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597420B3-A44E-44F9-B45C-58BFE6301E8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3" i="11" l="1"/>
  <c r="J1873" i="11" s="1"/>
  <c r="F1872" i="11"/>
  <c r="J1872" i="11" s="1"/>
  <c r="F1871" i="11"/>
  <c r="H1871" i="11" s="1"/>
  <c r="F1870" i="11"/>
  <c r="J1870" i="11" s="1"/>
  <c r="F1869" i="11"/>
  <c r="J1869" i="11" s="1"/>
  <c r="F1868" i="11"/>
  <c r="F1867" i="11"/>
  <c r="F1866" i="11"/>
  <c r="J1866" i="11" s="1"/>
  <c r="F1865" i="11"/>
  <c r="H1865" i="11" s="1"/>
  <c r="F1864" i="11"/>
  <c r="H1863" i="11"/>
  <c r="F1863" i="11"/>
  <c r="I1863" i="11" s="1"/>
  <c r="F1862" i="11"/>
  <c r="J1862" i="11" s="1"/>
  <c r="F1861" i="11"/>
  <c r="F1860" i="11"/>
  <c r="F1859" i="11"/>
  <c r="I1858" i="11"/>
  <c r="F1858" i="11"/>
  <c r="J1858" i="11" s="1"/>
  <c r="F1857" i="11"/>
  <c r="G1857" i="11" s="1"/>
  <c r="F1856" i="11"/>
  <c r="G1856" i="11" s="1"/>
  <c r="F1855" i="11"/>
  <c r="F1854" i="11"/>
  <c r="J1854" i="11" s="1"/>
  <c r="F1853" i="11"/>
  <c r="J1853" i="11" s="1"/>
  <c r="F1852" i="11"/>
  <c r="I1852" i="11" s="1"/>
  <c r="F1851" i="11"/>
  <c r="I1851" i="11" s="1"/>
  <c r="F1850" i="11"/>
  <c r="H1850" i="11" s="1"/>
  <c r="F1849" i="11"/>
  <c r="F1848" i="11"/>
  <c r="J1848" i="11" s="1"/>
  <c r="F1847" i="11"/>
  <c r="F1846" i="11"/>
  <c r="F1845" i="11"/>
  <c r="G1845" i="11" s="1"/>
  <c r="F1844" i="11"/>
  <c r="J1844" i="11" s="1"/>
  <c r="F1843" i="11"/>
  <c r="F1842" i="11"/>
  <c r="J1842" i="11" s="1"/>
  <c r="F1841" i="11"/>
  <c r="H1841" i="11" s="1"/>
  <c r="F1840" i="11"/>
  <c r="J1840" i="11" s="1"/>
  <c r="F1839" i="11"/>
  <c r="I1839" i="11" s="1"/>
  <c r="F1838" i="11"/>
  <c r="I1838" i="11" s="1"/>
  <c r="F1837" i="11"/>
  <c r="I1837" i="11" s="1"/>
  <c r="F1836" i="11"/>
  <c r="F1835" i="11"/>
  <c r="H1835" i="11" s="1"/>
  <c r="F1834" i="11"/>
  <c r="F1833" i="11"/>
  <c r="H1833" i="11" s="1"/>
  <c r="F1832" i="11"/>
  <c r="G1832" i="11" s="1"/>
  <c r="F1831" i="11"/>
  <c r="G1831" i="11" s="1"/>
  <c r="F1830" i="11"/>
  <c r="F1829" i="11"/>
  <c r="J1829" i="11" s="1"/>
  <c r="F1828" i="11"/>
  <c r="G1827" i="11"/>
  <c r="F1827" i="11"/>
  <c r="I1827" i="11" s="1"/>
  <c r="F1826" i="11"/>
  <c r="I1826" i="11" s="1"/>
  <c r="F1825" i="11"/>
  <c r="I1825" i="11" s="1"/>
  <c r="F1824" i="11"/>
  <c r="J1824" i="11" s="1"/>
  <c r="F1823" i="11"/>
  <c r="G1823" i="11" s="1"/>
  <c r="F1822" i="11"/>
  <c r="F1821" i="11"/>
  <c r="J1821" i="11" s="1"/>
  <c r="F1820" i="11"/>
  <c r="F1819" i="11"/>
  <c r="H1819" i="11" s="1"/>
  <c r="F1818" i="11"/>
  <c r="J1817" i="11"/>
  <c r="F1817" i="11"/>
  <c r="I1817" i="11" s="1"/>
  <c r="I1816" i="11"/>
  <c r="F1816" i="11"/>
  <c r="F1815" i="11"/>
  <c r="F1814" i="11"/>
  <c r="G1814" i="11" s="1"/>
  <c r="F1813" i="11"/>
  <c r="F1812" i="11"/>
  <c r="F1811" i="11"/>
  <c r="H1811" i="11" s="1"/>
  <c r="F1810" i="11"/>
  <c r="J1810" i="11" s="1"/>
  <c r="F1809" i="11"/>
  <c r="F1808" i="11"/>
  <c r="G1808" i="11" s="1"/>
  <c r="F1807" i="11"/>
  <c r="F1806" i="11"/>
  <c r="G1806" i="11" s="1"/>
  <c r="F1805" i="11"/>
  <c r="F1804" i="11"/>
  <c r="F1803" i="11"/>
  <c r="F1802" i="11"/>
  <c r="F1801" i="11"/>
  <c r="I1801" i="11" s="1"/>
  <c r="F1800" i="11"/>
  <c r="J1800" i="11" s="1"/>
  <c r="F1799" i="11"/>
  <c r="F1798" i="11"/>
  <c r="F1797" i="11"/>
  <c r="G1797" i="11" s="1"/>
  <c r="F1796" i="11"/>
  <c r="F1795" i="11"/>
  <c r="H1795" i="11" s="1"/>
  <c r="F1794" i="11"/>
  <c r="J1794" i="11" s="1"/>
  <c r="F1793" i="11"/>
  <c r="J1793" i="11" s="1"/>
  <c r="F1792" i="11"/>
  <c r="F1791" i="11"/>
  <c r="F1790" i="11"/>
  <c r="F1789" i="11"/>
  <c r="F1788" i="11"/>
  <c r="F1787" i="11"/>
  <c r="F1786" i="11"/>
  <c r="J1786" i="11" s="1"/>
  <c r="F1785" i="11"/>
  <c r="F1784" i="11"/>
  <c r="F1783" i="11"/>
  <c r="H1782" i="11"/>
  <c r="F1782" i="11"/>
  <c r="F1781" i="11"/>
  <c r="F1780" i="11"/>
  <c r="H1780" i="11" s="1"/>
  <c r="F1779" i="11"/>
  <c r="G1779" i="11" s="1"/>
  <c r="F1778" i="11"/>
  <c r="I1778" i="11" s="1"/>
  <c r="J1777" i="11"/>
  <c r="F1777" i="11"/>
  <c r="I1777" i="11" s="1"/>
  <c r="F1776" i="11"/>
  <c r="H1775" i="11"/>
  <c r="F1775" i="11"/>
  <c r="J1775" i="11" s="1"/>
  <c r="F1774" i="11"/>
  <c r="G1774" i="11" s="1"/>
  <c r="F1773" i="11"/>
  <c r="G1773" i="11" s="1"/>
  <c r="F1772" i="11"/>
  <c r="F1771" i="11"/>
  <c r="H1770" i="11"/>
  <c r="F1770" i="11"/>
  <c r="I1770" i="11" s="1"/>
  <c r="F1769" i="11"/>
  <c r="J1769" i="11" s="1"/>
  <c r="F1768" i="11"/>
  <c r="H1768" i="11" s="1"/>
  <c r="F1767" i="11"/>
  <c r="F1766" i="11"/>
  <c r="H1766" i="11" s="1"/>
  <c r="F1765" i="11"/>
  <c r="F1764" i="11"/>
  <c r="G1764" i="11" s="1"/>
  <c r="F1763" i="11"/>
  <c r="G1763" i="11" s="1"/>
  <c r="F1762" i="11"/>
  <c r="J1762" i="11" s="1"/>
  <c r="F1761" i="11"/>
  <c r="G1761" i="11" s="1"/>
  <c r="F1760" i="11"/>
  <c r="J1760" i="11" s="1"/>
  <c r="F1759" i="11"/>
  <c r="F1758" i="11"/>
  <c r="I1758" i="11" s="1"/>
  <c r="F1757" i="11"/>
  <c r="I1757" i="11" s="1"/>
  <c r="F1756" i="11"/>
  <c r="J1756" i="11" s="1"/>
  <c r="F1755" i="11"/>
  <c r="H1755" i="11" s="1"/>
  <c r="F1754" i="11"/>
  <c r="G1754" i="11" s="1"/>
  <c r="F1753" i="11"/>
  <c r="J1753" i="11" s="1"/>
  <c r="J1752" i="11"/>
  <c r="F1752" i="11"/>
  <c r="H1752" i="11" s="1"/>
  <c r="F1751" i="11"/>
  <c r="J1751" i="11" s="1"/>
  <c r="F1750" i="11"/>
  <c r="I1750" i="11" s="1"/>
  <c r="F1749" i="11"/>
  <c r="F1748" i="11"/>
  <c r="J1748" i="11" s="1"/>
  <c r="F1747" i="11"/>
  <c r="F1746" i="11"/>
  <c r="J1746" i="11" s="1"/>
  <c r="F1745" i="11"/>
  <c r="I1745" i="11" s="1"/>
  <c r="F1744" i="11"/>
  <c r="F1743" i="11"/>
  <c r="J1742" i="11"/>
  <c r="F1742" i="11"/>
  <c r="I1742" i="11" s="1"/>
  <c r="F1741" i="11"/>
  <c r="F1740" i="11"/>
  <c r="I1740" i="11" s="1"/>
  <c r="F1739" i="11"/>
  <c r="G1739" i="11" s="1"/>
  <c r="F1738" i="11"/>
  <c r="H1738" i="11" s="1"/>
  <c r="J1737" i="11"/>
  <c r="F1737" i="11"/>
  <c r="F1736" i="11"/>
  <c r="G1736" i="11" s="1"/>
  <c r="H1735" i="11"/>
  <c r="F1735" i="11"/>
  <c r="F1734" i="11"/>
  <c r="J1734" i="11" s="1"/>
  <c r="F1733" i="11"/>
  <c r="J1733" i="11" s="1"/>
  <c r="F1732" i="11"/>
  <c r="J1732" i="11" s="1"/>
  <c r="F1731" i="11"/>
  <c r="H1731" i="11" s="1"/>
  <c r="F1730" i="11"/>
  <c r="J1730" i="11" s="1"/>
  <c r="F1729" i="11"/>
  <c r="J1729" i="11" s="1"/>
  <c r="J1728" i="11"/>
  <c r="F1728" i="11"/>
  <c r="F1727" i="11"/>
  <c r="F1726" i="11"/>
  <c r="I1726" i="11" s="1"/>
  <c r="F1725" i="11"/>
  <c r="G1725" i="11" s="1"/>
  <c r="F1724" i="11"/>
  <c r="F1723" i="11"/>
  <c r="I1722" i="11"/>
  <c r="F1722" i="11"/>
  <c r="J1722" i="11" s="1"/>
  <c r="F1721" i="11"/>
  <c r="F1720" i="11"/>
  <c r="F1719" i="11"/>
  <c r="F1718" i="11"/>
  <c r="G1718" i="11" s="1"/>
  <c r="F1717" i="11"/>
  <c r="J1717" i="11" s="1"/>
  <c r="F1716" i="11"/>
  <c r="I1716" i="11" s="1"/>
  <c r="F1715" i="11"/>
  <c r="J1715" i="11" s="1"/>
  <c r="F1714" i="11"/>
  <c r="I1714" i="11" s="1"/>
  <c r="F1713" i="11"/>
  <c r="J1713" i="11" s="1"/>
  <c r="J1712" i="11"/>
  <c r="F1712" i="11"/>
  <c r="G1712" i="11" s="1"/>
  <c r="F1711" i="11"/>
  <c r="J1711" i="11" s="1"/>
  <c r="F1710" i="11"/>
  <c r="F1709" i="11"/>
  <c r="G1709" i="11" s="1"/>
  <c r="F1708" i="11"/>
  <c r="G1708" i="11" s="1"/>
  <c r="F1707" i="11"/>
  <c r="I1706" i="11"/>
  <c r="F1706" i="11"/>
  <c r="H1706" i="11" s="1"/>
  <c r="F1705" i="11"/>
  <c r="F1704" i="11"/>
  <c r="G1704" i="11" s="1"/>
  <c r="F1703" i="11"/>
  <c r="I1703" i="11" s="1"/>
  <c r="F1702" i="11"/>
  <c r="F1701" i="11"/>
  <c r="H1701" i="11" s="1"/>
  <c r="F1700" i="11"/>
  <c r="F1699" i="11"/>
  <c r="H1698" i="11"/>
  <c r="F1698" i="11"/>
  <c r="I1698" i="11" s="1"/>
  <c r="F1697" i="11"/>
  <c r="I1697" i="11" s="1"/>
  <c r="F1696" i="11"/>
  <c r="H1696" i="11" s="1"/>
  <c r="F1695" i="11"/>
  <c r="F1694" i="11"/>
  <c r="F1693" i="11"/>
  <c r="F1692" i="11"/>
  <c r="J1692" i="11" s="1"/>
  <c r="F1691" i="11"/>
  <c r="F1690" i="11"/>
  <c r="F1689" i="11"/>
  <c r="H1689" i="11" s="1"/>
  <c r="F1688" i="11"/>
  <c r="G1688" i="11" s="1"/>
  <c r="F1687" i="11"/>
  <c r="F1686" i="11"/>
  <c r="F1685" i="11"/>
  <c r="F1684" i="11"/>
  <c r="G1684" i="11" s="1"/>
  <c r="F1683" i="11"/>
  <c r="I1683" i="11" s="1"/>
  <c r="J1682" i="11"/>
  <c r="F1682" i="11"/>
  <c r="G1682" i="11" s="1"/>
  <c r="F1681" i="11"/>
  <c r="F1680" i="11"/>
  <c r="F1679" i="11"/>
  <c r="G1679" i="11" s="1"/>
  <c r="F1678" i="11"/>
  <c r="I1678" i="11" s="1"/>
  <c r="F1677" i="11"/>
  <c r="F1676" i="11"/>
  <c r="F1675" i="11"/>
  <c r="J1675" i="11" s="1"/>
  <c r="F1674" i="11"/>
  <c r="F1673" i="11"/>
  <c r="H1673" i="11" s="1"/>
  <c r="F1672" i="11"/>
  <c r="F1671" i="11"/>
  <c r="J1671" i="11" s="1"/>
  <c r="F1670" i="11"/>
  <c r="G1670" i="11" s="1"/>
  <c r="F1669" i="11"/>
  <c r="J1669" i="11" s="1"/>
  <c r="F1668" i="11"/>
  <c r="F1667" i="11"/>
  <c r="J1667" i="11" s="1"/>
  <c r="F1666" i="11"/>
  <c r="F1665" i="11"/>
  <c r="F1664" i="11"/>
  <c r="F1663" i="11"/>
  <c r="F1662" i="11"/>
  <c r="I1661" i="11"/>
  <c r="F1661" i="11"/>
  <c r="G1661" i="11" s="1"/>
  <c r="F1660" i="11"/>
  <c r="I1660" i="11" s="1"/>
  <c r="F1659" i="11"/>
  <c r="J1659" i="11" s="1"/>
  <c r="F1658" i="11"/>
  <c r="J1658" i="11" s="1"/>
  <c r="F1657" i="11"/>
  <c r="F1656" i="11"/>
  <c r="I1656" i="11" s="1"/>
  <c r="F1655" i="11"/>
  <c r="G1655" i="11" s="1"/>
  <c r="F1654" i="11"/>
  <c r="H1654" i="11" s="1"/>
  <c r="F1653" i="11"/>
  <c r="F1652" i="11"/>
  <c r="F1651" i="11"/>
  <c r="F1650" i="11"/>
  <c r="F1649" i="11"/>
  <c r="H1649" i="11" s="1"/>
  <c r="J1648" i="11"/>
  <c r="F1648" i="11"/>
  <c r="G1648" i="11" s="1"/>
  <c r="F1647" i="11"/>
  <c r="I1647" i="11" s="1"/>
  <c r="H1646" i="11"/>
  <c r="F1646" i="11"/>
  <c r="J1646" i="11" s="1"/>
  <c r="F1645" i="11"/>
  <c r="F1644" i="11"/>
  <c r="F1643" i="11"/>
  <c r="F1642" i="11"/>
  <c r="I1642" i="11" s="1"/>
  <c r="F1641" i="11"/>
  <c r="H1641" i="11" s="1"/>
  <c r="F1640" i="11"/>
  <c r="I1640" i="11" s="1"/>
  <c r="F1639" i="11"/>
  <c r="F1638" i="11"/>
  <c r="F1637" i="11"/>
  <c r="J1637" i="11" s="1"/>
  <c r="F1636" i="11"/>
  <c r="J1636" i="11" s="1"/>
  <c r="F1635" i="11"/>
  <c r="J1635" i="11" s="1"/>
  <c r="F1634" i="11"/>
  <c r="G1634" i="11" s="1"/>
  <c r="F1633" i="11"/>
  <c r="F1632" i="11"/>
  <c r="F1631" i="11"/>
  <c r="J1631" i="11" s="1"/>
  <c r="F1630" i="11"/>
  <c r="F1629" i="11"/>
  <c r="F1628" i="11"/>
  <c r="J1628" i="11" s="1"/>
  <c r="F1627" i="11"/>
  <c r="F1626" i="11"/>
  <c r="F1625" i="11"/>
  <c r="F1624" i="11"/>
  <c r="I1624" i="11" s="1"/>
  <c r="F1623" i="11"/>
  <c r="I1623" i="11" s="1"/>
  <c r="F1622" i="11"/>
  <c r="J1622" i="11" s="1"/>
  <c r="F1621" i="11"/>
  <c r="F1620" i="11"/>
  <c r="G1620" i="11" s="1"/>
  <c r="F1619" i="11"/>
  <c r="G1619" i="11" s="1"/>
  <c r="F1618" i="11"/>
  <c r="I1618" i="11" s="1"/>
  <c r="F1617" i="11"/>
  <c r="I1617" i="11" s="1"/>
  <c r="F1616" i="11"/>
  <c r="G1616" i="11" s="1"/>
  <c r="F1615" i="11"/>
  <c r="F1614" i="11"/>
  <c r="J1614" i="11" s="1"/>
  <c r="F1613" i="11"/>
  <c r="H1613" i="11" s="1"/>
  <c r="F1612" i="11"/>
  <c r="G1612" i="11" s="1"/>
  <c r="F1611" i="11"/>
  <c r="F1610" i="11"/>
  <c r="G1610" i="11" s="1"/>
  <c r="F1609" i="11"/>
  <c r="F1608" i="11"/>
  <c r="F1607" i="11"/>
  <c r="F1606" i="11"/>
  <c r="I1606" i="11" s="1"/>
  <c r="F1605" i="11"/>
  <c r="I1605" i="11" s="1"/>
  <c r="F1604" i="11"/>
  <c r="I1604" i="11" s="1"/>
  <c r="F1603" i="11"/>
  <c r="H1603" i="11" s="1"/>
  <c r="F1602" i="11"/>
  <c r="F1601" i="11"/>
  <c r="G1601" i="11" s="1"/>
  <c r="F1600" i="11"/>
  <c r="J1600" i="11" s="1"/>
  <c r="F1599" i="11"/>
  <c r="F1598" i="11"/>
  <c r="F1597" i="11"/>
  <c r="F1596" i="11"/>
  <c r="F1595" i="11"/>
  <c r="F1594" i="11"/>
  <c r="F1593" i="11"/>
  <c r="G1592" i="11"/>
  <c r="F1592" i="11"/>
  <c r="I1592" i="11" s="1"/>
  <c r="F1591" i="11"/>
  <c r="F1590" i="11"/>
  <c r="F1589" i="11"/>
  <c r="I1589" i="11" s="1"/>
  <c r="F1588" i="11"/>
  <c r="F1587" i="11"/>
  <c r="I1587" i="11" s="1"/>
  <c r="F1586" i="11"/>
  <c r="J1586" i="11" s="1"/>
  <c r="F1585" i="11"/>
  <c r="F1584" i="11"/>
  <c r="F1583" i="11"/>
  <c r="I1582" i="11"/>
  <c r="F1582" i="11"/>
  <c r="H1582" i="11" s="1"/>
  <c r="F1581" i="11"/>
  <c r="F1580" i="11"/>
  <c r="I1580" i="11" s="1"/>
  <c r="F1579" i="11"/>
  <c r="F1578" i="11"/>
  <c r="F1577" i="11"/>
  <c r="G1577" i="11" s="1"/>
  <c r="F1576" i="11"/>
  <c r="J1576" i="11" s="1"/>
  <c r="F1575" i="11"/>
  <c r="H1575" i="11" s="1"/>
  <c r="F1574" i="11"/>
  <c r="F1573" i="11"/>
  <c r="J1573" i="11" s="1"/>
  <c r="J1572" i="11"/>
  <c r="F1572" i="11"/>
  <c r="F1571" i="11"/>
  <c r="J1571" i="11" s="1"/>
  <c r="F1570" i="11"/>
  <c r="F1569" i="11"/>
  <c r="J1569" i="11" s="1"/>
  <c r="F1568" i="11"/>
  <c r="F1567" i="11"/>
  <c r="F1566" i="11"/>
  <c r="J1566" i="11" s="1"/>
  <c r="F1565" i="11"/>
  <c r="J1565" i="11" s="1"/>
  <c r="F1564" i="11"/>
  <c r="I1564" i="11" s="1"/>
  <c r="F1563" i="11"/>
  <c r="H1563" i="11" s="1"/>
  <c r="G1562" i="11"/>
  <c r="F1562" i="11"/>
  <c r="F1561" i="11"/>
  <c r="H1562" i="11" s="1"/>
  <c r="F1560" i="11"/>
  <c r="F1559" i="11"/>
  <c r="F1558" i="11"/>
  <c r="F1557" i="11"/>
  <c r="F1556" i="11"/>
  <c r="F1555" i="11"/>
  <c r="I1554" i="11"/>
  <c r="F1554" i="11"/>
  <c r="F1553" i="11"/>
  <c r="F1552" i="11"/>
  <c r="F1551" i="11"/>
  <c r="I1551" i="11" s="1"/>
  <c r="F1550" i="11"/>
  <c r="J1550" i="11" s="1"/>
  <c r="F1549" i="11"/>
  <c r="G1549" i="11" s="1"/>
  <c r="F1548" i="11"/>
  <c r="F1547" i="11"/>
  <c r="F1546" i="11"/>
  <c r="F1545" i="11"/>
  <c r="J1544" i="11"/>
  <c r="H1544" i="11"/>
  <c r="F1544" i="11"/>
  <c r="I1544" i="11" s="1"/>
  <c r="F1543" i="11"/>
  <c r="J1543" i="11" s="1"/>
  <c r="J1542" i="11"/>
  <c r="F1542" i="11"/>
  <c r="G1542" i="11" s="1"/>
  <c r="F1541" i="11"/>
  <c r="J1541" i="11" s="1"/>
  <c r="F1540" i="11"/>
  <c r="I1540" i="11" s="1"/>
  <c r="F1539" i="11"/>
  <c r="I1539" i="11" s="1"/>
  <c r="F1538" i="11"/>
  <c r="J1538" i="11" s="1"/>
  <c r="F1537" i="11"/>
  <c r="I1537" i="11" s="1"/>
  <c r="F1536" i="11"/>
  <c r="G1536" i="11" s="1"/>
  <c r="F1535" i="11"/>
  <c r="F1534" i="11"/>
  <c r="F1533" i="11"/>
  <c r="H1533" i="11" s="1"/>
  <c r="F1532" i="11"/>
  <c r="F1531" i="11"/>
  <c r="I1531" i="11" s="1"/>
  <c r="F1530" i="11"/>
  <c r="F1529" i="11"/>
  <c r="J1529" i="11" s="1"/>
  <c r="F1528" i="11"/>
  <c r="J1528" i="11" s="1"/>
  <c r="G1527" i="11"/>
  <c r="F1527" i="11"/>
  <c r="F1526" i="11"/>
  <c r="F1525" i="11"/>
  <c r="F1524" i="11"/>
  <c r="I1524" i="11" s="1"/>
  <c r="F1523" i="11"/>
  <c r="I1523" i="11" s="1"/>
  <c r="F1522" i="11"/>
  <c r="H1522" i="11" s="1"/>
  <c r="F1521" i="11"/>
  <c r="F1520" i="11"/>
  <c r="H1520" i="11" s="1"/>
  <c r="F1519" i="11"/>
  <c r="F1518" i="11"/>
  <c r="I1517" i="11"/>
  <c r="F1517" i="11"/>
  <c r="H1517" i="11" s="1"/>
  <c r="F1516" i="11"/>
  <c r="I1516" i="11" s="1"/>
  <c r="F1515" i="11"/>
  <c r="H1515" i="11" s="1"/>
  <c r="F1514" i="11"/>
  <c r="F1513" i="11"/>
  <c r="F1512" i="11"/>
  <c r="H1512" i="11" s="1"/>
  <c r="F1511" i="11"/>
  <c r="J1511" i="11" s="1"/>
  <c r="F1510" i="11"/>
  <c r="G1510" i="11" s="1"/>
  <c r="F1509" i="11"/>
  <c r="I1509" i="11" s="1"/>
  <c r="F1508" i="11"/>
  <c r="F1507" i="11"/>
  <c r="G1507" i="11" s="1"/>
  <c r="F1506" i="11"/>
  <c r="F1505" i="11"/>
  <c r="F1504" i="11"/>
  <c r="G1504" i="11" s="1"/>
  <c r="F1503" i="11"/>
  <c r="J1503" i="11" s="1"/>
  <c r="F1502" i="11"/>
  <c r="I1502" i="11" s="1"/>
  <c r="F1501" i="11"/>
  <c r="J1501" i="11" s="1"/>
  <c r="F1500" i="11"/>
  <c r="F1499" i="11"/>
  <c r="I1499" i="11" s="1"/>
  <c r="F1498" i="11"/>
  <c r="H1498" i="11" s="1"/>
  <c r="F1497" i="11"/>
  <c r="F1496" i="11"/>
  <c r="J1496" i="11" s="1"/>
  <c r="F1495" i="11"/>
  <c r="F1494" i="11"/>
  <c r="I1493" i="11"/>
  <c r="F1493" i="11"/>
  <c r="J1493" i="11" s="1"/>
  <c r="F1492" i="11"/>
  <c r="H1492" i="11" s="1"/>
  <c r="F1491" i="11"/>
  <c r="I1491" i="11" s="1"/>
  <c r="F1490" i="11"/>
  <c r="G1490" i="11" s="1"/>
  <c r="F1489" i="11"/>
  <c r="J1489" i="11" s="1"/>
  <c r="F1488" i="11"/>
  <c r="H1488" i="11" s="1"/>
  <c r="J1487" i="11"/>
  <c r="F1487" i="11"/>
  <c r="I1487" i="11" s="1"/>
  <c r="F1486" i="11"/>
  <c r="J1486" i="11" s="1"/>
  <c r="F1485" i="11"/>
  <c r="G1485" i="11" s="1"/>
  <c r="F1484" i="11"/>
  <c r="H1484" i="11" s="1"/>
  <c r="F1483" i="11"/>
  <c r="H1483" i="11" s="1"/>
  <c r="F1482" i="11"/>
  <c r="F1481" i="11"/>
  <c r="J1481" i="11" s="1"/>
  <c r="F1480" i="11"/>
  <c r="G1480" i="11" s="1"/>
  <c r="F1479" i="11"/>
  <c r="J1479" i="11" s="1"/>
  <c r="F1478" i="11"/>
  <c r="F1477" i="11"/>
  <c r="I1477" i="11" s="1"/>
  <c r="F1476" i="11"/>
  <c r="J1476" i="11" s="1"/>
  <c r="F1475" i="11"/>
  <c r="G1475" i="11" s="1"/>
  <c r="F1474" i="11"/>
  <c r="G1474" i="11" s="1"/>
  <c r="F1473" i="11"/>
  <c r="I1473" i="11" s="1"/>
  <c r="F1472" i="11"/>
  <c r="F1471" i="11"/>
  <c r="G1471" i="11" s="1"/>
  <c r="F1470" i="11"/>
  <c r="F1469" i="11"/>
  <c r="F1468" i="11"/>
  <c r="G1468" i="11" s="1"/>
  <c r="F1467" i="11"/>
  <c r="H1467" i="11" s="1"/>
  <c r="F1466" i="11"/>
  <c r="F1465" i="11"/>
  <c r="I1465" i="11" s="1"/>
  <c r="F1464" i="11"/>
  <c r="F1463" i="11"/>
  <c r="G1463" i="11" s="1"/>
  <c r="F1462" i="11"/>
  <c r="F1461" i="11"/>
  <c r="I1461" i="11" s="1"/>
  <c r="G1460" i="11"/>
  <c r="F1460" i="11"/>
  <c r="J1460" i="11" s="1"/>
  <c r="F1459" i="11"/>
  <c r="I1459" i="11" s="1"/>
  <c r="F1458" i="11"/>
  <c r="G1458" i="11" s="1"/>
  <c r="F1457" i="11"/>
  <c r="F1456" i="11"/>
  <c r="H1456" i="11" s="1"/>
  <c r="F1455" i="11"/>
  <c r="G1455" i="11" s="1"/>
  <c r="F1454" i="11"/>
  <c r="F1453" i="11"/>
  <c r="I1453" i="11" s="1"/>
  <c r="I1452" i="11"/>
  <c r="F1452" i="11"/>
  <c r="G1452" i="11" s="1"/>
  <c r="F1451" i="11"/>
  <c r="F1450" i="11"/>
  <c r="I1450" i="11" s="1"/>
  <c r="F1449" i="11"/>
  <c r="I1449" i="11" s="1"/>
  <c r="F1448" i="11"/>
  <c r="H1448" i="11" s="1"/>
  <c r="F1447" i="11"/>
  <c r="F1446" i="11"/>
  <c r="G1445" i="11"/>
  <c r="F1445" i="11"/>
  <c r="J1445" i="11" s="1"/>
  <c r="F1444" i="11"/>
  <c r="F1443" i="11"/>
  <c r="F1442" i="11"/>
  <c r="F1441" i="11"/>
  <c r="F1440" i="11"/>
  <c r="F1439" i="11"/>
  <c r="F1438" i="11"/>
  <c r="F1437" i="11"/>
  <c r="I1437" i="11" s="1"/>
  <c r="F1436" i="11"/>
  <c r="F1435" i="11"/>
  <c r="G1434" i="11"/>
  <c r="F1434" i="11"/>
  <c r="F1433" i="11"/>
  <c r="F1432" i="11"/>
  <c r="F1431" i="11"/>
  <c r="F1430" i="11"/>
  <c r="F1429" i="11"/>
  <c r="G1429" i="11" s="1"/>
  <c r="F1428" i="11"/>
  <c r="G1428" i="11" s="1"/>
  <c r="F1427" i="11"/>
  <c r="F1426" i="11"/>
  <c r="J1426" i="11" s="1"/>
  <c r="F1425" i="11"/>
  <c r="H1425" i="11" s="1"/>
  <c r="F1424" i="11"/>
  <c r="J1424" i="11" s="1"/>
  <c r="I1423" i="11"/>
  <c r="F1423" i="11"/>
  <c r="G1423" i="11" s="1"/>
  <c r="F1422" i="11"/>
  <c r="G1422" i="11" s="1"/>
  <c r="F1421" i="11"/>
  <c r="F1420" i="11"/>
  <c r="J1420" i="11" s="1"/>
  <c r="F1419" i="11"/>
  <c r="I1419" i="11" s="1"/>
  <c r="F1418" i="11"/>
  <c r="F1417" i="11"/>
  <c r="I1416" i="11"/>
  <c r="F1416" i="11"/>
  <c r="J1416" i="11" s="1"/>
  <c r="F1415" i="11"/>
  <c r="F1414" i="11"/>
  <c r="H1414" i="11" s="1"/>
  <c r="F1413" i="11"/>
  <c r="F1412" i="11"/>
  <c r="G1412" i="11" s="1"/>
  <c r="F1411" i="11"/>
  <c r="G1411" i="11" s="1"/>
  <c r="F1410" i="11"/>
  <c r="F1409" i="11"/>
  <c r="G1409" i="11" s="1"/>
  <c r="F1408" i="11"/>
  <c r="G1408" i="11" s="1"/>
  <c r="F1407" i="11"/>
  <c r="F1406" i="11"/>
  <c r="J1406" i="11" s="1"/>
  <c r="F1405" i="11"/>
  <c r="G1405" i="11" s="1"/>
  <c r="F1404" i="11"/>
  <c r="J1404" i="11" s="1"/>
  <c r="F1403" i="11"/>
  <c r="F1402" i="11"/>
  <c r="I1402" i="11" s="1"/>
  <c r="F1401" i="11"/>
  <c r="H1401" i="11" s="1"/>
  <c r="F1400" i="11"/>
  <c r="I1399" i="11"/>
  <c r="F1399" i="11"/>
  <c r="G1399" i="11" s="1"/>
  <c r="F1398" i="11"/>
  <c r="I1398" i="11" s="1"/>
  <c r="F1397" i="11"/>
  <c r="J1397" i="11" s="1"/>
  <c r="F1396" i="11"/>
  <c r="I1396" i="11" s="1"/>
  <c r="F1395" i="11"/>
  <c r="H1395" i="11" s="1"/>
  <c r="F1394" i="11"/>
  <c r="F1393" i="11"/>
  <c r="G1393" i="11" s="1"/>
  <c r="F1392" i="11"/>
  <c r="F1391" i="11"/>
  <c r="F1390" i="11"/>
  <c r="F1389" i="11"/>
  <c r="F1388" i="11"/>
  <c r="I1388" i="11" s="1"/>
  <c r="F1387" i="11"/>
  <c r="F1386" i="11"/>
  <c r="I1386" i="11" s="1"/>
  <c r="J1385" i="11"/>
  <c r="F1385" i="11"/>
  <c r="F1384" i="11"/>
  <c r="H1383" i="11"/>
  <c r="F1383" i="11"/>
  <c r="G1383" i="11" s="1"/>
  <c r="F1382" i="11"/>
  <c r="F1381" i="11"/>
  <c r="F1380" i="11"/>
  <c r="J1380" i="11" s="1"/>
  <c r="F1379" i="11"/>
  <c r="F1378" i="11"/>
  <c r="J1378" i="11" s="1"/>
  <c r="F1377" i="11"/>
  <c r="I1377" i="11" s="1"/>
  <c r="F1376" i="11"/>
  <c r="F1375" i="11"/>
  <c r="J1375" i="11" s="1"/>
  <c r="F1374" i="11"/>
  <c r="J1373" i="11"/>
  <c r="F1373" i="11"/>
  <c r="G1373" i="11" s="1"/>
  <c r="F1372" i="11"/>
  <c r="F1371" i="11"/>
  <c r="G1371" i="11" s="1"/>
  <c r="F1370" i="11"/>
  <c r="G1370" i="11" s="1"/>
  <c r="F1369" i="11"/>
  <c r="H1369" i="11" s="1"/>
  <c r="F1368" i="11"/>
  <c r="H1368" i="11" s="1"/>
  <c r="F1367" i="11"/>
  <c r="F1366" i="11"/>
  <c r="I1366" i="11" s="1"/>
  <c r="F1365" i="11"/>
  <c r="G1365" i="11" s="1"/>
  <c r="F1364" i="11"/>
  <c r="I1363" i="11"/>
  <c r="F1363" i="11"/>
  <c r="H1363" i="11" s="1"/>
  <c r="F1362" i="11"/>
  <c r="F1361" i="11"/>
  <c r="I1361" i="11" s="1"/>
  <c r="F1360" i="11"/>
  <c r="F1359" i="11"/>
  <c r="J1359" i="11" s="1"/>
  <c r="F1358" i="11"/>
  <c r="J1358" i="11" s="1"/>
  <c r="F1357" i="11"/>
  <c r="I1357" i="11" s="1"/>
  <c r="F1356" i="11"/>
  <c r="H1355" i="11"/>
  <c r="F1355" i="11"/>
  <c r="J1355" i="11" s="1"/>
  <c r="F1354" i="11"/>
  <c r="I1354" i="11" s="1"/>
  <c r="F1353" i="11"/>
  <c r="H1353" i="11" s="1"/>
  <c r="F1352" i="11"/>
  <c r="H1352" i="11" s="1"/>
  <c r="F1351" i="11"/>
  <c r="G1351" i="11" s="1"/>
  <c r="H1350" i="11"/>
  <c r="F1350" i="11"/>
  <c r="I1350" i="11" s="1"/>
  <c r="F1349" i="11"/>
  <c r="G1349" i="11" s="1"/>
  <c r="F1348" i="11"/>
  <c r="F1347" i="11"/>
  <c r="J1347" i="11" s="1"/>
  <c r="F1346" i="11"/>
  <c r="F1345" i="11"/>
  <c r="F1344" i="11"/>
  <c r="I1344" i="11" s="1"/>
  <c r="F1343" i="11"/>
  <c r="F1342" i="11"/>
  <c r="J1342" i="11" s="1"/>
  <c r="F1341" i="11"/>
  <c r="F1340" i="11"/>
  <c r="H1340" i="11" s="1"/>
  <c r="I1339" i="11"/>
  <c r="F1339" i="11"/>
  <c r="G1339" i="11" s="1"/>
  <c r="F1338" i="11"/>
  <c r="G1338" i="11" s="1"/>
  <c r="F1337" i="11"/>
  <c r="F1336" i="11"/>
  <c r="G1336" i="11" s="1"/>
  <c r="F1335" i="11"/>
  <c r="H1334" i="11"/>
  <c r="F1334" i="11"/>
  <c r="J1334" i="11" s="1"/>
  <c r="F1333" i="11"/>
  <c r="J1333" i="11" s="1"/>
  <c r="F1332" i="11"/>
  <c r="F1331" i="11"/>
  <c r="H1331" i="11" s="1"/>
  <c r="G1330" i="11"/>
  <c r="F1330" i="11"/>
  <c r="I1330" i="11" s="1"/>
  <c r="F1329" i="11"/>
  <c r="G1329" i="11" s="1"/>
  <c r="F1328" i="11"/>
  <c r="F1327" i="11"/>
  <c r="G1327" i="11" s="1"/>
  <c r="F1326" i="11"/>
  <c r="F1325" i="11"/>
  <c r="F1324" i="11"/>
  <c r="J1324" i="11" s="1"/>
  <c r="F1323" i="11"/>
  <c r="J1323" i="11" s="1"/>
  <c r="F1322" i="11"/>
  <c r="F1321" i="11"/>
  <c r="F1320" i="11"/>
  <c r="J1320" i="11" s="1"/>
  <c r="J1319" i="11"/>
  <c r="F1319" i="11"/>
  <c r="H1319" i="11" s="1"/>
  <c r="F1318" i="11"/>
  <c r="H1318" i="11" s="1"/>
  <c r="F1317" i="11"/>
  <c r="F1316" i="11"/>
  <c r="F1315" i="11"/>
  <c r="F1314" i="11"/>
  <c r="H1314" i="11" s="1"/>
  <c r="F1313" i="11"/>
  <c r="F1312" i="11"/>
  <c r="F1311" i="11"/>
  <c r="F1310" i="11"/>
  <c r="F1309" i="11"/>
  <c r="H1309" i="11" s="1"/>
  <c r="F1308" i="11"/>
  <c r="F1307" i="11"/>
  <c r="F1306" i="11"/>
  <c r="F1305" i="11"/>
  <c r="F1304" i="11"/>
  <c r="I1304" i="11" s="1"/>
  <c r="F1303" i="11"/>
  <c r="F1302" i="11"/>
  <c r="F1301" i="11"/>
  <c r="G1301" i="11" s="1"/>
  <c r="F1300" i="11"/>
  <c r="I1300" i="11" s="1"/>
  <c r="F1299" i="11"/>
  <c r="G1299" i="11" s="1"/>
  <c r="F1298" i="11"/>
  <c r="F1297" i="11"/>
  <c r="G1297" i="11" s="1"/>
  <c r="F1296" i="11"/>
  <c r="I1296" i="11" s="1"/>
  <c r="F1295" i="11"/>
  <c r="G1295" i="11" s="1"/>
  <c r="F1294" i="11"/>
  <c r="F1293" i="11"/>
  <c r="F1292" i="11"/>
  <c r="F1291" i="11"/>
  <c r="F1290" i="11"/>
  <c r="F1289" i="11"/>
  <c r="G1289" i="11" s="1"/>
  <c r="F1288" i="11"/>
  <c r="F1287" i="11"/>
  <c r="H1287" i="11" s="1"/>
  <c r="F1286" i="11"/>
  <c r="F1285" i="11"/>
  <c r="F1284" i="11"/>
  <c r="F1283" i="11"/>
  <c r="I1283" i="11" s="1"/>
  <c r="F1282" i="11"/>
  <c r="J1282" i="11" s="1"/>
  <c r="F1281" i="11"/>
  <c r="F1280" i="11"/>
  <c r="F1279" i="11"/>
  <c r="F1278" i="11"/>
  <c r="F1277" i="11"/>
  <c r="H1277" i="11" s="1"/>
  <c r="F1276" i="11"/>
  <c r="F1275" i="11"/>
  <c r="H1275" i="11" s="1"/>
  <c r="F1274" i="11"/>
  <c r="H1274" i="11" s="1"/>
  <c r="F1273" i="11"/>
  <c r="F1272" i="11"/>
  <c r="I1272" i="11" s="1"/>
  <c r="G1271" i="11"/>
  <c r="F1271" i="11"/>
  <c r="F1270" i="11"/>
  <c r="F1269" i="11"/>
  <c r="H1269" i="11" s="1"/>
  <c r="F1268" i="11"/>
  <c r="F1267" i="11"/>
  <c r="F1266" i="11"/>
  <c r="F1265" i="11"/>
  <c r="F1264" i="11"/>
  <c r="J1264" i="11" s="1"/>
  <c r="J1263" i="11"/>
  <c r="F1263" i="11"/>
  <c r="G1263" i="11" s="1"/>
  <c r="F1262" i="11"/>
  <c r="J1262" i="11" s="1"/>
  <c r="F1261" i="11"/>
  <c r="J1261" i="11" s="1"/>
  <c r="F1260" i="11"/>
  <c r="F1259" i="11"/>
  <c r="F1258" i="11"/>
  <c r="G1258" i="11" s="1"/>
  <c r="F1257" i="11"/>
  <c r="F1256" i="11"/>
  <c r="F1255" i="11"/>
  <c r="G1255" i="11" s="1"/>
  <c r="F1254" i="11"/>
  <c r="J1254" i="11" s="1"/>
  <c r="F1253" i="11"/>
  <c r="F1252" i="11"/>
  <c r="F1251" i="11"/>
  <c r="F1250" i="11"/>
  <c r="G1250" i="11" s="1"/>
  <c r="J1249" i="11"/>
  <c r="F1249" i="11"/>
  <c r="G1249" i="11" s="1"/>
  <c r="F1248" i="11"/>
  <c r="J1248" i="11" s="1"/>
  <c r="F1247" i="11"/>
  <c r="H1247" i="11" s="1"/>
  <c r="F1246" i="11"/>
  <c r="F1245" i="11"/>
  <c r="F1244" i="11"/>
  <c r="J1244" i="11" s="1"/>
  <c r="F1243" i="11"/>
  <c r="F1242" i="11"/>
  <c r="F1241" i="11"/>
  <c r="F1240" i="11"/>
  <c r="I1240" i="11" s="1"/>
  <c r="F1239" i="11"/>
  <c r="F1238" i="11"/>
  <c r="F1237" i="11"/>
  <c r="F1236" i="11"/>
  <c r="I1236" i="11" s="1"/>
  <c r="F1235" i="11"/>
  <c r="F1234" i="11"/>
  <c r="F1233" i="11"/>
  <c r="F1232" i="11"/>
  <c r="F1231" i="11"/>
  <c r="F1230" i="11"/>
  <c r="H1230" i="11" s="1"/>
  <c r="F1229" i="11"/>
  <c r="F1228" i="11"/>
  <c r="F1227" i="11"/>
  <c r="F1226" i="11"/>
  <c r="F1225" i="11"/>
  <c r="F1224" i="11"/>
  <c r="J1223" i="11"/>
  <c r="F1223" i="11"/>
  <c r="G1223" i="11" s="1"/>
  <c r="F1222" i="11"/>
  <c r="F1221" i="11"/>
  <c r="I1221" i="11" s="1"/>
  <c r="F1220" i="11"/>
  <c r="I1220" i="11" s="1"/>
  <c r="F1219" i="11"/>
  <c r="F1218" i="11"/>
  <c r="G1218" i="11" s="1"/>
  <c r="F1217" i="11"/>
  <c r="J1217" i="11" s="1"/>
  <c r="F1216" i="11"/>
  <c r="I1216" i="11" s="1"/>
  <c r="F1215" i="11"/>
  <c r="J1215" i="11" s="1"/>
  <c r="F1214" i="11"/>
  <c r="G1214" i="11" s="1"/>
  <c r="F1213" i="11"/>
  <c r="F1212" i="11"/>
  <c r="F1211" i="11"/>
  <c r="F1210" i="11"/>
  <c r="J1209" i="11"/>
  <c r="F1209" i="11"/>
  <c r="I1209" i="11" s="1"/>
  <c r="F1208" i="11"/>
  <c r="J1207" i="11"/>
  <c r="F1207" i="11"/>
  <c r="F1206" i="11"/>
  <c r="G1206" i="11" s="1"/>
  <c r="F1205" i="11"/>
  <c r="F1204" i="11"/>
  <c r="H1204" i="11" s="1"/>
  <c r="F1203" i="11"/>
  <c r="F1202" i="11"/>
  <c r="I1202" i="11" s="1"/>
  <c r="F1201" i="11"/>
  <c r="I1201" i="11" s="1"/>
  <c r="F1200" i="11"/>
  <c r="I1199" i="11"/>
  <c r="F1199" i="11"/>
  <c r="F1198" i="11"/>
  <c r="H1198" i="11" s="1"/>
  <c r="I1197" i="11"/>
  <c r="F1197" i="11"/>
  <c r="G1197" i="11" s="1"/>
  <c r="F1196" i="11"/>
  <c r="F1195" i="11"/>
  <c r="F1194" i="11"/>
  <c r="F1193" i="11"/>
  <c r="F1192" i="11"/>
  <c r="F1191" i="11"/>
  <c r="G1191" i="11" s="1"/>
  <c r="F1190" i="11"/>
  <c r="F1189" i="11"/>
  <c r="J1189" i="11" s="1"/>
  <c r="F1188" i="11"/>
  <c r="F1187" i="11"/>
  <c r="F1186" i="11"/>
  <c r="J1186" i="11" s="1"/>
  <c r="I1185" i="11"/>
  <c r="F1185" i="11"/>
  <c r="J1185" i="11" s="1"/>
  <c r="F1184" i="11"/>
  <c r="F1183" i="11"/>
  <c r="F1182" i="11"/>
  <c r="F1181" i="11"/>
  <c r="G1181" i="11" s="1"/>
  <c r="F1180" i="11"/>
  <c r="G1180" i="11" s="1"/>
  <c r="F1179" i="11"/>
  <c r="H1179" i="11" s="1"/>
  <c r="F1178" i="11"/>
  <c r="I1178" i="11" s="1"/>
  <c r="F1177" i="11"/>
  <c r="F1176" i="11"/>
  <c r="H1176" i="11" s="1"/>
  <c r="F1175" i="11"/>
  <c r="F1174" i="11"/>
  <c r="J1174" i="11" s="1"/>
  <c r="F1173" i="11"/>
  <c r="J1173" i="11" s="1"/>
  <c r="F1172" i="11"/>
  <c r="F1171" i="11"/>
  <c r="F1170" i="11"/>
  <c r="F1169" i="11"/>
  <c r="F1168" i="11"/>
  <c r="F1167" i="11"/>
  <c r="I1167" i="11" s="1"/>
  <c r="J1166" i="11"/>
  <c r="F1166" i="11"/>
  <c r="I1166" i="11" s="1"/>
  <c r="F1165" i="11"/>
  <c r="H1165" i="11" s="1"/>
  <c r="J1164" i="11"/>
  <c r="F1164" i="11"/>
  <c r="F1163" i="11"/>
  <c r="F1162" i="11"/>
  <c r="F1161" i="11"/>
  <c r="F1160" i="11"/>
  <c r="F1159" i="11"/>
  <c r="J1159" i="11" s="1"/>
  <c r="F1158" i="11"/>
  <c r="H1158" i="11" s="1"/>
  <c r="F1157" i="11"/>
  <c r="I1157" i="11" s="1"/>
  <c r="F1156" i="11"/>
  <c r="F1155" i="11"/>
  <c r="F1154" i="11"/>
  <c r="F1153" i="11"/>
  <c r="F1152" i="11"/>
  <c r="J1152" i="11" s="1"/>
  <c r="F1151" i="11"/>
  <c r="G1151" i="11" s="1"/>
  <c r="F1150" i="11"/>
  <c r="I1150" i="11" s="1"/>
  <c r="F1149" i="11"/>
  <c r="F1148" i="11"/>
  <c r="H1148" i="11" s="1"/>
  <c r="F1147" i="11"/>
  <c r="G1147" i="11" s="1"/>
  <c r="F1146" i="11"/>
  <c r="J1146" i="11" s="1"/>
  <c r="F1145" i="11"/>
  <c r="J1145" i="11" s="1"/>
  <c r="F1144" i="11"/>
  <c r="H1144" i="11" s="1"/>
  <c r="F1143" i="11"/>
  <c r="I1143" i="11" s="1"/>
  <c r="F1142" i="11"/>
  <c r="I1142" i="11" s="1"/>
  <c r="F1141" i="11"/>
  <c r="H1141" i="11" s="1"/>
  <c r="F1140" i="11"/>
  <c r="I1140" i="11" s="1"/>
  <c r="F1139" i="11"/>
  <c r="J1139" i="11" s="1"/>
  <c r="G1138" i="11"/>
  <c r="F1138" i="11"/>
  <c r="I1138" i="11" s="1"/>
  <c r="F1137" i="11"/>
  <c r="F1136" i="11"/>
  <c r="J1136" i="11" s="1"/>
  <c r="F1135" i="11"/>
  <c r="H1135" i="11" s="1"/>
  <c r="F1134" i="11"/>
  <c r="J1133" i="11"/>
  <c r="F1133" i="11"/>
  <c r="F1132" i="11"/>
  <c r="F1131" i="11"/>
  <c r="I1131" i="11" s="1"/>
  <c r="F1130" i="11"/>
  <c r="F1129" i="11"/>
  <c r="I1129" i="11" s="1"/>
  <c r="F1128" i="11"/>
  <c r="J1128" i="11" s="1"/>
  <c r="F1127" i="11"/>
  <c r="I1127" i="11" s="1"/>
  <c r="F1126" i="11"/>
  <c r="F1125" i="11"/>
  <c r="F1124" i="11"/>
  <c r="H1124" i="11" s="1"/>
  <c r="G1123" i="11"/>
  <c r="F1123" i="11"/>
  <c r="J1123" i="11" s="1"/>
  <c r="F1122" i="11"/>
  <c r="H1122" i="11" s="1"/>
  <c r="F1121" i="11"/>
  <c r="F1120" i="11"/>
  <c r="G1120" i="11" s="1"/>
  <c r="F1119" i="11"/>
  <c r="H1119" i="11" s="1"/>
  <c r="F1118" i="11"/>
  <c r="F1117" i="11"/>
  <c r="F1116" i="11"/>
  <c r="F1115" i="11"/>
  <c r="I1115" i="11" s="1"/>
  <c r="F1114" i="11"/>
  <c r="J1114" i="11" s="1"/>
  <c r="F1113" i="11"/>
  <c r="F1112" i="11"/>
  <c r="G1112" i="11" s="1"/>
  <c r="I1111" i="11"/>
  <c r="F1111" i="11"/>
  <c r="G1111" i="11" s="1"/>
  <c r="F1110" i="11"/>
  <c r="F1109" i="11"/>
  <c r="F1108" i="11"/>
  <c r="J1108" i="11" s="1"/>
  <c r="F1107" i="11"/>
  <c r="F1106" i="11"/>
  <c r="G1106" i="11" s="1"/>
  <c r="F1105" i="11"/>
  <c r="G1105" i="11" s="1"/>
  <c r="F1104" i="11"/>
  <c r="J1104" i="11" s="1"/>
  <c r="F1103" i="11"/>
  <c r="F1102" i="11"/>
  <c r="F1101" i="11"/>
  <c r="F1100" i="11"/>
  <c r="F1099" i="11"/>
  <c r="F1098" i="11"/>
  <c r="F1097" i="11"/>
  <c r="F1096" i="11"/>
  <c r="H1096" i="11" s="1"/>
  <c r="F1095" i="11"/>
  <c r="F1094" i="11"/>
  <c r="J1094" i="11" s="1"/>
  <c r="F1093" i="11"/>
  <c r="G1093" i="11" s="1"/>
  <c r="F1092" i="11"/>
  <c r="F1091" i="11"/>
  <c r="J1091" i="11" s="1"/>
  <c r="F1090" i="11"/>
  <c r="F1089" i="11"/>
  <c r="I1089" i="11" s="1"/>
  <c r="F1088" i="11"/>
  <c r="H1088" i="11" s="1"/>
  <c r="F1087" i="11"/>
  <c r="F1086" i="11"/>
  <c r="F1085" i="11"/>
  <c r="J1085" i="11" s="1"/>
  <c r="F1084" i="11"/>
  <c r="J1084" i="11" s="1"/>
  <c r="F1083" i="11"/>
  <c r="F1082" i="11"/>
  <c r="F1081" i="11"/>
  <c r="F1080" i="11"/>
  <c r="F1079" i="11"/>
  <c r="G1079" i="11" s="1"/>
  <c r="F1078" i="11"/>
  <c r="J1078" i="11" s="1"/>
  <c r="F1077" i="11"/>
  <c r="F1076" i="11"/>
  <c r="J1076" i="11" s="1"/>
  <c r="F1075" i="11"/>
  <c r="F1074" i="11"/>
  <c r="J1074" i="11" s="1"/>
  <c r="F1073" i="11"/>
  <c r="F1072" i="11"/>
  <c r="F1071" i="11"/>
  <c r="H1071" i="11" s="1"/>
  <c r="F1070" i="11"/>
  <c r="H1070" i="11" s="1"/>
  <c r="F1069" i="11"/>
  <c r="F1068" i="11"/>
  <c r="F1067" i="11"/>
  <c r="I1067" i="11" s="1"/>
  <c r="F1066" i="11"/>
  <c r="I1065" i="11"/>
  <c r="F1065" i="11"/>
  <c r="G1065" i="11" s="1"/>
  <c r="F1064" i="11"/>
  <c r="J1063" i="11"/>
  <c r="H1063" i="11"/>
  <c r="F1063" i="11"/>
  <c r="F1062" i="11"/>
  <c r="I1062" i="11" s="1"/>
  <c r="F1061" i="11"/>
  <c r="G1061" i="11" s="1"/>
  <c r="F1060" i="11"/>
  <c r="F1059" i="11"/>
  <c r="J1058" i="11"/>
  <c r="F1058" i="11"/>
  <c r="I1058" i="11" s="1"/>
  <c r="F1057" i="11"/>
  <c r="F1056" i="11"/>
  <c r="J1056" i="11" s="1"/>
  <c r="F1055" i="11"/>
  <c r="F1054" i="11"/>
  <c r="G1054" i="11" s="1"/>
  <c r="F1053" i="11"/>
  <c r="F1052" i="11"/>
  <c r="I1052" i="11" s="1"/>
  <c r="F1051" i="11"/>
  <c r="F1050" i="11"/>
  <c r="J1050" i="11" s="1"/>
  <c r="F1049" i="11"/>
  <c r="F1048" i="11"/>
  <c r="F1047" i="11"/>
  <c r="F1046" i="11"/>
  <c r="H1046" i="11" s="1"/>
  <c r="F1045" i="11"/>
  <c r="F1044" i="11"/>
  <c r="I1044" i="11" s="1"/>
  <c r="F1043" i="11"/>
  <c r="I1043" i="11" s="1"/>
  <c r="F1042" i="11"/>
  <c r="J1042" i="11" s="1"/>
  <c r="F1041" i="11"/>
  <c r="F1040" i="11"/>
  <c r="F1039" i="11"/>
  <c r="F1038" i="11"/>
  <c r="J1038" i="11" s="1"/>
  <c r="F1037" i="11"/>
  <c r="F1036" i="11"/>
  <c r="J1036" i="11" s="1"/>
  <c r="F1035" i="11"/>
  <c r="F1034" i="11"/>
  <c r="F1033" i="11"/>
  <c r="H1033" i="11" s="1"/>
  <c r="F1032" i="11"/>
  <c r="F1031" i="11"/>
  <c r="F1030" i="11"/>
  <c r="F1029" i="11"/>
  <c r="I1029" i="11" s="1"/>
  <c r="F1028" i="11"/>
  <c r="F1027" i="11"/>
  <c r="F1026" i="11"/>
  <c r="H1026" i="11" s="1"/>
  <c r="F1025" i="11"/>
  <c r="H1025" i="11" s="1"/>
  <c r="F1024" i="11"/>
  <c r="F1023" i="11"/>
  <c r="H1023" i="11" s="1"/>
  <c r="F1022" i="11"/>
  <c r="F1021" i="11"/>
  <c r="H1021" i="11" s="1"/>
  <c r="F1020" i="11"/>
  <c r="J1020" i="11" s="1"/>
  <c r="F1019" i="11"/>
  <c r="F1018" i="11"/>
  <c r="G1018" i="11" s="1"/>
  <c r="F1017" i="11"/>
  <c r="G1016" i="11"/>
  <c r="F1016" i="11"/>
  <c r="J1016" i="11" s="1"/>
  <c r="F1015" i="11"/>
  <c r="J1015" i="11" s="1"/>
  <c r="F1014" i="11"/>
  <c r="F1013" i="11"/>
  <c r="F1012" i="11"/>
  <c r="G1012" i="11" s="1"/>
  <c r="F1011" i="11"/>
  <c r="F1010" i="11"/>
  <c r="G1009" i="11"/>
  <c r="F1009" i="11"/>
  <c r="F1008" i="11"/>
  <c r="F1007" i="11"/>
  <c r="J1007" i="11" s="1"/>
  <c r="F1006" i="11"/>
  <c r="F1005" i="11"/>
  <c r="F1004" i="11"/>
  <c r="I1004" i="11" s="1"/>
  <c r="F1003" i="11"/>
  <c r="F1002" i="11"/>
  <c r="I1002" i="11" s="1"/>
  <c r="F1001" i="11"/>
  <c r="J1001" i="11" s="1"/>
  <c r="F1000" i="11"/>
  <c r="J1000" i="11" s="1"/>
  <c r="F999" i="11"/>
  <c r="G999" i="11" s="1"/>
  <c r="F998" i="11"/>
  <c r="H998" i="11" s="1"/>
  <c r="F997" i="11"/>
  <c r="G997" i="11" s="1"/>
  <c r="F996" i="11"/>
  <c r="J996" i="11" s="1"/>
  <c r="F995" i="11"/>
  <c r="F994" i="11"/>
  <c r="F993" i="11"/>
  <c r="F992" i="11"/>
  <c r="H992" i="11" s="1"/>
  <c r="F991" i="11"/>
  <c r="G991" i="11" s="1"/>
  <c r="F990" i="11"/>
  <c r="F989" i="11"/>
  <c r="J989" i="11" s="1"/>
  <c r="F988" i="11"/>
  <c r="F987" i="11"/>
  <c r="F986" i="11"/>
  <c r="F985" i="11"/>
  <c r="F984" i="11"/>
  <c r="I984" i="11" s="1"/>
  <c r="F983" i="11"/>
  <c r="J983" i="11" s="1"/>
  <c r="F982" i="11"/>
  <c r="F981" i="11"/>
  <c r="G980" i="11"/>
  <c r="F980" i="11"/>
  <c r="F979" i="11"/>
  <c r="F978" i="11"/>
  <c r="F977" i="11"/>
  <c r="G977" i="11" s="1"/>
  <c r="F976" i="11"/>
  <c r="F975" i="11"/>
  <c r="F974" i="11"/>
  <c r="J974" i="11" s="1"/>
  <c r="F973" i="11"/>
  <c r="F972" i="11"/>
  <c r="J972" i="11" s="1"/>
  <c r="F971" i="11"/>
  <c r="F970" i="11"/>
  <c r="G970" i="11" s="1"/>
  <c r="J969" i="11"/>
  <c r="F969" i="11"/>
  <c r="F968" i="11"/>
  <c r="F967" i="11"/>
  <c r="I967" i="11" s="1"/>
  <c r="F966" i="11"/>
  <c r="J966" i="11" s="1"/>
  <c r="F965" i="11"/>
  <c r="F964" i="11"/>
  <c r="G964" i="11" s="1"/>
  <c r="F963" i="11"/>
  <c r="G963" i="11" s="1"/>
  <c r="F962" i="11"/>
  <c r="F961" i="11"/>
  <c r="G961" i="11" s="1"/>
  <c r="F960" i="11"/>
  <c r="F959" i="11"/>
  <c r="G959" i="11" s="1"/>
  <c r="F958" i="11"/>
  <c r="G958" i="11" s="1"/>
  <c r="F957" i="11"/>
  <c r="F956" i="11"/>
  <c r="I956" i="11" s="1"/>
  <c r="F955" i="11"/>
  <c r="I955" i="11" s="1"/>
  <c r="I954" i="11"/>
  <c r="F954" i="11"/>
  <c r="G954" i="11" s="1"/>
  <c r="F953" i="11"/>
  <c r="I953" i="11" s="1"/>
  <c r="F952" i="11"/>
  <c r="F951" i="11"/>
  <c r="F950" i="11"/>
  <c r="J950" i="11" s="1"/>
  <c r="F949" i="11"/>
  <c r="I949" i="11" s="1"/>
  <c r="F948" i="11"/>
  <c r="F947" i="11"/>
  <c r="I947" i="11" s="1"/>
  <c r="F946" i="11"/>
  <c r="F945" i="11"/>
  <c r="G945" i="11" s="1"/>
  <c r="F944" i="11"/>
  <c r="I944" i="11" s="1"/>
  <c r="F943" i="11"/>
  <c r="F942" i="11"/>
  <c r="F941" i="11"/>
  <c r="F940" i="11"/>
  <c r="F939" i="11"/>
  <c r="G939" i="11" s="1"/>
  <c r="F938" i="11"/>
  <c r="F937" i="11"/>
  <c r="G937" i="11" s="1"/>
  <c r="F936" i="11"/>
  <c r="J936" i="11" s="1"/>
  <c r="F935" i="11"/>
  <c r="G935" i="11" s="1"/>
  <c r="F934" i="11"/>
  <c r="I934" i="11" s="1"/>
  <c r="F933" i="11"/>
  <c r="I933" i="11" s="1"/>
  <c r="J932" i="11"/>
  <c r="F932" i="11"/>
  <c r="G932" i="11" s="1"/>
  <c r="F931" i="11"/>
  <c r="J931" i="11" s="1"/>
  <c r="F930" i="11"/>
  <c r="I930" i="11" s="1"/>
  <c r="F929" i="11"/>
  <c r="F928" i="11"/>
  <c r="F927" i="11"/>
  <c r="F926" i="11"/>
  <c r="H926" i="11" s="1"/>
  <c r="F925" i="11"/>
  <c r="J925" i="11" s="1"/>
  <c r="F924" i="11"/>
  <c r="J924" i="11" s="1"/>
  <c r="F923" i="11"/>
  <c r="I922" i="11"/>
  <c r="H922" i="11"/>
  <c r="F922" i="11"/>
  <c r="J922" i="11" s="1"/>
  <c r="F921" i="11"/>
  <c r="H921" i="11" s="1"/>
  <c r="F920" i="11"/>
  <c r="F919" i="11"/>
  <c r="F918" i="11"/>
  <c r="H918" i="11" s="1"/>
  <c r="F917" i="11"/>
  <c r="F916" i="11"/>
  <c r="I916" i="11" s="1"/>
  <c r="F915" i="11"/>
  <c r="J915" i="11" s="1"/>
  <c r="F914" i="11"/>
  <c r="F913" i="11"/>
  <c r="G913" i="11" s="1"/>
  <c r="F912" i="11"/>
  <c r="F911" i="11"/>
  <c r="F910" i="11"/>
  <c r="F909" i="11"/>
  <c r="H909" i="11" s="1"/>
  <c r="F908" i="11"/>
  <c r="F907" i="11"/>
  <c r="F906" i="11"/>
  <c r="F905" i="11"/>
  <c r="J904" i="11"/>
  <c r="F904" i="11"/>
  <c r="I904" i="11" s="1"/>
  <c r="F903" i="11"/>
  <c r="F902" i="11"/>
  <c r="F901" i="11"/>
  <c r="I901" i="11" s="1"/>
  <c r="H900" i="11"/>
  <c r="F900" i="11"/>
  <c r="I900" i="11" s="1"/>
  <c r="F899" i="11"/>
  <c r="F898" i="11"/>
  <c r="H898" i="11" s="1"/>
  <c r="F897" i="11"/>
  <c r="I897" i="11" s="1"/>
  <c r="F896" i="11"/>
  <c r="H896" i="11" s="1"/>
  <c r="F895" i="11"/>
  <c r="H895" i="11" s="1"/>
  <c r="F894" i="11"/>
  <c r="F893" i="11"/>
  <c r="G893" i="11" s="1"/>
  <c r="F892" i="11"/>
  <c r="F891" i="11"/>
  <c r="G891" i="11" s="1"/>
  <c r="F890" i="11"/>
  <c r="F889" i="11"/>
  <c r="J889" i="11" s="1"/>
  <c r="F888" i="11"/>
  <c r="H888" i="11" s="1"/>
  <c r="F887" i="11"/>
  <c r="F886" i="11"/>
  <c r="F885" i="11"/>
  <c r="G885" i="11" s="1"/>
  <c r="F884" i="11"/>
  <c r="F883" i="11"/>
  <c r="G883" i="11" s="1"/>
  <c r="F882" i="11"/>
  <c r="F881" i="11"/>
  <c r="G881" i="11" s="1"/>
  <c r="F880" i="11"/>
  <c r="I879" i="11"/>
  <c r="F879" i="11"/>
  <c r="J879" i="11" s="1"/>
  <c r="F878" i="11"/>
  <c r="F877" i="11"/>
  <c r="G877" i="11" s="1"/>
  <c r="F876" i="11"/>
  <c r="F875" i="11"/>
  <c r="F874" i="11"/>
  <c r="F873" i="11"/>
  <c r="F872" i="11"/>
  <c r="G872" i="11" s="1"/>
  <c r="F871" i="11"/>
  <c r="H871" i="11" s="1"/>
  <c r="F870" i="11"/>
  <c r="J870" i="11" s="1"/>
  <c r="F869" i="11"/>
  <c r="F868" i="11"/>
  <c r="G868" i="11" s="1"/>
  <c r="F867" i="11"/>
  <c r="G867" i="11" s="1"/>
  <c r="F866" i="11"/>
  <c r="F865" i="11"/>
  <c r="F864" i="11"/>
  <c r="I864" i="11" s="1"/>
  <c r="F863" i="11"/>
  <c r="G863" i="11" s="1"/>
  <c r="F862" i="11"/>
  <c r="H862" i="11" s="1"/>
  <c r="F861" i="11"/>
  <c r="F860" i="11"/>
  <c r="F859" i="11"/>
  <c r="I859" i="11" s="1"/>
  <c r="F858" i="11"/>
  <c r="F857" i="11"/>
  <c r="J857" i="11" s="1"/>
  <c r="F856" i="11"/>
  <c r="J856" i="11" s="1"/>
  <c r="F855" i="11"/>
  <c r="F854" i="11"/>
  <c r="H854" i="11" s="1"/>
  <c r="F853" i="11"/>
  <c r="I853" i="11" s="1"/>
  <c r="F852" i="11"/>
  <c r="H852" i="11" s="1"/>
  <c r="F851" i="11"/>
  <c r="H851" i="11" s="1"/>
  <c r="F850" i="11"/>
  <c r="F849" i="11"/>
  <c r="F848" i="11"/>
  <c r="F847" i="11"/>
  <c r="G847" i="11" s="1"/>
  <c r="F846" i="11"/>
  <c r="J846" i="11" s="1"/>
  <c r="F845" i="11"/>
  <c r="F844" i="11"/>
  <c r="F843" i="11"/>
  <c r="G843" i="11" s="1"/>
  <c r="F842" i="11"/>
  <c r="F841" i="11"/>
  <c r="F840" i="11"/>
  <c r="F839" i="11"/>
  <c r="I839" i="11" s="1"/>
  <c r="F838" i="11"/>
  <c r="F837" i="11"/>
  <c r="J837" i="11" s="1"/>
  <c r="F836" i="11"/>
  <c r="F835" i="11"/>
  <c r="F834" i="11"/>
  <c r="I834" i="11" s="1"/>
  <c r="F833" i="11"/>
  <c r="I833" i="11" s="1"/>
  <c r="F832" i="11"/>
  <c r="F831" i="11"/>
  <c r="I831" i="11" s="1"/>
  <c r="F830" i="11"/>
  <c r="F829" i="11"/>
  <c r="I829" i="11" s="1"/>
  <c r="F828" i="11"/>
  <c r="F827" i="11"/>
  <c r="F826" i="11"/>
  <c r="G826" i="11" s="1"/>
  <c r="F825" i="11"/>
  <c r="F824" i="11"/>
  <c r="F823" i="11"/>
  <c r="G823" i="11" s="1"/>
  <c r="F822" i="11"/>
  <c r="G822" i="11" s="1"/>
  <c r="F821" i="11"/>
  <c r="F820" i="11"/>
  <c r="G820" i="11" s="1"/>
  <c r="F819" i="11"/>
  <c r="F818" i="11"/>
  <c r="I818" i="11" s="1"/>
  <c r="F817" i="11"/>
  <c r="H817" i="11" s="1"/>
  <c r="F816" i="11"/>
  <c r="I816" i="11" s="1"/>
  <c r="F815" i="11"/>
  <c r="I815" i="11" s="1"/>
  <c r="F814" i="11"/>
  <c r="F813" i="11"/>
  <c r="J813" i="11" s="1"/>
  <c r="F812" i="11"/>
  <c r="F811" i="11"/>
  <c r="J810" i="11"/>
  <c r="F810" i="11"/>
  <c r="H810" i="11" s="1"/>
  <c r="F809" i="11"/>
  <c r="G809" i="11" s="1"/>
  <c r="F808" i="11"/>
  <c r="F807" i="11"/>
  <c r="F806" i="11"/>
  <c r="H806" i="11" s="1"/>
  <c r="F805" i="11"/>
  <c r="F804" i="11"/>
  <c r="J804" i="11" s="1"/>
  <c r="F803" i="11"/>
  <c r="H803" i="11" s="1"/>
  <c r="F802" i="11"/>
  <c r="F801" i="11"/>
  <c r="F800" i="11"/>
  <c r="J800" i="11" s="1"/>
  <c r="F799" i="11"/>
  <c r="J799" i="11" s="1"/>
  <c r="F798" i="11"/>
  <c r="G798" i="11" s="1"/>
  <c r="F797" i="11"/>
  <c r="F796" i="11"/>
  <c r="J796" i="11" s="1"/>
  <c r="F795" i="11"/>
  <c r="H795" i="11" s="1"/>
  <c r="F794" i="11"/>
  <c r="I794" i="11" s="1"/>
  <c r="F793" i="11"/>
  <c r="H793" i="11" s="1"/>
  <c r="F792" i="11"/>
  <c r="F791" i="11"/>
  <c r="G791" i="11" s="1"/>
  <c r="F790" i="11"/>
  <c r="I790" i="11" s="1"/>
  <c r="F789" i="11"/>
  <c r="F788" i="11"/>
  <c r="H787" i="11"/>
  <c r="F787" i="11"/>
  <c r="F786" i="11"/>
  <c r="F785" i="11"/>
  <c r="J785" i="11" s="1"/>
  <c r="F784" i="11"/>
  <c r="J784" i="11" s="1"/>
  <c r="H783" i="11"/>
  <c r="F783" i="11"/>
  <c r="G783" i="11" s="1"/>
  <c r="F782" i="11"/>
  <c r="H782" i="11" s="1"/>
  <c r="F781" i="11"/>
  <c r="G781" i="11" s="1"/>
  <c r="F780" i="11"/>
  <c r="H780" i="11" s="1"/>
  <c r="F779" i="11"/>
  <c r="F778" i="11"/>
  <c r="H778" i="11" s="1"/>
  <c r="F777" i="11"/>
  <c r="F776" i="11"/>
  <c r="I776" i="11" s="1"/>
  <c r="F775" i="11"/>
  <c r="F774" i="11"/>
  <c r="F773" i="11"/>
  <c r="I773" i="11" s="1"/>
  <c r="J772" i="11"/>
  <c r="F772" i="11"/>
  <c r="G772" i="11" s="1"/>
  <c r="F771" i="11"/>
  <c r="F770" i="11"/>
  <c r="I770" i="11" s="1"/>
  <c r="F769" i="11"/>
  <c r="H769" i="11" s="1"/>
  <c r="F768" i="11"/>
  <c r="G768" i="11" s="1"/>
  <c r="F767" i="11"/>
  <c r="I767" i="11" s="1"/>
  <c r="J766" i="11"/>
  <c r="H766" i="11"/>
  <c r="F766" i="11"/>
  <c r="I766" i="11" s="1"/>
  <c r="F765" i="11"/>
  <c r="G765" i="11" s="1"/>
  <c r="F764" i="11"/>
  <c r="I764" i="11" s="1"/>
  <c r="F763" i="11"/>
  <c r="G763" i="11" s="1"/>
  <c r="F762" i="11"/>
  <c r="H762" i="11" s="1"/>
  <c r="F761" i="11"/>
  <c r="J761" i="11" s="1"/>
  <c r="F760" i="11"/>
  <c r="J760" i="11" s="1"/>
  <c r="F759" i="11"/>
  <c r="F758" i="11"/>
  <c r="J758" i="11" s="1"/>
  <c r="F757" i="11"/>
  <c r="G757" i="11" s="1"/>
  <c r="J756" i="11"/>
  <c r="F756" i="11"/>
  <c r="H756" i="11" s="1"/>
  <c r="F755" i="11"/>
  <c r="F754" i="11"/>
  <c r="J754" i="11" s="1"/>
  <c r="F753" i="11"/>
  <c r="H753" i="11" s="1"/>
  <c r="F752" i="11"/>
  <c r="I751" i="11"/>
  <c r="F751" i="11"/>
  <c r="J751" i="11" s="1"/>
  <c r="F750" i="11"/>
  <c r="J750" i="11" s="1"/>
  <c r="F749" i="11"/>
  <c r="G749" i="11" s="1"/>
  <c r="F748" i="11"/>
  <c r="G748" i="11" s="1"/>
  <c r="F747" i="11"/>
  <c r="F746" i="11"/>
  <c r="H746" i="11" s="1"/>
  <c r="F745" i="11"/>
  <c r="F744" i="11"/>
  <c r="F743" i="11"/>
  <c r="F742" i="11"/>
  <c r="F741" i="11"/>
  <c r="G741" i="11" s="1"/>
  <c r="F740" i="11"/>
  <c r="F739" i="11"/>
  <c r="I739" i="11" s="1"/>
  <c r="F738" i="11"/>
  <c r="G738" i="11" s="1"/>
  <c r="F737" i="11"/>
  <c r="F736" i="11"/>
  <c r="G736" i="11" s="1"/>
  <c r="F735" i="11"/>
  <c r="I735" i="11" s="1"/>
  <c r="F734" i="11"/>
  <c r="F733" i="11"/>
  <c r="F732" i="11"/>
  <c r="F731" i="11"/>
  <c r="F730" i="11"/>
  <c r="F729" i="11"/>
  <c r="F728" i="11"/>
  <c r="F727" i="11"/>
  <c r="F726" i="11"/>
  <c r="F725" i="11"/>
  <c r="F724" i="11"/>
  <c r="F723" i="11"/>
  <c r="F722" i="11"/>
  <c r="H722" i="11" s="1"/>
  <c r="J721" i="11"/>
  <c r="F721" i="11"/>
  <c r="I721" i="11" s="1"/>
  <c r="I720" i="11"/>
  <c r="H720" i="11"/>
  <c r="F720" i="11"/>
  <c r="F719" i="11"/>
  <c r="H719" i="11" s="1"/>
  <c r="F718" i="11"/>
  <c r="F717" i="11"/>
  <c r="F716" i="11"/>
  <c r="F715" i="11"/>
  <c r="F714" i="11"/>
  <c r="F713" i="11"/>
  <c r="F712" i="11"/>
  <c r="F711" i="11"/>
  <c r="J711" i="11" s="1"/>
  <c r="F710" i="11"/>
  <c r="F709" i="11"/>
  <c r="F708" i="11"/>
  <c r="F707" i="11"/>
  <c r="F706" i="11"/>
  <c r="H706" i="11" s="1"/>
  <c r="F705" i="11"/>
  <c r="J705" i="11" s="1"/>
  <c r="F704" i="11"/>
  <c r="J704" i="11" s="1"/>
  <c r="F703" i="11"/>
  <c r="G703" i="11" s="1"/>
  <c r="F702" i="11"/>
  <c r="F701" i="11"/>
  <c r="I701" i="11" s="1"/>
  <c r="F700" i="11"/>
  <c r="J700" i="11" s="1"/>
  <c r="F699" i="11"/>
  <c r="G699" i="11" s="1"/>
  <c r="F698" i="11"/>
  <c r="F697" i="11"/>
  <c r="H697" i="11" s="1"/>
  <c r="F696" i="11"/>
  <c r="G696" i="11" s="1"/>
  <c r="F695" i="11"/>
  <c r="H695" i="11" s="1"/>
  <c r="F694" i="11"/>
  <c r="J694" i="11" s="1"/>
  <c r="F693" i="11"/>
  <c r="F692" i="11"/>
  <c r="J691" i="11"/>
  <c r="F691" i="11"/>
  <c r="F690" i="11"/>
  <c r="H690" i="11" s="1"/>
  <c r="F689" i="11"/>
  <c r="J688" i="11"/>
  <c r="F688" i="11"/>
  <c r="I688" i="11" s="1"/>
  <c r="F687" i="11"/>
  <c r="H687" i="11" s="1"/>
  <c r="F686" i="11"/>
  <c r="H686" i="11" s="1"/>
  <c r="F685" i="11"/>
  <c r="J685" i="11" s="1"/>
  <c r="F684" i="11"/>
  <c r="F683" i="11"/>
  <c r="F682" i="11"/>
  <c r="I682" i="11" s="1"/>
  <c r="F681" i="11"/>
  <c r="I681" i="11" s="1"/>
  <c r="F680" i="11"/>
  <c r="F679" i="11"/>
  <c r="H679" i="11" s="1"/>
  <c r="F678" i="11"/>
  <c r="J678" i="11" s="1"/>
  <c r="F677" i="11"/>
  <c r="F676" i="11"/>
  <c r="J676" i="11" s="1"/>
  <c r="F675" i="11"/>
  <c r="F674" i="11"/>
  <c r="F673" i="11"/>
  <c r="I673" i="11" s="1"/>
  <c r="F672" i="11"/>
  <c r="J672" i="11" s="1"/>
  <c r="F671" i="11"/>
  <c r="H671" i="11" s="1"/>
  <c r="F670" i="11"/>
  <c r="F669" i="11"/>
  <c r="F668" i="11"/>
  <c r="F667" i="11"/>
  <c r="F666" i="11"/>
  <c r="F665" i="11"/>
  <c r="F664" i="11"/>
  <c r="F663" i="11"/>
  <c r="G663" i="11" s="1"/>
  <c r="F662" i="11"/>
  <c r="H662" i="11" s="1"/>
  <c r="F661" i="11"/>
  <c r="F660" i="11"/>
  <c r="F659" i="11"/>
  <c r="H659" i="11" s="1"/>
  <c r="F658" i="11"/>
  <c r="J658" i="11" s="1"/>
  <c r="F657" i="11"/>
  <c r="F656" i="11"/>
  <c r="J656" i="11" s="1"/>
  <c r="F655" i="11"/>
  <c r="G655" i="11" s="1"/>
  <c r="F654" i="11"/>
  <c r="F653" i="11"/>
  <c r="F652" i="11"/>
  <c r="F651" i="11"/>
  <c r="F650" i="11"/>
  <c r="I650" i="11" s="1"/>
  <c r="G649" i="11"/>
  <c r="F649" i="11"/>
  <c r="F648" i="11"/>
  <c r="F647" i="11"/>
  <c r="H647" i="11" s="1"/>
  <c r="F646" i="11"/>
  <c r="G646" i="11" s="1"/>
  <c r="F645" i="11"/>
  <c r="H645" i="11" s="1"/>
  <c r="F644" i="11"/>
  <c r="H644" i="11" s="1"/>
  <c r="F643" i="11"/>
  <c r="H643" i="11" s="1"/>
  <c r="J642" i="11"/>
  <c r="G642" i="11"/>
  <c r="F642" i="11"/>
  <c r="F641" i="11"/>
  <c r="I641" i="11" s="1"/>
  <c r="F640" i="11"/>
  <c r="F639" i="11"/>
  <c r="H639" i="11" s="1"/>
  <c r="F638" i="11"/>
  <c r="H638" i="11" s="1"/>
  <c r="F637" i="11"/>
  <c r="G637" i="11" s="1"/>
  <c r="F636" i="11"/>
  <c r="F635" i="11"/>
  <c r="G635" i="11" s="1"/>
  <c r="F634" i="11"/>
  <c r="F633" i="11"/>
  <c r="F632" i="11"/>
  <c r="G632" i="11" s="1"/>
  <c r="F631" i="11"/>
  <c r="H631" i="11" s="1"/>
  <c r="F630" i="11"/>
  <c r="I630" i="11" s="1"/>
  <c r="F629" i="11"/>
  <c r="J629" i="11" s="1"/>
  <c r="F628" i="11"/>
  <c r="F627" i="11"/>
  <c r="H627" i="11" s="1"/>
  <c r="F626" i="11"/>
  <c r="F625" i="11"/>
  <c r="F624" i="11"/>
  <c r="F623" i="11"/>
  <c r="H623" i="11" s="1"/>
  <c r="F622" i="11"/>
  <c r="F621" i="11"/>
  <c r="J621" i="11" s="1"/>
  <c r="F620" i="11"/>
  <c r="H620" i="11" s="1"/>
  <c r="F619" i="11"/>
  <c r="H619" i="11" s="1"/>
  <c r="F618" i="11"/>
  <c r="J618" i="11" s="1"/>
  <c r="F617" i="11"/>
  <c r="F616" i="11"/>
  <c r="G616" i="11" s="1"/>
  <c r="F615" i="11"/>
  <c r="G615" i="11" s="1"/>
  <c r="F614" i="11"/>
  <c r="F613" i="11"/>
  <c r="F612" i="11"/>
  <c r="F611" i="11"/>
  <c r="F610" i="11"/>
  <c r="F609" i="11"/>
  <c r="G609" i="11" s="1"/>
  <c r="F608" i="11"/>
  <c r="F607" i="11"/>
  <c r="F606" i="11"/>
  <c r="F605" i="11"/>
  <c r="F604" i="11"/>
  <c r="H604" i="11" s="1"/>
  <c r="F603" i="11"/>
  <c r="I603" i="11" s="1"/>
  <c r="F602" i="11"/>
  <c r="I601" i="11"/>
  <c r="F601" i="11"/>
  <c r="F600" i="11"/>
  <c r="F599" i="11"/>
  <c r="J599" i="11" s="1"/>
  <c r="F598" i="11"/>
  <c r="F597" i="11"/>
  <c r="F596" i="11"/>
  <c r="F595" i="11"/>
  <c r="F594" i="11"/>
  <c r="J594" i="11" s="1"/>
  <c r="F593" i="11"/>
  <c r="H593" i="11" s="1"/>
  <c r="F592" i="11"/>
  <c r="G592" i="11" s="1"/>
  <c r="F591" i="11"/>
  <c r="J591" i="11" s="1"/>
  <c r="F590" i="11"/>
  <c r="I590" i="11" s="1"/>
  <c r="F589" i="11"/>
  <c r="G589" i="11" s="1"/>
  <c r="F588" i="11"/>
  <c r="F587" i="11"/>
  <c r="F586" i="11"/>
  <c r="I586" i="11" s="1"/>
  <c r="F585" i="11"/>
  <c r="J585" i="11" s="1"/>
  <c r="F584" i="11"/>
  <c r="I584" i="11" s="1"/>
  <c r="F583" i="11"/>
  <c r="F582" i="11"/>
  <c r="H582" i="11" s="1"/>
  <c r="F581" i="11"/>
  <c r="F580" i="11"/>
  <c r="F579" i="11"/>
  <c r="G579" i="11" s="1"/>
  <c r="F578" i="11"/>
  <c r="F577" i="11"/>
  <c r="F576" i="11"/>
  <c r="G576" i="11" s="1"/>
  <c r="F575" i="11"/>
  <c r="F574" i="11"/>
  <c r="J574" i="11" s="1"/>
  <c r="F573" i="11"/>
  <c r="J573" i="11" s="1"/>
  <c r="F572" i="11"/>
  <c r="J572" i="11" s="1"/>
  <c r="F571" i="11"/>
  <c r="H570" i="11"/>
  <c r="F570" i="11"/>
  <c r="J570" i="11" s="1"/>
  <c r="F569" i="11"/>
  <c r="F568" i="11"/>
  <c r="F567" i="11"/>
  <c r="H567" i="11" s="1"/>
  <c r="G566" i="11"/>
  <c r="F566" i="11"/>
  <c r="F565" i="11"/>
  <c r="I565" i="11" s="1"/>
  <c r="F564" i="11"/>
  <c r="J564" i="11" s="1"/>
  <c r="F563" i="11"/>
  <c r="F562" i="11"/>
  <c r="J562" i="11" s="1"/>
  <c r="F561" i="11"/>
  <c r="I561" i="11" s="1"/>
  <c r="F560" i="11"/>
  <c r="J560" i="11" s="1"/>
  <c r="F559" i="11"/>
  <c r="F558" i="11"/>
  <c r="G558" i="11" s="1"/>
  <c r="F557" i="11"/>
  <c r="F556" i="11"/>
  <c r="F555" i="11"/>
  <c r="J555" i="11" s="1"/>
  <c r="F554" i="11"/>
  <c r="G554" i="11" s="1"/>
  <c r="F553" i="11"/>
  <c r="F552" i="11"/>
  <c r="F551" i="11"/>
  <c r="G551" i="11" s="1"/>
  <c r="F550" i="11"/>
  <c r="H550" i="11" s="1"/>
  <c r="J549" i="11"/>
  <c r="F549" i="11"/>
  <c r="H549" i="11" s="1"/>
  <c r="F548" i="11"/>
  <c r="F547" i="11"/>
  <c r="G547" i="11" s="1"/>
  <c r="F546" i="11"/>
  <c r="J546" i="11" s="1"/>
  <c r="F545" i="11"/>
  <c r="G545" i="11" s="1"/>
  <c r="F544" i="11"/>
  <c r="I544" i="11" s="1"/>
  <c r="F543" i="11"/>
  <c r="F542" i="11"/>
  <c r="G542" i="11" s="1"/>
  <c r="F541" i="11"/>
  <c r="F540" i="11"/>
  <c r="G540" i="11" s="1"/>
  <c r="F539" i="11"/>
  <c r="F538" i="11"/>
  <c r="F537" i="11"/>
  <c r="F536" i="11"/>
  <c r="G536" i="11" s="1"/>
  <c r="F535" i="11"/>
  <c r="F534" i="11"/>
  <c r="G534" i="11" s="1"/>
  <c r="F533" i="11"/>
  <c r="I533" i="11" s="1"/>
  <c r="H532" i="11"/>
  <c r="F532" i="11"/>
  <c r="I532" i="11" s="1"/>
  <c r="F531" i="11"/>
  <c r="F530" i="11"/>
  <c r="F529" i="11"/>
  <c r="H529" i="11" s="1"/>
  <c r="F528" i="11"/>
  <c r="F527" i="11"/>
  <c r="F526" i="11"/>
  <c r="G526" i="11" s="1"/>
  <c r="F525" i="11"/>
  <c r="F524" i="11"/>
  <c r="J524" i="11" s="1"/>
  <c r="F523" i="11"/>
  <c r="G523" i="11" s="1"/>
  <c r="F522" i="11"/>
  <c r="J522" i="11" s="1"/>
  <c r="F521" i="11"/>
  <c r="H521" i="11" s="1"/>
  <c r="F520" i="11"/>
  <c r="G520" i="11" s="1"/>
  <c r="F519" i="11"/>
  <c r="J519" i="11" s="1"/>
  <c r="F518" i="11"/>
  <c r="I518" i="11" s="1"/>
  <c r="J517" i="11"/>
  <c r="F517" i="11"/>
  <c r="H517" i="11" s="1"/>
  <c r="F516" i="11"/>
  <c r="F515" i="11"/>
  <c r="F514" i="11"/>
  <c r="F513" i="11"/>
  <c r="F512" i="11"/>
  <c r="F511" i="11"/>
  <c r="H511" i="11" s="1"/>
  <c r="F510" i="11"/>
  <c r="H510" i="11" s="1"/>
  <c r="F509" i="11"/>
  <c r="F508" i="11"/>
  <c r="F507" i="11"/>
  <c r="F506" i="11"/>
  <c r="F505" i="11"/>
  <c r="H505" i="11" s="1"/>
  <c r="F504" i="11"/>
  <c r="H503" i="11"/>
  <c r="F503" i="11"/>
  <c r="J503" i="11" s="1"/>
  <c r="F502" i="11"/>
  <c r="J502" i="11" s="1"/>
  <c r="F501" i="11"/>
  <c r="J501" i="11" s="1"/>
  <c r="F500" i="11"/>
  <c r="F499" i="11"/>
  <c r="J499" i="11" s="1"/>
  <c r="F498" i="11"/>
  <c r="H498" i="11" s="1"/>
  <c r="F497" i="11"/>
  <c r="H497" i="11" s="1"/>
  <c r="F496" i="11"/>
  <c r="F495" i="11"/>
  <c r="F494" i="11"/>
  <c r="F493" i="11"/>
  <c r="F492" i="11"/>
  <c r="J492" i="11" s="1"/>
  <c r="F491" i="11"/>
  <c r="F490" i="11"/>
  <c r="F489" i="11"/>
  <c r="H489" i="11" s="1"/>
  <c r="F488" i="11"/>
  <c r="H488" i="11" s="1"/>
  <c r="F487" i="11"/>
  <c r="I487" i="11" s="1"/>
  <c r="F486" i="11"/>
  <c r="F485" i="11"/>
  <c r="G485" i="11" s="1"/>
  <c r="F484" i="11"/>
  <c r="I484" i="11" s="1"/>
  <c r="F483" i="11"/>
  <c r="J483" i="11" s="1"/>
  <c r="F482" i="11"/>
  <c r="F481" i="11"/>
  <c r="G481" i="11" s="1"/>
  <c r="F480" i="11"/>
  <c r="G480" i="11" s="1"/>
  <c r="F479" i="11"/>
  <c r="H479" i="11" s="1"/>
  <c r="F478" i="11"/>
  <c r="H478" i="11" s="1"/>
  <c r="F477" i="11"/>
  <c r="I476" i="11"/>
  <c r="F476" i="11"/>
  <c r="F475" i="11"/>
  <c r="I475" i="11" s="1"/>
  <c r="F474" i="11"/>
  <c r="I474" i="11" s="1"/>
  <c r="F473" i="11"/>
  <c r="F472" i="11"/>
  <c r="G472" i="11" s="1"/>
  <c r="F471" i="11"/>
  <c r="G471" i="11" s="1"/>
  <c r="F470" i="11"/>
  <c r="H470" i="11" s="1"/>
  <c r="F469" i="11"/>
  <c r="J469" i="11" s="1"/>
  <c r="F468" i="11"/>
  <c r="J467" i="11"/>
  <c r="F467" i="11"/>
  <c r="G467" i="11" s="1"/>
  <c r="F466" i="11"/>
  <c r="F465" i="11"/>
  <c r="G465" i="11" s="1"/>
  <c r="F464" i="11"/>
  <c r="J464" i="11" s="1"/>
  <c r="F463" i="11"/>
  <c r="G463" i="11" s="1"/>
  <c r="F462" i="11"/>
  <c r="J462" i="11" s="1"/>
  <c r="F461" i="11"/>
  <c r="F460" i="11"/>
  <c r="I460" i="11" s="1"/>
  <c r="F459" i="11"/>
  <c r="F458" i="11"/>
  <c r="F457" i="11"/>
  <c r="J456" i="11"/>
  <c r="H456" i="11"/>
  <c r="F456" i="11"/>
  <c r="G456" i="11" s="1"/>
  <c r="F455" i="11"/>
  <c r="I455" i="11" s="1"/>
  <c r="F454" i="11"/>
  <c r="H454" i="11" s="1"/>
  <c r="F453" i="11"/>
  <c r="G453" i="11" s="1"/>
  <c r="F452" i="11"/>
  <c r="F451" i="11"/>
  <c r="H451" i="11" s="1"/>
  <c r="F450" i="11"/>
  <c r="F449" i="11"/>
  <c r="F448" i="11"/>
  <c r="F447" i="11"/>
  <c r="F446" i="11"/>
  <c r="F445" i="11"/>
  <c r="I445" i="11" s="1"/>
  <c r="G444" i="11"/>
  <c r="F444" i="11"/>
  <c r="F443" i="11"/>
  <c r="F442" i="11"/>
  <c r="F441" i="11"/>
  <c r="I441" i="11" s="1"/>
  <c r="J440" i="11"/>
  <c r="F440" i="11"/>
  <c r="F439" i="11"/>
  <c r="J439" i="11" s="1"/>
  <c r="F438" i="11"/>
  <c r="F437" i="11"/>
  <c r="J437" i="11" s="1"/>
  <c r="F436" i="11"/>
  <c r="G436" i="11" s="1"/>
  <c r="I435" i="11"/>
  <c r="F435" i="11"/>
  <c r="J435" i="11" s="1"/>
  <c r="F434" i="11"/>
  <c r="F433" i="11"/>
  <c r="G433" i="11" s="1"/>
  <c r="G432" i="11"/>
  <c r="F432" i="11"/>
  <c r="J432" i="11" s="1"/>
  <c r="F431" i="11"/>
  <c r="I431" i="11" s="1"/>
  <c r="G430" i="11"/>
  <c r="F430" i="11"/>
  <c r="F429" i="11"/>
  <c r="F428" i="11"/>
  <c r="F427" i="11"/>
  <c r="I427" i="11" s="1"/>
  <c r="J426" i="11"/>
  <c r="H426" i="11"/>
  <c r="F426" i="11"/>
  <c r="F425" i="11"/>
  <c r="H425" i="11" s="1"/>
  <c r="F424" i="11"/>
  <c r="F423" i="11"/>
  <c r="F422" i="11"/>
  <c r="H422" i="11" s="1"/>
  <c r="F421" i="11"/>
  <c r="F420" i="11"/>
  <c r="J420" i="11" s="1"/>
  <c r="F419" i="11"/>
  <c r="J419" i="11" s="1"/>
  <c r="F418" i="11"/>
  <c r="F417" i="11"/>
  <c r="J417" i="11" s="1"/>
  <c r="F416" i="11"/>
  <c r="F415" i="11"/>
  <c r="F414" i="11"/>
  <c r="H414" i="11" s="1"/>
  <c r="F413" i="11"/>
  <c r="F412" i="11"/>
  <c r="F411" i="11"/>
  <c r="F410" i="11"/>
  <c r="H410" i="11" s="1"/>
  <c r="J409" i="11"/>
  <c r="F409" i="11"/>
  <c r="I409" i="11" s="1"/>
  <c r="F408" i="11"/>
  <c r="J408" i="11" s="1"/>
  <c r="F407" i="11"/>
  <c r="G407" i="11" s="1"/>
  <c r="F406" i="11"/>
  <c r="I406" i="11" s="1"/>
  <c r="F405" i="11"/>
  <c r="G405" i="11" s="1"/>
  <c r="H404" i="11"/>
  <c r="F404" i="11"/>
  <c r="F403" i="11"/>
  <c r="G403" i="11" s="1"/>
  <c r="F402" i="11"/>
  <c r="J402" i="11" s="1"/>
  <c r="F401" i="11"/>
  <c r="G401" i="11" s="1"/>
  <c r="F400" i="11"/>
  <c r="I400" i="11" s="1"/>
  <c r="F399" i="11"/>
  <c r="I399" i="11" s="1"/>
  <c r="F398" i="11"/>
  <c r="F397" i="11"/>
  <c r="H397" i="11" s="1"/>
  <c r="F396" i="11"/>
  <c r="J396" i="11" s="1"/>
  <c r="F395" i="11"/>
  <c r="F394" i="11"/>
  <c r="J394" i="11" s="1"/>
  <c r="F393" i="11"/>
  <c r="G393" i="11" s="1"/>
  <c r="F392" i="11"/>
  <c r="F391" i="11"/>
  <c r="F390" i="11"/>
  <c r="F389" i="11"/>
  <c r="F388" i="11"/>
  <c r="F387" i="11"/>
  <c r="F386" i="11"/>
  <c r="J386" i="11" s="1"/>
  <c r="F385" i="11"/>
  <c r="F384" i="11"/>
  <c r="J384" i="11" s="1"/>
  <c r="F383" i="11"/>
  <c r="H383" i="11" s="1"/>
  <c r="F382" i="11"/>
  <c r="J382" i="11" s="1"/>
  <c r="F381" i="11"/>
  <c r="F380" i="11"/>
  <c r="J380" i="11" s="1"/>
  <c r="F379" i="11"/>
  <c r="I379" i="11" s="1"/>
  <c r="F378" i="11"/>
  <c r="F377" i="11"/>
  <c r="F376" i="11"/>
  <c r="I376" i="11" s="1"/>
  <c r="F375" i="11"/>
  <c r="G375" i="11" s="1"/>
  <c r="F374" i="11"/>
  <c r="J374" i="11" s="1"/>
  <c r="F373" i="11"/>
  <c r="F372" i="11"/>
  <c r="J372" i="11" s="1"/>
  <c r="F371" i="11"/>
  <c r="H371" i="11" s="1"/>
  <c r="F370" i="11"/>
  <c r="H370" i="11" s="1"/>
  <c r="F369" i="11"/>
  <c r="J369" i="11" s="1"/>
  <c r="F368" i="11"/>
  <c r="J368" i="11" s="1"/>
  <c r="F367" i="11"/>
  <c r="F366" i="11"/>
  <c r="F365" i="11"/>
  <c r="H365" i="11" s="1"/>
  <c r="F364" i="11"/>
  <c r="F363" i="11"/>
  <c r="J363" i="11" s="1"/>
  <c r="F362" i="11"/>
  <c r="I362" i="11" s="1"/>
  <c r="F361" i="11"/>
  <c r="F360" i="11"/>
  <c r="F359" i="11"/>
  <c r="H359" i="11" s="1"/>
  <c r="F358" i="11"/>
  <c r="G358" i="11" s="1"/>
  <c r="F357" i="11"/>
  <c r="I357" i="11" s="1"/>
  <c r="F356" i="11"/>
  <c r="F355" i="11"/>
  <c r="J354" i="11"/>
  <c r="F354" i="11"/>
  <c r="F353" i="11"/>
  <c r="F352" i="11"/>
  <c r="F351" i="11"/>
  <c r="F350" i="11"/>
  <c r="I350" i="11" s="1"/>
  <c r="F349" i="11"/>
  <c r="H349" i="11" s="1"/>
  <c r="F348" i="11"/>
  <c r="F347" i="11"/>
  <c r="G347" i="11" s="1"/>
  <c r="F346" i="11"/>
  <c r="G346" i="11" s="1"/>
  <c r="F345" i="11"/>
  <c r="F344" i="11"/>
  <c r="G343" i="11"/>
  <c r="F343" i="11"/>
  <c r="I343" i="11" s="1"/>
  <c r="F342" i="11"/>
  <c r="H342" i="11" s="1"/>
  <c r="F341" i="11"/>
  <c r="J341" i="11" s="1"/>
  <c r="F340" i="11"/>
  <c r="I339" i="11"/>
  <c r="G339" i="11"/>
  <c r="F339" i="11"/>
  <c r="J339" i="11" s="1"/>
  <c r="F338" i="11"/>
  <c r="F337" i="11"/>
  <c r="J337" i="11" s="1"/>
  <c r="F336" i="11"/>
  <c r="F335" i="11"/>
  <c r="I335" i="11" s="1"/>
  <c r="F334" i="11"/>
  <c r="F333" i="11"/>
  <c r="F332" i="11"/>
  <c r="F331" i="11"/>
  <c r="F330" i="11"/>
  <c r="H330" i="11" s="1"/>
  <c r="F329" i="11"/>
  <c r="I329" i="11" s="1"/>
  <c r="F328" i="11"/>
  <c r="J328" i="11" s="1"/>
  <c r="F327" i="11"/>
  <c r="I327" i="11" s="1"/>
  <c r="F326" i="11"/>
  <c r="F325" i="11"/>
  <c r="H325" i="11" s="1"/>
  <c r="F324" i="11"/>
  <c r="F323" i="11"/>
  <c r="F322" i="11"/>
  <c r="F321" i="11"/>
  <c r="F320" i="11"/>
  <c r="J320" i="11" s="1"/>
  <c r="F319" i="11"/>
  <c r="F318" i="11"/>
  <c r="F317" i="11"/>
  <c r="J317" i="11" s="1"/>
  <c r="F316" i="11"/>
  <c r="I315" i="11"/>
  <c r="F315" i="11"/>
  <c r="G315" i="11" s="1"/>
  <c r="F314" i="11"/>
  <c r="J314" i="11" s="1"/>
  <c r="F313" i="11"/>
  <c r="I313" i="11" s="1"/>
  <c r="H312" i="11"/>
  <c r="F312" i="11"/>
  <c r="I312" i="11" s="1"/>
  <c r="F311" i="11"/>
  <c r="H311" i="11" s="1"/>
  <c r="F310" i="11"/>
  <c r="H310" i="11" s="1"/>
  <c r="F309" i="11"/>
  <c r="G309" i="11" s="1"/>
  <c r="F308" i="11"/>
  <c r="I308" i="11" s="1"/>
  <c r="F307" i="11"/>
  <c r="J307" i="11" s="1"/>
  <c r="F306" i="11"/>
  <c r="F305" i="11"/>
  <c r="F304" i="11"/>
  <c r="F303" i="11"/>
  <c r="G303" i="11" s="1"/>
  <c r="F302" i="11"/>
  <c r="I302" i="11" s="1"/>
  <c r="F301" i="11"/>
  <c r="F300" i="11"/>
  <c r="F299" i="11"/>
  <c r="H299" i="11" s="1"/>
  <c r="F298" i="11"/>
  <c r="F297" i="11"/>
  <c r="I297" i="11" s="1"/>
  <c r="F296" i="11"/>
  <c r="J296" i="11" s="1"/>
  <c r="G295" i="11"/>
  <c r="F295" i="11"/>
  <c r="I295" i="11" s="1"/>
  <c r="F294" i="11"/>
  <c r="I294" i="11" s="1"/>
  <c r="F293" i="11"/>
  <c r="F292" i="11"/>
  <c r="F291" i="11"/>
  <c r="I291" i="11" s="1"/>
  <c r="F290" i="11"/>
  <c r="F289" i="11"/>
  <c r="F288" i="11"/>
  <c r="F287" i="11"/>
  <c r="F286" i="11"/>
  <c r="G286" i="11" s="1"/>
  <c r="F285" i="11"/>
  <c r="F284" i="11"/>
  <c r="G284" i="11" s="1"/>
  <c r="F283" i="11"/>
  <c r="J283" i="11" s="1"/>
  <c r="F282" i="11"/>
  <c r="H281" i="11"/>
  <c r="F281" i="11"/>
  <c r="I281" i="11" s="1"/>
  <c r="F280" i="11"/>
  <c r="G280" i="11" s="1"/>
  <c r="F279" i="11"/>
  <c r="F278" i="11"/>
  <c r="F277" i="11"/>
  <c r="F276" i="11"/>
  <c r="H276" i="11" s="1"/>
  <c r="F275" i="11"/>
  <c r="I275" i="11" s="1"/>
  <c r="F274" i="11"/>
  <c r="G274" i="11" s="1"/>
  <c r="F273" i="11"/>
  <c r="F272" i="11"/>
  <c r="J272" i="11" s="1"/>
  <c r="I271" i="11"/>
  <c r="F271" i="11"/>
  <c r="F270" i="11"/>
  <c r="H270" i="11" s="1"/>
  <c r="F269" i="11"/>
  <c r="F268" i="11"/>
  <c r="G268" i="11" s="1"/>
  <c r="F267" i="11"/>
  <c r="J267" i="11" s="1"/>
  <c r="F266" i="11"/>
  <c r="I266" i="11" s="1"/>
  <c r="F265" i="11"/>
  <c r="F264" i="11"/>
  <c r="F263" i="11"/>
  <c r="F262" i="11"/>
  <c r="J262" i="11" s="1"/>
  <c r="F261" i="11"/>
  <c r="G261" i="11" s="1"/>
  <c r="F260" i="11"/>
  <c r="J260" i="11" s="1"/>
  <c r="F259" i="11"/>
  <c r="I259" i="11" s="1"/>
  <c r="F258" i="11"/>
  <c r="F257" i="11"/>
  <c r="I256" i="11"/>
  <c r="H256" i="11"/>
  <c r="F256" i="11"/>
  <c r="G256" i="11" s="1"/>
  <c r="F255" i="11"/>
  <c r="F254" i="11"/>
  <c r="F253" i="11"/>
  <c r="F252" i="11"/>
  <c r="G252" i="11" s="1"/>
  <c r="F251" i="11"/>
  <c r="J251" i="11" s="1"/>
  <c r="F250" i="11"/>
  <c r="F249" i="11"/>
  <c r="H249" i="11" s="1"/>
  <c r="F248" i="11"/>
  <c r="F247" i="11"/>
  <c r="F246" i="11"/>
  <c r="F245" i="11"/>
  <c r="I245" i="11" s="1"/>
  <c r="F244" i="11"/>
  <c r="F243" i="11"/>
  <c r="J243" i="11" s="1"/>
  <c r="F242" i="11"/>
  <c r="F241" i="11"/>
  <c r="F240" i="11"/>
  <c r="F239" i="11"/>
  <c r="J239" i="11" s="1"/>
  <c r="F238" i="11"/>
  <c r="J238" i="11" s="1"/>
  <c r="J237" i="11"/>
  <c r="H237" i="11"/>
  <c r="F237" i="11"/>
  <c r="I237" i="11" s="1"/>
  <c r="F236" i="11"/>
  <c r="H236" i="11" s="1"/>
  <c r="F235" i="11"/>
  <c r="G235" i="11" s="1"/>
  <c r="F234" i="11"/>
  <c r="H234" i="11" s="1"/>
  <c r="I233" i="11"/>
  <c r="F233" i="11"/>
  <c r="J233" i="11" s="1"/>
  <c r="F232" i="11"/>
  <c r="F231" i="11"/>
  <c r="F230" i="11"/>
  <c r="J230" i="11" s="1"/>
  <c r="F229" i="11"/>
  <c r="J228" i="11"/>
  <c r="F228" i="11"/>
  <c r="I228" i="11" s="1"/>
  <c r="F227" i="11"/>
  <c r="F226" i="11"/>
  <c r="F225" i="11"/>
  <c r="G225" i="11" s="1"/>
  <c r="F224" i="11"/>
  <c r="I223" i="11"/>
  <c r="G223" i="11"/>
  <c r="F223" i="11"/>
  <c r="J223" i="11" s="1"/>
  <c r="F222" i="11"/>
  <c r="F221" i="11"/>
  <c r="H221" i="11" s="1"/>
  <c r="F220" i="11"/>
  <c r="I220" i="11" s="1"/>
  <c r="F219" i="11"/>
  <c r="J219" i="11" s="1"/>
  <c r="F218" i="11"/>
  <c r="J218" i="11" s="1"/>
  <c r="I217" i="11"/>
  <c r="F217" i="11"/>
  <c r="H217" i="11" s="1"/>
  <c r="F216" i="11"/>
  <c r="F215" i="11"/>
  <c r="J215" i="11" s="1"/>
  <c r="F214" i="11"/>
  <c r="H214" i="11" s="1"/>
  <c r="F213" i="11"/>
  <c r="F212" i="11"/>
  <c r="H212" i="11" s="1"/>
  <c r="F211" i="11"/>
  <c r="F210" i="11"/>
  <c r="F209" i="11"/>
  <c r="H209" i="11" s="1"/>
  <c r="F208" i="11"/>
  <c r="F207" i="11"/>
  <c r="F206" i="11"/>
  <c r="F205" i="11"/>
  <c r="F204" i="11"/>
  <c r="I204" i="11" s="1"/>
  <c r="F203" i="11"/>
  <c r="F202" i="11"/>
  <c r="F201" i="11"/>
  <c r="G201" i="11" s="1"/>
  <c r="F200" i="11"/>
  <c r="H199" i="11"/>
  <c r="F199" i="11"/>
  <c r="F198" i="11"/>
  <c r="H198" i="11" s="1"/>
  <c r="F197" i="11"/>
  <c r="I197" i="11" s="1"/>
  <c r="F196" i="11"/>
  <c r="F195" i="11"/>
  <c r="J195" i="11" s="1"/>
  <c r="F194" i="11"/>
  <c r="G194" i="11" s="1"/>
  <c r="F193" i="11"/>
  <c r="I193" i="11" s="1"/>
  <c r="F192" i="11"/>
  <c r="F191" i="11"/>
  <c r="G191" i="11" s="1"/>
  <c r="F190" i="11"/>
  <c r="F189" i="11"/>
  <c r="G189" i="11" s="1"/>
  <c r="F188" i="11"/>
  <c r="F187" i="11"/>
  <c r="J187" i="11" s="1"/>
  <c r="F186" i="11"/>
  <c r="F185" i="11"/>
  <c r="I185" i="11" s="1"/>
  <c r="F184" i="11"/>
  <c r="J184" i="11" s="1"/>
  <c r="J183" i="11"/>
  <c r="F183" i="11"/>
  <c r="I183" i="11" s="1"/>
  <c r="J182" i="11"/>
  <c r="F182" i="11"/>
  <c r="H182" i="11" s="1"/>
  <c r="F181" i="11"/>
  <c r="J181" i="11" s="1"/>
  <c r="F180" i="11"/>
  <c r="H180" i="11" s="1"/>
  <c r="F179" i="11"/>
  <c r="J179" i="11" s="1"/>
  <c r="F178" i="11"/>
  <c r="J178" i="11" s="1"/>
  <c r="F177" i="11"/>
  <c r="F176" i="11"/>
  <c r="H176" i="11" s="1"/>
  <c r="F175" i="11"/>
  <c r="F174" i="11"/>
  <c r="I174" i="11" s="1"/>
  <c r="F173" i="11"/>
  <c r="F172" i="11"/>
  <c r="H172" i="11" s="1"/>
  <c r="F171" i="11"/>
  <c r="J171" i="11" s="1"/>
  <c r="F170" i="11"/>
  <c r="J169" i="11"/>
  <c r="F169" i="11"/>
  <c r="H169" i="11" s="1"/>
  <c r="F168" i="11"/>
  <c r="F167" i="11"/>
  <c r="F166" i="11"/>
  <c r="F165" i="11"/>
  <c r="H165" i="11" s="1"/>
  <c r="F164" i="11"/>
  <c r="F163" i="11"/>
  <c r="F162" i="11"/>
  <c r="I162" i="11" s="1"/>
  <c r="F161" i="11"/>
  <c r="I161" i="11" s="1"/>
  <c r="F160" i="11"/>
  <c r="F159" i="11"/>
  <c r="J159" i="11" s="1"/>
  <c r="F158" i="11"/>
  <c r="F157" i="11"/>
  <c r="F156" i="11"/>
  <c r="F155" i="11"/>
  <c r="G155" i="11" s="1"/>
  <c r="F154" i="11"/>
  <c r="G154" i="11" s="1"/>
  <c r="F153" i="11"/>
  <c r="J153" i="11" s="1"/>
  <c r="F152" i="11"/>
  <c r="J152" i="11" s="1"/>
  <c r="F151" i="11"/>
  <c r="G151" i="11" s="1"/>
  <c r="H150" i="11"/>
  <c r="F150" i="11"/>
  <c r="F149" i="11"/>
  <c r="H149" i="11" s="1"/>
  <c r="F148" i="11"/>
  <c r="F147" i="11"/>
  <c r="F146" i="11"/>
  <c r="F145" i="11"/>
  <c r="G145" i="11" s="1"/>
  <c r="F144" i="11"/>
  <c r="F143" i="11"/>
  <c r="F142" i="11"/>
  <c r="F141" i="11"/>
  <c r="J141" i="11" s="1"/>
  <c r="F140" i="11"/>
  <c r="J139" i="11"/>
  <c r="F139" i="11"/>
  <c r="I139" i="11" s="1"/>
  <c r="F138" i="11"/>
  <c r="F137" i="11"/>
  <c r="G137" i="11" s="1"/>
  <c r="F136" i="11"/>
  <c r="J136" i="11" s="1"/>
  <c r="F135" i="11"/>
  <c r="J135" i="11" s="1"/>
  <c r="F134" i="11"/>
  <c r="H134" i="11" s="1"/>
  <c r="F133" i="11"/>
  <c r="G133" i="11" s="1"/>
  <c r="F132" i="11"/>
  <c r="F131" i="11"/>
  <c r="F130" i="11"/>
  <c r="F129" i="11"/>
  <c r="F128" i="11"/>
  <c r="H128" i="11" s="1"/>
  <c r="F127" i="11"/>
  <c r="G127" i="11" s="1"/>
  <c r="F126" i="11"/>
  <c r="I126" i="11" s="1"/>
  <c r="F125" i="11"/>
  <c r="J125" i="11" s="1"/>
  <c r="F124" i="11"/>
  <c r="G124" i="11" s="1"/>
  <c r="F123" i="11"/>
  <c r="F122" i="11"/>
  <c r="G122" i="11" s="1"/>
  <c r="G121" i="11"/>
  <c r="F121" i="11"/>
  <c r="J121" i="11" s="1"/>
  <c r="F120" i="11"/>
  <c r="F119" i="11"/>
  <c r="H119" i="11" s="1"/>
  <c r="G118" i="11"/>
  <c r="F118" i="11"/>
  <c r="J118" i="11" s="1"/>
  <c r="F117" i="11"/>
  <c r="G117" i="11" s="1"/>
  <c r="F116" i="11"/>
  <c r="J116" i="11" s="1"/>
  <c r="F115" i="11"/>
  <c r="G115" i="11" s="1"/>
  <c r="F114" i="11"/>
  <c r="G114" i="11" s="1"/>
  <c r="F113" i="11"/>
  <c r="F112" i="11"/>
  <c r="J112" i="11" s="1"/>
  <c r="I111" i="11"/>
  <c r="F111" i="11"/>
  <c r="F110" i="11"/>
  <c r="I110" i="11" s="1"/>
  <c r="F109" i="11"/>
  <c r="F108" i="11"/>
  <c r="H108" i="11" s="1"/>
  <c r="F107" i="11"/>
  <c r="I107" i="11" s="1"/>
  <c r="F106" i="11"/>
  <c r="J106" i="11" s="1"/>
  <c r="F105" i="11"/>
  <c r="I105" i="11" s="1"/>
  <c r="F104" i="11"/>
  <c r="H104" i="11" s="1"/>
  <c r="F103" i="11"/>
  <c r="F102" i="11"/>
  <c r="F101" i="11"/>
  <c r="F100" i="11"/>
  <c r="F99" i="11"/>
  <c r="J99" i="11" s="1"/>
  <c r="F98" i="11"/>
  <c r="F97" i="11"/>
  <c r="F96" i="11"/>
  <c r="F95" i="11"/>
  <c r="F94" i="11"/>
  <c r="J94" i="11" s="1"/>
  <c r="F93" i="11"/>
  <c r="F92" i="11"/>
  <c r="H92" i="11" s="1"/>
  <c r="F91" i="11"/>
  <c r="G91" i="11" s="1"/>
  <c r="F90" i="11"/>
  <c r="G90" i="11" s="1"/>
  <c r="F89" i="11"/>
  <c r="F88" i="11"/>
  <c r="G88" i="11" s="1"/>
  <c r="F87" i="11"/>
  <c r="J87" i="11" s="1"/>
  <c r="J86" i="11"/>
  <c r="F86" i="11"/>
  <c r="G86" i="11" s="1"/>
  <c r="F85" i="11"/>
  <c r="H85" i="11" s="1"/>
  <c r="F84" i="11"/>
  <c r="F83" i="11"/>
  <c r="J82" i="11"/>
  <c r="F82" i="11"/>
  <c r="G82" i="11" s="1"/>
  <c r="F81" i="11"/>
  <c r="J81" i="11" s="1"/>
  <c r="F80" i="11"/>
  <c r="I80" i="11" s="1"/>
  <c r="F79" i="11"/>
  <c r="I79" i="11" s="1"/>
  <c r="I78" i="11"/>
  <c r="F78" i="11"/>
  <c r="F77" i="11"/>
  <c r="F76" i="11"/>
  <c r="F75" i="11"/>
  <c r="F74" i="11"/>
  <c r="I74" i="11" s="1"/>
  <c r="F73" i="11"/>
  <c r="F72" i="11"/>
  <c r="I71" i="11"/>
  <c r="F71" i="11"/>
  <c r="J71" i="11" s="1"/>
  <c r="F70" i="11"/>
  <c r="F69" i="11"/>
  <c r="F68" i="11"/>
  <c r="H68" i="11" s="1"/>
  <c r="F67" i="11"/>
  <c r="F66" i="11"/>
  <c r="F65" i="11"/>
  <c r="I65" i="11" s="1"/>
  <c r="F64" i="11"/>
  <c r="H64" i="11" s="1"/>
  <c r="F63" i="11"/>
  <c r="G63" i="11" s="1"/>
  <c r="F62" i="11"/>
  <c r="J62" i="11" s="1"/>
  <c r="J61" i="11"/>
  <c r="F61" i="11"/>
  <c r="G60" i="11"/>
  <c r="F60" i="11"/>
  <c r="J60" i="11" s="1"/>
  <c r="F59" i="11"/>
  <c r="J59" i="11" s="1"/>
  <c r="F58" i="11"/>
  <c r="F57" i="11"/>
  <c r="F56" i="11"/>
  <c r="F55" i="11"/>
  <c r="H55" i="11" s="1"/>
  <c r="F54" i="11"/>
  <c r="I54" i="11" s="1"/>
  <c r="F53" i="11"/>
  <c r="J53" i="11" s="1"/>
  <c r="F52" i="11"/>
  <c r="H52" i="11" s="1"/>
  <c r="F51" i="11"/>
  <c r="F50" i="11"/>
  <c r="H50" i="11" s="1"/>
  <c r="F49" i="11"/>
  <c r="J49" i="11" s="1"/>
  <c r="F48" i="11"/>
  <c r="F47" i="11"/>
  <c r="H47" i="11" s="1"/>
  <c r="F46" i="11"/>
  <c r="F45" i="11"/>
  <c r="F44" i="11"/>
  <c r="F43" i="11"/>
  <c r="H43" i="11" s="1"/>
  <c r="F42" i="11"/>
  <c r="J41" i="11"/>
  <c r="F41" i="11"/>
  <c r="H41" i="11" s="1"/>
  <c r="F40" i="11"/>
  <c r="F39" i="11"/>
  <c r="G39" i="11" s="1"/>
  <c r="F38" i="11"/>
  <c r="J37" i="11"/>
  <c r="F37" i="11"/>
  <c r="H37" i="11" s="1"/>
  <c r="F36" i="11"/>
  <c r="F35" i="11"/>
  <c r="G35" i="11" s="1"/>
  <c r="F34" i="11"/>
  <c r="G34" i="11" s="1"/>
  <c r="F33" i="11"/>
  <c r="H33" i="11" s="1"/>
  <c r="F32" i="11"/>
  <c r="G32" i="11" s="1"/>
  <c r="F31" i="11"/>
  <c r="H31" i="11" s="1"/>
  <c r="F30" i="11"/>
  <c r="F29" i="11"/>
  <c r="I29" i="11" s="1"/>
  <c r="F28" i="11"/>
  <c r="F27" i="11"/>
  <c r="I27" i="11" s="1"/>
  <c r="F26" i="11"/>
  <c r="F25" i="11"/>
  <c r="H25" i="11" s="1"/>
  <c r="F24" i="11"/>
  <c r="F23" i="11"/>
  <c r="F22" i="11"/>
  <c r="F21" i="11"/>
  <c r="F20" i="11"/>
  <c r="I20" i="11" s="1"/>
  <c r="J19" i="11"/>
  <c r="G19" i="11"/>
  <c r="F19" i="11"/>
  <c r="H19" i="11" s="1"/>
  <c r="F18" i="11"/>
  <c r="I18" i="11" s="1"/>
  <c r="F17" i="11"/>
  <c r="F16" i="11"/>
  <c r="H16" i="11" s="1"/>
  <c r="F15" i="11"/>
  <c r="F14" i="11"/>
  <c r="H14" i="11" s="1"/>
  <c r="F13" i="11"/>
  <c r="H13" i="11" s="1"/>
  <c r="F12" i="11"/>
  <c r="F11" i="11"/>
  <c r="F10" i="11"/>
  <c r="F9" i="11"/>
  <c r="F8" i="11"/>
  <c r="H8" i="11" s="1"/>
  <c r="F7" i="11"/>
  <c r="F6" i="11"/>
  <c r="J6" i="11" s="1"/>
  <c r="F5" i="11"/>
  <c r="F4" i="11"/>
  <c r="J4" i="11" s="1"/>
  <c r="J3" i="11"/>
  <c r="H3" i="11"/>
  <c r="F3" i="11"/>
  <c r="G3" i="11" s="1"/>
  <c r="F2" i="11"/>
  <c r="G2" i="11" s="1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J48" i="10" s="1"/>
  <c r="H49" i="2" s="1"/>
  <c r="E257" i="10"/>
  <c r="E256" i="10"/>
  <c r="E255" i="10"/>
  <c r="E254" i="10"/>
  <c r="E253" i="10"/>
  <c r="J51" i="10" s="1"/>
  <c r="H52" i="2" s="1"/>
  <c r="E252" i="10"/>
  <c r="E251" i="10"/>
  <c r="E250" i="10"/>
  <c r="J49" i="10" s="1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J4" i="10" s="1"/>
  <c r="E235" i="10"/>
  <c r="E234" i="10"/>
  <c r="E233" i="10"/>
  <c r="E232" i="10"/>
  <c r="E231" i="10"/>
  <c r="J3" i="10" s="1"/>
  <c r="E230" i="10"/>
  <c r="E229" i="10"/>
  <c r="E228" i="10"/>
  <c r="E227" i="10"/>
  <c r="E226" i="10"/>
  <c r="E225" i="10"/>
  <c r="E224" i="10"/>
  <c r="E223" i="10"/>
  <c r="J5" i="10" s="1"/>
  <c r="E222" i="10"/>
  <c r="E221" i="10"/>
  <c r="E220" i="10"/>
  <c r="E219" i="10"/>
  <c r="E218" i="10"/>
  <c r="E217" i="10"/>
  <c r="E216" i="10"/>
  <c r="J2" i="10" s="1"/>
  <c r="H3" i="2" s="1"/>
  <c r="E215" i="10"/>
  <c r="E214" i="10"/>
  <c r="E213" i="10"/>
  <c r="E212" i="10"/>
  <c r="E211" i="10"/>
  <c r="E210" i="10"/>
  <c r="J6" i="10" s="1"/>
  <c r="H7" i="2" s="1"/>
  <c r="E209" i="10"/>
  <c r="E208" i="10"/>
  <c r="E207" i="10"/>
  <c r="E206" i="10"/>
  <c r="E205" i="10"/>
  <c r="J43" i="10" s="1"/>
  <c r="E204" i="10"/>
  <c r="E203" i="10"/>
  <c r="E202" i="10"/>
  <c r="E201" i="10"/>
  <c r="E200" i="10"/>
  <c r="E199" i="10"/>
  <c r="E198" i="10"/>
  <c r="E197" i="10"/>
  <c r="E196" i="10"/>
  <c r="E195" i="10"/>
  <c r="J38" i="10" s="1"/>
  <c r="E194" i="10"/>
  <c r="E193" i="10"/>
  <c r="E192" i="10"/>
  <c r="E191" i="10"/>
  <c r="E190" i="10"/>
  <c r="E189" i="10"/>
  <c r="E188" i="10"/>
  <c r="J42" i="10" s="1"/>
  <c r="E187" i="10"/>
  <c r="E186" i="10"/>
  <c r="E185" i="10"/>
  <c r="J19" i="10" s="1"/>
  <c r="E184" i="10"/>
  <c r="E183" i="10"/>
  <c r="E182" i="10"/>
  <c r="E181" i="10"/>
  <c r="J40" i="10" s="1"/>
  <c r="E180" i="10"/>
  <c r="E179" i="10"/>
  <c r="E178" i="10"/>
  <c r="E177" i="10"/>
  <c r="E176" i="10"/>
  <c r="E175" i="10"/>
  <c r="E174" i="10"/>
  <c r="J45" i="10" s="1"/>
  <c r="E173" i="10"/>
  <c r="E172" i="10"/>
  <c r="E171" i="10"/>
  <c r="E170" i="10"/>
  <c r="J34" i="10" s="1"/>
  <c r="E169" i="10"/>
  <c r="E168" i="10"/>
  <c r="E167" i="10"/>
  <c r="E166" i="10"/>
  <c r="E165" i="10"/>
  <c r="J35" i="10" s="1"/>
  <c r="E164" i="10"/>
  <c r="E163" i="10"/>
  <c r="E162" i="10"/>
  <c r="E161" i="10"/>
  <c r="E160" i="10"/>
  <c r="E159" i="10"/>
  <c r="J36" i="10" s="1"/>
  <c r="E158" i="10"/>
  <c r="E157" i="10"/>
  <c r="E156" i="10"/>
  <c r="E155" i="10"/>
  <c r="E154" i="10"/>
  <c r="E153" i="10"/>
  <c r="E152" i="10"/>
  <c r="E151" i="10"/>
  <c r="E150" i="10"/>
  <c r="E149" i="10"/>
  <c r="E148" i="10"/>
  <c r="J29" i="10" s="1"/>
  <c r="E147" i="10"/>
  <c r="I29" i="10" s="1"/>
  <c r="K29" i="10" s="1"/>
  <c r="N29" i="11" s="1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J28" i="10" s="1"/>
  <c r="E130" i="10"/>
  <c r="E129" i="10"/>
  <c r="E128" i="10"/>
  <c r="E127" i="10"/>
  <c r="J30" i="10" s="1"/>
  <c r="E126" i="10"/>
  <c r="E125" i="10"/>
  <c r="E124" i="10"/>
  <c r="E123" i="10"/>
  <c r="E122" i="10"/>
  <c r="E121" i="10"/>
  <c r="J27" i="10" s="1"/>
  <c r="H28" i="2" s="1"/>
  <c r="E120" i="10"/>
  <c r="E119" i="10"/>
  <c r="E118" i="10"/>
  <c r="E117" i="10"/>
  <c r="E116" i="10"/>
  <c r="E115" i="10"/>
  <c r="E114" i="10"/>
  <c r="E113" i="10"/>
  <c r="E112" i="10"/>
  <c r="E111" i="10"/>
  <c r="J25" i="10" s="1"/>
  <c r="I25" i="10" s="1"/>
  <c r="K25" i="10" s="1"/>
  <c r="N25" i="11" s="1"/>
  <c r="E110" i="10"/>
  <c r="E109" i="10"/>
  <c r="J24" i="10" s="1"/>
  <c r="E108" i="10"/>
  <c r="E107" i="10"/>
  <c r="E106" i="10"/>
  <c r="E105" i="10"/>
  <c r="J21" i="10" s="1"/>
  <c r="E104" i="10"/>
  <c r="E103" i="10"/>
  <c r="E102" i="10"/>
  <c r="E101" i="10"/>
  <c r="E100" i="10"/>
  <c r="E99" i="10"/>
  <c r="E98" i="10"/>
  <c r="E97" i="10"/>
  <c r="E96" i="10"/>
  <c r="E95" i="10"/>
  <c r="E94" i="10"/>
  <c r="J17" i="10" s="1"/>
  <c r="H18" i="2" s="1"/>
  <c r="E93" i="10"/>
  <c r="E92" i="10"/>
  <c r="E91" i="10"/>
  <c r="E90" i="10"/>
  <c r="E89" i="10"/>
  <c r="E88" i="10"/>
  <c r="E87" i="10"/>
  <c r="J18" i="10" s="1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J15" i="10" s="1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J57" i="10"/>
  <c r="H58" i="2" s="1"/>
  <c r="E57" i="10"/>
  <c r="E56" i="10"/>
  <c r="E55" i="10"/>
  <c r="E54" i="10"/>
  <c r="E53" i="10"/>
  <c r="J52" i="10"/>
  <c r="E52" i="10"/>
  <c r="E51" i="10"/>
  <c r="E50" i="10"/>
  <c r="E49" i="10"/>
  <c r="E48" i="10"/>
  <c r="J12" i="10" s="1"/>
  <c r="E47" i="10"/>
  <c r="E46" i="10"/>
  <c r="E45" i="10"/>
  <c r="E44" i="10"/>
  <c r="E43" i="10"/>
  <c r="E42" i="10"/>
  <c r="E41" i="10"/>
  <c r="E40" i="10"/>
  <c r="J39" i="10"/>
  <c r="E39" i="10"/>
  <c r="E38" i="10"/>
  <c r="J37" i="10"/>
  <c r="E37" i="10"/>
  <c r="E36" i="10"/>
  <c r="I35" i="10"/>
  <c r="K35" i="10" s="1"/>
  <c r="N35" i="11" s="1"/>
  <c r="E35" i="10"/>
  <c r="E34" i="10"/>
  <c r="J33" i="10"/>
  <c r="H34" i="2" s="1"/>
  <c r="F34" i="2" s="1"/>
  <c r="E33" i="10"/>
  <c r="J32" i="10"/>
  <c r="E32" i="10"/>
  <c r="J44" i="10" s="1"/>
  <c r="E31" i="10"/>
  <c r="E30" i="10"/>
  <c r="E29" i="10"/>
  <c r="J47" i="10" s="1"/>
  <c r="E28" i="10"/>
  <c r="E27" i="10"/>
  <c r="J26" i="10"/>
  <c r="H27" i="2" s="1"/>
  <c r="E26" i="10"/>
  <c r="E25" i="10"/>
  <c r="J11" i="10" s="1"/>
  <c r="E24" i="10"/>
  <c r="J23" i="10"/>
  <c r="E23" i="10"/>
  <c r="J22" i="10"/>
  <c r="H23" i="2" s="1"/>
  <c r="F23" i="2" s="1"/>
  <c r="E22" i="10"/>
  <c r="E21" i="10"/>
  <c r="J20" i="10"/>
  <c r="E20" i="10"/>
  <c r="E19" i="10"/>
  <c r="E18" i="10"/>
  <c r="E17" i="10"/>
  <c r="J16" i="10"/>
  <c r="E16" i="10"/>
  <c r="E15" i="10"/>
  <c r="J41" i="10" s="1"/>
  <c r="H42" i="2" s="1"/>
  <c r="E14" i="10"/>
  <c r="E13" i="10"/>
  <c r="J10" i="10" s="1"/>
  <c r="E12" i="10"/>
  <c r="E11" i="10"/>
  <c r="E10" i="10"/>
  <c r="E9" i="10"/>
  <c r="E8" i="10"/>
  <c r="J7" i="10"/>
  <c r="E7" i="10"/>
  <c r="E6" i="10"/>
  <c r="J9" i="10" s="1"/>
  <c r="I9" i="10" s="1"/>
  <c r="K9" i="10" s="1"/>
  <c r="N9" i="11" s="1"/>
  <c r="E5" i="10"/>
  <c r="E4" i="10"/>
  <c r="E3" i="10"/>
  <c r="J8" i="10" s="1"/>
  <c r="E2" i="10"/>
  <c r="C52" i="9"/>
  <c r="AD47" i="2" s="1"/>
  <c r="C51" i="9"/>
  <c r="AD46" i="2" s="1"/>
  <c r="C50" i="9"/>
  <c r="AD45" i="2" s="1"/>
  <c r="C49" i="9"/>
  <c r="AD44" i="2" s="1"/>
  <c r="C48" i="9"/>
  <c r="C47" i="9"/>
  <c r="AD41" i="2" s="1"/>
  <c r="C46" i="9"/>
  <c r="AD42" i="2" s="1"/>
  <c r="C45" i="9"/>
  <c r="AD40" i="2" s="1"/>
  <c r="C44" i="9"/>
  <c r="C43" i="9"/>
  <c r="C42" i="9"/>
  <c r="AD37" i="2" s="1"/>
  <c r="C41" i="9"/>
  <c r="C40" i="9"/>
  <c r="AD36" i="2" s="1"/>
  <c r="C39" i="9"/>
  <c r="AD30" i="2" s="1"/>
  <c r="C38" i="9"/>
  <c r="AD32" i="2" s="1"/>
  <c r="C37" i="9"/>
  <c r="AD29" i="2" s="1"/>
  <c r="C36" i="9"/>
  <c r="C35" i="9"/>
  <c r="C34" i="9"/>
  <c r="C33" i="9"/>
  <c r="AD25" i="2" s="1"/>
  <c r="C32" i="9"/>
  <c r="C31" i="9"/>
  <c r="C30" i="9"/>
  <c r="AD21" i="2" s="1"/>
  <c r="C29" i="9"/>
  <c r="C28" i="9"/>
  <c r="AD20" i="2" s="1"/>
  <c r="C27" i="9"/>
  <c r="AD22" i="2" s="1"/>
  <c r="C26" i="9"/>
  <c r="AD19" i="2" s="1"/>
  <c r="C25" i="9"/>
  <c r="AD17" i="2" s="1"/>
  <c r="C24" i="9"/>
  <c r="C23" i="9"/>
  <c r="C22" i="9"/>
  <c r="C21" i="9"/>
  <c r="AD12" i="2" s="1"/>
  <c r="C20" i="9"/>
  <c r="C19" i="9"/>
  <c r="C18" i="9"/>
  <c r="C17" i="9"/>
  <c r="C16" i="9"/>
  <c r="AD14" i="2" s="1"/>
  <c r="C15" i="9"/>
  <c r="C14" i="9"/>
  <c r="C13" i="9"/>
  <c r="C12" i="9"/>
  <c r="AD6" i="2" s="1"/>
  <c r="C11" i="9"/>
  <c r="C10" i="9"/>
  <c r="AD53" i="2" s="1"/>
  <c r="C9" i="9"/>
  <c r="AD51" i="2" s="1"/>
  <c r="C8" i="9"/>
  <c r="AD52" i="2" s="1"/>
  <c r="C7" i="9"/>
  <c r="C6" i="9"/>
  <c r="AD49" i="2" s="1"/>
  <c r="C5" i="9"/>
  <c r="C4" i="9"/>
  <c r="AD55" i="2" s="1"/>
  <c r="C3" i="9"/>
  <c r="AD56" i="2" s="1"/>
  <c r="C2" i="9"/>
  <c r="AD54" i="2" s="1"/>
  <c r="K52" i="8"/>
  <c r="L52" i="8" s="1"/>
  <c r="D52" i="8" s="1"/>
  <c r="C52" i="8" s="1"/>
  <c r="K51" i="8"/>
  <c r="L51" i="8" s="1"/>
  <c r="D51" i="8" s="1"/>
  <c r="C51" i="8" s="1"/>
  <c r="K50" i="8"/>
  <c r="L50" i="8" s="1"/>
  <c r="D50" i="8" s="1"/>
  <c r="C50" i="8" s="1"/>
  <c r="K49" i="8"/>
  <c r="L49" i="8" s="1"/>
  <c r="D49" i="8" s="1"/>
  <c r="C49" i="8" s="1"/>
  <c r="K48" i="8"/>
  <c r="L48" i="8" s="1"/>
  <c r="D48" i="8" s="1"/>
  <c r="C48" i="8" s="1"/>
  <c r="K47" i="8"/>
  <c r="L47" i="8" s="1"/>
  <c r="D47" i="8" s="1"/>
  <c r="C47" i="8" s="1"/>
  <c r="I47" i="8" s="1"/>
  <c r="K46" i="8"/>
  <c r="L46" i="8" s="1"/>
  <c r="D46" i="8" s="1"/>
  <c r="C46" i="8" s="1"/>
  <c r="I46" i="8" s="1"/>
  <c r="K45" i="8"/>
  <c r="L45" i="8" s="1"/>
  <c r="D45" i="8" s="1"/>
  <c r="C45" i="8" s="1"/>
  <c r="I45" i="8" s="1"/>
  <c r="K44" i="8"/>
  <c r="L44" i="8" s="1"/>
  <c r="D44" i="8" s="1"/>
  <c r="C44" i="8" s="1"/>
  <c r="K43" i="8"/>
  <c r="L43" i="8" s="1"/>
  <c r="D43" i="8" s="1"/>
  <c r="C43" i="8" s="1"/>
  <c r="K42" i="8"/>
  <c r="L42" i="8" s="1"/>
  <c r="D42" i="8" s="1"/>
  <c r="C42" i="8" s="1"/>
  <c r="K41" i="8"/>
  <c r="L41" i="8" s="1"/>
  <c r="D41" i="8" s="1"/>
  <c r="C41" i="8" s="1"/>
  <c r="I41" i="8" s="1"/>
  <c r="K40" i="8"/>
  <c r="L40" i="8" s="1"/>
  <c r="D40" i="8" s="1"/>
  <c r="C40" i="8" s="1"/>
  <c r="I40" i="8" s="1"/>
  <c r="K39" i="8"/>
  <c r="L39" i="8" s="1"/>
  <c r="D39" i="8" s="1"/>
  <c r="C39" i="8" s="1"/>
  <c r="I39" i="8" s="1"/>
  <c r="K38" i="8"/>
  <c r="L38" i="8" s="1"/>
  <c r="D38" i="8" s="1"/>
  <c r="C38" i="8" s="1"/>
  <c r="I38" i="8" s="1"/>
  <c r="L37" i="8"/>
  <c r="D37" i="8" s="1"/>
  <c r="C37" i="8" s="1"/>
  <c r="K37" i="8"/>
  <c r="K36" i="8"/>
  <c r="L36" i="8" s="1"/>
  <c r="D36" i="8" s="1"/>
  <c r="C36" i="8" s="1"/>
  <c r="K35" i="8"/>
  <c r="L35" i="8" s="1"/>
  <c r="D35" i="8" s="1"/>
  <c r="C35" i="8" s="1"/>
  <c r="K34" i="8"/>
  <c r="L34" i="8" s="1"/>
  <c r="D34" i="8" s="1"/>
  <c r="C34" i="8" s="1"/>
  <c r="I34" i="8" s="1"/>
  <c r="K33" i="8"/>
  <c r="L33" i="8" s="1"/>
  <c r="D33" i="8" s="1"/>
  <c r="C33" i="8" s="1"/>
  <c r="K32" i="8"/>
  <c r="L32" i="8" s="1"/>
  <c r="D32" i="8" s="1"/>
  <c r="C32" i="8" s="1"/>
  <c r="K31" i="8"/>
  <c r="L31" i="8" s="1"/>
  <c r="D31" i="8" s="1"/>
  <c r="C31" i="8" s="1"/>
  <c r="K30" i="8"/>
  <c r="L30" i="8" s="1"/>
  <c r="D30" i="8" s="1"/>
  <c r="C30" i="8" s="1"/>
  <c r="I30" i="8" s="1"/>
  <c r="K29" i="8"/>
  <c r="L29" i="8" s="1"/>
  <c r="D29" i="8" s="1"/>
  <c r="C29" i="8" s="1"/>
  <c r="I29" i="8" s="1"/>
  <c r="K28" i="8"/>
  <c r="L28" i="8" s="1"/>
  <c r="D28" i="8" s="1"/>
  <c r="C28" i="8" s="1"/>
  <c r="I28" i="8" s="1"/>
  <c r="K27" i="8"/>
  <c r="L27" i="8" s="1"/>
  <c r="D27" i="8" s="1"/>
  <c r="C27" i="8" s="1"/>
  <c r="I27" i="8" s="1"/>
  <c r="K26" i="8"/>
  <c r="L26" i="8" s="1"/>
  <c r="D26" i="8" s="1"/>
  <c r="C26" i="8" s="1"/>
  <c r="K25" i="8"/>
  <c r="L25" i="8" s="1"/>
  <c r="D25" i="8" s="1"/>
  <c r="C25" i="8" s="1"/>
  <c r="I25" i="8" s="1"/>
  <c r="K24" i="8"/>
  <c r="L24" i="8" s="1"/>
  <c r="D24" i="8" s="1"/>
  <c r="C24" i="8" s="1"/>
  <c r="I24" i="8" s="1"/>
  <c r="K23" i="8"/>
  <c r="L23" i="8" s="1"/>
  <c r="D23" i="8" s="1"/>
  <c r="C23" i="8" s="1"/>
  <c r="I23" i="8" s="1"/>
  <c r="K22" i="8"/>
  <c r="L22" i="8" s="1"/>
  <c r="D22" i="8" s="1"/>
  <c r="C22" i="8" s="1"/>
  <c r="I22" i="8" s="1"/>
  <c r="K21" i="8"/>
  <c r="L21" i="8" s="1"/>
  <c r="D21" i="8" s="1"/>
  <c r="C21" i="8" s="1"/>
  <c r="K20" i="8"/>
  <c r="L20" i="8" s="1"/>
  <c r="D20" i="8" s="1"/>
  <c r="C20" i="8" s="1"/>
  <c r="I20" i="8" s="1"/>
  <c r="K19" i="8"/>
  <c r="L19" i="8" s="1"/>
  <c r="D19" i="8" s="1"/>
  <c r="C19" i="8" s="1"/>
  <c r="I19" i="8" s="1"/>
  <c r="K18" i="8"/>
  <c r="L18" i="8" s="1"/>
  <c r="D18" i="8" s="1"/>
  <c r="C18" i="8" s="1"/>
  <c r="I18" i="8" s="1"/>
  <c r="K17" i="8"/>
  <c r="L17" i="8" s="1"/>
  <c r="D17" i="8" s="1"/>
  <c r="C17" i="8" s="1"/>
  <c r="I17" i="8" s="1"/>
  <c r="K16" i="8"/>
  <c r="L16" i="8" s="1"/>
  <c r="D16" i="8" s="1"/>
  <c r="C16" i="8" s="1"/>
  <c r="K15" i="8"/>
  <c r="L15" i="8" s="1"/>
  <c r="D15" i="8" s="1"/>
  <c r="C15" i="8" s="1"/>
  <c r="K14" i="8"/>
  <c r="L14" i="8" s="1"/>
  <c r="D14" i="8" s="1"/>
  <c r="C14" i="8" s="1"/>
  <c r="I14" i="8" s="1"/>
  <c r="K13" i="8"/>
  <c r="L13" i="8" s="1"/>
  <c r="D13" i="8" s="1"/>
  <c r="C13" i="8" s="1"/>
  <c r="I13" i="8" s="1"/>
  <c r="K12" i="8"/>
  <c r="L12" i="8" s="1"/>
  <c r="D12" i="8" s="1"/>
  <c r="C12" i="8" s="1"/>
  <c r="I12" i="8" s="1"/>
  <c r="K11" i="8"/>
  <c r="L11" i="8" s="1"/>
  <c r="D11" i="8" s="1"/>
  <c r="C11" i="8" s="1"/>
  <c r="I11" i="8" s="1"/>
  <c r="K10" i="8"/>
  <c r="L10" i="8" s="1"/>
  <c r="D10" i="8"/>
  <c r="C10" i="8" s="1"/>
  <c r="K9" i="8"/>
  <c r="L9" i="8" s="1"/>
  <c r="D9" i="8" s="1"/>
  <c r="C9" i="8" s="1"/>
  <c r="K8" i="8"/>
  <c r="L8" i="8" s="1"/>
  <c r="D8" i="8" s="1"/>
  <c r="C8" i="8" s="1"/>
  <c r="I8" i="8" s="1"/>
  <c r="K7" i="8"/>
  <c r="L7" i="8" s="1"/>
  <c r="D7" i="8" s="1"/>
  <c r="C7" i="8" s="1"/>
  <c r="K6" i="8"/>
  <c r="L6" i="8" s="1"/>
  <c r="D6" i="8" s="1"/>
  <c r="C6" i="8" s="1"/>
  <c r="K5" i="8"/>
  <c r="L5" i="8" s="1"/>
  <c r="D5" i="8" s="1"/>
  <c r="C5" i="8" s="1"/>
  <c r="K4" i="8"/>
  <c r="L4" i="8" s="1"/>
  <c r="D4" i="8" s="1"/>
  <c r="C4" i="8" s="1"/>
  <c r="K3" i="8"/>
  <c r="L3" i="8" s="1"/>
  <c r="D3" i="8" s="1"/>
  <c r="C3" i="8" s="1"/>
  <c r="K2" i="8"/>
  <c r="L2" i="8" s="1"/>
  <c r="D2" i="8" s="1"/>
  <c r="C2" i="8" s="1"/>
  <c r="I2" i="8" s="1"/>
  <c r="C54" i="7"/>
  <c r="AE48" i="2" s="1"/>
  <c r="C53" i="7"/>
  <c r="AE47" i="2" s="1"/>
  <c r="C52" i="7"/>
  <c r="AE46" i="2" s="1"/>
  <c r="C51" i="7"/>
  <c r="AE45" i="2" s="1"/>
  <c r="C50" i="7"/>
  <c r="C49" i="7"/>
  <c r="C48" i="7"/>
  <c r="AE41" i="2" s="1"/>
  <c r="C47" i="7"/>
  <c r="AE42" i="2" s="1"/>
  <c r="C46" i="7"/>
  <c r="C45" i="7"/>
  <c r="AE39" i="2" s="1"/>
  <c r="C44" i="7"/>
  <c r="AE38" i="2" s="1"/>
  <c r="C43" i="7"/>
  <c r="AE37" i="2" s="1"/>
  <c r="C42" i="7"/>
  <c r="AE35" i="2" s="1"/>
  <c r="C41" i="7"/>
  <c r="C40" i="7"/>
  <c r="C39" i="7"/>
  <c r="AE30" i="2" s="1"/>
  <c r="C38" i="7"/>
  <c r="C37" i="7"/>
  <c r="C36" i="7"/>
  <c r="C35" i="7"/>
  <c r="C34" i="7"/>
  <c r="AE26" i="2" s="1"/>
  <c r="C33" i="7"/>
  <c r="C32" i="7"/>
  <c r="AE28" i="2" s="1"/>
  <c r="C31" i="7"/>
  <c r="C30" i="7"/>
  <c r="AE21" i="2" s="1"/>
  <c r="C29" i="7"/>
  <c r="C28" i="7"/>
  <c r="C27" i="7"/>
  <c r="AE22" i="2" s="1"/>
  <c r="C26" i="7"/>
  <c r="C25" i="7"/>
  <c r="C24" i="7"/>
  <c r="AE17" i="2" s="1"/>
  <c r="C23" i="7"/>
  <c r="AE15" i="2" s="1"/>
  <c r="C22" i="7"/>
  <c r="AE16" i="2" s="1"/>
  <c r="C21" i="7"/>
  <c r="C20" i="7"/>
  <c r="AE12" i="2" s="1"/>
  <c r="C19" i="7"/>
  <c r="C18" i="7"/>
  <c r="AE8" i="2" s="1"/>
  <c r="C17" i="7"/>
  <c r="AE10" i="2" s="1"/>
  <c r="C16" i="7"/>
  <c r="C15" i="7"/>
  <c r="AE5" i="2" s="1"/>
  <c r="C14" i="7"/>
  <c r="C13" i="7"/>
  <c r="C12" i="7"/>
  <c r="C11" i="7"/>
  <c r="AE3" i="2" s="1"/>
  <c r="C10" i="7"/>
  <c r="C9" i="7"/>
  <c r="AE51" i="2" s="1"/>
  <c r="C8" i="7"/>
  <c r="AE52" i="2" s="1"/>
  <c r="C7" i="7"/>
  <c r="AE50" i="2" s="1"/>
  <c r="C6" i="7"/>
  <c r="AE49" i="2" s="1"/>
  <c r="C5" i="7"/>
  <c r="AE57" i="2" s="1"/>
  <c r="C4" i="7"/>
  <c r="AE55" i="2" s="1"/>
  <c r="C3" i="7"/>
  <c r="AE56" i="2" s="1"/>
  <c r="C2" i="7"/>
  <c r="AE54" i="2" s="1"/>
  <c r="J71" i="6"/>
  <c r="C71" i="6" s="1"/>
  <c r="AG58" i="2" s="1"/>
  <c r="J70" i="6"/>
  <c r="C70" i="6" s="1"/>
  <c r="AG57" i="2" s="1"/>
  <c r="J69" i="6"/>
  <c r="C69" i="6" s="1"/>
  <c r="AG56" i="2" s="1"/>
  <c r="J68" i="6"/>
  <c r="C68" i="6" s="1"/>
  <c r="AG55" i="2" s="1"/>
  <c r="J67" i="6"/>
  <c r="C67" i="6" s="1"/>
  <c r="AG54" i="2" s="1"/>
  <c r="J66" i="6"/>
  <c r="C66" i="6" s="1"/>
  <c r="AG53" i="2" s="1"/>
  <c r="J65" i="6"/>
  <c r="C65" i="6" s="1"/>
  <c r="AG52" i="2" s="1"/>
  <c r="J64" i="6"/>
  <c r="C64" i="6" s="1"/>
  <c r="AG51" i="2" s="1"/>
  <c r="J63" i="6"/>
  <c r="C63" i="6" s="1"/>
  <c r="AG50" i="2" s="1"/>
  <c r="J62" i="6"/>
  <c r="C62" i="6" s="1"/>
  <c r="AG49" i="2" s="1"/>
  <c r="J61" i="6"/>
  <c r="C61" i="6" s="1"/>
  <c r="AG48" i="2" s="1"/>
  <c r="J60" i="6"/>
  <c r="J59" i="6"/>
  <c r="J58" i="6"/>
  <c r="J57" i="6"/>
  <c r="C57" i="6" s="1"/>
  <c r="J56" i="6"/>
  <c r="C56" i="6" s="1"/>
  <c r="AG45" i="2" s="1"/>
  <c r="J55" i="6"/>
  <c r="C55" i="6"/>
  <c r="J54" i="6"/>
  <c r="J53" i="6"/>
  <c r="C53" i="6" s="1"/>
  <c r="AG43" i="2" s="1"/>
  <c r="J52" i="6"/>
  <c r="J51" i="6"/>
  <c r="J50" i="6"/>
  <c r="C50" i="6" s="1"/>
  <c r="AG41" i="2" s="1"/>
  <c r="J49" i="6"/>
  <c r="C49" i="6" s="1"/>
  <c r="J48" i="6"/>
  <c r="J47" i="6"/>
  <c r="C47" i="6" s="1"/>
  <c r="AG38" i="2" s="1"/>
  <c r="J46" i="6"/>
  <c r="C46" i="6" s="1"/>
  <c r="J45" i="6"/>
  <c r="C45" i="6" s="1"/>
  <c r="AG36" i="2" s="1"/>
  <c r="J44" i="6"/>
  <c r="C44" i="6" s="1"/>
  <c r="J43" i="6"/>
  <c r="C43" i="6" s="1"/>
  <c r="AG34" i="2" s="1"/>
  <c r="J42" i="6"/>
  <c r="C42" i="6" s="1"/>
  <c r="AG33" i="2" s="1"/>
  <c r="J41" i="6"/>
  <c r="J40" i="6"/>
  <c r="C40" i="6" s="1"/>
  <c r="AG32" i="2" s="1"/>
  <c r="J39" i="6"/>
  <c r="J38" i="6"/>
  <c r="C38" i="6" s="1"/>
  <c r="J37" i="6"/>
  <c r="C37" i="6" s="1"/>
  <c r="J36" i="6"/>
  <c r="C36" i="6" s="1"/>
  <c r="AG29" i="2" s="1"/>
  <c r="J35" i="6"/>
  <c r="J34" i="6"/>
  <c r="C34" i="6" s="1"/>
  <c r="J33" i="6"/>
  <c r="J32" i="6"/>
  <c r="C32" i="6" s="1"/>
  <c r="J31" i="6"/>
  <c r="C31" i="6" s="1"/>
  <c r="AG26" i="2" s="1"/>
  <c r="J30" i="6"/>
  <c r="C30" i="6" s="1"/>
  <c r="J29" i="6"/>
  <c r="C29" i="6"/>
  <c r="AG24" i="2" s="1"/>
  <c r="J28" i="6"/>
  <c r="C28" i="6" s="1"/>
  <c r="AG23" i="2" s="1"/>
  <c r="J27" i="6"/>
  <c r="J26" i="6"/>
  <c r="C26" i="6" s="1"/>
  <c r="J25" i="6"/>
  <c r="J24" i="6"/>
  <c r="C24" i="6" s="1"/>
  <c r="AG21" i="2" s="1"/>
  <c r="J23" i="6"/>
  <c r="C23" i="6"/>
  <c r="AG20" i="2" s="1"/>
  <c r="J22" i="6"/>
  <c r="C22" i="6" s="1"/>
  <c r="J21" i="6"/>
  <c r="J20" i="6"/>
  <c r="C20" i="6" s="1"/>
  <c r="AG17" i="2" s="1"/>
  <c r="J19" i="6"/>
  <c r="C19" i="6" s="1"/>
  <c r="J18" i="6"/>
  <c r="C52" i="6" s="1"/>
  <c r="J17" i="6"/>
  <c r="J16" i="6"/>
  <c r="C16" i="6" s="1"/>
  <c r="J15" i="6"/>
  <c r="C15" i="6" s="1"/>
  <c r="J14" i="6"/>
  <c r="C14" i="6" s="1"/>
  <c r="J13" i="6"/>
  <c r="J12" i="6"/>
  <c r="C12" i="6" s="1"/>
  <c r="J11" i="6"/>
  <c r="C11" i="6" s="1"/>
  <c r="J10" i="6"/>
  <c r="J9" i="6"/>
  <c r="C9" i="6" s="1"/>
  <c r="AG8" i="2" s="1"/>
  <c r="J8" i="6"/>
  <c r="C8" i="6" s="1"/>
  <c r="J7" i="6"/>
  <c r="J6" i="6"/>
  <c r="C6" i="6" s="1"/>
  <c r="AG5" i="2" s="1"/>
  <c r="J5" i="6"/>
  <c r="C17" i="6" s="1"/>
  <c r="J4" i="6"/>
  <c r="C4" i="6" s="1"/>
  <c r="J3" i="6"/>
  <c r="C3" i="6" s="1"/>
  <c r="J2" i="6"/>
  <c r="C2" i="6" s="1"/>
  <c r="D71" i="5"/>
  <c r="AC58" i="2" s="1"/>
  <c r="D70" i="5"/>
  <c r="AC57" i="2" s="1"/>
  <c r="D69" i="5"/>
  <c r="D68" i="5"/>
  <c r="AC55" i="2" s="1"/>
  <c r="D67" i="5"/>
  <c r="AC54" i="2" s="1"/>
  <c r="D66" i="5"/>
  <c r="AC53" i="2" s="1"/>
  <c r="D65" i="5"/>
  <c r="AC52" i="2" s="1"/>
  <c r="D64" i="5"/>
  <c r="D63" i="5"/>
  <c r="AC50" i="2" s="1"/>
  <c r="D62" i="5"/>
  <c r="AC49" i="2" s="1"/>
  <c r="D61" i="5"/>
  <c r="AC48" i="2" s="1"/>
  <c r="D60" i="5"/>
  <c r="D59" i="5"/>
  <c r="D58" i="5"/>
  <c r="D57" i="5"/>
  <c r="D56" i="5"/>
  <c r="D55" i="5"/>
  <c r="D54" i="5"/>
  <c r="D53" i="5"/>
  <c r="AC43" i="2" s="1"/>
  <c r="D52" i="5"/>
  <c r="D51" i="5"/>
  <c r="D50" i="5"/>
  <c r="AC41" i="2" s="1"/>
  <c r="D49" i="5"/>
  <c r="D48" i="5"/>
  <c r="D47" i="5"/>
  <c r="AC38" i="2" s="1"/>
  <c r="D46" i="5"/>
  <c r="AC37" i="2" s="1"/>
  <c r="D45" i="5"/>
  <c r="AC36" i="2" s="1"/>
  <c r="D44" i="5"/>
  <c r="AC35" i="2" s="1"/>
  <c r="D43" i="5"/>
  <c r="AC34" i="2" s="1"/>
  <c r="D42" i="5"/>
  <c r="AC33" i="2" s="1"/>
  <c r="D41" i="5"/>
  <c r="D40" i="5"/>
  <c r="AC32" i="2" s="1"/>
  <c r="D39" i="5"/>
  <c r="D38" i="5"/>
  <c r="AC31" i="2" s="1"/>
  <c r="D37" i="5"/>
  <c r="D36" i="5"/>
  <c r="D35" i="5"/>
  <c r="AC39" i="2" s="1"/>
  <c r="D34" i="5"/>
  <c r="AC28" i="2" s="1"/>
  <c r="D33" i="5"/>
  <c r="D32" i="5"/>
  <c r="AC27" i="2" s="1"/>
  <c r="D31" i="5"/>
  <c r="D30" i="5"/>
  <c r="D29" i="5"/>
  <c r="D28" i="5"/>
  <c r="D27" i="5"/>
  <c r="D26" i="5"/>
  <c r="AC22" i="2" s="1"/>
  <c r="D25" i="5"/>
  <c r="D24" i="5"/>
  <c r="D23" i="5"/>
  <c r="AC20" i="2" s="1"/>
  <c r="D22" i="5"/>
  <c r="AC19" i="2" s="1"/>
  <c r="D21" i="5"/>
  <c r="D20" i="5"/>
  <c r="AC17" i="2" s="1"/>
  <c r="D19" i="5"/>
  <c r="AC16" i="2" s="1"/>
  <c r="D18" i="5"/>
  <c r="AC15" i="2" s="1"/>
  <c r="D17" i="5"/>
  <c r="D16" i="5"/>
  <c r="D15" i="5"/>
  <c r="D14" i="5"/>
  <c r="AC11" i="2" s="1"/>
  <c r="D13" i="5"/>
  <c r="D12" i="5"/>
  <c r="D11" i="5"/>
  <c r="D10" i="5"/>
  <c r="D9" i="5"/>
  <c r="D8" i="5"/>
  <c r="D7" i="5"/>
  <c r="D6" i="5"/>
  <c r="D5" i="5"/>
  <c r="D4" i="5"/>
  <c r="AC4" i="2" s="1"/>
  <c r="D3" i="5"/>
  <c r="D2" i="5"/>
  <c r="AC44" i="2" s="1"/>
  <c r="I61" i="4"/>
  <c r="H61" i="4"/>
  <c r="G61" i="4"/>
  <c r="I60" i="4"/>
  <c r="H60" i="4"/>
  <c r="G60" i="4"/>
  <c r="I59" i="4"/>
  <c r="H59" i="4"/>
  <c r="G59" i="4"/>
  <c r="I58" i="4"/>
  <c r="H58" i="4"/>
  <c r="G58" i="4"/>
  <c r="J58" i="4" s="1"/>
  <c r="I57" i="4"/>
  <c r="H57" i="4"/>
  <c r="G57" i="4"/>
  <c r="I56" i="4"/>
  <c r="H56" i="4"/>
  <c r="G56" i="4"/>
  <c r="I55" i="4"/>
  <c r="H55" i="4"/>
  <c r="G55" i="4"/>
  <c r="I54" i="4"/>
  <c r="H54" i="4"/>
  <c r="G54" i="4"/>
  <c r="J54" i="4" s="1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J25" i="4" s="1"/>
  <c r="I24" i="4"/>
  <c r="H24" i="4"/>
  <c r="G24" i="4"/>
  <c r="I23" i="4"/>
  <c r="H23" i="4"/>
  <c r="G23" i="4"/>
  <c r="I22" i="4"/>
  <c r="H22" i="4"/>
  <c r="G22" i="4"/>
  <c r="I21" i="4"/>
  <c r="H21" i="4"/>
  <c r="G21" i="4"/>
  <c r="J21" i="4" s="1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J13" i="4" s="1"/>
  <c r="AA47" i="2" s="1"/>
  <c r="I12" i="4"/>
  <c r="H12" i="4"/>
  <c r="G12" i="4"/>
  <c r="I11" i="4"/>
  <c r="H11" i="4"/>
  <c r="G11" i="4"/>
  <c r="S10" i="4"/>
  <c r="T10" i="4" s="1"/>
  <c r="O10" i="4"/>
  <c r="Q10" i="4" s="1"/>
  <c r="N10" i="4"/>
  <c r="P10" i="4" s="1"/>
  <c r="I10" i="4"/>
  <c r="H10" i="4"/>
  <c r="G10" i="4"/>
  <c r="S9" i="4"/>
  <c r="T9" i="4" s="1"/>
  <c r="O9" i="4"/>
  <c r="N9" i="4"/>
  <c r="P9" i="4" s="1"/>
  <c r="I9" i="4"/>
  <c r="H9" i="4"/>
  <c r="G9" i="4"/>
  <c r="S8" i="4"/>
  <c r="T8" i="4" s="1"/>
  <c r="O8" i="4"/>
  <c r="R8" i="4" s="1"/>
  <c r="N8" i="4"/>
  <c r="P8" i="4" s="1"/>
  <c r="I8" i="4"/>
  <c r="H8" i="4"/>
  <c r="G8" i="4"/>
  <c r="S7" i="4"/>
  <c r="T7" i="4" s="1"/>
  <c r="O7" i="4"/>
  <c r="Q7" i="4" s="1"/>
  <c r="N7" i="4"/>
  <c r="P7" i="4" s="1"/>
  <c r="I7" i="4"/>
  <c r="H7" i="4"/>
  <c r="G7" i="4"/>
  <c r="S6" i="4"/>
  <c r="T6" i="4" s="1"/>
  <c r="O6" i="4"/>
  <c r="N6" i="4"/>
  <c r="P6" i="4" s="1"/>
  <c r="I6" i="4"/>
  <c r="H6" i="4"/>
  <c r="G6" i="4"/>
  <c r="S5" i="4"/>
  <c r="T5" i="4" s="1"/>
  <c r="O5" i="4"/>
  <c r="R5" i="4" s="1"/>
  <c r="N5" i="4"/>
  <c r="P5" i="4" s="1"/>
  <c r="I5" i="4"/>
  <c r="H5" i="4"/>
  <c r="G5" i="4"/>
  <c r="S4" i="4"/>
  <c r="T4" i="4" s="1"/>
  <c r="O4" i="4"/>
  <c r="Q4" i="4" s="1"/>
  <c r="N4" i="4"/>
  <c r="P4" i="4" s="1"/>
  <c r="I4" i="4"/>
  <c r="H4" i="4"/>
  <c r="G4" i="4"/>
  <c r="S3" i="4"/>
  <c r="T3" i="4" s="1"/>
  <c r="O3" i="4"/>
  <c r="N3" i="4"/>
  <c r="P3" i="4" s="1"/>
  <c r="I3" i="4"/>
  <c r="H3" i="4"/>
  <c r="G3" i="4"/>
  <c r="S2" i="4"/>
  <c r="T2" i="4" s="1"/>
  <c r="O2" i="4"/>
  <c r="Q2" i="4" s="1"/>
  <c r="N2" i="4"/>
  <c r="P2" i="4" s="1"/>
  <c r="I2" i="4"/>
  <c r="H2" i="4"/>
  <c r="G2" i="4"/>
  <c r="AI60" i="2"/>
  <c r="Z60" i="2"/>
  <c r="Y60" i="2"/>
  <c r="W60" i="2"/>
  <c r="T60" i="2"/>
  <c r="AP58" i="2"/>
  <c r="AO58" i="2"/>
  <c r="AN58" i="2"/>
  <c r="AM58" i="2"/>
  <c r="AL58" i="2"/>
  <c r="AK58" i="2"/>
  <c r="AH58" i="2"/>
  <c r="AF58" i="2"/>
  <c r="AE58" i="2"/>
  <c r="AD58" i="2"/>
  <c r="AB58" i="2"/>
  <c r="V58" i="2"/>
  <c r="S58" i="2"/>
  <c r="P58" i="2"/>
  <c r="O58" i="2"/>
  <c r="N58" i="2"/>
  <c r="AP57" i="2"/>
  <c r="AO57" i="2"/>
  <c r="AN57" i="2"/>
  <c r="AM57" i="2"/>
  <c r="AL57" i="2"/>
  <c r="AK57" i="2"/>
  <c r="AH57" i="2"/>
  <c r="AD57" i="2"/>
  <c r="AB57" i="2"/>
  <c r="V57" i="2"/>
  <c r="S57" i="2"/>
  <c r="P57" i="2"/>
  <c r="O57" i="2"/>
  <c r="N57" i="2"/>
  <c r="AP56" i="2"/>
  <c r="AO56" i="2"/>
  <c r="AN56" i="2"/>
  <c r="AM56" i="2"/>
  <c r="AL56" i="2"/>
  <c r="AK56" i="2"/>
  <c r="AH56" i="2"/>
  <c r="AC56" i="2"/>
  <c r="AB56" i="2"/>
  <c r="V56" i="2"/>
  <c r="S56" i="2"/>
  <c r="P56" i="2"/>
  <c r="O56" i="2"/>
  <c r="N56" i="2"/>
  <c r="AP55" i="2"/>
  <c r="AO55" i="2"/>
  <c r="AN55" i="2"/>
  <c r="AM55" i="2"/>
  <c r="AL55" i="2"/>
  <c r="AK55" i="2"/>
  <c r="AH55" i="2"/>
  <c r="AB55" i="2"/>
  <c r="V55" i="2"/>
  <c r="S55" i="2"/>
  <c r="P55" i="2"/>
  <c r="O55" i="2"/>
  <c r="N55" i="2"/>
  <c r="AP54" i="2"/>
  <c r="AO54" i="2"/>
  <c r="AN54" i="2"/>
  <c r="AM54" i="2"/>
  <c r="AL54" i="2"/>
  <c r="AK54" i="2"/>
  <c r="AH54" i="2"/>
  <c r="S54" i="2"/>
  <c r="P54" i="2"/>
  <c r="O54" i="2"/>
  <c r="N54" i="2"/>
  <c r="AP53" i="2"/>
  <c r="AO53" i="2"/>
  <c r="AN53" i="2"/>
  <c r="AM53" i="2"/>
  <c r="AL53" i="2"/>
  <c r="AK53" i="2"/>
  <c r="AH53" i="2"/>
  <c r="AE53" i="2"/>
  <c r="AB53" i="2"/>
  <c r="V53" i="2"/>
  <c r="S53" i="2"/>
  <c r="P53" i="2"/>
  <c r="O53" i="2"/>
  <c r="N53" i="2"/>
  <c r="AP52" i="2"/>
  <c r="AO52" i="2"/>
  <c r="AN52" i="2"/>
  <c r="AM52" i="2"/>
  <c r="AL52" i="2"/>
  <c r="AK52" i="2"/>
  <c r="AH52" i="2"/>
  <c r="AB52" i="2"/>
  <c r="V52" i="2"/>
  <c r="S52" i="2"/>
  <c r="P52" i="2"/>
  <c r="O52" i="2"/>
  <c r="N52" i="2"/>
  <c r="AP51" i="2"/>
  <c r="AO51" i="2"/>
  <c r="AN51" i="2"/>
  <c r="AM51" i="2"/>
  <c r="AL51" i="2"/>
  <c r="AK51" i="2"/>
  <c r="AH51" i="2"/>
  <c r="AC51" i="2"/>
  <c r="AB51" i="2"/>
  <c r="V51" i="2"/>
  <c r="S51" i="2"/>
  <c r="P51" i="2"/>
  <c r="O51" i="2"/>
  <c r="N51" i="2"/>
  <c r="AP50" i="2"/>
  <c r="AO50" i="2"/>
  <c r="AN50" i="2"/>
  <c r="AM50" i="2"/>
  <c r="AL50" i="2"/>
  <c r="AK50" i="2"/>
  <c r="AH50" i="2"/>
  <c r="AD50" i="2"/>
  <c r="AB50" i="2"/>
  <c r="V50" i="2"/>
  <c r="S50" i="2"/>
  <c r="P50" i="2"/>
  <c r="O50" i="2"/>
  <c r="N50" i="2"/>
  <c r="AP49" i="2"/>
  <c r="AO49" i="2"/>
  <c r="AN49" i="2"/>
  <c r="AM49" i="2"/>
  <c r="AL49" i="2"/>
  <c r="AK49" i="2"/>
  <c r="AH49" i="2"/>
  <c r="S49" i="2"/>
  <c r="P49" i="2"/>
  <c r="O49" i="2"/>
  <c r="N49" i="2"/>
  <c r="AP48" i="2"/>
  <c r="AO48" i="2"/>
  <c r="AN48" i="2"/>
  <c r="AM48" i="2"/>
  <c r="AL48" i="2"/>
  <c r="AK48" i="2"/>
  <c r="AH48" i="2"/>
  <c r="AF48" i="2"/>
  <c r="AD48" i="2"/>
  <c r="AB48" i="2"/>
  <c r="V48" i="2"/>
  <c r="S48" i="2"/>
  <c r="P48" i="2"/>
  <c r="O48" i="2"/>
  <c r="N48" i="2"/>
  <c r="H48" i="2"/>
  <c r="AP47" i="2"/>
  <c r="AO47" i="2"/>
  <c r="AN47" i="2"/>
  <c r="AM47" i="2"/>
  <c r="AL47" i="2"/>
  <c r="AK47" i="2"/>
  <c r="AH47" i="2"/>
  <c r="AB47" i="2"/>
  <c r="V47" i="2"/>
  <c r="S47" i="2"/>
  <c r="P47" i="2"/>
  <c r="O47" i="2"/>
  <c r="N47" i="2"/>
  <c r="AP46" i="2"/>
  <c r="AO46" i="2"/>
  <c r="AN46" i="2"/>
  <c r="AM46" i="2"/>
  <c r="AL46" i="2"/>
  <c r="AK46" i="2"/>
  <c r="AH46" i="2"/>
  <c r="AG46" i="2"/>
  <c r="AC46" i="2"/>
  <c r="AB46" i="2"/>
  <c r="V46" i="2"/>
  <c r="S46" i="2"/>
  <c r="P46" i="2"/>
  <c r="O46" i="2"/>
  <c r="N46" i="2"/>
  <c r="H46" i="2"/>
  <c r="AP45" i="2"/>
  <c r="AO45" i="2"/>
  <c r="AN45" i="2"/>
  <c r="AM45" i="2"/>
  <c r="AL45" i="2"/>
  <c r="AK45" i="2"/>
  <c r="AH45" i="2"/>
  <c r="AC45" i="2"/>
  <c r="AB45" i="2"/>
  <c r="V45" i="2"/>
  <c r="S45" i="2"/>
  <c r="P45" i="2"/>
  <c r="O45" i="2"/>
  <c r="N45" i="2"/>
  <c r="AP44" i="2"/>
  <c r="AO44" i="2"/>
  <c r="AN44" i="2"/>
  <c r="AM44" i="2"/>
  <c r="AL44" i="2"/>
  <c r="AK44" i="2"/>
  <c r="AH44" i="2"/>
  <c r="AE44" i="2"/>
  <c r="S44" i="2"/>
  <c r="P44" i="2"/>
  <c r="O44" i="2"/>
  <c r="N44" i="2"/>
  <c r="AP43" i="2"/>
  <c r="AO43" i="2"/>
  <c r="AN43" i="2"/>
  <c r="AM43" i="2"/>
  <c r="AL43" i="2"/>
  <c r="AK43" i="2"/>
  <c r="AH43" i="2"/>
  <c r="AE43" i="2"/>
  <c r="AD43" i="2"/>
  <c r="AB43" i="2"/>
  <c r="V43" i="2"/>
  <c r="S43" i="2"/>
  <c r="P43" i="2"/>
  <c r="O43" i="2"/>
  <c r="N43" i="2"/>
  <c r="AP42" i="2"/>
  <c r="AO42" i="2"/>
  <c r="AN42" i="2"/>
  <c r="AM42" i="2"/>
  <c r="AL42" i="2"/>
  <c r="AK42" i="2"/>
  <c r="AH42" i="2"/>
  <c r="AF42" i="2"/>
  <c r="AB42" i="2"/>
  <c r="V42" i="2"/>
  <c r="S42" i="2"/>
  <c r="P42" i="2"/>
  <c r="O42" i="2"/>
  <c r="N42" i="2"/>
  <c r="AP41" i="2"/>
  <c r="AO41" i="2"/>
  <c r="AN41" i="2"/>
  <c r="AM41" i="2"/>
  <c r="AL41" i="2"/>
  <c r="AK41" i="2"/>
  <c r="AH41" i="2"/>
  <c r="AF41" i="2"/>
  <c r="AB41" i="2"/>
  <c r="V41" i="2"/>
  <c r="S41" i="2"/>
  <c r="P41" i="2"/>
  <c r="O41" i="2"/>
  <c r="N41" i="2"/>
  <c r="AP40" i="2"/>
  <c r="AO40" i="2"/>
  <c r="AN40" i="2"/>
  <c r="AM40" i="2"/>
  <c r="AL40" i="2"/>
  <c r="AK40" i="2"/>
  <c r="AH40" i="2"/>
  <c r="AG40" i="2"/>
  <c r="AF40" i="2"/>
  <c r="AE40" i="2"/>
  <c r="AC40" i="2"/>
  <c r="AB40" i="2"/>
  <c r="V40" i="2"/>
  <c r="S40" i="2"/>
  <c r="P40" i="2"/>
  <c r="O40" i="2"/>
  <c r="N40" i="2"/>
  <c r="AP39" i="2"/>
  <c r="AO39" i="2"/>
  <c r="AN39" i="2"/>
  <c r="AM39" i="2"/>
  <c r="AL39" i="2"/>
  <c r="AK39" i="2"/>
  <c r="AH39" i="2"/>
  <c r="AD39" i="2"/>
  <c r="S39" i="2"/>
  <c r="P39" i="2"/>
  <c r="O39" i="2"/>
  <c r="N39" i="2"/>
  <c r="AP38" i="2"/>
  <c r="AO38" i="2"/>
  <c r="AN38" i="2"/>
  <c r="AM38" i="2"/>
  <c r="AL38" i="2"/>
  <c r="AK38" i="2"/>
  <c r="AH38" i="2"/>
  <c r="AD38" i="2"/>
  <c r="AB38" i="2"/>
  <c r="V38" i="2"/>
  <c r="S38" i="2"/>
  <c r="P38" i="2"/>
  <c r="O38" i="2"/>
  <c r="N38" i="2"/>
  <c r="AP37" i="2"/>
  <c r="AO37" i="2"/>
  <c r="AN37" i="2"/>
  <c r="AM37" i="2"/>
  <c r="AL37" i="2"/>
  <c r="AK37" i="2"/>
  <c r="AH37" i="2"/>
  <c r="AG37" i="2"/>
  <c r="AB37" i="2"/>
  <c r="V37" i="2"/>
  <c r="S37" i="2"/>
  <c r="P37" i="2"/>
  <c r="O37" i="2"/>
  <c r="N37" i="2"/>
  <c r="AP36" i="2"/>
  <c r="AO36" i="2"/>
  <c r="AN36" i="2"/>
  <c r="AM36" i="2"/>
  <c r="AL36" i="2"/>
  <c r="AK36" i="2"/>
  <c r="AH36" i="2"/>
  <c r="AE36" i="2"/>
  <c r="AB36" i="2"/>
  <c r="V36" i="2"/>
  <c r="S36" i="2"/>
  <c r="P36" i="2"/>
  <c r="O36" i="2"/>
  <c r="N36" i="2"/>
  <c r="H36" i="2"/>
  <c r="AP35" i="2"/>
  <c r="AO35" i="2"/>
  <c r="AN35" i="2"/>
  <c r="AM35" i="2"/>
  <c r="AL35" i="2"/>
  <c r="AK35" i="2"/>
  <c r="AH35" i="2"/>
  <c r="AG35" i="2"/>
  <c r="AF35" i="2"/>
  <c r="AD35" i="2"/>
  <c r="S35" i="2"/>
  <c r="P35" i="2"/>
  <c r="O35" i="2"/>
  <c r="N35" i="2"/>
  <c r="H35" i="2"/>
  <c r="AP34" i="2"/>
  <c r="AO34" i="2"/>
  <c r="AN34" i="2"/>
  <c r="AM34" i="2"/>
  <c r="AL34" i="2"/>
  <c r="AK34" i="2"/>
  <c r="AH34" i="2"/>
  <c r="AF34" i="2"/>
  <c r="AE34" i="2"/>
  <c r="AD34" i="2"/>
  <c r="AB34" i="2"/>
  <c r="V34" i="2"/>
  <c r="S34" i="2"/>
  <c r="P34" i="2"/>
  <c r="O34" i="2"/>
  <c r="N34" i="2"/>
  <c r="AP33" i="2"/>
  <c r="AO33" i="2"/>
  <c r="AN33" i="2"/>
  <c r="AM33" i="2"/>
  <c r="AL33" i="2"/>
  <c r="AK33" i="2"/>
  <c r="AH33" i="2"/>
  <c r="AF33" i="2"/>
  <c r="AE33" i="2"/>
  <c r="AD33" i="2"/>
  <c r="AB33" i="2"/>
  <c r="V33" i="2"/>
  <c r="S33" i="2"/>
  <c r="P33" i="2"/>
  <c r="O33" i="2"/>
  <c r="N33" i="2"/>
  <c r="AP32" i="2"/>
  <c r="AO32" i="2"/>
  <c r="AN32" i="2"/>
  <c r="AM32" i="2"/>
  <c r="AL32" i="2"/>
  <c r="AK32" i="2"/>
  <c r="AH32" i="2"/>
  <c r="AE32" i="2"/>
  <c r="AB32" i="2"/>
  <c r="V32" i="2"/>
  <c r="S32" i="2"/>
  <c r="P32" i="2"/>
  <c r="O32" i="2"/>
  <c r="N32" i="2"/>
  <c r="AP31" i="2"/>
  <c r="AO31" i="2"/>
  <c r="AN31" i="2"/>
  <c r="AM31" i="2"/>
  <c r="AL31" i="2"/>
  <c r="AK31" i="2"/>
  <c r="AH31" i="2"/>
  <c r="AG31" i="2"/>
  <c r="AE31" i="2"/>
  <c r="AD31" i="2"/>
  <c r="AB31" i="2"/>
  <c r="V31" i="2"/>
  <c r="S31" i="2"/>
  <c r="P31" i="2"/>
  <c r="O31" i="2"/>
  <c r="N31" i="2"/>
  <c r="AP30" i="2"/>
  <c r="AO30" i="2"/>
  <c r="AN30" i="2"/>
  <c r="AM30" i="2"/>
  <c r="AL30" i="2"/>
  <c r="AK30" i="2"/>
  <c r="AH30" i="2"/>
  <c r="AG30" i="2"/>
  <c r="AF30" i="2"/>
  <c r="AC30" i="2"/>
  <c r="AB30" i="2"/>
  <c r="V30" i="2"/>
  <c r="S30" i="2"/>
  <c r="P30" i="2"/>
  <c r="O30" i="2"/>
  <c r="N30" i="2"/>
  <c r="H30" i="2"/>
  <c r="F30" i="2" s="1"/>
  <c r="AP29" i="2"/>
  <c r="AO29" i="2"/>
  <c r="AN29" i="2"/>
  <c r="AM29" i="2"/>
  <c r="AL29" i="2"/>
  <c r="AK29" i="2"/>
  <c r="AH29" i="2"/>
  <c r="AE29" i="2"/>
  <c r="AC29" i="2"/>
  <c r="S29" i="2"/>
  <c r="P29" i="2"/>
  <c r="O29" i="2"/>
  <c r="N29" i="2"/>
  <c r="H29" i="2"/>
  <c r="AP28" i="2"/>
  <c r="AO28" i="2"/>
  <c r="AN28" i="2"/>
  <c r="AM28" i="2"/>
  <c r="AL28" i="2"/>
  <c r="AK28" i="2"/>
  <c r="AH28" i="2"/>
  <c r="AG28" i="2"/>
  <c r="AD28" i="2"/>
  <c r="AB28" i="2"/>
  <c r="V28" i="2"/>
  <c r="S28" i="2"/>
  <c r="P28" i="2"/>
  <c r="O28" i="2"/>
  <c r="N28" i="2"/>
  <c r="AP27" i="2"/>
  <c r="AO27" i="2"/>
  <c r="AN27" i="2"/>
  <c r="AM27" i="2"/>
  <c r="AL27" i="2"/>
  <c r="AK27" i="2"/>
  <c r="AH27" i="2"/>
  <c r="AG27" i="2"/>
  <c r="AE27" i="2"/>
  <c r="AD27" i="2"/>
  <c r="AB27" i="2"/>
  <c r="V27" i="2"/>
  <c r="S27" i="2"/>
  <c r="P27" i="2"/>
  <c r="O27" i="2"/>
  <c r="N27" i="2"/>
  <c r="AP26" i="2"/>
  <c r="AO26" i="2"/>
  <c r="AN26" i="2"/>
  <c r="AM26" i="2"/>
  <c r="AL26" i="2"/>
  <c r="AK26" i="2"/>
  <c r="AH26" i="2"/>
  <c r="AF26" i="2"/>
  <c r="AD26" i="2"/>
  <c r="AC26" i="2"/>
  <c r="AB26" i="2"/>
  <c r="V26" i="2"/>
  <c r="S26" i="2"/>
  <c r="P26" i="2"/>
  <c r="O26" i="2"/>
  <c r="N26" i="2"/>
  <c r="AP25" i="2"/>
  <c r="AO25" i="2"/>
  <c r="AN25" i="2"/>
  <c r="AM25" i="2"/>
  <c r="AL25" i="2"/>
  <c r="AK25" i="2"/>
  <c r="AH25" i="2"/>
  <c r="AG25" i="2"/>
  <c r="AE25" i="2"/>
  <c r="AC25" i="2"/>
  <c r="AB25" i="2"/>
  <c r="V25" i="2"/>
  <c r="S25" i="2"/>
  <c r="P25" i="2"/>
  <c r="O25" i="2"/>
  <c r="N25" i="2"/>
  <c r="AP24" i="2"/>
  <c r="AO24" i="2"/>
  <c r="AN24" i="2"/>
  <c r="AM24" i="2"/>
  <c r="AL24" i="2"/>
  <c r="AK24" i="2"/>
  <c r="AH24" i="2"/>
  <c r="AE24" i="2"/>
  <c r="AD24" i="2"/>
  <c r="AC24" i="2"/>
  <c r="S24" i="2"/>
  <c r="P24" i="2"/>
  <c r="O24" i="2"/>
  <c r="N24" i="2"/>
  <c r="H24" i="2"/>
  <c r="AP23" i="2"/>
  <c r="AO23" i="2"/>
  <c r="AN23" i="2"/>
  <c r="AM23" i="2"/>
  <c r="AL23" i="2"/>
  <c r="AK23" i="2"/>
  <c r="AH23" i="2"/>
  <c r="AF23" i="2"/>
  <c r="AE23" i="2"/>
  <c r="AD23" i="2"/>
  <c r="AC23" i="2"/>
  <c r="AB23" i="2"/>
  <c r="V23" i="2"/>
  <c r="S23" i="2"/>
  <c r="P23" i="2"/>
  <c r="O23" i="2"/>
  <c r="N23" i="2"/>
  <c r="AP22" i="2"/>
  <c r="AO22" i="2"/>
  <c r="AN22" i="2"/>
  <c r="AM22" i="2"/>
  <c r="AL22" i="2"/>
  <c r="AK22" i="2"/>
  <c r="AH22" i="2"/>
  <c r="AF22" i="2"/>
  <c r="AB22" i="2"/>
  <c r="V22" i="2"/>
  <c r="S22" i="2"/>
  <c r="P22" i="2"/>
  <c r="O22" i="2"/>
  <c r="N22" i="2"/>
  <c r="H22" i="2"/>
  <c r="AP21" i="2"/>
  <c r="AO21" i="2"/>
  <c r="AN21" i="2"/>
  <c r="AM21" i="2"/>
  <c r="AL21" i="2"/>
  <c r="AK21" i="2"/>
  <c r="AH21" i="2"/>
  <c r="AF21" i="2"/>
  <c r="AC21" i="2"/>
  <c r="AB21" i="2"/>
  <c r="V21" i="2"/>
  <c r="S21" i="2"/>
  <c r="P21" i="2"/>
  <c r="O21" i="2"/>
  <c r="N21" i="2"/>
  <c r="H21" i="2"/>
  <c r="AP20" i="2"/>
  <c r="AO20" i="2"/>
  <c r="AN20" i="2"/>
  <c r="AM20" i="2"/>
  <c r="AL20" i="2"/>
  <c r="AK20" i="2"/>
  <c r="AH20" i="2"/>
  <c r="AF20" i="2"/>
  <c r="AE20" i="2"/>
  <c r="AB20" i="2"/>
  <c r="V20" i="2"/>
  <c r="S20" i="2"/>
  <c r="P20" i="2"/>
  <c r="O20" i="2"/>
  <c r="N20" i="2"/>
  <c r="H20" i="2"/>
  <c r="AP19" i="2"/>
  <c r="AO19" i="2"/>
  <c r="AN19" i="2"/>
  <c r="AM19" i="2"/>
  <c r="AL19" i="2"/>
  <c r="AK19" i="2"/>
  <c r="AH19" i="2"/>
  <c r="AG19" i="2"/>
  <c r="AE19" i="2"/>
  <c r="AB19" i="2"/>
  <c r="V19" i="2"/>
  <c r="S19" i="2"/>
  <c r="P19" i="2"/>
  <c r="O19" i="2"/>
  <c r="N19" i="2"/>
  <c r="AP18" i="2"/>
  <c r="AO18" i="2"/>
  <c r="AN18" i="2"/>
  <c r="AM18" i="2"/>
  <c r="AL18" i="2"/>
  <c r="AK18" i="2"/>
  <c r="AH18" i="2"/>
  <c r="AE18" i="2"/>
  <c r="AD18" i="2"/>
  <c r="AB18" i="2"/>
  <c r="V18" i="2"/>
  <c r="S18" i="2"/>
  <c r="P18" i="2"/>
  <c r="O18" i="2"/>
  <c r="N18" i="2"/>
  <c r="AP17" i="2"/>
  <c r="AO17" i="2"/>
  <c r="AN17" i="2"/>
  <c r="AM17" i="2"/>
  <c r="AL17" i="2"/>
  <c r="AK17" i="2"/>
  <c r="AH17" i="2"/>
  <c r="AF17" i="2"/>
  <c r="AB17" i="2"/>
  <c r="V17" i="2"/>
  <c r="S17" i="2"/>
  <c r="P17" i="2"/>
  <c r="O17" i="2"/>
  <c r="N17" i="2"/>
  <c r="H17" i="2"/>
  <c r="AP16" i="2"/>
  <c r="AO16" i="2"/>
  <c r="AN16" i="2"/>
  <c r="AM16" i="2"/>
  <c r="AL16" i="2"/>
  <c r="AK16" i="2"/>
  <c r="AH16" i="2"/>
  <c r="AG16" i="2"/>
  <c r="AD16" i="2"/>
  <c r="AB16" i="2"/>
  <c r="V16" i="2"/>
  <c r="S16" i="2"/>
  <c r="P16" i="2"/>
  <c r="O16" i="2"/>
  <c r="N16" i="2"/>
  <c r="H16" i="2"/>
  <c r="AP15" i="2"/>
  <c r="AO15" i="2"/>
  <c r="AN15" i="2"/>
  <c r="AM15" i="2"/>
  <c r="AL15" i="2"/>
  <c r="AK15" i="2"/>
  <c r="AH15" i="2"/>
  <c r="AF15" i="2"/>
  <c r="AD15" i="2"/>
  <c r="AB15" i="2"/>
  <c r="V15" i="2"/>
  <c r="S15" i="2"/>
  <c r="P15" i="2"/>
  <c r="O15" i="2"/>
  <c r="N15" i="2"/>
  <c r="AP14" i="2"/>
  <c r="AO14" i="2"/>
  <c r="AN14" i="2"/>
  <c r="AM14" i="2"/>
  <c r="AL14" i="2"/>
  <c r="AK14" i="2"/>
  <c r="AH14" i="2"/>
  <c r="AE14" i="2"/>
  <c r="AC14" i="2"/>
  <c r="AB14" i="2"/>
  <c r="V14" i="2"/>
  <c r="S14" i="2"/>
  <c r="P14" i="2"/>
  <c r="O14" i="2"/>
  <c r="N14" i="2"/>
  <c r="AP13" i="2"/>
  <c r="AO13" i="2"/>
  <c r="AN13" i="2"/>
  <c r="AM13" i="2"/>
  <c r="AL13" i="2"/>
  <c r="AK13" i="2"/>
  <c r="AH13" i="2"/>
  <c r="AG13" i="2"/>
  <c r="AF13" i="2"/>
  <c r="AE13" i="2"/>
  <c r="AD13" i="2"/>
  <c r="AC13" i="2"/>
  <c r="S13" i="2"/>
  <c r="P13" i="2"/>
  <c r="O13" i="2"/>
  <c r="N13" i="2"/>
  <c r="H13" i="2"/>
  <c r="AP12" i="2"/>
  <c r="AO12" i="2"/>
  <c r="AN12" i="2"/>
  <c r="AM12" i="2"/>
  <c r="AL12" i="2"/>
  <c r="AK12" i="2"/>
  <c r="AH12" i="2"/>
  <c r="AG12" i="2"/>
  <c r="AC12" i="2"/>
  <c r="AB12" i="2"/>
  <c r="V12" i="2"/>
  <c r="S12" i="2"/>
  <c r="P12" i="2"/>
  <c r="O12" i="2"/>
  <c r="N12" i="2"/>
  <c r="H12" i="2"/>
  <c r="AP11" i="2"/>
  <c r="AO11" i="2"/>
  <c r="AN11" i="2"/>
  <c r="AM11" i="2"/>
  <c r="AL11" i="2"/>
  <c r="AK11" i="2"/>
  <c r="AH11" i="2"/>
  <c r="AG11" i="2"/>
  <c r="AF11" i="2"/>
  <c r="AE11" i="2"/>
  <c r="AD11" i="2"/>
  <c r="AB11" i="2"/>
  <c r="V11" i="2"/>
  <c r="S11" i="2"/>
  <c r="P11" i="2"/>
  <c r="O11" i="2"/>
  <c r="N11" i="2"/>
  <c r="H11" i="2"/>
  <c r="AP10" i="2"/>
  <c r="AO10" i="2"/>
  <c r="AN10" i="2"/>
  <c r="AM10" i="2"/>
  <c r="AL10" i="2"/>
  <c r="AJ10" i="2" s="1"/>
  <c r="AK10" i="2"/>
  <c r="AH10" i="2"/>
  <c r="AG10" i="2"/>
  <c r="AD10" i="2"/>
  <c r="AC10" i="2"/>
  <c r="AB10" i="2"/>
  <c r="V10" i="2"/>
  <c r="S10" i="2"/>
  <c r="P10" i="2"/>
  <c r="O10" i="2"/>
  <c r="N10" i="2"/>
  <c r="G10" i="2"/>
  <c r="AP9" i="2"/>
  <c r="AO9" i="2"/>
  <c r="AN9" i="2"/>
  <c r="AM9" i="2"/>
  <c r="AL9" i="2"/>
  <c r="AK9" i="2"/>
  <c r="AH9" i="2"/>
  <c r="AG9" i="2"/>
  <c r="AF9" i="2"/>
  <c r="AE9" i="2"/>
  <c r="AD9" i="2"/>
  <c r="AC9" i="2"/>
  <c r="AB9" i="2"/>
  <c r="V9" i="2"/>
  <c r="S9" i="2"/>
  <c r="P9" i="2"/>
  <c r="O9" i="2"/>
  <c r="N9" i="2"/>
  <c r="H9" i="2"/>
  <c r="AP8" i="2"/>
  <c r="AO8" i="2"/>
  <c r="AN8" i="2"/>
  <c r="AM8" i="2"/>
  <c r="AL8" i="2"/>
  <c r="AK8" i="2"/>
  <c r="AH8" i="2"/>
  <c r="AF8" i="2"/>
  <c r="AD8" i="2"/>
  <c r="AC8" i="2"/>
  <c r="S8" i="2"/>
  <c r="P8" i="2"/>
  <c r="O8" i="2"/>
  <c r="N8" i="2"/>
  <c r="H8" i="2"/>
  <c r="AP7" i="2"/>
  <c r="AO7" i="2"/>
  <c r="AN7" i="2"/>
  <c r="AM7" i="2"/>
  <c r="AL7" i="2"/>
  <c r="AK7" i="2"/>
  <c r="AH7" i="2"/>
  <c r="AG7" i="2"/>
  <c r="AF7" i="2"/>
  <c r="AE7" i="2"/>
  <c r="AD7" i="2"/>
  <c r="AC7" i="2"/>
  <c r="AB7" i="2"/>
  <c r="V7" i="2"/>
  <c r="S7" i="2"/>
  <c r="P7" i="2"/>
  <c r="O7" i="2"/>
  <c r="N7" i="2"/>
  <c r="AP6" i="2"/>
  <c r="AO6" i="2"/>
  <c r="AN6" i="2"/>
  <c r="AM6" i="2"/>
  <c r="AL6" i="2"/>
  <c r="AK6" i="2"/>
  <c r="AH6" i="2"/>
  <c r="AE6" i="2"/>
  <c r="AB6" i="2"/>
  <c r="V6" i="2"/>
  <c r="S6" i="2"/>
  <c r="P6" i="2"/>
  <c r="O6" i="2"/>
  <c r="N6" i="2"/>
  <c r="H6" i="2"/>
  <c r="AP5" i="2"/>
  <c r="AO5" i="2"/>
  <c r="AN5" i="2"/>
  <c r="AM5" i="2"/>
  <c r="AL5" i="2"/>
  <c r="AK5" i="2"/>
  <c r="AH5" i="2"/>
  <c r="AD5" i="2"/>
  <c r="AC5" i="2"/>
  <c r="AB5" i="2"/>
  <c r="V5" i="2"/>
  <c r="S5" i="2"/>
  <c r="P5" i="2"/>
  <c r="O5" i="2"/>
  <c r="N5" i="2"/>
  <c r="H5" i="2"/>
  <c r="F5" i="2" s="1"/>
  <c r="AP4" i="2"/>
  <c r="AO4" i="2"/>
  <c r="AN4" i="2"/>
  <c r="AM4" i="2"/>
  <c r="AL4" i="2"/>
  <c r="AK4" i="2"/>
  <c r="AH4" i="2"/>
  <c r="AG4" i="2"/>
  <c r="AF4" i="2"/>
  <c r="AE4" i="2"/>
  <c r="AD4" i="2"/>
  <c r="AB4" i="2"/>
  <c r="V4" i="2"/>
  <c r="S4" i="2"/>
  <c r="P4" i="2"/>
  <c r="O4" i="2"/>
  <c r="N4" i="2"/>
  <c r="AP3" i="2"/>
  <c r="AO3" i="2"/>
  <c r="AN3" i="2"/>
  <c r="AM3" i="2"/>
  <c r="AL3" i="2"/>
  <c r="AK3" i="2"/>
  <c r="AH3" i="2"/>
  <c r="AG3" i="2"/>
  <c r="AF3" i="2"/>
  <c r="AD3" i="2"/>
  <c r="S3" i="2"/>
  <c r="P3" i="2"/>
  <c r="O3" i="2"/>
  <c r="N3" i="2"/>
  <c r="B13" i="1"/>
  <c r="E13" i="1" s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W3" i="3"/>
  <c r="V3" i="3"/>
  <c r="U3" i="3"/>
  <c r="T3" i="3"/>
  <c r="K3" i="3"/>
  <c r="J3" i="3"/>
  <c r="I3" i="3"/>
  <c r="H3" i="3"/>
  <c r="W2" i="3"/>
  <c r="V2" i="3"/>
  <c r="U2" i="3"/>
  <c r="T2" i="3"/>
  <c r="K2" i="3"/>
  <c r="J2" i="3"/>
  <c r="I2" i="3"/>
  <c r="H2" i="3"/>
  <c r="I49" i="10" l="1"/>
  <c r="H50" i="2"/>
  <c r="F50" i="2" s="1"/>
  <c r="J1429" i="11"/>
  <c r="AJ32" i="2"/>
  <c r="J85" i="11"/>
  <c r="G187" i="11"/>
  <c r="G499" i="11"/>
  <c r="J582" i="11"/>
  <c r="G591" i="11"/>
  <c r="I623" i="11"/>
  <c r="G687" i="11"/>
  <c r="G815" i="11"/>
  <c r="J859" i="11"/>
  <c r="H1180" i="11"/>
  <c r="F46" i="2"/>
  <c r="I18" i="10"/>
  <c r="K18" i="10" s="1"/>
  <c r="N18" i="11" s="1"/>
  <c r="F6" i="2"/>
  <c r="H10" i="2"/>
  <c r="J68" i="11"/>
  <c r="I187" i="11"/>
  <c r="G237" i="11"/>
  <c r="I499" i="11"/>
  <c r="G645" i="11"/>
  <c r="J1151" i="11"/>
  <c r="J1304" i="11"/>
  <c r="I1373" i="11"/>
  <c r="I1460" i="11"/>
  <c r="J1488" i="11"/>
  <c r="H1565" i="11"/>
  <c r="J1670" i="11"/>
  <c r="R4" i="4"/>
  <c r="C5" i="6"/>
  <c r="I30" i="10"/>
  <c r="I33" i="10"/>
  <c r="J376" i="11"/>
  <c r="I407" i="11"/>
  <c r="G454" i="11"/>
  <c r="G584" i="11"/>
  <c r="G604" i="11"/>
  <c r="J741" i="11"/>
  <c r="J798" i="11"/>
  <c r="J809" i="11"/>
  <c r="H1085" i="11"/>
  <c r="G1202" i="11"/>
  <c r="H1221" i="11"/>
  <c r="I1498" i="11"/>
  <c r="G1529" i="11"/>
  <c r="H1566" i="11"/>
  <c r="G681" i="11"/>
  <c r="I852" i="11"/>
  <c r="H883" i="11"/>
  <c r="H1044" i="11"/>
  <c r="H1202" i="11"/>
  <c r="H1233" i="11"/>
  <c r="I1244" i="11"/>
  <c r="H1298" i="11"/>
  <c r="I1347" i="11"/>
  <c r="G1483" i="11"/>
  <c r="H1529" i="11"/>
  <c r="I1566" i="11"/>
  <c r="I1576" i="11"/>
  <c r="I1746" i="11"/>
  <c r="G1826" i="11"/>
  <c r="AF16" i="2"/>
  <c r="AF18" i="2"/>
  <c r="F48" i="2"/>
  <c r="J31" i="4"/>
  <c r="AA26" i="2" s="1"/>
  <c r="J39" i="4"/>
  <c r="H71" i="11"/>
  <c r="H80" i="11"/>
  <c r="H139" i="11"/>
  <c r="H472" i="11"/>
  <c r="G522" i="11"/>
  <c r="I585" i="11"/>
  <c r="H721" i="11"/>
  <c r="G753" i="11"/>
  <c r="I810" i="11"/>
  <c r="J831" i="11"/>
  <c r="I883" i="11"/>
  <c r="G904" i="11"/>
  <c r="J1202" i="11"/>
  <c r="J1483" i="11"/>
  <c r="I1529" i="11"/>
  <c r="H1826" i="11"/>
  <c r="I1577" i="11"/>
  <c r="H1797" i="11"/>
  <c r="J1826" i="11"/>
  <c r="AF32" i="2"/>
  <c r="AC6" i="2"/>
  <c r="AC3" i="2"/>
  <c r="G6" i="11"/>
  <c r="J34" i="11"/>
  <c r="I55" i="11"/>
  <c r="I90" i="11"/>
  <c r="H223" i="11"/>
  <c r="G283" i="11"/>
  <c r="J358" i="11"/>
  <c r="I456" i="11"/>
  <c r="I483" i="11"/>
  <c r="J703" i="11"/>
  <c r="H1108" i="11"/>
  <c r="G1148" i="11"/>
  <c r="G1300" i="11"/>
  <c r="J1331" i="11"/>
  <c r="H1359" i="11"/>
  <c r="H1396" i="11"/>
  <c r="I1456" i="11"/>
  <c r="G1493" i="11"/>
  <c r="I1622" i="11"/>
  <c r="J55" i="11"/>
  <c r="I1148" i="11"/>
  <c r="H1300" i="11"/>
  <c r="H6" i="11"/>
  <c r="I22" i="10"/>
  <c r="K22" i="10" s="1"/>
  <c r="N22" i="11" s="1"/>
  <c r="J31" i="10"/>
  <c r="I6" i="11"/>
  <c r="G65" i="11"/>
  <c r="J122" i="11"/>
  <c r="H185" i="11"/>
  <c r="G475" i="11"/>
  <c r="G685" i="11"/>
  <c r="G756" i="11"/>
  <c r="H1089" i="11"/>
  <c r="J1148" i="11"/>
  <c r="I1342" i="11"/>
  <c r="H1388" i="11"/>
  <c r="H1429" i="11"/>
  <c r="G1448" i="11"/>
  <c r="J1850" i="11"/>
  <c r="AF10" i="2"/>
  <c r="J2" i="4"/>
  <c r="AA44" i="2" s="1"/>
  <c r="J16" i="4"/>
  <c r="AA13" i="2" s="1"/>
  <c r="J28" i="4"/>
  <c r="AA23" i="2" s="1"/>
  <c r="AC18" i="2"/>
  <c r="I16" i="11"/>
  <c r="J133" i="11"/>
  <c r="I276" i="11"/>
  <c r="I467" i="11"/>
  <c r="I517" i="11"/>
  <c r="G549" i="11"/>
  <c r="I756" i="11"/>
  <c r="J847" i="11"/>
  <c r="G879" i="11"/>
  <c r="H1120" i="11"/>
  <c r="I1179" i="11"/>
  <c r="I1371" i="11"/>
  <c r="I1429" i="11"/>
  <c r="H1487" i="11"/>
  <c r="G1563" i="11"/>
  <c r="I1614" i="11"/>
  <c r="G1800" i="11"/>
  <c r="J96" i="11"/>
  <c r="I96" i="11"/>
  <c r="I227" i="11"/>
  <c r="H227" i="11"/>
  <c r="J244" i="11"/>
  <c r="G244" i="11"/>
  <c r="H323" i="11"/>
  <c r="G323" i="11"/>
  <c r="G382" i="11"/>
  <c r="I382" i="11"/>
  <c r="G613" i="11"/>
  <c r="J613" i="11"/>
  <c r="G788" i="11"/>
  <c r="I788" i="11"/>
  <c r="H788" i="11"/>
  <c r="J907" i="11"/>
  <c r="G907" i="11"/>
  <c r="J1372" i="11"/>
  <c r="I1372" i="11"/>
  <c r="G712" i="11"/>
  <c r="J712" i="11"/>
  <c r="G1126" i="11"/>
  <c r="J1126" i="11"/>
  <c r="I1126" i="11"/>
  <c r="H275" i="11"/>
  <c r="G47" i="11"/>
  <c r="H88" i="11"/>
  <c r="H142" i="11"/>
  <c r="J142" i="11"/>
  <c r="J189" i="11"/>
  <c r="J227" i="11"/>
  <c r="H362" i="11"/>
  <c r="I403" i="11"/>
  <c r="J403" i="11"/>
  <c r="I430" i="11"/>
  <c r="J430" i="11"/>
  <c r="J473" i="11"/>
  <c r="I473" i="11"/>
  <c r="G493" i="11"/>
  <c r="H493" i="11"/>
  <c r="H663" i="11"/>
  <c r="G829" i="11"/>
  <c r="J1305" i="11"/>
  <c r="I1305" i="11"/>
  <c r="G28" i="11"/>
  <c r="J28" i="11"/>
  <c r="I714" i="11"/>
  <c r="J714" i="11"/>
  <c r="H714" i="11"/>
  <c r="J733" i="11"/>
  <c r="H733" i="11"/>
  <c r="I115" i="11"/>
  <c r="G109" i="11"/>
  <c r="H109" i="11"/>
  <c r="J12" i="11"/>
  <c r="I12" i="11"/>
  <c r="G31" i="11"/>
  <c r="I39" i="11"/>
  <c r="J83" i="11"/>
  <c r="G83" i="11"/>
  <c r="I109" i="11"/>
  <c r="G153" i="11"/>
  <c r="J173" i="11"/>
  <c r="G173" i="11"/>
  <c r="H430" i="11"/>
  <c r="G439" i="11"/>
  <c r="H439" i="11"/>
  <c r="I555" i="11"/>
  <c r="G745" i="11"/>
  <c r="H745" i="11"/>
  <c r="H820" i="11"/>
  <c r="J942" i="11"/>
  <c r="H942" i="11"/>
  <c r="G1234" i="11"/>
  <c r="I1234" i="11"/>
  <c r="H1234" i="11"/>
  <c r="I219" i="11"/>
  <c r="G227" i="11"/>
  <c r="J48" i="11"/>
  <c r="I48" i="11"/>
  <c r="J247" i="11"/>
  <c r="G247" i="11"/>
  <c r="I384" i="11"/>
  <c r="G384" i="11"/>
  <c r="J31" i="11"/>
  <c r="G192" i="11"/>
  <c r="I192" i="11"/>
  <c r="I287" i="11"/>
  <c r="H287" i="11"/>
  <c r="H385" i="11"/>
  <c r="I385" i="11"/>
  <c r="H863" i="11"/>
  <c r="G942" i="11"/>
  <c r="G995" i="11"/>
  <c r="J995" i="11"/>
  <c r="H1039" i="11"/>
  <c r="J1039" i="11"/>
  <c r="H1110" i="11"/>
  <c r="G1110" i="11"/>
  <c r="G1235" i="11"/>
  <c r="J1235" i="11"/>
  <c r="H96" i="11"/>
  <c r="H84" i="11"/>
  <c r="G84" i="11"/>
  <c r="J109" i="11"/>
  <c r="G50" i="11"/>
  <c r="I59" i="11"/>
  <c r="J84" i="11"/>
  <c r="G259" i="11"/>
  <c r="J270" i="11"/>
  <c r="J287" i="11"/>
  <c r="H298" i="11"/>
  <c r="H327" i="11"/>
  <c r="G366" i="11"/>
  <c r="J366" i="11"/>
  <c r="I415" i="11"/>
  <c r="J415" i="11"/>
  <c r="G476" i="11"/>
  <c r="J476" i="11"/>
  <c r="H476" i="11"/>
  <c r="I486" i="11"/>
  <c r="H486" i="11"/>
  <c r="J516" i="11"/>
  <c r="I516" i="11"/>
  <c r="I645" i="11"/>
  <c r="J717" i="11"/>
  <c r="I717" i="11"/>
  <c r="I784" i="11"/>
  <c r="H784" i="11"/>
  <c r="G784" i="11"/>
  <c r="I803" i="11"/>
  <c r="H875" i="11"/>
  <c r="I875" i="11"/>
  <c r="I985" i="11"/>
  <c r="H985" i="11"/>
  <c r="G1039" i="11"/>
  <c r="J9" i="11"/>
  <c r="I9" i="11"/>
  <c r="I151" i="11"/>
  <c r="H306" i="11"/>
  <c r="J306" i="11"/>
  <c r="I156" i="11"/>
  <c r="G156" i="11"/>
  <c r="H568" i="11"/>
  <c r="J568" i="11"/>
  <c r="G865" i="11"/>
  <c r="J865" i="11"/>
  <c r="G884" i="11"/>
  <c r="J884" i="11"/>
  <c r="I884" i="11"/>
  <c r="H986" i="11"/>
  <c r="I986" i="11"/>
  <c r="J986" i="11"/>
  <c r="H1051" i="11"/>
  <c r="I1051" i="11"/>
  <c r="I88" i="11"/>
  <c r="J88" i="11"/>
  <c r="I63" i="11"/>
  <c r="I40" i="11"/>
  <c r="J40" i="11"/>
  <c r="J137" i="11"/>
  <c r="I137" i="11"/>
  <c r="H137" i="11"/>
  <c r="I231" i="11"/>
  <c r="J231" i="11"/>
  <c r="J42" i="11"/>
  <c r="I42" i="11"/>
  <c r="H78" i="11"/>
  <c r="J78" i="11"/>
  <c r="G78" i="11"/>
  <c r="J103" i="11"/>
  <c r="H103" i="11"/>
  <c r="H121" i="11"/>
  <c r="I121" i="11"/>
  <c r="H156" i="11"/>
  <c r="J217" i="11"/>
  <c r="G217" i="11"/>
  <c r="I310" i="11"/>
  <c r="J347" i="11"/>
  <c r="J397" i="11"/>
  <c r="H468" i="11"/>
  <c r="I468" i="11"/>
  <c r="G620" i="11"/>
  <c r="H678" i="11"/>
  <c r="J824" i="11"/>
  <c r="G824" i="11"/>
  <c r="H884" i="11"/>
  <c r="G976" i="11"/>
  <c r="J976" i="11"/>
  <c r="H976" i="11"/>
  <c r="G986" i="11"/>
  <c r="J1018" i="11"/>
  <c r="G1149" i="11"/>
  <c r="J1149" i="11"/>
  <c r="I1149" i="11"/>
  <c r="J1281" i="11"/>
  <c r="H1281" i="11"/>
  <c r="G1281" i="11"/>
  <c r="J323" i="11"/>
  <c r="I286" i="11"/>
  <c r="J286" i="11"/>
  <c r="J156" i="11"/>
  <c r="G196" i="11"/>
  <c r="H196" i="11"/>
  <c r="H581" i="11"/>
  <c r="J581" i="11"/>
  <c r="I581" i="11"/>
  <c r="H611" i="11"/>
  <c r="J648" i="11"/>
  <c r="I648" i="11"/>
  <c r="H835" i="11"/>
  <c r="I835" i="11"/>
  <c r="G1010" i="11"/>
  <c r="I1010" i="11"/>
  <c r="I1227" i="11"/>
  <c r="J1227" i="11"/>
  <c r="I1281" i="11"/>
  <c r="J1407" i="11"/>
  <c r="I1407" i="11"/>
  <c r="H1407" i="11"/>
  <c r="G1407" i="11"/>
  <c r="G7" i="11"/>
  <c r="J7" i="11"/>
  <c r="H131" i="11"/>
  <c r="J131" i="11"/>
  <c r="I157" i="11"/>
  <c r="J157" i="11"/>
  <c r="H208" i="11"/>
  <c r="G208" i="11"/>
  <c r="J331" i="11"/>
  <c r="G331" i="11"/>
  <c r="I649" i="11"/>
  <c r="J649" i="11"/>
  <c r="H649" i="11"/>
  <c r="I868" i="11"/>
  <c r="J868" i="11"/>
  <c r="J958" i="11"/>
  <c r="I958" i="11"/>
  <c r="H958" i="11"/>
  <c r="J17" i="11"/>
  <c r="G17" i="11"/>
  <c r="H157" i="11"/>
  <c r="J209" i="11"/>
  <c r="I209" i="11"/>
  <c r="J302" i="11"/>
  <c r="H331" i="11"/>
  <c r="J444" i="11"/>
  <c r="I444" i="11"/>
  <c r="H602" i="11"/>
  <c r="I602" i="11"/>
  <c r="I809" i="11"/>
  <c r="H1036" i="11"/>
  <c r="G1221" i="11"/>
  <c r="H1283" i="11"/>
  <c r="I1309" i="11"/>
  <c r="I1319" i="11"/>
  <c r="H1409" i="11"/>
  <c r="I1549" i="11"/>
  <c r="G1587" i="11"/>
  <c r="I1649" i="11"/>
  <c r="G1658" i="11"/>
  <c r="H1746" i="11"/>
  <c r="G1835" i="11"/>
  <c r="J295" i="11"/>
  <c r="J312" i="11"/>
  <c r="J407" i="11"/>
  <c r="H513" i="11"/>
  <c r="I549" i="11"/>
  <c r="I1025" i="11"/>
  <c r="J1044" i="11"/>
  <c r="G1062" i="11"/>
  <c r="G1088" i="11"/>
  <c r="H1105" i="11"/>
  <c r="I1180" i="11"/>
  <c r="G1189" i="11"/>
  <c r="J1197" i="11"/>
  <c r="J1221" i="11"/>
  <c r="H1428" i="11"/>
  <c r="J1452" i="11"/>
  <c r="I1486" i="11"/>
  <c r="J1498" i="11"/>
  <c r="I1565" i="11"/>
  <c r="G1580" i="11"/>
  <c r="H1733" i="11"/>
  <c r="H1740" i="11"/>
  <c r="I1773" i="11"/>
  <c r="I1780" i="11"/>
  <c r="H1854" i="11"/>
  <c r="J1062" i="11"/>
  <c r="H1189" i="11"/>
  <c r="I1428" i="11"/>
  <c r="H1637" i="11"/>
  <c r="J1740" i="11"/>
  <c r="J1096" i="11"/>
  <c r="G1304" i="11"/>
  <c r="G1331" i="11"/>
  <c r="H1347" i="11"/>
  <c r="G1355" i="11"/>
  <c r="G1363" i="11"/>
  <c r="I1412" i="11"/>
  <c r="G1487" i="11"/>
  <c r="G1544" i="11"/>
  <c r="G1566" i="11"/>
  <c r="H1619" i="11"/>
  <c r="G1646" i="11"/>
  <c r="G1734" i="11"/>
  <c r="I1766" i="11"/>
  <c r="G1537" i="11"/>
  <c r="H903" i="11"/>
  <c r="I1448" i="11"/>
  <c r="I1522" i="11"/>
  <c r="H1537" i="11"/>
  <c r="I1563" i="11"/>
  <c r="J1592" i="11"/>
  <c r="H1683" i="11"/>
  <c r="H259" i="11"/>
  <c r="J201" i="11"/>
  <c r="I225" i="11"/>
  <c r="I268" i="11"/>
  <c r="H309" i="11"/>
  <c r="H435" i="11"/>
  <c r="H467" i="11"/>
  <c r="I481" i="11"/>
  <c r="H572" i="11"/>
  <c r="J627" i="11"/>
  <c r="G721" i="11"/>
  <c r="G766" i="11"/>
  <c r="J773" i="11"/>
  <c r="I798" i="11"/>
  <c r="G1058" i="11"/>
  <c r="G1185" i="11"/>
  <c r="G1209" i="11"/>
  <c r="H1244" i="11"/>
  <c r="H1263" i="11"/>
  <c r="J1272" i="11"/>
  <c r="J1563" i="11"/>
  <c r="H1577" i="11"/>
  <c r="H1614" i="11"/>
  <c r="G1622" i="11"/>
  <c r="I1648" i="11"/>
  <c r="J1683" i="11"/>
  <c r="J1703" i="11"/>
  <c r="G1722" i="11"/>
  <c r="G1730" i="11"/>
  <c r="I1752" i="11"/>
  <c r="J1841" i="11"/>
  <c r="G1850" i="11"/>
  <c r="I1426" i="11"/>
  <c r="H1564" i="11"/>
  <c r="J1577" i="11"/>
  <c r="G1731" i="11"/>
  <c r="I1762" i="11"/>
  <c r="G1842" i="11"/>
  <c r="H1623" i="11"/>
  <c r="G1642" i="11"/>
  <c r="H1842" i="11"/>
  <c r="J13" i="10"/>
  <c r="H14" i="2" s="1"/>
  <c r="J37" i="4"/>
  <c r="AA30" i="2" s="1"/>
  <c r="J41" i="4"/>
  <c r="J9" i="4"/>
  <c r="AA8" i="2" s="1"/>
  <c r="J11" i="4"/>
  <c r="AA9" i="2" s="1"/>
  <c r="J19" i="4"/>
  <c r="AA16" i="2" s="1"/>
  <c r="J23" i="4"/>
  <c r="AA20" i="2" s="1"/>
  <c r="J36" i="4"/>
  <c r="AA29" i="2" s="1"/>
  <c r="J40" i="4"/>
  <c r="AA32" i="2" s="1"/>
  <c r="J44" i="4"/>
  <c r="AA35" i="2" s="1"/>
  <c r="Y2" i="3"/>
  <c r="AB49" i="2" s="1"/>
  <c r="L4" i="3"/>
  <c r="AA51" i="2" s="1"/>
  <c r="L7" i="3"/>
  <c r="AA54" i="2" s="1"/>
  <c r="F28" i="2"/>
  <c r="F7" i="2"/>
  <c r="F36" i="2"/>
  <c r="F21" i="2"/>
  <c r="K33" i="10"/>
  <c r="N33" i="11" s="1"/>
  <c r="G34" i="2"/>
  <c r="L10" i="3"/>
  <c r="AA57" i="2" s="1"/>
  <c r="F11" i="2"/>
  <c r="AJ50" i="2"/>
  <c r="J46" i="4"/>
  <c r="AA37" i="2" s="1"/>
  <c r="I77" i="11"/>
  <c r="J77" i="11"/>
  <c r="J89" i="11"/>
  <c r="I89" i="11"/>
  <c r="H89" i="11"/>
  <c r="G89" i="11"/>
  <c r="AJ24" i="2"/>
  <c r="AJ26" i="2"/>
  <c r="I32" i="10"/>
  <c r="H33" i="2"/>
  <c r="J69" i="11"/>
  <c r="G69" i="11"/>
  <c r="J322" i="11"/>
  <c r="I322" i="11"/>
  <c r="H322" i="11"/>
  <c r="J36" i="11"/>
  <c r="I36" i="11"/>
  <c r="H36" i="11"/>
  <c r="G36" i="11"/>
  <c r="I97" i="11"/>
  <c r="J97" i="11"/>
  <c r="H97" i="11"/>
  <c r="G97" i="11"/>
  <c r="L8" i="3"/>
  <c r="AA55" i="2" s="1"/>
  <c r="AJ14" i="2"/>
  <c r="AJ22" i="2"/>
  <c r="C60" i="6"/>
  <c r="C7" i="6"/>
  <c r="J45" i="11"/>
  <c r="H45" i="11"/>
  <c r="G132" i="11"/>
  <c r="I132" i="11"/>
  <c r="F9" i="2"/>
  <c r="F16" i="2"/>
  <c r="AJ16" i="2"/>
  <c r="F24" i="2"/>
  <c r="I16" i="8"/>
  <c r="AF14" i="2"/>
  <c r="H46" i="11"/>
  <c r="J46" i="11"/>
  <c r="I46" i="11"/>
  <c r="G46" i="11"/>
  <c r="H229" i="11"/>
  <c r="G229" i="11"/>
  <c r="J229" i="11"/>
  <c r="F3" i="2"/>
  <c r="J52" i="4"/>
  <c r="J56" i="4"/>
  <c r="AA45" i="2" s="1"/>
  <c r="J60" i="4"/>
  <c r="I7" i="10"/>
  <c r="I175" i="11"/>
  <c r="G175" i="11"/>
  <c r="J175" i="11"/>
  <c r="H175" i="11"/>
  <c r="G246" i="11"/>
  <c r="J246" i="11"/>
  <c r="I246" i="11"/>
  <c r="H246" i="11"/>
  <c r="I340" i="11"/>
  <c r="H340" i="11"/>
  <c r="J340" i="11"/>
  <c r="G340" i="11"/>
  <c r="H449" i="11"/>
  <c r="J449" i="11"/>
  <c r="I449" i="11"/>
  <c r="G449" i="11"/>
  <c r="L5" i="3"/>
  <c r="AA52" i="2" s="1"/>
  <c r="F18" i="2"/>
  <c r="F20" i="2"/>
  <c r="AJ20" i="2"/>
  <c r="L9" i="3"/>
  <c r="AA56" i="2" s="1"/>
  <c r="AJ9" i="2"/>
  <c r="AJ40" i="2"/>
  <c r="C10" i="6"/>
  <c r="C21" i="6"/>
  <c r="H200" i="11"/>
  <c r="I200" i="11"/>
  <c r="J6" i="4"/>
  <c r="AA5" i="2" s="1"/>
  <c r="J8" i="4"/>
  <c r="AA7" i="2" s="1"/>
  <c r="I72" i="11"/>
  <c r="H72" i="11"/>
  <c r="AJ6" i="2"/>
  <c r="I10" i="8"/>
  <c r="AF53" i="2"/>
  <c r="J442" i="11"/>
  <c r="I442" i="11"/>
  <c r="H442" i="11"/>
  <c r="AJ49" i="2"/>
  <c r="AJ55" i="2"/>
  <c r="AJ58" i="2"/>
  <c r="C58" i="6"/>
  <c r="C25" i="6"/>
  <c r="C13" i="6"/>
  <c r="C39" i="6"/>
  <c r="I21" i="8"/>
  <c r="AF12" i="2"/>
  <c r="I33" i="8"/>
  <c r="AF25" i="2"/>
  <c r="J8" i="11"/>
  <c r="G8" i="11"/>
  <c r="I8" i="11"/>
  <c r="J158" i="11"/>
  <c r="G158" i="11"/>
  <c r="I226" i="11"/>
  <c r="G226" i="11"/>
  <c r="J226" i="11"/>
  <c r="H226" i="11"/>
  <c r="G240" i="11"/>
  <c r="I240" i="11"/>
  <c r="I269" i="11"/>
  <c r="G269" i="11"/>
  <c r="J269" i="11"/>
  <c r="H269" i="11"/>
  <c r="AJ13" i="2"/>
  <c r="K30" i="10"/>
  <c r="N30" i="11" s="1"/>
  <c r="G31" i="2"/>
  <c r="H203" i="11"/>
  <c r="I203" i="11"/>
  <c r="AJ21" i="2"/>
  <c r="I35" i="8"/>
  <c r="AF27" i="2"/>
  <c r="I44" i="8"/>
  <c r="AF39" i="2"/>
  <c r="G282" i="11"/>
  <c r="H282" i="11"/>
  <c r="I311" i="11"/>
  <c r="H329" i="11"/>
  <c r="I349" i="11"/>
  <c r="J357" i="11"/>
  <c r="H363" i="11"/>
  <c r="G577" i="11"/>
  <c r="H577" i="11"/>
  <c r="H718" i="11"/>
  <c r="J718" i="11"/>
  <c r="G775" i="11"/>
  <c r="I775" i="11"/>
  <c r="H775" i="11"/>
  <c r="I825" i="11"/>
  <c r="J825" i="11"/>
  <c r="G825" i="11"/>
  <c r="I857" i="11"/>
  <c r="I915" i="11"/>
  <c r="J1337" i="11"/>
  <c r="H1337" i="11"/>
  <c r="I1410" i="11"/>
  <c r="H1410" i="11"/>
  <c r="H1527" i="11"/>
  <c r="I1527" i="11"/>
  <c r="J1527" i="11"/>
  <c r="J18" i="4"/>
  <c r="AA15" i="2" s="1"/>
  <c r="J22" i="4"/>
  <c r="AA19" i="2" s="1"/>
  <c r="J26" i="4"/>
  <c r="AA22" i="2" s="1"/>
  <c r="J49" i="4"/>
  <c r="AA40" i="2" s="1"/>
  <c r="J57" i="4"/>
  <c r="AA46" i="2" s="1"/>
  <c r="J61" i="4"/>
  <c r="AA48" i="2" s="1"/>
  <c r="I26" i="10"/>
  <c r="J50" i="11"/>
  <c r="H125" i="11"/>
  <c r="H145" i="11"/>
  <c r="G172" i="11"/>
  <c r="G262" i="11"/>
  <c r="I282" i="11"/>
  <c r="J294" i="11"/>
  <c r="G308" i="11"/>
  <c r="G325" i="11"/>
  <c r="H343" i="11"/>
  <c r="J349" i="11"/>
  <c r="I393" i="11"/>
  <c r="G399" i="11"/>
  <c r="J421" i="11"/>
  <c r="G421" i="11"/>
  <c r="G470" i="11"/>
  <c r="H475" i="11"/>
  <c r="J481" i="11"/>
  <c r="J486" i="11"/>
  <c r="I493" i="11"/>
  <c r="H522" i="11"/>
  <c r="I536" i="11"/>
  <c r="H558" i="11"/>
  <c r="H564" i="11"/>
  <c r="I570" i="11"/>
  <c r="I577" i="11"/>
  <c r="H583" i="11"/>
  <c r="G583" i="11"/>
  <c r="G610" i="11"/>
  <c r="J660" i="11"/>
  <c r="I660" i="11"/>
  <c r="G718" i="11"/>
  <c r="G723" i="11"/>
  <c r="H723" i="11"/>
  <c r="H764" i="11"/>
  <c r="G769" i="11"/>
  <c r="J775" i="11"/>
  <c r="G895" i="11"/>
  <c r="I1066" i="11"/>
  <c r="G1066" i="11"/>
  <c r="J1066" i="11"/>
  <c r="H1092" i="11"/>
  <c r="I1092" i="11"/>
  <c r="I1101" i="11"/>
  <c r="H1101" i="11"/>
  <c r="J1101" i="11"/>
  <c r="G1154" i="11"/>
  <c r="I1154" i="11"/>
  <c r="J1154" i="11"/>
  <c r="H1154" i="11"/>
  <c r="H1173" i="11"/>
  <c r="I1231" i="11"/>
  <c r="G1231" i="11"/>
  <c r="J1362" i="11"/>
  <c r="I1362" i="11"/>
  <c r="I1421" i="11"/>
  <c r="J1421" i="11"/>
  <c r="H1421" i="11"/>
  <c r="AJ43" i="2"/>
  <c r="J5" i="4"/>
  <c r="AA14" i="2" s="1"/>
  <c r="Q8" i="4"/>
  <c r="U8" i="4" s="1"/>
  <c r="AB35" i="2" s="1"/>
  <c r="J14" i="10"/>
  <c r="H15" i="2" s="1"/>
  <c r="F15" i="2" s="1"/>
  <c r="I21" i="10"/>
  <c r="K21" i="10" s="1"/>
  <c r="N21" i="11" s="1"/>
  <c r="I27" i="10"/>
  <c r="K27" i="10" s="1"/>
  <c r="N27" i="11" s="1"/>
  <c r="J55" i="10"/>
  <c r="G41" i="11"/>
  <c r="G71" i="11"/>
  <c r="G85" i="11"/>
  <c r="G96" i="11"/>
  <c r="I114" i="11"/>
  <c r="H133" i="11"/>
  <c r="G139" i="11"/>
  <c r="I145" i="11"/>
  <c r="G157" i="11"/>
  <c r="I172" i="11"/>
  <c r="I184" i="11"/>
  <c r="G209" i="11"/>
  <c r="J282" i="11"/>
  <c r="G287" i="11"/>
  <c r="G302" i="11"/>
  <c r="H308" i="11"/>
  <c r="G312" i="11"/>
  <c r="I325" i="11"/>
  <c r="H358" i="11"/>
  <c r="I372" i="11"/>
  <c r="G385" i="11"/>
  <c r="J393" i="11"/>
  <c r="J453" i="11"/>
  <c r="I470" i="11"/>
  <c r="J493" i="11"/>
  <c r="G501" i="11"/>
  <c r="G517" i="11"/>
  <c r="I522" i="11"/>
  <c r="J536" i="11"/>
  <c r="H544" i="11"/>
  <c r="I558" i="11"/>
  <c r="I571" i="11"/>
  <c r="H571" i="11"/>
  <c r="J577" i="11"/>
  <c r="I583" i="11"/>
  <c r="J603" i="11"/>
  <c r="I610" i="11"/>
  <c r="G627" i="11"/>
  <c r="G641" i="11"/>
  <c r="J645" i="11"/>
  <c r="G688" i="11"/>
  <c r="I718" i="11"/>
  <c r="J776" i="11"/>
  <c r="G776" i="11"/>
  <c r="J788" i="11"/>
  <c r="I811" i="11"/>
  <c r="J811" i="11"/>
  <c r="H843" i="11"/>
  <c r="J887" i="11"/>
  <c r="I887" i="11"/>
  <c r="G909" i="11"/>
  <c r="G916" i="11"/>
  <c r="G947" i="11"/>
  <c r="J971" i="11"/>
  <c r="I971" i="11"/>
  <c r="H971" i="11"/>
  <c r="I1053" i="11"/>
  <c r="H1053" i="11"/>
  <c r="G1053" i="11"/>
  <c r="H1077" i="11"/>
  <c r="J1077" i="11"/>
  <c r="G1077" i="11"/>
  <c r="G1101" i="11"/>
  <c r="G1421" i="11"/>
  <c r="H1435" i="11"/>
  <c r="I1435" i="11"/>
  <c r="G1469" i="11"/>
  <c r="I1469" i="11"/>
  <c r="H1469" i="11"/>
  <c r="J1469" i="11"/>
  <c r="I1747" i="11"/>
  <c r="G1747" i="11"/>
  <c r="H1747" i="11"/>
  <c r="J1765" i="11"/>
  <c r="I1765" i="11"/>
  <c r="G1812" i="11"/>
  <c r="J1812" i="11"/>
  <c r="AJ31" i="2"/>
  <c r="J34" i="4"/>
  <c r="AA28" i="2" s="1"/>
  <c r="J38" i="4"/>
  <c r="AA31" i="2" s="1"/>
  <c r="J42" i="4"/>
  <c r="AA33" i="2" s="1"/>
  <c r="J54" i="10"/>
  <c r="H55" i="2" s="1"/>
  <c r="F55" i="2" s="1"/>
  <c r="J145" i="11"/>
  <c r="J172" i="11"/>
  <c r="J308" i="11"/>
  <c r="I358" i="11"/>
  <c r="G394" i="11"/>
  <c r="I394" i="11"/>
  <c r="J545" i="11"/>
  <c r="H545" i="11"/>
  <c r="J558" i="11"/>
  <c r="J583" i="11"/>
  <c r="I620" i="11"/>
  <c r="J620" i="11"/>
  <c r="I627" i="11"/>
  <c r="H688" i="11"/>
  <c r="J696" i="11"/>
  <c r="G714" i="11"/>
  <c r="G725" i="11"/>
  <c r="H725" i="11"/>
  <c r="H776" i="11"/>
  <c r="G811" i="11"/>
  <c r="I843" i="11"/>
  <c r="G859" i="11"/>
  <c r="G887" i="11"/>
  <c r="H897" i="11"/>
  <c r="G897" i="11"/>
  <c r="I909" i="11"/>
  <c r="J916" i="11"/>
  <c r="J947" i="11"/>
  <c r="H955" i="11"/>
  <c r="H972" i="11"/>
  <c r="I972" i="11"/>
  <c r="G972" i="11"/>
  <c r="I1379" i="11"/>
  <c r="J1379" i="11"/>
  <c r="H1379" i="11"/>
  <c r="G1379" i="11"/>
  <c r="G1699" i="11"/>
  <c r="H1699" i="11"/>
  <c r="J1699" i="11"/>
  <c r="G1727" i="11"/>
  <c r="H1728" i="11"/>
  <c r="I47" i="10"/>
  <c r="I40" i="10"/>
  <c r="K40" i="10" s="1"/>
  <c r="N40" i="11" s="1"/>
  <c r="F52" i="2"/>
  <c r="H295" i="11"/>
  <c r="I523" i="11"/>
  <c r="J523" i="11"/>
  <c r="J909" i="11"/>
  <c r="J933" i="11"/>
  <c r="G933" i="11"/>
  <c r="G1004" i="11"/>
  <c r="J1004" i="11"/>
  <c r="H1004" i="11"/>
  <c r="I1094" i="11"/>
  <c r="G1094" i="11"/>
  <c r="H1094" i="11"/>
  <c r="I1243" i="11"/>
  <c r="J1243" i="11"/>
  <c r="G1413" i="11"/>
  <c r="I1413" i="11"/>
  <c r="I708" i="11"/>
  <c r="J708" i="11"/>
  <c r="H759" i="11"/>
  <c r="G759" i="11"/>
  <c r="J821" i="11"/>
  <c r="I821" i="11"/>
  <c r="I957" i="11"/>
  <c r="G957" i="11"/>
  <c r="G973" i="11"/>
  <c r="I973" i="11"/>
  <c r="J1045" i="11"/>
  <c r="I1045" i="11"/>
  <c r="G1045" i="11"/>
  <c r="J1055" i="11"/>
  <c r="I1055" i="11"/>
  <c r="H1454" i="11"/>
  <c r="G1454" i="11"/>
  <c r="I1521" i="11"/>
  <c r="G1521" i="11"/>
  <c r="I23" i="10"/>
  <c r="I36" i="10"/>
  <c r="J53" i="10"/>
  <c r="H60" i="11"/>
  <c r="H83" i="11"/>
  <c r="H173" i="11"/>
  <c r="J186" i="11"/>
  <c r="I186" i="11"/>
  <c r="I211" i="11"/>
  <c r="G211" i="11"/>
  <c r="H244" i="11"/>
  <c r="I309" i="11"/>
  <c r="I472" i="11"/>
  <c r="I504" i="11"/>
  <c r="J504" i="11"/>
  <c r="H523" i="11"/>
  <c r="I546" i="11"/>
  <c r="H584" i="11"/>
  <c r="H591" i="11"/>
  <c r="H599" i="11"/>
  <c r="H605" i="11"/>
  <c r="J605" i="11"/>
  <c r="H655" i="11"/>
  <c r="I663" i="11"/>
  <c r="H672" i="11"/>
  <c r="H685" i="11"/>
  <c r="G715" i="11"/>
  <c r="H715" i="11"/>
  <c r="J753" i="11"/>
  <c r="H814" i="11"/>
  <c r="J829" i="11"/>
  <c r="H853" i="11"/>
  <c r="G876" i="11"/>
  <c r="I876" i="11"/>
  <c r="H890" i="11"/>
  <c r="I890" i="11"/>
  <c r="I898" i="11"/>
  <c r="G926" i="11"/>
  <c r="J957" i="11"/>
  <c r="J973" i="11"/>
  <c r="J981" i="11"/>
  <c r="H981" i="11"/>
  <c r="H1005" i="11"/>
  <c r="G1005" i="11"/>
  <c r="H1029" i="11"/>
  <c r="H1253" i="11"/>
  <c r="G1253" i="11"/>
  <c r="I1253" i="11"/>
  <c r="J1253" i="11"/>
  <c r="H1357" i="11"/>
  <c r="G1357" i="11"/>
  <c r="J1357" i="11"/>
  <c r="H1630" i="11"/>
  <c r="G1630" i="11"/>
  <c r="Q5" i="4"/>
  <c r="U5" i="4" s="1"/>
  <c r="J24" i="4"/>
  <c r="AA21" i="2" s="1"/>
  <c r="J55" i="4"/>
  <c r="J59" i="4"/>
  <c r="I45" i="10"/>
  <c r="G12" i="11"/>
  <c r="G25" i="11"/>
  <c r="I32" i="11"/>
  <c r="G48" i="11"/>
  <c r="I60" i="11"/>
  <c r="G68" i="11"/>
  <c r="G79" i="11"/>
  <c r="I83" i="11"/>
  <c r="G105" i="11"/>
  <c r="G110" i="11"/>
  <c r="H155" i="11"/>
  <c r="G169" i="11"/>
  <c r="I173" i="11"/>
  <c r="G186" i="11"/>
  <c r="J191" i="11"/>
  <c r="I198" i="11"/>
  <c r="H211" i="11"/>
  <c r="G228" i="11"/>
  <c r="G233" i="11"/>
  <c r="I244" i="11"/>
  <c r="G249" i="11"/>
  <c r="I267" i="11"/>
  <c r="G272" i="11"/>
  <c r="J309" i="11"/>
  <c r="I328" i="11"/>
  <c r="G328" i="11"/>
  <c r="H369" i="11"/>
  <c r="G376" i="11"/>
  <c r="I396" i="11"/>
  <c r="H462" i="11"/>
  <c r="H484" i="11"/>
  <c r="G504" i="11"/>
  <c r="G513" i="11"/>
  <c r="I513" i="11"/>
  <c r="H533" i="11"/>
  <c r="H540" i="11"/>
  <c r="H561" i="11"/>
  <c r="J584" i="11"/>
  <c r="I591" i="11"/>
  <c r="I599" i="11"/>
  <c r="G605" i="11"/>
  <c r="G629" i="11"/>
  <c r="I655" i="11"/>
  <c r="J663" i="11"/>
  <c r="I685" i="11"/>
  <c r="J715" i="11"/>
  <c r="G739" i="11"/>
  <c r="G760" i="11"/>
  <c r="G837" i="11"/>
  <c r="H846" i="11"/>
  <c r="J883" i="11"/>
  <c r="J898" i="11"/>
  <c r="I942" i="11"/>
  <c r="G950" i="11"/>
  <c r="G981" i="11"/>
  <c r="I1005" i="11"/>
  <c r="J1013" i="11"/>
  <c r="H1013" i="11"/>
  <c r="J1022" i="11"/>
  <c r="H1022" i="11"/>
  <c r="H1137" i="11"/>
  <c r="J1137" i="11"/>
  <c r="AF36" i="2"/>
  <c r="H12" i="11"/>
  <c r="J25" i="11"/>
  <c r="I43" i="11"/>
  <c r="H48" i="11"/>
  <c r="G55" i="11"/>
  <c r="I68" i="11"/>
  <c r="J79" i="11"/>
  <c r="J105" i="11"/>
  <c r="H110" i="11"/>
  <c r="J117" i="11"/>
  <c r="I149" i="11"/>
  <c r="I169" i="11"/>
  <c r="G181" i="11"/>
  <c r="H186" i="11"/>
  <c r="J211" i="11"/>
  <c r="H228" i="11"/>
  <c r="H233" i="11"/>
  <c r="J249" i="11"/>
  <c r="H328" i="11"/>
  <c r="I369" i="11"/>
  <c r="H376" i="11"/>
  <c r="I383" i="11"/>
  <c r="H473" i="11"/>
  <c r="J478" i="11"/>
  <c r="J484" i="11"/>
  <c r="I498" i="11"/>
  <c r="H504" i="11"/>
  <c r="J513" i="11"/>
  <c r="I540" i="11"/>
  <c r="J561" i="11"/>
  <c r="G581" i="11"/>
  <c r="J655" i="11"/>
  <c r="G691" i="11"/>
  <c r="H691" i="11"/>
  <c r="H767" i="11"/>
  <c r="G773" i="11"/>
  <c r="J823" i="11"/>
  <c r="I862" i="11"/>
  <c r="I935" i="11"/>
  <c r="G974" i="11"/>
  <c r="I981" i="11"/>
  <c r="J1005" i="11"/>
  <c r="G1022" i="11"/>
  <c r="G1040" i="11"/>
  <c r="I1040" i="11"/>
  <c r="H1040" i="11"/>
  <c r="J1057" i="11"/>
  <c r="I1057" i="11"/>
  <c r="G1057" i="11"/>
  <c r="J1072" i="11"/>
  <c r="H1072" i="11"/>
  <c r="H1082" i="11"/>
  <c r="I1082" i="11"/>
  <c r="J1082" i="11"/>
  <c r="I1137" i="11"/>
  <c r="G1441" i="11"/>
  <c r="H1441" i="11"/>
  <c r="J56" i="10"/>
  <c r="H450" i="11"/>
  <c r="J540" i="11"/>
  <c r="G607" i="11"/>
  <c r="J607" i="11"/>
  <c r="H681" i="11"/>
  <c r="J681" i="11"/>
  <c r="G686" i="11"/>
  <c r="I686" i="11"/>
  <c r="G740" i="11"/>
  <c r="I740" i="11"/>
  <c r="H773" i="11"/>
  <c r="G801" i="11"/>
  <c r="I801" i="11"/>
  <c r="H824" i="11"/>
  <c r="I824" i="11"/>
  <c r="H893" i="11"/>
  <c r="I893" i="11"/>
  <c r="I907" i="11"/>
  <c r="H907" i="11"/>
  <c r="H914" i="11"/>
  <c r="I914" i="11"/>
  <c r="H952" i="11"/>
  <c r="G952" i="11"/>
  <c r="I1015" i="11"/>
  <c r="G1015" i="11"/>
  <c r="I1022" i="11"/>
  <c r="J1040" i="11"/>
  <c r="H1057" i="11"/>
  <c r="G1082" i="11"/>
  <c r="H1129" i="11"/>
  <c r="I1147" i="11"/>
  <c r="J1188" i="11"/>
  <c r="H1188" i="11"/>
  <c r="I292" i="11"/>
  <c r="J292" i="11"/>
  <c r="I750" i="11"/>
  <c r="H750" i="11"/>
  <c r="I832" i="11"/>
  <c r="H832" i="11"/>
  <c r="G832" i="11"/>
  <c r="J930" i="11"/>
  <c r="H930" i="11"/>
  <c r="I1041" i="11"/>
  <c r="J1041" i="11"/>
  <c r="I1266" i="11"/>
  <c r="G1266" i="11"/>
  <c r="AJ39" i="2"/>
  <c r="F58" i="2"/>
  <c r="AC42" i="2"/>
  <c r="I11" i="10"/>
  <c r="I19" i="11"/>
  <c r="J80" i="11"/>
  <c r="I84" i="11"/>
  <c r="H187" i="11"/>
  <c r="G275" i="11"/>
  <c r="J275" i="11"/>
  <c r="H286" i="11"/>
  <c r="G329" i="11"/>
  <c r="G349" i="11"/>
  <c r="G363" i="11"/>
  <c r="I439" i="11"/>
  <c r="H444" i="11"/>
  <c r="I451" i="11"/>
  <c r="G469" i="11"/>
  <c r="G486" i="11"/>
  <c r="J576" i="11"/>
  <c r="I631" i="11"/>
  <c r="G750" i="11"/>
  <c r="I763" i="11"/>
  <c r="J832" i="11"/>
  <c r="G857" i="11"/>
  <c r="I871" i="11"/>
  <c r="G901" i="11"/>
  <c r="J901" i="11"/>
  <c r="H901" i="11"/>
  <c r="H915" i="11"/>
  <c r="G930" i="11"/>
  <c r="I938" i="11"/>
  <c r="G938" i="11"/>
  <c r="J954" i="11"/>
  <c r="H954" i="11"/>
  <c r="J1075" i="11"/>
  <c r="I1075" i="11"/>
  <c r="I1090" i="11"/>
  <c r="G1090" i="11"/>
  <c r="J1090" i="11"/>
  <c r="H1090" i="11"/>
  <c r="J1162" i="11"/>
  <c r="I1162" i="11"/>
  <c r="G1162" i="11"/>
  <c r="G1205" i="11"/>
  <c r="J1205" i="11"/>
  <c r="J1433" i="11"/>
  <c r="H1433" i="11"/>
  <c r="J1532" i="11"/>
  <c r="H1532" i="11"/>
  <c r="J1131" i="11"/>
  <c r="H1131" i="11"/>
  <c r="G1131" i="11"/>
  <c r="I1246" i="11"/>
  <c r="J1246" i="11"/>
  <c r="G1246" i="11"/>
  <c r="J1270" i="11"/>
  <c r="H1270" i="11"/>
  <c r="I1336" i="11"/>
  <c r="J1336" i="11"/>
  <c r="I1349" i="11"/>
  <c r="H1371" i="11"/>
  <c r="J1371" i="11"/>
  <c r="H1385" i="11"/>
  <c r="I1385" i="11"/>
  <c r="G1385" i="11"/>
  <c r="H1399" i="11"/>
  <c r="J1399" i="11"/>
  <c r="H1426" i="11"/>
  <c r="G1426" i="11"/>
  <c r="J1510" i="11"/>
  <c r="J1613" i="11"/>
  <c r="G1637" i="11"/>
  <c r="I1637" i="11"/>
  <c r="J1208" i="11"/>
  <c r="H1208" i="11"/>
  <c r="H1297" i="11"/>
  <c r="I1297" i="11"/>
  <c r="J1434" i="11"/>
  <c r="H1434" i="11"/>
  <c r="J1448" i="11"/>
  <c r="J1461" i="11"/>
  <c r="G1461" i="11"/>
  <c r="J1638" i="11"/>
  <c r="I1638" i="11"/>
  <c r="H1638" i="11"/>
  <c r="G1638" i="11"/>
  <c r="G1792" i="11"/>
  <c r="J1792" i="11"/>
  <c r="I1241" i="11"/>
  <c r="H1241" i="11"/>
  <c r="G1256" i="11"/>
  <c r="I1256" i="11"/>
  <c r="J1265" i="11"/>
  <c r="I1265" i="11"/>
  <c r="H1265" i="11"/>
  <c r="I1313" i="11"/>
  <c r="J1313" i="11"/>
  <c r="H1313" i="11"/>
  <c r="G1470" i="11"/>
  <c r="I1470" i="11"/>
  <c r="H1528" i="11"/>
  <c r="G1528" i="11"/>
  <c r="H1662" i="11"/>
  <c r="I1662" i="11"/>
  <c r="G1721" i="11"/>
  <c r="J1721" i="11"/>
  <c r="H923" i="11"/>
  <c r="I1016" i="11"/>
  <c r="J1112" i="11"/>
  <c r="I1112" i="11"/>
  <c r="H1153" i="11"/>
  <c r="G1153" i="11"/>
  <c r="G1187" i="11"/>
  <c r="J1187" i="11"/>
  <c r="H1195" i="11"/>
  <c r="J1195" i="11"/>
  <c r="G1195" i="11"/>
  <c r="H1256" i="11"/>
  <c r="G1265" i="11"/>
  <c r="J1273" i="11"/>
  <c r="H1273" i="11"/>
  <c r="J1297" i="11"/>
  <c r="G1388" i="11"/>
  <c r="G1396" i="11"/>
  <c r="I1434" i="11"/>
  <c r="H1480" i="11"/>
  <c r="I1480" i="11"/>
  <c r="H1507" i="11"/>
  <c r="J1507" i="11"/>
  <c r="G1522" i="11"/>
  <c r="I1528" i="11"/>
  <c r="H1542" i="11"/>
  <c r="J1564" i="11"/>
  <c r="G1564" i="11"/>
  <c r="G1623" i="11"/>
  <c r="J1663" i="11"/>
  <c r="I1663" i="11"/>
  <c r="H1663" i="11"/>
  <c r="G1663" i="11"/>
  <c r="I1721" i="11"/>
  <c r="G1560" i="11"/>
  <c r="H1560" i="11"/>
  <c r="H1783" i="11"/>
  <c r="G1783" i="11"/>
  <c r="I787" i="11"/>
  <c r="J787" i="11"/>
  <c r="I918" i="11"/>
  <c r="J918" i="11"/>
  <c r="J1010" i="11"/>
  <c r="H1113" i="11"/>
  <c r="J1113" i="11"/>
  <c r="H1121" i="11"/>
  <c r="I1121" i="11"/>
  <c r="H1171" i="11"/>
  <c r="G1220" i="11"/>
  <c r="J1220" i="11"/>
  <c r="J1388" i="11"/>
  <c r="J1396" i="11"/>
  <c r="I1409" i="11"/>
  <c r="J1473" i="11"/>
  <c r="H1473" i="11"/>
  <c r="I1481" i="11"/>
  <c r="H1481" i="11"/>
  <c r="J1522" i="11"/>
  <c r="I1560" i="11"/>
  <c r="I1583" i="11"/>
  <c r="H1583" i="11"/>
  <c r="I1612" i="11"/>
  <c r="J1623" i="11"/>
  <c r="J1634" i="11"/>
  <c r="H1635" i="11"/>
  <c r="I1634" i="11"/>
  <c r="H1634" i="11"/>
  <c r="I1684" i="11"/>
  <c r="J1684" i="11"/>
  <c r="H400" i="11"/>
  <c r="H440" i="11"/>
  <c r="G733" i="11"/>
  <c r="H781" i="11"/>
  <c r="G787" i="11"/>
  <c r="I854" i="11"/>
  <c r="G900" i="11"/>
  <c r="G918" i="11"/>
  <c r="H1018" i="11"/>
  <c r="H1065" i="11"/>
  <c r="G1113" i="11"/>
  <c r="H1197" i="11"/>
  <c r="H1220" i="11"/>
  <c r="G1244" i="11"/>
  <c r="G1275" i="11"/>
  <c r="J1275" i="11"/>
  <c r="I1383" i="11"/>
  <c r="J1383" i="11"/>
  <c r="H1397" i="11"/>
  <c r="I1397" i="11"/>
  <c r="G1397" i="11"/>
  <c r="J1409" i="11"/>
  <c r="I1424" i="11"/>
  <c r="G1424" i="11"/>
  <c r="I1436" i="11"/>
  <c r="G1436" i="11"/>
  <c r="G1473" i="11"/>
  <c r="G1481" i="11"/>
  <c r="G1517" i="11"/>
  <c r="J1517" i="11"/>
  <c r="J1560" i="11"/>
  <c r="J1593" i="11"/>
  <c r="I1593" i="11"/>
  <c r="H1593" i="11"/>
  <c r="G1593" i="11"/>
  <c r="J1612" i="11"/>
  <c r="G1594" i="11"/>
  <c r="H1594" i="11"/>
  <c r="J1391" i="11"/>
  <c r="I1391" i="11"/>
  <c r="I1420" i="11"/>
  <c r="H1420" i="11"/>
  <c r="I1467" i="11"/>
  <c r="J1467" i="11"/>
  <c r="G1501" i="11"/>
  <c r="H1524" i="11"/>
  <c r="G1573" i="11"/>
  <c r="I1573" i="11"/>
  <c r="H1579" i="11"/>
  <c r="J1579" i="11"/>
  <c r="G1613" i="11"/>
  <c r="J1626" i="11"/>
  <c r="I1626" i="11"/>
  <c r="G1626" i="11"/>
  <c r="I1686" i="11"/>
  <c r="G1686" i="11"/>
  <c r="G1778" i="11"/>
  <c r="J1778" i="11"/>
  <c r="H1778" i="11"/>
  <c r="H842" i="11"/>
  <c r="G1036" i="11"/>
  <c r="I1036" i="11"/>
  <c r="H1157" i="11"/>
  <c r="J1295" i="11"/>
  <c r="I1295" i="11"/>
  <c r="J1335" i="11"/>
  <c r="I1335" i="11"/>
  <c r="H1342" i="11"/>
  <c r="G1342" i="11"/>
  <c r="I1355" i="11"/>
  <c r="J1370" i="11"/>
  <c r="J1398" i="11"/>
  <c r="H1406" i="11"/>
  <c r="G1420" i="11"/>
  <c r="I1425" i="11"/>
  <c r="G1467" i="11"/>
  <c r="I1501" i="11"/>
  <c r="I1510" i="11"/>
  <c r="J1537" i="11"/>
  <c r="H1573" i="11"/>
  <c r="G1579" i="11"/>
  <c r="I1613" i="11"/>
  <c r="I1799" i="11"/>
  <c r="H1799" i="11"/>
  <c r="G1799" i="11"/>
  <c r="G1733" i="11"/>
  <c r="G1742" i="11"/>
  <c r="I1850" i="11"/>
  <c r="I1854" i="11"/>
  <c r="J1863" i="11"/>
  <c r="H1658" i="11"/>
  <c r="I1733" i="11"/>
  <c r="H1126" i="11"/>
  <c r="H1149" i="11"/>
  <c r="G1227" i="11"/>
  <c r="H1284" i="11"/>
  <c r="H1305" i="11"/>
  <c r="G1347" i="11"/>
  <c r="G1402" i="11"/>
  <c r="H1452" i="11"/>
  <c r="H1463" i="11"/>
  <c r="I1475" i="11"/>
  <c r="G1498" i="11"/>
  <c r="I1511" i="11"/>
  <c r="G1565" i="11"/>
  <c r="H1569" i="11"/>
  <c r="I1601" i="11"/>
  <c r="G1614" i="11"/>
  <c r="I1658" i="11"/>
  <c r="H1682" i="11"/>
  <c r="G1762" i="11"/>
  <c r="H1786" i="11"/>
  <c r="G1794" i="11"/>
  <c r="G1851" i="11"/>
  <c r="I1682" i="11"/>
  <c r="I1696" i="11"/>
  <c r="H1756" i="11"/>
  <c r="H1762" i="11"/>
  <c r="I1768" i="11"/>
  <c r="I1786" i="11"/>
  <c r="H1794" i="11"/>
  <c r="J1808" i="11"/>
  <c r="H1851" i="11"/>
  <c r="I1794" i="11"/>
  <c r="I1189" i="11"/>
  <c r="J1300" i="11"/>
  <c r="J1363" i="11"/>
  <c r="I1646" i="11"/>
  <c r="G1703" i="11"/>
  <c r="J1718" i="11"/>
  <c r="I1725" i="11"/>
  <c r="I1730" i="11"/>
  <c r="H1734" i="11"/>
  <c r="G1751" i="11"/>
  <c r="H1703" i="11"/>
  <c r="J1725" i="11"/>
  <c r="I1734" i="11"/>
  <c r="G1740" i="11"/>
  <c r="G1746" i="11"/>
  <c r="H1810" i="11"/>
  <c r="I1853" i="11"/>
  <c r="H1869" i="11"/>
  <c r="H1722" i="11"/>
  <c r="I1810" i="11"/>
  <c r="I1841" i="11"/>
  <c r="G1854" i="11"/>
  <c r="J1797" i="11"/>
  <c r="I24" i="10"/>
  <c r="H25" i="2"/>
  <c r="F25" i="2" s="1"/>
  <c r="I15" i="8"/>
  <c r="AF5" i="2"/>
  <c r="I31" i="8"/>
  <c r="AF24" i="2"/>
  <c r="I42" i="8"/>
  <c r="AF37" i="2"/>
  <c r="I36" i="8"/>
  <c r="AF31" i="2"/>
  <c r="G28" i="2"/>
  <c r="I55" i="10"/>
  <c r="H56" i="2"/>
  <c r="F56" i="2" s="1"/>
  <c r="I26" i="8"/>
  <c r="AF19" i="2"/>
  <c r="I37" i="8"/>
  <c r="AF29" i="2"/>
  <c r="I31" i="10"/>
  <c r="H32" i="2"/>
  <c r="F32" i="2" s="1"/>
  <c r="H21" i="11"/>
  <c r="G21" i="11"/>
  <c r="H66" i="2"/>
  <c r="L11" i="3"/>
  <c r="AA58" i="2" s="1"/>
  <c r="F10" i="2"/>
  <c r="L6" i="3"/>
  <c r="AA53" i="2" s="1"/>
  <c r="AJ7" i="2"/>
  <c r="AJ11" i="2"/>
  <c r="F14" i="2"/>
  <c r="AJ17" i="2"/>
  <c r="AJ25" i="2"/>
  <c r="AJ42" i="2"/>
  <c r="AJ57" i="2"/>
  <c r="AF57" i="2"/>
  <c r="I5" i="8"/>
  <c r="H15" i="11"/>
  <c r="J15" i="11"/>
  <c r="I15" i="11"/>
  <c r="J27" i="11"/>
  <c r="J39" i="11"/>
  <c r="H39" i="11"/>
  <c r="H67" i="11"/>
  <c r="J67" i="11"/>
  <c r="I67" i="11"/>
  <c r="G67" i="11"/>
  <c r="J72" i="11"/>
  <c r="G72" i="11"/>
  <c r="J138" i="11"/>
  <c r="I138" i="11"/>
  <c r="H138" i="11"/>
  <c r="G138" i="11"/>
  <c r="J234" i="11"/>
  <c r="G234" i="11"/>
  <c r="I234" i="11"/>
  <c r="J333" i="11"/>
  <c r="I333" i="11"/>
  <c r="H333" i="11"/>
  <c r="G333" i="11"/>
  <c r="H347" i="11"/>
  <c r="I347" i="11"/>
  <c r="I419" i="11"/>
  <c r="G419" i="11"/>
  <c r="J448" i="11"/>
  <c r="G448" i="11"/>
  <c r="I448" i="11"/>
  <c r="H448" i="11"/>
  <c r="H657" i="11"/>
  <c r="J657" i="11"/>
  <c r="I657" i="11"/>
  <c r="G120" i="11"/>
  <c r="J120" i="11"/>
  <c r="I120" i="11"/>
  <c r="H120" i="11"/>
  <c r="J210" i="11"/>
  <c r="G210" i="11"/>
  <c r="H210" i="11"/>
  <c r="J300" i="11"/>
  <c r="G300" i="11"/>
  <c r="I300" i="11"/>
  <c r="H300" i="11"/>
  <c r="H334" i="11"/>
  <c r="G334" i="11"/>
  <c r="H360" i="11"/>
  <c r="J360" i="11"/>
  <c r="I360" i="11"/>
  <c r="J412" i="11"/>
  <c r="I412" i="11"/>
  <c r="G412" i="11"/>
  <c r="G438" i="11"/>
  <c r="J438" i="11"/>
  <c r="H438" i="11"/>
  <c r="H443" i="11"/>
  <c r="J443" i="11"/>
  <c r="G443" i="11"/>
  <c r="H553" i="11"/>
  <c r="G553" i="11"/>
  <c r="J553" i="11"/>
  <c r="J559" i="11"/>
  <c r="G559" i="11"/>
  <c r="I559" i="11"/>
  <c r="AJ28" i="2"/>
  <c r="H31" i="2"/>
  <c r="F31" i="2" s="1"/>
  <c r="R10" i="4"/>
  <c r="I17" i="10"/>
  <c r="J10" i="11"/>
  <c r="G10" i="11"/>
  <c r="I21" i="11"/>
  <c r="I61" i="11"/>
  <c r="G61" i="11"/>
  <c r="H126" i="11"/>
  <c r="I210" i="11"/>
  <c r="H230" i="11"/>
  <c r="I230" i="11"/>
  <c r="G230" i="11"/>
  <c r="H375" i="11"/>
  <c r="H412" i="11"/>
  <c r="I443" i="11"/>
  <c r="I553" i="11"/>
  <c r="H559" i="11"/>
  <c r="C48" i="6"/>
  <c r="C35" i="6"/>
  <c r="I15" i="10"/>
  <c r="I28" i="10"/>
  <c r="I51" i="10"/>
  <c r="K51" i="10" s="1"/>
  <c r="N51" i="11" s="1"/>
  <c r="J21" i="11"/>
  <c r="I205" i="11"/>
  <c r="J205" i="11"/>
  <c r="G205" i="11"/>
  <c r="G241" i="11"/>
  <c r="H242" i="11"/>
  <c r="J241" i="11"/>
  <c r="I241" i="11"/>
  <c r="H241" i="11"/>
  <c r="J253" i="11"/>
  <c r="I253" i="11"/>
  <c r="G253" i="11"/>
  <c r="J279" i="11"/>
  <c r="I279" i="11"/>
  <c r="G279" i="11"/>
  <c r="G356" i="11"/>
  <c r="H356" i="11"/>
  <c r="I413" i="11"/>
  <c r="G413" i="11"/>
  <c r="H482" i="11"/>
  <c r="J482" i="11"/>
  <c r="I482" i="11"/>
  <c r="G482" i="11"/>
  <c r="J612" i="11"/>
  <c r="I612" i="11"/>
  <c r="H612" i="11"/>
  <c r="J634" i="11"/>
  <c r="I634" i="11"/>
  <c r="G634" i="11"/>
  <c r="H634" i="11"/>
  <c r="R3" i="4"/>
  <c r="U3" i="4" s="1"/>
  <c r="AB8" i="2" s="1"/>
  <c r="Q3" i="4"/>
  <c r="G30" i="2"/>
  <c r="I30" i="11"/>
  <c r="G30" i="11"/>
  <c r="J35" i="11"/>
  <c r="J98" i="11"/>
  <c r="I98" i="11"/>
  <c r="G98" i="11"/>
  <c r="I146" i="11"/>
  <c r="G146" i="11"/>
  <c r="H205" i="11"/>
  <c r="H253" i="11"/>
  <c r="H288" i="11"/>
  <c r="I288" i="11"/>
  <c r="G288" i="11"/>
  <c r="J509" i="11"/>
  <c r="I509" i="11"/>
  <c r="G509" i="11"/>
  <c r="J541" i="11"/>
  <c r="G541" i="11"/>
  <c r="I541" i="11"/>
  <c r="D13" i="1"/>
  <c r="I2" i="10"/>
  <c r="G19" i="2"/>
  <c r="H19" i="2"/>
  <c r="F19" i="2" s="1"/>
  <c r="AJ34" i="2"/>
  <c r="AJ38" i="2"/>
  <c r="AJ44" i="2"/>
  <c r="AF52" i="2"/>
  <c r="K32" i="10"/>
  <c r="N32" i="11" s="1"/>
  <c r="G33" i="2"/>
  <c r="I37" i="10"/>
  <c r="H38" i="2"/>
  <c r="F38" i="2" s="1"/>
  <c r="I19" i="10"/>
  <c r="I48" i="10"/>
  <c r="I23" i="11"/>
  <c r="G23" i="11"/>
  <c r="H30" i="11"/>
  <c r="H56" i="11"/>
  <c r="G56" i="11"/>
  <c r="G75" i="11"/>
  <c r="I75" i="11"/>
  <c r="I93" i="11"/>
  <c r="J93" i="11"/>
  <c r="H93" i="11"/>
  <c r="H98" i="11"/>
  <c r="H206" i="11"/>
  <c r="G206" i="11"/>
  <c r="G224" i="11"/>
  <c r="J224" i="11"/>
  <c r="H224" i="11"/>
  <c r="H254" i="11"/>
  <c r="J254" i="11"/>
  <c r="I254" i="11"/>
  <c r="G254" i="11"/>
  <c r="H280" i="11"/>
  <c r="H395" i="11"/>
  <c r="J395" i="11"/>
  <c r="G395" i="11"/>
  <c r="J428" i="11"/>
  <c r="G428" i="11"/>
  <c r="H541" i="11"/>
  <c r="L2" i="3"/>
  <c r="AA49" i="2" s="1"/>
  <c r="AJ5" i="2"/>
  <c r="F12" i="2"/>
  <c r="AJ15" i="2"/>
  <c r="G23" i="2"/>
  <c r="G26" i="2"/>
  <c r="AJ27" i="2"/>
  <c r="F33" i="2"/>
  <c r="H37" i="2"/>
  <c r="F37" i="2" s="1"/>
  <c r="AJ46" i="2"/>
  <c r="R7" i="4"/>
  <c r="I12" i="10"/>
  <c r="J24" i="11"/>
  <c r="I24" i="11"/>
  <c r="H24" i="11"/>
  <c r="G24" i="11"/>
  <c r="J30" i="11"/>
  <c r="J57" i="11"/>
  <c r="I57" i="11"/>
  <c r="G57" i="11"/>
  <c r="H129" i="11"/>
  <c r="I129" i="11"/>
  <c r="H136" i="11"/>
  <c r="G136" i="11"/>
  <c r="I136" i="11"/>
  <c r="I141" i="11"/>
  <c r="G141" i="11"/>
  <c r="I177" i="11"/>
  <c r="J177" i="11"/>
  <c r="I224" i="11"/>
  <c r="I243" i="11"/>
  <c r="J285" i="11"/>
  <c r="G285" i="11"/>
  <c r="I285" i="11"/>
  <c r="H285" i="11"/>
  <c r="J303" i="11"/>
  <c r="H303" i="11"/>
  <c r="I303" i="11"/>
  <c r="I319" i="11"/>
  <c r="J319" i="11"/>
  <c r="G319" i="11"/>
  <c r="J371" i="11"/>
  <c r="I371" i="11"/>
  <c r="G371" i="11"/>
  <c r="I395" i="11"/>
  <c r="H429" i="11"/>
  <c r="J429" i="11"/>
  <c r="G429" i="11"/>
  <c r="I434" i="11"/>
  <c r="H434" i="11"/>
  <c r="G434" i="11"/>
  <c r="J450" i="11"/>
  <c r="G496" i="11"/>
  <c r="I496" i="11"/>
  <c r="H496" i="11"/>
  <c r="J622" i="11"/>
  <c r="G622" i="11"/>
  <c r="I622" i="11"/>
  <c r="H622" i="11"/>
  <c r="I43" i="10"/>
  <c r="H44" i="2"/>
  <c r="F44" i="2" s="1"/>
  <c r="I20" i="10"/>
  <c r="I34" i="10"/>
  <c r="H64" i="2"/>
  <c r="AJ8" i="2"/>
  <c r="AJ19" i="2"/>
  <c r="H26" i="2"/>
  <c r="F26" i="2" s="1"/>
  <c r="AJ30" i="2"/>
  <c r="AJ37" i="2"/>
  <c r="G41" i="2"/>
  <c r="R9" i="4"/>
  <c r="Q9" i="4"/>
  <c r="U9" i="4" s="1"/>
  <c r="AB39" i="2" s="1"/>
  <c r="I13" i="10"/>
  <c r="K13" i="10" s="1"/>
  <c r="N13" i="11" s="1"/>
  <c r="I51" i="11"/>
  <c r="J51" i="11"/>
  <c r="G51" i="11"/>
  <c r="H95" i="11"/>
  <c r="J95" i="11"/>
  <c r="H100" i="11"/>
  <c r="G100" i="11"/>
  <c r="J168" i="11"/>
  <c r="H168" i="11"/>
  <c r="G168" i="11"/>
  <c r="J263" i="11"/>
  <c r="G263" i="11"/>
  <c r="I263" i="11"/>
  <c r="G390" i="11"/>
  <c r="I390" i="11"/>
  <c r="H390" i="11"/>
  <c r="J390" i="11"/>
  <c r="I429" i="11"/>
  <c r="AK60" i="2"/>
  <c r="K45" i="10"/>
  <c r="N45" i="11" s="1"/>
  <c r="G46" i="2"/>
  <c r="I38" i="10"/>
  <c r="J11" i="11"/>
  <c r="I11" i="11"/>
  <c r="L3" i="3"/>
  <c r="AA50" i="2" s="1"/>
  <c r="AJ12" i="2"/>
  <c r="F22" i="2"/>
  <c r="F27" i="2"/>
  <c r="AJ33" i="2"/>
  <c r="G36" i="2"/>
  <c r="H41" i="2"/>
  <c r="F41" i="2" s="1"/>
  <c r="I5" i="10"/>
  <c r="I4" i="10"/>
  <c r="H51" i="11"/>
  <c r="G64" i="11"/>
  <c r="J101" i="11"/>
  <c r="G101" i="11"/>
  <c r="I101" i="11"/>
  <c r="I168" i="11"/>
  <c r="H263" i="11"/>
  <c r="J304" i="11"/>
  <c r="G304" i="11"/>
  <c r="H304" i="11"/>
  <c r="H391" i="11"/>
  <c r="J391" i="11"/>
  <c r="G391" i="11"/>
  <c r="G596" i="11"/>
  <c r="J596" i="11"/>
  <c r="H596" i="11"/>
  <c r="AD60" i="2"/>
  <c r="AJ4" i="2"/>
  <c r="AJ29" i="2"/>
  <c r="H39" i="2"/>
  <c r="F39" i="2" s="1"/>
  <c r="AJ45" i="2"/>
  <c r="AJ47" i="2"/>
  <c r="F42" i="2"/>
  <c r="I13" i="11"/>
  <c r="G42" i="11"/>
  <c r="H42" i="11"/>
  <c r="H101" i="11"/>
  <c r="I304" i="11"/>
  <c r="I391" i="11"/>
  <c r="J457" i="11"/>
  <c r="I457" i="11"/>
  <c r="H457" i="11"/>
  <c r="G457" i="11"/>
  <c r="F17" i="2"/>
  <c r="AJ18" i="2"/>
  <c r="AJ23" i="2"/>
  <c r="J20" i="4"/>
  <c r="AA17" i="2" s="1"/>
  <c r="J43" i="4"/>
  <c r="AA34" i="2" s="1"/>
  <c r="I6" i="10"/>
  <c r="I5" i="11"/>
  <c r="H5" i="11"/>
  <c r="G26" i="11"/>
  <c r="I26" i="11"/>
  <c r="J26" i="11"/>
  <c r="J102" i="11"/>
  <c r="I102" i="11"/>
  <c r="G102" i="11"/>
  <c r="I113" i="11"/>
  <c r="H113" i="11"/>
  <c r="G160" i="11"/>
  <c r="I160" i="11"/>
  <c r="H160" i="11"/>
  <c r="I181" i="11"/>
  <c r="H181" i="11"/>
  <c r="I425" i="11"/>
  <c r="J425" i="11"/>
  <c r="G425" i="11"/>
  <c r="G538" i="11"/>
  <c r="J538" i="11"/>
  <c r="H598" i="11"/>
  <c r="G598" i="11"/>
  <c r="I598" i="11"/>
  <c r="C51" i="6"/>
  <c r="C33" i="6"/>
  <c r="Y3" i="3"/>
  <c r="AB54" i="2" s="1"/>
  <c r="F35" i="2"/>
  <c r="AJ36" i="2"/>
  <c r="J3" i="4"/>
  <c r="AA3" i="2" s="1"/>
  <c r="R6" i="4"/>
  <c r="Q6" i="4"/>
  <c r="AF47" i="2"/>
  <c r="I52" i="8"/>
  <c r="J46" i="10"/>
  <c r="J5" i="11"/>
  <c r="H102" i="11"/>
  <c r="J114" i="11"/>
  <c r="H114" i="11"/>
  <c r="J151" i="11"/>
  <c r="H151" i="11"/>
  <c r="J161" i="11"/>
  <c r="H161" i="11"/>
  <c r="G161" i="11"/>
  <c r="I216" i="11"/>
  <c r="H216" i="11"/>
  <c r="J222" i="11"/>
  <c r="G222" i="11"/>
  <c r="I222" i="11"/>
  <c r="H222" i="11"/>
  <c r="I299" i="11"/>
  <c r="J299" i="11"/>
  <c r="G299" i="11"/>
  <c r="J353" i="11"/>
  <c r="I353" i="11"/>
  <c r="G353" i="11"/>
  <c r="I380" i="11"/>
  <c r="H380" i="11"/>
  <c r="G380" i="11"/>
  <c r="G447" i="11"/>
  <c r="I447" i="11"/>
  <c r="I519" i="11"/>
  <c r="G539" i="11"/>
  <c r="H539" i="11"/>
  <c r="J539" i="11"/>
  <c r="I539" i="11"/>
  <c r="H576" i="11"/>
  <c r="I576" i="11"/>
  <c r="J598" i="11"/>
  <c r="J17" i="4"/>
  <c r="J35" i="4"/>
  <c r="AA39" i="2" s="1"/>
  <c r="J53" i="4"/>
  <c r="AA43" i="2" s="1"/>
  <c r="G14" i="11"/>
  <c r="I14" i="11"/>
  <c r="J18" i="11"/>
  <c r="H18" i="11"/>
  <c r="G119" i="11"/>
  <c r="I119" i="11"/>
  <c r="I284" i="11"/>
  <c r="H284" i="11"/>
  <c r="J359" i="11"/>
  <c r="G359" i="11"/>
  <c r="I424" i="11"/>
  <c r="G424" i="11"/>
  <c r="H433" i="11"/>
  <c r="I433" i="11"/>
  <c r="H520" i="11"/>
  <c r="I520" i="11"/>
  <c r="J554" i="11"/>
  <c r="I554" i="11"/>
  <c r="H565" i="11"/>
  <c r="G565" i="11"/>
  <c r="J565" i="11"/>
  <c r="I613" i="11"/>
  <c r="J632" i="11"/>
  <c r="H632" i="11"/>
  <c r="I632" i="11"/>
  <c r="I639" i="11"/>
  <c r="J639" i="11"/>
  <c r="G639" i="11"/>
  <c r="H682" i="11"/>
  <c r="G682" i="11"/>
  <c r="J828" i="11"/>
  <c r="I828" i="11"/>
  <c r="H828" i="11"/>
  <c r="G828" i="11"/>
  <c r="G993" i="11"/>
  <c r="I993" i="11"/>
  <c r="J993" i="11"/>
  <c r="H993" i="11"/>
  <c r="G698" i="11"/>
  <c r="H698" i="11"/>
  <c r="J727" i="11"/>
  <c r="H727" i="11"/>
  <c r="J742" i="11"/>
  <c r="H742" i="11"/>
  <c r="J755" i="11"/>
  <c r="I755" i="11"/>
  <c r="H755" i="11"/>
  <c r="G755" i="11"/>
  <c r="J1024" i="11"/>
  <c r="H1024" i="11"/>
  <c r="J14" i="4"/>
  <c r="AA11" i="2" s="1"/>
  <c r="J32" i="4"/>
  <c r="AA27" i="2" s="1"/>
  <c r="J50" i="4"/>
  <c r="AA41" i="2" s="1"/>
  <c r="AG14" i="2"/>
  <c r="C41" i="6"/>
  <c r="I3" i="11"/>
  <c r="H7" i="11"/>
  <c r="I7" i="11"/>
  <c r="J14" i="11"/>
  <c r="I31" i="11"/>
  <c r="J43" i="11"/>
  <c r="H79" i="11"/>
  <c r="I85" i="11"/>
  <c r="H105" i="11"/>
  <c r="J115" i="11"/>
  <c r="H115" i="11"/>
  <c r="J119" i="11"/>
  <c r="I133" i="11"/>
  <c r="I182" i="11"/>
  <c r="G182" i="11"/>
  <c r="H201" i="11"/>
  <c r="I201" i="11"/>
  <c r="H231" i="11"/>
  <c r="G231" i="11"/>
  <c r="J281" i="11"/>
  <c r="G281" i="11"/>
  <c r="J284" i="11"/>
  <c r="I323" i="11"/>
  <c r="H339" i="11"/>
  <c r="I359" i="11"/>
  <c r="J433" i="11"/>
  <c r="J468" i="11"/>
  <c r="G468" i="11"/>
  <c r="J520" i="11"/>
  <c r="G572" i="11"/>
  <c r="I572" i="11"/>
  <c r="G656" i="11"/>
  <c r="G678" i="11"/>
  <c r="I678" i="11"/>
  <c r="J682" i="11"/>
  <c r="I698" i="11"/>
  <c r="G727" i="11"/>
  <c r="G742" i="11"/>
  <c r="H792" i="11"/>
  <c r="I792" i="11"/>
  <c r="I799" i="11"/>
  <c r="H799" i="11"/>
  <c r="G799" i="11"/>
  <c r="H800" i="11"/>
  <c r="J817" i="11"/>
  <c r="I817" i="11"/>
  <c r="G817" i="11"/>
  <c r="G850" i="11"/>
  <c r="J850" i="11"/>
  <c r="I850" i="11"/>
  <c r="H850" i="11"/>
  <c r="J698" i="11"/>
  <c r="I727" i="11"/>
  <c r="J743" i="11"/>
  <c r="I743" i="11"/>
  <c r="H743" i="11"/>
  <c r="G743" i="11"/>
  <c r="J793" i="11"/>
  <c r="I793" i="11"/>
  <c r="G793" i="11"/>
  <c r="J912" i="11"/>
  <c r="I912" i="11"/>
  <c r="J29" i="4"/>
  <c r="AA24" i="2" s="1"/>
  <c r="J47" i="4"/>
  <c r="AA38" i="2" s="1"/>
  <c r="I16" i="10"/>
  <c r="J197" i="11"/>
  <c r="H197" i="11"/>
  <c r="J245" i="11"/>
  <c r="G245" i="11"/>
  <c r="I344" i="11"/>
  <c r="J344" i="11"/>
  <c r="H344" i="11"/>
  <c r="H408" i="11"/>
  <c r="I408" i="11"/>
  <c r="H420" i="11"/>
  <c r="G420" i="11"/>
  <c r="G464" i="11"/>
  <c r="H464" i="11"/>
  <c r="G527" i="11"/>
  <c r="J527" i="11"/>
  <c r="J665" i="11"/>
  <c r="G665" i="11"/>
  <c r="H684" i="11"/>
  <c r="G684" i="11"/>
  <c r="J684" i="11"/>
  <c r="I684" i="11"/>
  <c r="I692" i="11"/>
  <c r="G692" i="11"/>
  <c r="G744" i="11"/>
  <c r="I744" i="11"/>
  <c r="H744" i="11"/>
  <c r="H1014" i="11"/>
  <c r="J1014" i="11"/>
  <c r="AJ48" i="2"/>
  <c r="AJ56" i="2"/>
  <c r="J15" i="4"/>
  <c r="AA12" i="2" s="1"/>
  <c r="J33" i="4"/>
  <c r="AA42" i="2" s="1"/>
  <c r="J51" i="4"/>
  <c r="AC47" i="2"/>
  <c r="C27" i="6"/>
  <c r="C59" i="6"/>
  <c r="AG22" i="2" s="1"/>
  <c r="H32" i="11"/>
  <c r="G45" i="11"/>
  <c r="I62" i="11"/>
  <c r="G80" i="11"/>
  <c r="H106" i="11"/>
  <c r="J124" i="11"/>
  <c r="J134" i="11"/>
  <c r="H162" i="11"/>
  <c r="H178" i="11"/>
  <c r="H192" i="11"/>
  <c r="G197" i="11"/>
  <c r="H245" i="11"/>
  <c r="G267" i="11"/>
  <c r="J276" i="11"/>
  <c r="G276" i="11"/>
  <c r="J313" i="11"/>
  <c r="G344" i="11"/>
  <c r="H357" i="11"/>
  <c r="G357" i="11"/>
  <c r="G408" i="11"/>
  <c r="I420" i="11"/>
  <c r="G435" i="11"/>
  <c r="I454" i="11"/>
  <c r="J454" i="11"/>
  <c r="I464" i="11"/>
  <c r="I469" i="11"/>
  <c r="H469" i="11"/>
  <c r="I527" i="11"/>
  <c r="G568" i="11"/>
  <c r="I568" i="11"/>
  <c r="H573" i="11"/>
  <c r="I573" i="11"/>
  <c r="G573" i="11"/>
  <c r="H665" i="11"/>
  <c r="J679" i="11"/>
  <c r="I679" i="11"/>
  <c r="G679" i="11"/>
  <c r="H692" i="11"/>
  <c r="G706" i="11"/>
  <c r="J739" i="11"/>
  <c r="H739" i="11"/>
  <c r="J744" i="11"/>
  <c r="H807" i="11"/>
  <c r="G807" i="11"/>
  <c r="J807" i="11"/>
  <c r="J54" i="11"/>
  <c r="H54" i="11"/>
  <c r="H58" i="11"/>
  <c r="G58" i="11"/>
  <c r="H170" i="11"/>
  <c r="I170" i="11"/>
  <c r="J174" i="11"/>
  <c r="G174" i="11"/>
  <c r="I218" i="11"/>
  <c r="H218" i="11"/>
  <c r="J291" i="11"/>
  <c r="H291" i="11"/>
  <c r="G314" i="11"/>
  <c r="H314" i="11"/>
  <c r="J335" i="11"/>
  <c r="G335" i="11"/>
  <c r="J377" i="11"/>
  <c r="I377" i="11"/>
  <c r="H377" i="11"/>
  <c r="H642" i="11"/>
  <c r="I642" i="11"/>
  <c r="I665" i="11"/>
  <c r="G730" i="11"/>
  <c r="H730" i="11"/>
  <c r="I807" i="11"/>
  <c r="J845" i="11"/>
  <c r="I845" i="11"/>
  <c r="H845" i="11"/>
  <c r="O11" i="4"/>
  <c r="J4" i="4"/>
  <c r="AA4" i="2" s="1"/>
  <c r="J7" i="4"/>
  <c r="AA6" i="2" s="1"/>
  <c r="J10" i="4"/>
  <c r="AA18" i="2" s="1"/>
  <c r="J12" i="4"/>
  <c r="AA10" i="2" s="1"/>
  <c r="J30" i="4"/>
  <c r="AA25" i="2" s="1"/>
  <c r="J48" i="4"/>
  <c r="I8" i="10"/>
  <c r="J50" i="10"/>
  <c r="G16" i="11"/>
  <c r="J32" i="11"/>
  <c r="I37" i="11"/>
  <c r="I45" i="11"/>
  <c r="G54" i="11"/>
  <c r="H63" i="11"/>
  <c r="G103" i="11"/>
  <c r="G125" i="11"/>
  <c r="G131" i="11"/>
  <c r="J150" i="11"/>
  <c r="G150" i="11"/>
  <c r="G170" i="11"/>
  <c r="H174" i="11"/>
  <c r="J192" i="11"/>
  <c r="G218" i="11"/>
  <c r="J242" i="11"/>
  <c r="G242" i="11"/>
  <c r="G291" i="11"/>
  <c r="G297" i="11"/>
  <c r="J297" i="11"/>
  <c r="I314" i="11"/>
  <c r="H335" i="11"/>
  <c r="H346" i="11"/>
  <c r="J346" i="11"/>
  <c r="G362" i="11"/>
  <c r="H368" i="11"/>
  <c r="G383" i="11"/>
  <c r="H431" i="11"/>
  <c r="G431" i="11"/>
  <c r="H441" i="11"/>
  <c r="G441" i="11"/>
  <c r="J479" i="11"/>
  <c r="G479" i="11"/>
  <c r="H487" i="11"/>
  <c r="G487" i="11"/>
  <c r="J487" i="11"/>
  <c r="J505" i="11"/>
  <c r="G505" i="11"/>
  <c r="J529" i="11"/>
  <c r="G529" i="11"/>
  <c r="H551" i="11"/>
  <c r="J551" i="11"/>
  <c r="J619" i="11"/>
  <c r="G619" i="11"/>
  <c r="H701" i="11"/>
  <c r="G701" i="11"/>
  <c r="J757" i="11"/>
  <c r="H757" i="11"/>
  <c r="J193" i="11"/>
  <c r="G193" i="11"/>
  <c r="J204" i="11"/>
  <c r="H204" i="11"/>
  <c r="I213" i="11"/>
  <c r="G213" i="11"/>
  <c r="H307" i="11"/>
  <c r="G307" i="11"/>
  <c r="H341" i="11"/>
  <c r="G341" i="11"/>
  <c r="J351" i="11"/>
  <c r="H351" i="11"/>
  <c r="I374" i="11"/>
  <c r="H374" i="11"/>
  <c r="G379" i="11"/>
  <c r="J379" i="11"/>
  <c r="J388" i="11"/>
  <c r="I388" i="11"/>
  <c r="H595" i="11"/>
  <c r="G595" i="11"/>
  <c r="J595" i="11"/>
  <c r="J601" i="11"/>
  <c r="G601" i="11"/>
  <c r="H624" i="11"/>
  <c r="G624" i="11"/>
  <c r="J667" i="11"/>
  <c r="H667" i="11"/>
  <c r="J689" i="11"/>
  <c r="G689" i="11"/>
  <c r="J838" i="11"/>
  <c r="I838" i="11"/>
  <c r="G838" i="11"/>
  <c r="R2" i="4"/>
  <c r="J27" i="4"/>
  <c r="J45" i="4"/>
  <c r="AA36" i="2" s="1"/>
  <c r="I10" i="10"/>
  <c r="I25" i="11"/>
  <c r="J63" i="11"/>
  <c r="I103" i="11"/>
  <c r="I125" i="11"/>
  <c r="J132" i="11"/>
  <c r="H132" i="11"/>
  <c r="I150" i="11"/>
  <c r="J155" i="11"/>
  <c r="I180" i="11"/>
  <c r="H193" i="11"/>
  <c r="G204" i="11"/>
  <c r="H213" i="11"/>
  <c r="I229" i="11"/>
  <c r="I242" i="11"/>
  <c r="H262" i="11"/>
  <c r="J268" i="11"/>
  <c r="I307" i="11"/>
  <c r="J311" i="11"/>
  <c r="G311" i="11"/>
  <c r="G322" i="11"/>
  <c r="J327" i="11"/>
  <c r="G327" i="11"/>
  <c r="I341" i="11"/>
  <c r="I346" i="11"/>
  <c r="G351" i="11"/>
  <c r="J362" i="11"/>
  <c r="G369" i="11"/>
  <c r="G374" i="11"/>
  <c r="H379" i="11"/>
  <c r="J383" i="11"/>
  <c r="G388" i="11"/>
  <c r="J399" i="11"/>
  <c r="H399" i="11"/>
  <c r="G422" i="11"/>
  <c r="I422" i="11"/>
  <c r="J431" i="11"/>
  <c r="J441" i="11"/>
  <c r="I479" i="11"/>
  <c r="I505" i="11"/>
  <c r="I529" i="11"/>
  <c r="G564" i="11"/>
  <c r="I564" i="11"/>
  <c r="H575" i="11"/>
  <c r="I575" i="11"/>
  <c r="G590" i="11"/>
  <c r="H590" i="11"/>
  <c r="J590" i="11"/>
  <c r="I595" i="11"/>
  <c r="H601" i="11"/>
  <c r="I619" i="11"/>
  <c r="J624" i="11"/>
  <c r="H637" i="11"/>
  <c r="J643" i="11"/>
  <c r="I643" i="11"/>
  <c r="G643" i="11"/>
  <c r="G667" i="11"/>
  <c r="H689" i="11"/>
  <c r="J701" i="11"/>
  <c r="I747" i="11"/>
  <c r="H747" i="11"/>
  <c r="G747" i="11"/>
  <c r="I757" i="11"/>
  <c r="H838" i="11"/>
  <c r="I667" i="11"/>
  <c r="I689" i="11"/>
  <c r="I710" i="11"/>
  <c r="H710" i="11"/>
  <c r="J747" i="11"/>
  <c r="I927" i="11"/>
  <c r="J927" i="11"/>
  <c r="G927" i="11"/>
  <c r="I607" i="11"/>
  <c r="H607" i="11"/>
  <c r="H703" i="11"/>
  <c r="I703" i="11"/>
  <c r="G779" i="11"/>
  <c r="H779" i="11"/>
  <c r="H861" i="11"/>
  <c r="I861" i="11"/>
  <c r="J861" i="11"/>
  <c r="J886" i="11"/>
  <c r="H886" i="11"/>
  <c r="H887" i="11"/>
  <c r="I886" i="11"/>
  <c r="J1165" i="11"/>
  <c r="I1165" i="11"/>
  <c r="H1166" i="11"/>
  <c r="G1165" i="11"/>
  <c r="J631" i="11"/>
  <c r="I691" i="11"/>
  <c r="I715" i="11"/>
  <c r="G720" i="11"/>
  <c r="J720" i="11"/>
  <c r="J740" i="11"/>
  <c r="J763" i="11"/>
  <c r="J835" i="11"/>
  <c r="G841" i="11"/>
  <c r="H841" i="11"/>
  <c r="J871" i="11"/>
  <c r="J876" i="11"/>
  <c r="J967" i="11"/>
  <c r="G967" i="11"/>
  <c r="I976" i="11"/>
  <c r="J999" i="11"/>
  <c r="H999" i="11"/>
  <c r="I999" i="11"/>
  <c r="J1009" i="11"/>
  <c r="H1009" i="11"/>
  <c r="I1009" i="11"/>
  <c r="G1041" i="11"/>
  <c r="H1041" i="11"/>
  <c r="J1080" i="11"/>
  <c r="I1080" i="11"/>
  <c r="G1080" i="11"/>
  <c r="G1292" i="11"/>
  <c r="H1292" i="11"/>
  <c r="J1292" i="11"/>
  <c r="I1292" i="11"/>
  <c r="J791" i="11"/>
  <c r="H791" i="11"/>
  <c r="G806" i="11"/>
  <c r="I806" i="11"/>
  <c r="I836" i="11"/>
  <c r="J836" i="11"/>
  <c r="H836" i="11"/>
  <c r="I872" i="11"/>
  <c r="H872" i="11"/>
  <c r="J946" i="11"/>
  <c r="I946" i="11"/>
  <c r="G982" i="11"/>
  <c r="I982" i="11"/>
  <c r="H987" i="11"/>
  <c r="I987" i="11"/>
  <c r="J987" i="11"/>
  <c r="H1030" i="11"/>
  <c r="G1030" i="11"/>
  <c r="J1030" i="11"/>
  <c r="J1081" i="11"/>
  <c r="G1081" i="11"/>
  <c r="H1081" i="11"/>
  <c r="H1259" i="11"/>
  <c r="G1259" i="11"/>
  <c r="I1259" i="11"/>
  <c r="J1259" i="11"/>
  <c r="G816" i="11"/>
  <c r="J816" i="11"/>
  <c r="G836" i="11"/>
  <c r="H847" i="11"/>
  <c r="I913" i="11"/>
  <c r="G946" i="11"/>
  <c r="J956" i="11"/>
  <c r="J961" i="11"/>
  <c r="H982" i="11"/>
  <c r="G987" i="11"/>
  <c r="I1030" i="11"/>
  <c r="I1047" i="11"/>
  <c r="H1047" i="11"/>
  <c r="G1047" i="11"/>
  <c r="I1081" i="11"/>
  <c r="H436" i="11"/>
  <c r="J470" i="11"/>
  <c r="I545" i="11"/>
  <c r="H610" i="11"/>
  <c r="J610" i="11"/>
  <c r="H717" i="11"/>
  <c r="G717" i="11"/>
  <c r="I753" i="11"/>
  <c r="J764" i="11"/>
  <c r="I791" i="11"/>
  <c r="J806" i="11"/>
  <c r="H816" i="11"/>
  <c r="I847" i="11"/>
  <c r="J862" i="11"/>
  <c r="J872" i="11"/>
  <c r="G878" i="11"/>
  <c r="H878" i="11"/>
  <c r="I878" i="11"/>
  <c r="G898" i="11"/>
  <c r="G923" i="11"/>
  <c r="J962" i="11"/>
  <c r="I962" i="11"/>
  <c r="H973" i="11"/>
  <c r="J982" i="11"/>
  <c r="H1010" i="11"/>
  <c r="J1021" i="11"/>
  <c r="I1021" i="11"/>
  <c r="J1047" i="11"/>
  <c r="H1076" i="11"/>
  <c r="I1076" i="11"/>
  <c r="G1076" i="11"/>
  <c r="J1122" i="11"/>
  <c r="J1175" i="11"/>
  <c r="I1175" i="11"/>
  <c r="J1285" i="11"/>
  <c r="H1285" i="11"/>
  <c r="G1285" i="11"/>
  <c r="I1285" i="11"/>
  <c r="H833" i="11"/>
  <c r="J833" i="11"/>
  <c r="G833" i="11"/>
  <c r="H873" i="11"/>
  <c r="J873" i="11"/>
  <c r="I873" i="11"/>
  <c r="G924" i="11"/>
  <c r="H924" i="11"/>
  <c r="I989" i="11"/>
  <c r="H989" i="11"/>
  <c r="H1043" i="11"/>
  <c r="G1043" i="11"/>
  <c r="I1048" i="11"/>
  <c r="J1048" i="11"/>
  <c r="J1054" i="11"/>
  <c r="H1054" i="11"/>
  <c r="J1098" i="11"/>
  <c r="H1098" i="11"/>
  <c r="J1117" i="11"/>
  <c r="I1117" i="11"/>
  <c r="G1117" i="11"/>
  <c r="H1117" i="11"/>
  <c r="H1161" i="11"/>
  <c r="J1161" i="11"/>
  <c r="I1161" i="11"/>
  <c r="G1161" i="11"/>
  <c r="H1184" i="11"/>
  <c r="H1185" i="11"/>
  <c r="I1184" i="11"/>
  <c r="J1184" i="11"/>
  <c r="G1184" i="11"/>
  <c r="G919" i="11"/>
  <c r="H919" i="11"/>
  <c r="J979" i="11"/>
  <c r="I979" i="11"/>
  <c r="G1027" i="11"/>
  <c r="J1027" i="11"/>
  <c r="I1027" i="11"/>
  <c r="I1049" i="11"/>
  <c r="G1049" i="11"/>
  <c r="G1099" i="11"/>
  <c r="J1099" i="11"/>
  <c r="I1099" i="11"/>
  <c r="I1118" i="11"/>
  <c r="G1118" i="11"/>
  <c r="I1315" i="11"/>
  <c r="J1315" i="11"/>
  <c r="J259" i="11"/>
  <c r="J343" i="11"/>
  <c r="I363" i="11"/>
  <c r="H384" i="11"/>
  <c r="J686" i="11"/>
  <c r="I733" i="11"/>
  <c r="G770" i="11"/>
  <c r="J770" i="11"/>
  <c r="H829" i="11"/>
  <c r="H834" i="11"/>
  <c r="H859" i="11"/>
  <c r="J864" i="11"/>
  <c r="H864" i="11"/>
  <c r="H879" i="11"/>
  <c r="I895" i="11"/>
  <c r="J895" i="11"/>
  <c r="I919" i="11"/>
  <c r="G925" i="11"/>
  <c r="I925" i="11"/>
  <c r="J985" i="11"/>
  <c r="G985" i="11"/>
  <c r="H1027" i="11"/>
  <c r="I1039" i="11"/>
  <c r="J1049" i="11"/>
  <c r="I1054" i="11"/>
  <c r="J1089" i="11"/>
  <c r="G1089" i="11"/>
  <c r="H1099" i="11"/>
  <c r="H1118" i="11"/>
  <c r="J1134" i="11"/>
  <c r="H1134" i="11"/>
  <c r="J919" i="11"/>
  <c r="H1003" i="11"/>
  <c r="J1003" i="11"/>
  <c r="H1017" i="11"/>
  <c r="G1017" i="11"/>
  <c r="J1028" i="11"/>
  <c r="G1028" i="11"/>
  <c r="G1034" i="11"/>
  <c r="I1034" i="11"/>
  <c r="G1059" i="11"/>
  <c r="J1059" i="11"/>
  <c r="H1100" i="11"/>
  <c r="G1100" i="11"/>
  <c r="J1118" i="11"/>
  <c r="H831" i="11"/>
  <c r="H830" i="11"/>
  <c r="J830" i="11"/>
  <c r="J860" i="11"/>
  <c r="G860" i="11"/>
  <c r="G889" i="11"/>
  <c r="J910" i="11"/>
  <c r="G910" i="11"/>
  <c r="I910" i="11"/>
  <c r="H931" i="11"/>
  <c r="I937" i="11"/>
  <c r="G1003" i="11"/>
  <c r="H1006" i="11"/>
  <c r="G1006" i="11"/>
  <c r="H1012" i="11"/>
  <c r="I1017" i="11"/>
  <c r="H1028" i="11"/>
  <c r="I1035" i="11"/>
  <c r="J1035" i="11"/>
  <c r="I1059" i="11"/>
  <c r="H1302" i="11"/>
  <c r="J1302" i="11"/>
  <c r="H1304" i="11"/>
  <c r="I1302" i="11"/>
  <c r="H618" i="11"/>
  <c r="I621" i="11"/>
  <c r="G631" i="11"/>
  <c r="G648" i="11"/>
  <c r="G668" i="11"/>
  <c r="H668" i="11"/>
  <c r="G700" i="11"/>
  <c r="G704" i="11"/>
  <c r="G735" i="11"/>
  <c r="G751" i="11"/>
  <c r="G758" i="11"/>
  <c r="I758" i="11"/>
  <c r="I804" i="11"/>
  <c r="H804" i="11"/>
  <c r="G813" i="11"/>
  <c r="J826" i="11"/>
  <c r="G835" i="11"/>
  <c r="I856" i="11"/>
  <c r="H856" i="11"/>
  <c r="H860" i="11"/>
  <c r="H865" i="11"/>
  <c r="G871" i="11"/>
  <c r="H889" i="11"/>
  <c r="G906" i="11"/>
  <c r="I906" i="11"/>
  <c r="H910" i="11"/>
  <c r="I931" i="11"/>
  <c r="J937" i="11"/>
  <c r="J949" i="11"/>
  <c r="G966" i="11"/>
  <c r="I966" i="11"/>
  <c r="H975" i="11"/>
  <c r="G975" i="11"/>
  <c r="I992" i="11"/>
  <c r="H997" i="11"/>
  <c r="I1003" i="11"/>
  <c r="J1017" i="11"/>
  <c r="I1028" i="11"/>
  <c r="G1035" i="11"/>
  <c r="H1073" i="11"/>
  <c r="J1073" i="11"/>
  <c r="G1073" i="11"/>
  <c r="G1125" i="11"/>
  <c r="H1125" i="11"/>
  <c r="I1125" i="11"/>
  <c r="I1130" i="11"/>
  <c r="H1130" i="11"/>
  <c r="G1130" i="11"/>
  <c r="I1171" i="11"/>
  <c r="H252" i="11"/>
  <c r="G397" i="11"/>
  <c r="H415" i="11"/>
  <c r="G442" i="11"/>
  <c r="I453" i="11"/>
  <c r="G462" i="11"/>
  <c r="G473" i="11"/>
  <c r="G484" i="11"/>
  <c r="G503" i="11"/>
  <c r="H536" i="11"/>
  <c r="G561" i="11"/>
  <c r="G570" i="11"/>
  <c r="G599" i="11"/>
  <c r="G603" i="11"/>
  <c r="H641" i="11"/>
  <c r="J641" i="11"/>
  <c r="H648" i="11"/>
  <c r="I668" i="11"/>
  <c r="I704" i="11"/>
  <c r="H740" i="11"/>
  <c r="H751" i="11"/>
  <c r="H758" i="11"/>
  <c r="H763" i="11"/>
  <c r="G804" i="11"/>
  <c r="I823" i="11"/>
  <c r="J827" i="11"/>
  <c r="I827" i="11"/>
  <c r="G827" i="11"/>
  <c r="G831" i="11"/>
  <c r="G846" i="11"/>
  <c r="I846" i="11"/>
  <c r="J851" i="11"/>
  <c r="I851" i="11"/>
  <c r="G856" i="11"/>
  <c r="I860" i="11"/>
  <c r="I865" i="11"/>
  <c r="H876" i="11"/>
  <c r="J881" i="11"/>
  <c r="H881" i="11"/>
  <c r="G896" i="11"/>
  <c r="H938" i="11"/>
  <c r="J938" i="11"/>
  <c r="I950" i="11"/>
  <c r="H950" i="11"/>
  <c r="J955" i="11"/>
  <c r="G955" i="11"/>
  <c r="J959" i="11"/>
  <c r="I959" i="11"/>
  <c r="H959" i="11"/>
  <c r="H966" i="11"/>
  <c r="J992" i="11"/>
  <c r="J998" i="11"/>
  <c r="I998" i="11"/>
  <c r="J1029" i="11"/>
  <c r="G1029" i="11"/>
  <c r="I1073" i="11"/>
  <c r="J1125" i="11"/>
  <c r="J1130" i="11"/>
  <c r="H1193" i="11"/>
  <c r="I1193" i="11"/>
  <c r="J1224" i="11"/>
  <c r="H1224" i="11"/>
  <c r="H1001" i="11"/>
  <c r="I1001" i="11"/>
  <c r="H1062" i="11"/>
  <c r="H1066" i="11"/>
  <c r="I1120" i="11"/>
  <c r="G1144" i="11"/>
  <c r="J1144" i="11"/>
  <c r="I1152" i="11"/>
  <c r="G1152" i="11"/>
  <c r="H1152" i="11"/>
  <c r="G1167" i="11"/>
  <c r="J1167" i="11"/>
  <c r="H1167" i="11"/>
  <c r="G1207" i="11"/>
  <c r="H1207" i="11"/>
  <c r="I1207" i="11"/>
  <c r="J1497" i="11"/>
  <c r="I1497" i="11"/>
  <c r="G1497" i="11"/>
  <c r="H1497" i="11"/>
  <c r="J1694" i="11"/>
  <c r="G1694" i="11"/>
  <c r="I1694" i="11"/>
  <c r="H1694" i="11"/>
  <c r="G1190" i="11"/>
  <c r="H1190" i="11"/>
  <c r="I1190" i="11"/>
  <c r="J1225" i="11"/>
  <c r="G1225" i="11"/>
  <c r="H1225" i="11"/>
  <c r="I1237" i="11"/>
  <c r="J1237" i="11"/>
  <c r="G1237" i="11"/>
  <c r="J1260" i="11"/>
  <c r="I1260" i="11"/>
  <c r="I1286" i="11"/>
  <c r="J1286" i="11"/>
  <c r="G1286" i="11"/>
  <c r="H1303" i="11"/>
  <c r="I1303" i="11"/>
  <c r="G1303" i="11"/>
  <c r="J1316" i="11"/>
  <c r="I1316" i="11"/>
  <c r="I1018" i="11"/>
  <c r="G1051" i="11"/>
  <c r="J1051" i="11"/>
  <c r="H1058" i="11"/>
  <c r="I1077" i="11"/>
  <c r="J1088" i="11"/>
  <c r="I1088" i="11"/>
  <c r="H1112" i="11"/>
  <c r="J1138" i="11"/>
  <c r="I1144" i="11"/>
  <c r="J1153" i="11"/>
  <c r="I1153" i="11"/>
  <c r="I1186" i="11"/>
  <c r="G1215" i="11"/>
  <c r="I1225" i="11"/>
  <c r="H1237" i="11"/>
  <c r="I1271" i="11"/>
  <c r="H1271" i="11"/>
  <c r="H1286" i="11"/>
  <c r="J1293" i="11"/>
  <c r="G1293" i="11"/>
  <c r="I1293" i="11"/>
  <c r="H1293" i="11"/>
  <c r="J1303" i="11"/>
  <c r="H1316" i="11"/>
  <c r="G1353" i="11"/>
  <c r="G1380" i="11"/>
  <c r="I1380" i="11"/>
  <c r="H1380" i="11"/>
  <c r="I1393" i="11"/>
  <c r="J1393" i="11"/>
  <c r="H1393" i="11"/>
  <c r="G1439" i="11"/>
  <c r="H1439" i="11"/>
  <c r="J1439" i="11"/>
  <c r="H1203" i="11"/>
  <c r="J1203" i="11"/>
  <c r="G1203" i="11"/>
  <c r="I1215" i="11"/>
  <c r="G1226" i="11"/>
  <c r="I1226" i="11"/>
  <c r="H1226" i="11"/>
  <c r="I1262" i="11"/>
  <c r="G1262" i="11"/>
  <c r="I1282" i="11"/>
  <c r="H1282" i="11"/>
  <c r="J1294" i="11"/>
  <c r="I1294" i="11"/>
  <c r="J1325" i="11"/>
  <c r="I1325" i="11"/>
  <c r="G1325" i="11"/>
  <c r="J1374" i="11"/>
  <c r="G1374" i="11"/>
  <c r="I1374" i="11"/>
  <c r="I1464" i="11"/>
  <c r="J1464" i="11"/>
  <c r="G1135" i="11"/>
  <c r="I1135" i="11"/>
  <c r="G1140" i="11"/>
  <c r="H1140" i="11"/>
  <c r="G1176" i="11"/>
  <c r="J1176" i="11"/>
  <c r="I1203" i="11"/>
  <c r="G1216" i="11"/>
  <c r="J1216" i="11"/>
  <c r="H1216" i="11"/>
  <c r="J1226" i="11"/>
  <c r="J1233" i="11"/>
  <c r="I1233" i="11"/>
  <c r="G1233" i="11"/>
  <c r="I1255" i="11"/>
  <c r="H1262" i="11"/>
  <c r="J1271" i="11"/>
  <c r="G1277" i="11"/>
  <c r="J1277" i="11"/>
  <c r="G1282" i="11"/>
  <c r="H1294" i="11"/>
  <c r="H1299" i="11"/>
  <c r="G1318" i="11"/>
  <c r="J1318" i="11"/>
  <c r="I1318" i="11"/>
  <c r="H1374" i="11"/>
  <c r="J1245" i="11"/>
  <c r="H1245" i="11"/>
  <c r="H1246" i="11"/>
  <c r="G1245" i="11"/>
  <c r="H1079" i="11"/>
  <c r="I1079" i="11"/>
  <c r="I1110" i="11"/>
  <c r="J1110" i="11"/>
  <c r="I1113" i="11"/>
  <c r="I1123" i="11"/>
  <c r="H1123" i="11"/>
  <c r="J1135" i="11"/>
  <c r="H1150" i="11"/>
  <c r="G1150" i="11"/>
  <c r="I1176" i="11"/>
  <c r="H1183" i="11"/>
  <c r="I1183" i="11"/>
  <c r="I1188" i="11"/>
  <c r="G1188" i="11"/>
  <c r="H1209" i="11"/>
  <c r="H1217" i="11"/>
  <c r="G1217" i="11"/>
  <c r="G1241" i="11"/>
  <c r="J1241" i="11"/>
  <c r="I1245" i="11"/>
  <c r="I1277" i="11"/>
  <c r="J1289" i="11"/>
  <c r="I1289" i="11"/>
  <c r="H1289" i="11"/>
  <c r="H1360" i="11"/>
  <c r="J1360" i="11"/>
  <c r="J1500" i="11"/>
  <c r="H1500" i="11"/>
  <c r="H1278" i="11"/>
  <c r="G1278" i="11"/>
  <c r="I1278" i="11"/>
  <c r="J1150" i="11"/>
  <c r="H1268" i="11"/>
  <c r="J1268" i="11"/>
  <c r="J1278" i="11"/>
  <c r="G1290" i="11"/>
  <c r="J1290" i="11"/>
  <c r="H1345" i="11"/>
  <c r="I1345" i="11"/>
  <c r="J1345" i="11"/>
  <c r="G1345" i="11"/>
  <c r="I820" i="11"/>
  <c r="J820" i="11"/>
  <c r="H947" i="11"/>
  <c r="H995" i="11"/>
  <c r="I995" i="11"/>
  <c r="J1053" i="11"/>
  <c r="J1065" i="11"/>
  <c r="G1085" i="11"/>
  <c r="I1085" i="11"/>
  <c r="H1111" i="11"/>
  <c r="J1111" i="11"/>
  <c r="G1114" i="11"/>
  <c r="G1137" i="11"/>
  <c r="G1166" i="11"/>
  <c r="G1173" i="11"/>
  <c r="I1173" i="11"/>
  <c r="J1234" i="11"/>
  <c r="G1242" i="11"/>
  <c r="H1242" i="11"/>
  <c r="J1242" i="11"/>
  <c r="H1264" i="11"/>
  <c r="I1264" i="11"/>
  <c r="G1268" i="11"/>
  <c r="H1290" i="11"/>
  <c r="I1301" i="11"/>
  <c r="J1301" i="11"/>
  <c r="H1301" i="11"/>
  <c r="G1072" i="11"/>
  <c r="I1072" i="11"/>
  <c r="I1206" i="11"/>
  <c r="J1206" i="11"/>
  <c r="G1212" i="11"/>
  <c r="I1212" i="11"/>
  <c r="G1264" i="11"/>
  <c r="J1269" i="11"/>
  <c r="I1269" i="11"/>
  <c r="G1269" i="11"/>
  <c r="H1291" i="11"/>
  <c r="I1291" i="11"/>
  <c r="J1291" i="11"/>
  <c r="H1391" i="11"/>
  <c r="G1390" i="11"/>
  <c r="J1509" i="11"/>
  <c r="H1510" i="11"/>
  <c r="G1509" i="11"/>
  <c r="G1600" i="11"/>
  <c r="I1600" i="11"/>
  <c r="H1643" i="11"/>
  <c r="G1643" i="11"/>
  <c r="H1306" i="11"/>
  <c r="I1314" i="11"/>
  <c r="G1314" i="11"/>
  <c r="H1375" i="11"/>
  <c r="I1375" i="11"/>
  <c r="I1381" i="11"/>
  <c r="J1381" i="11"/>
  <c r="H1422" i="11"/>
  <c r="J1422" i="11"/>
  <c r="I1442" i="11"/>
  <c r="J1442" i="11"/>
  <c r="G1442" i="11"/>
  <c r="G1465" i="11"/>
  <c r="J1465" i="11"/>
  <c r="H1465" i="11"/>
  <c r="G1476" i="11"/>
  <c r="I1476" i="11"/>
  <c r="H1476" i="11"/>
  <c r="I1571" i="11"/>
  <c r="G1571" i="11"/>
  <c r="J1650" i="11"/>
  <c r="G1650" i="11"/>
  <c r="I1650" i="11"/>
  <c r="H1650" i="11"/>
  <c r="G1361" i="11"/>
  <c r="J1361" i="11"/>
  <c r="I1431" i="11"/>
  <c r="J1431" i="11"/>
  <c r="G1443" i="11"/>
  <c r="J1443" i="11"/>
  <c r="J1588" i="11"/>
  <c r="I1588" i="11"/>
  <c r="H1159" i="11"/>
  <c r="G1159" i="11"/>
  <c r="G1283" i="11"/>
  <c r="J1283" i="11"/>
  <c r="H1295" i="11"/>
  <c r="J1314" i="11"/>
  <c r="I1331" i="11"/>
  <c r="H1336" i="11"/>
  <c r="H1361" i="11"/>
  <c r="H1376" i="11"/>
  <c r="I1376" i="11"/>
  <c r="I1394" i="11"/>
  <c r="G1394" i="11"/>
  <c r="H1394" i="11"/>
  <c r="H1398" i="11"/>
  <c r="G1398" i="11"/>
  <c r="H1419" i="11"/>
  <c r="J1419" i="11"/>
  <c r="I1422" i="11"/>
  <c r="G1431" i="11"/>
  <c r="I1443" i="11"/>
  <c r="H1504" i="11"/>
  <c r="G1572" i="11"/>
  <c r="H1572" i="11"/>
  <c r="I1572" i="11"/>
  <c r="J1602" i="11"/>
  <c r="G1602" i="11"/>
  <c r="I1602" i="11"/>
  <c r="H1602" i="11"/>
  <c r="J1611" i="11"/>
  <c r="G1611" i="11"/>
  <c r="H1687" i="11"/>
  <c r="G1687" i="11"/>
  <c r="G1404" i="11"/>
  <c r="H1404" i="11"/>
  <c r="J1427" i="11"/>
  <c r="I1427" i="11"/>
  <c r="G1427" i="11"/>
  <c r="I1478" i="11"/>
  <c r="G1478" i="11"/>
  <c r="H1478" i="11"/>
  <c r="I1505" i="11"/>
  <c r="J1505" i="11"/>
  <c r="G1505" i="11"/>
  <c r="I1559" i="11"/>
  <c r="G1559" i="11"/>
  <c r="I1590" i="11"/>
  <c r="G1590" i="11"/>
  <c r="I1639" i="11"/>
  <c r="G1639" i="11"/>
  <c r="J1639" i="11"/>
  <c r="H1639" i="11"/>
  <c r="I1337" i="11"/>
  <c r="G1337" i="11"/>
  <c r="G1352" i="11"/>
  <c r="I1352" i="11"/>
  <c r="G1362" i="11"/>
  <c r="H1362" i="11"/>
  <c r="J1395" i="11"/>
  <c r="I1404" i="11"/>
  <c r="H1427" i="11"/>
  <c r="I1433" i="11"/>
  <c r="G1433" i="11"/>
  <c r="H1455" i="11"/>
  <c r="J1478" i="11"/>
  <c r="H1505" i="11"/>
  <c r="I1538" i="11"/>
  <c r="H1538" i="11"/>
  <c r="G1538" i="11"/>
  <c r="J1559" i="11"/>
  <c r="H1590" i="11"/>
  <c r="H1615" i="11"/>
  <c r="J1615" i="11"/>
  <c r="I1506" i="11"/>
  <c r="J1506" i="11"/>
  <c r="H1506" i="11"/>
  <c r="G1506" i="11"/>
  <c r="H1552" i="11"/>
  <c r="G1552" i="11"/>
  <c r="J1552" i="11"/>
  <c r="J1590" i="11"/>
  <c r="I1595" i="11"/>
  <c r="H1595" i="11"/>
  <c r="J1595" i="11"/>
  <c r="H1519" i="11"/>
  <c r="J1519" i="11"/>
  <c r="I1519" i="11"/>
  <c r="G1519" i="11"/>
  <c r="I1553" i="11"/>
  <c r="H1553" i="11"/>
  <c r="G1596" i="11"/>
  <c r="J1596" i="11"/>
  <c r="I1596" i="11"/>
  <c r="J1446" i="11"/>
  <c r="I1446" i="11"/>
  <c r="G1446" i="11"/>
  <c r="J1513" i="11"/>
  <c r="I1513" i="11"/>
  <c r="G1513" i="11"/>
  <c r="G1553" i="11"/>
  <c r="J1597" i="11"/>
  <c r="H1597" i="11"/>
  <c r="J1668" i="11"/>
  <c r="G1668" i="11"/>
  <c r="H1317" i="11"/>
  <c r="G1344" i="11"/>
  <c r="J1344" i="11"/>
  <c r="G1348" i="11"/>
  <c r="J1348" i="11"/>
  <c r="H1457" i="11"/>
  <c r="I1457" i="11"/>
  <c r="G1457" i="11"/>
  <c r="J1462" i="11"/>
  <c r="I1462" i="11"/>
  <c r="I1489" i="11"/>
  <c r="G1489" i="11"/>
  <c r="H1535" i="11"/>
  <c r="J1535" i="11"/>
  <c r="G1535" i="11"/>
  <c r="H1541" i="11"/>
  <c r="G1541" i="11"/>
  <c r="J1553" i="11"/>
  <c r="G1585" i="11"/>
  <c r="H1585" i="11"/>
  <c r="I1585" i="11"/>
  <c r="I1632" i="11"/>
  <c r="H1632" i="11"/>
  <c r="J1632" i="11"/>
  <c r="G1632" i="11"/>
  <c r="H1231" i="11"/>
  <c r="J1231" i="11"/>
  <c r="H1249" i="11"/>
  <c r="I1249" i="11"/>
  <c r="I1254" i="11"/>
  <c r="G1254" i="11"/>
  <c r="H1267" i="11"/>
  <c r="I1267" i="11"/>
  <c r="G1305" i="11"/>
  <c r="G1313" i="11"/>
  <c r="G1317" i="11"/>
  <c r="H1344" i="11"/>
  <c r="J1349" i="11"/>
  <c r="H1349" i="11"/>
  <c r="I1370" i="11"/>
  <c r="H1370" i="11"/>
  <c r="J1392" i="11"/>
  <c r="H1392" i="11"/>
  <c r="G1416" i="11"/>
  <c r="H1416" i="11"/>
  <c r="J1457" i="11"/>
  <c r="H1486" i="11"/>
  <c r="G1486" i="11"/>
  <c r="H1489" i="11"/>
  <c r="G1508" i="11"/>
  <c r="J1508" i="11"/>
  <c r="I1535" i="11"/>
  <c r="I1541" i="11"/>
  <c r="G1547" i="11"/>
  <c r="I1547" i="11"/>
  <c r="J1547" i="11"/>
  <c r="I1561" i="11"/>
  <c r="J1561" i="11"/>
  <c r="H1561" i="11"/>
  <c r="J1585" i="11"/>
  <c r="J1776" i="11"/>
  <c r="G1776" i="11"/>
  <c r="I1787" i="11"/>
  <c r="G1787" i="11"/>
  <c r="J1798" i="11"/>
  <c r="I1798" i="11"/>
  <c r="H1798" i="11"/>
  <c r="J1804" i="11"/>
  <c r="I1804" i="11"/>
  <c r="J1830" i="11"/>
  <c r="I1830" i="11"/>
  <c r="H1830" i="11"/>
  <c r="J1606" i="11"/>
  <c r="H1606" i="11"/>
  <c r="H1672" i="11"/>
  <c r="I1672" i="11"/>
  <c r="I1709" i="11"/>
  <c r="I1715" i="11"/>
  <c r="H1715" i="11"/>
  <c r="J1720" i="11"/>
  <c r="I1729" i="11"/>
  <c r="G1737" i="11"/>
  <c r="I1737" i="11"/>
  <c r="J1741" i="11"/>
  <c r="I1741" i="11"/>
  <c r="H1761" i="11"/>
  <c r="H1787" i="11"/>
  <c r="I1793" i="11"/>
  <c r="J1818" i="11"/>
  <c r="H1818" i="11"/>
  <c r="G1818" i="11"/>
  <c r="G1830" i="11"/>
  <c r="J1366" i="11"/>
  <c r="H1366" i="11"/>
  <c r="H1601" i="11"/>
  <c r="G1606" i="11"/>
  <c r="H1636" i="11"/>
  <c r="I1636" i="11"/>
  <c r="H1661" i="11"/>
  <c r="J1672" i="11"/>
  <c r="J1709" i="11"/>
  <c r="G1715" i="11"/>
  <c r="H1737" i="11"/>
  <c r="G1756" i="11"/>
  <c r="G1766" i="11"/>
  <c r="J1782" i="11"/>
  <c r="G1782" i="11"/>
  <c r="J1787" i="11"/>
  <c r="J1806" i="11"/>
  <c r="I1806" i="11"/>
  <c r="I1818" i="11"/>
  <c r="H1831" i="11"/>
  <c r="I1695" i="11"/>
  <c r="J1695" i="11"/>
  <c r="J1710" i="11"/>
  <c r="H1710" i="11"/>
  <c r="H1721" i="11"/>
  <c r="J1838" i="11"/>
  <c r="G1838" i="11"/>
  <c r="J1309" i="11"/>
  <c r="J1402" i="11"/>
  <c r="H1424" i="11"/>
  <c r="H1436" i="11"/>
  <c r="H1501" i="11"/>
  <c r="I1542" i="11"/>
  <c r="J1549" i="11"/>
  <c r="H1549" i="11"/>
  <c r="J1554" i="11"/>
  <c r="G1554" i="11"/>
  <c r="J1582" i="11"/>
  <c r="G1582" i="11"/>
  <c r="J1601" i="11"/>
  <c r="I1607" i="11"/>
  <c r="H1607" i="11"/>
  <c r="J1662" i="11"/>
  <c r="G1662" i="11"/>
  <c r="G1673" i="11"/>
  <c r="G1695" i="11"/>
  <c r="I1699" i="11"/>
  <c r="G1710" i="11"/>
  <c r="J1726" i="11"/>
  <c r="H1726" i="11"/>
  <c r="H1730" i="11"/>
  <c r="J1738" i="11"/>
  <c r="G1738" i="11"/>
  <c r="H1742" i="11"/>
  <c r="J1766" i="11"/>
  <c r="I1782" i="11"/>
  <c r="H1838" i="11"/>
  <c r="I1673" i="11"/>
  <c r="H1695" i="11"/>
  <c r="I1710" i="11"/>
  <c r="J1767" i="11"/>
  <c r="H1767" i="11"/>
  <c r="G1767" i="11"/>
  <c r="J1790" i="11"/>
  <c r="I1790" i="11"/>
  <c r="H1790" i="11"/>
  <c r="G1821" i="11"/>
  <c r="I1821" i="11"/>
  <c r="J1846" i="11"/>
  <c r="I1846" i="11"/>
  <c r="H1453" i="11"/>
  <c r="J1453" i="11"/>
  <c r="J1578" i="11"/>
  <c r="G1578" i="11"/>
  <c r="G1609" i="11"/>
  <c r="I1609" i="11"/>
  <c r="J1616" i="11"/>
  <c r="J1627" i="11"/>
  <c r="I1627" i="11"/>
  <c r="J1673" i="11"/>
  <c r="G1706" i="11"/>
  <c r="I1727" i="11"/>
  <c r="J1727" i="11"/>
  <c r="I1739" i="11"/>
  <c r="H1739" i="11"/>
  <c r="J1758" i="11"/>
  <c r="G1758" i="11"/>
  <c r="I1763" i="11"/>
  <c r="J1763" i="11"/>
  <c r="J1774" i="11"/>
  <c r="H1774" i="11"/>
  <c r="G1790" i="11"/>
  <c r="J1814" i="11"/>
  <c r="I1814" i="11"/>
  <c r="H1821" i="11"/>
  <c r="G1833" i="11"/>
  <c r="I1833" i="11"/>
  <c r="H1846" i="11"/>
  <c r="H1859" i="11"/>
  <c r="J1859" i="11"/>
  <c r="G1859" i="11"/>
  <c r="J1369" i="11"/>
  <c r="I1369" i="11"/>
  <c r="H1412" i="11"/>
  <c r="J1412" i="11"/>
  <c r="I1417" i="11"/>
  <c r="H1417" i="11"/>
  <c r="G1453" i="11"/>
  <c r="H1470" i="11"/>
  <c r="H1475" i="11"/>
  <c r="G1488" i="11"/>
  <c r="I1488" i="11"/>
  <c r="G1502" i="11"/>
  <c r="G1515" i="11"/>
  <c r="H1536" i="11"/>
  <c r="H1539" i="11"/>
  <c r="I1550" i="11"/>
  <c r="H1550" i="11"/>
  <c r="H1578" i="11"/>
  <c r="G1589" i="11"/>
  <c r="H1609" i="11"/>
  <c r="G1627" i="11"/>
  <c r="H1647" i="11"/>
  <c r="J1674" i="11"/>
  <c r="H1674" i="11"/>
  <c r="J1685" i="11"/>
  <c r="H1685" i="11"/>
  <c r="J1744" i="11"/>
  <c r="I1744" i="11"/>
  <c r="G1749" i="11"/>
  <c r="I1749" i="11"/>
  <c r="J1791" i="11"/>
  <c r="H1791" i="11"/>
  <c r="G1809" i="11"/>
  <c r="H1809" i="11"/>
  <c r="J1502" i="11"/>
  <c r="J1523" i="11"/>
  <c r="H1523" i="11"/>
  <c r="I1536" i="11"/>
  <c r="J1539" i="11"/>
  <c r="I1578" i="11"/>
  <c r="H1589" i="11"/>
  <c r="I1598" i="11"/>
  <c r="H1598" i="11"/>
  <c r="J1609" i="11"/>
  <c r="J1647" i="11"/>
  <c r="I1659" i="11"/>
  <c r="H1659" i="11"/>
  <c r="H1670" i="11"/>
  <c r="G1674" i="11"/>
  <c r="I1685" i="11"/>
  <c r="H1692" i="11"/>
  <c r="G1692" i="11"/>
  <c r="J1696" i="11"/>
  <c r="J1706" i="11"/>
  <c r="H1718" i="11"/>
  <c r="H1727" i="11"/>
  <c r="H1732" i="11"/>
  <c r="I1735" i="11"/>
  <c r="J1735" i="11"/>
  <c r="J1739" i="11"/>
  <c r="G1744" i="11"/>
  <c r="J1750" i="11"/>
  <c r="H1750" i="11"/>
  <c r="H1754" i="11"/>
  <c r="I1759" i="11"/>
  <c r="J1759" i="11"/>
  <c r="H1763" i="11"/>
  <c r="J1768" i="11"/>
  <c r="I1774" i="11"/>
  <c r="G1785" i="11"/>
  <c r="I1785" i="11"/>
  <c r="G1791" i="11"/>
  <c r="I1802" i="11"/>
  <c r="H1802" i="11"/>
  <c r="G1802" i="11"/>
  <c r="I1809" i="11"/>
  <c r="I1815" i="11"/>
  <c r="J1815" i="11"/>
  <c r="H1815" i="11"/>
  <c r="G1815" i="11"/>
  <c r="J1822" i="11"/>
  <c r="I1822" i="11"/>
  <c r="H1822" i="11"/>
  <c r="J1833" i="11"/>
  <c r="H1445" i="11"/>
  <c r="I1458" i="11"/>
  <c r="H1458" i="11"/>
  <c r="J1470" i="11"/>
  <c r="J1475" i="11"/>
  <c r="G1520" i="11"/>
  <c r="I1520" i="11"/>
  <c r="G1523" i="11"/>
  <c r="G1532" i="11"/>
  <c r="J1536" i="11"/>
  <c r="J1589" i="11"/>
  <c r="I1603" i="11"/>
  <c r="I1610" i="11"/>
  <c r="J1610" i="11"/>
  <c r="J1618" i="11"/>
  <c r="G1618" i="11"/>
  <c r="G1628" i="11"/>
  <c r="G1659" i="11"/>
  <c r="I1670" i="11"/>
  <c r="I1674" i="11"/>
  <c r="J1686" i="11"/>
  <c r="H1686" i="11"/>
  <c r="I1692" i="11"/>
  <c r="G1697" i="11"/>
  <c r="H1697" i="11"/>
  <c r="I1718" i="11"/>
  <c r="G1728" i="11"/>
  <c r="I1728" i="11"/>
  <c r="I1732" i="11"/>
  <c r="G1735" i="11"/>
  <c r="G1750" i="11"/>
  <c r="I1754" i="11"/>
  <c r="G1759" i="11"/>
  <c r="I1775" i="11"/>
  <c r="G1775" i="11"/>
  <c r="J1779" i="11"/>
  <c r="H1779" i="11"/>
  <c r="H1792" i="11"/>
  <c r="I1792" i="11"/>
  <c r="J1802" i="11"/>
  <c r="J1809" i="11"/>
  <c r="J1834" i="11"/>
  <c r="I1834" i="11"/>
  <c r="H1834" i="11"/>
  <c r="I1675" i="11"/>
  <c r="G1675" i="11"/>
  <c r="G1723" i="11"/>
  <c r="H1723" i="11"/>
  <c r="J1754" i="11"/>
  <c r="J1803" i="11"/>
  <c r="G1803" i="11"/>
  <c r="I1445" i="11"/>
  <c r="J1458" i="11"/>
  <c r="I1507" i="11"/>
  <c r="J1520" i="11"/>
  <c r="G1524" i="11"/>
  <c r="J1524" i="11"/>
  <c r="I1532" i="11"/>
  <c r="H1576" i="11"/>
  <c r="G1576" i="11"/>
  <c r="H1610" i="11"/>
  <c r="H1660" i="11"/>
  <c r="J1660" i="11"/>
  <c r="I1671" i="11"/>
  <c r="H1671" i="11"/>
  <c r="H1675" i="11"/>
  <c r="J1698" i="11"/>
  <c r="G1698" i="11"/>
  <c r="H1719" i="11"/>
  <c r="I1723" i="11"/>
  <c r="I1751" i="11"/>
  <c r="H1751" i="11"/>
  <c r="J1770" i="11"/>
  <c r="G1770" i="11"/>
  <c r="H1803" i="11"/>
  <c r="I1829" i="11"/>
  <c r="J1799" i="11"/>
  <c r="I1869" i="11"/>
  <c r="H1847" i="11"/>
  <c r="G1847" i="11"/>
  <c r="I1865" i="11"/>
  <c r="H1870" i="11"/>
  <c r="I1842" i="11"/>
  <c r="J1847" i="11"/>
  <c r="J1851" i="11"/>
  <c r="J1865" i="11"/>
  <c r="I1870" i="11"/>
  <c r="H1823" i="11"/>
  <c r="G1839" i="11"/>
  <c r="H1857" i="11"/>
  <c r="G1862" i="11"/>
  <c r="G1866" i="11"/>
  <c r="G1871" i="11"/>
  <c r="H1839" i="11"/>
  <c r="H1853" i="11"/>
  <c r="I1857" i="11"/>
  <c r="I1862" i="11"/>
  <c r="H1866" i="11"/>
  <c r="J1871" i="11"/>
  <c r="G1811" i="11"/>
  <c r="G1819" i="11"/>
  <c r="J1823" i="11"/>
  <c r="H1827" i="11"/>
  <c r="J1835" i="11"/>
  <c r="J1839" i="11"/>
  <c r="H1845" i="11"/>
  <c r="J1857" i="11"/>
  <c r="I1866" i="11"/>
  <c r="J1811" i="11"/>
  <c r="J1827" i="11"/>
  <c r="I1845" i="11"/>
  <c r="J1845" i="11"/>
  <c r="H1858" i="11"/>
  <c r="G1863" i="11"/>
  <c r="I1873" i="11"/>
  <c r="I32" i="8"/>
  <c r="AF28" i="2"/>
  <c r="K23" i="10"/>
  <c r="N23" i="11" s="1"/>
  <c r="G24" i="2"/>
  <c r="K36" i="10"/>
  <c r="N36" i="11" s="1"/>
  <c r="G37" i="2"/>
  <c r="I3" i="10"/>
  <c r="H4" i="2"/>
  <c r="F4" i="2" s="1"/>
  <c r="J66" i="11"/>
  <c r="I66" i="11"/>
  <c r="H66" i="11"/>
  <c r="G66" i="11"/>
  <c r="H167" i="11"/>
  <c r="J167" i="11"/>
  <c r="I167" i="11"/>
  <c r="G167" i="11"/>
  <c r="H418" i="11"/>
  <c r="J418" i="11"/>
  <c r="I418" i="11"/>
  <c r="G418" i="11"/>
  <c r="I52" i="10"/>
  <c r="H53" i="2"/>
  <c r="F53" i="2" s="1"/>
  <c r="AE60" i="2"/>
  <c r="AJ54" i="2"/>
  <c r="K47" i="10"/>
  <c r="N47" i="11" s="1"/>
  <c r="G48" i="2"/>
  <c r="H51" i="2"/>
  <c r="F51" i="2" s="1"/>
  <c r="I50" i="10"/>
  <c r="N60" i="2"/>
  <c r="I14" i="10"/>
  <c r="I41" i="10"/>
  <c r="AJ52" i="2"/>
  <c r="I6" i="8"/>
  <c r="AF49" i="2"/>
  <c r="H47" i="2"/>
  <c r="F47" i="2" s="1"/>
  <c r="I46" i="10"/>
  <c r="U2" i="4"/>
  <c r="P11" i="4"/>
  <c r="K38" i="10"/>
  <c r="N38" i="11" s="1"/>
  <c r="G39" i="2"/>
  <c r="I53" i="10"/>
  <c r="H54" i="2"/>
  <c r="G14" i="2"/>
  <c r="AJ3" i="2"/>
  <c r="AF6" i="2"/>
  <c r="I7" i="8"/>
  <c r="AF50" i="2"/>
  <c r="K55" i="10"/>
  <c r="N55" i="11" s="1"/>
  <c r="G56" i="2"/>
  <c r="H143" i="11"/>
  <c r="G143" i="11"/>
  <c r="J143" i="11"/>
  <c r="I143" i="11"/>
  <c r="S60" i="2"/>
  <c r="F29" i="2"/>
  <c r="F49" i="2"/>
  <c r="H72" i="2"/>
  <c r="I44" i="10"/>
  <c r="H45" i="2"/>
  <c r="F45" i="2" s="1"/>
  <c r="K43" i="10"/>
  <c r="N43" i="11" s="1"/>
  <c r="G44" i="2"/>
  <c r="K49" i="10"/>
  <c r="N49" i="11" s="1"/>
  <c r="G50" i="2"/>
  <c r="O60" i="2"/>
  <c r="AL60" i="2"/>
  <c r="H68" i="2"/>
  <c r="I9" i="8"/>
  <c r="AF51" i="2"/>
  <c r="AF43" i="2"/>
  <c r="I48" i="8"/>
  <c r="AH60" i="2"/>
  <c r="AM60" i="2"/>
  <c r="AJ35" i="2"/>
  <c r="AJ51" i="2"/>
  <c r="T11" i="4"/>
  <c r="U4" i="4"/>
  <c r="AB13" i="2" s="1"/>
  <c r="U7" i="4"/>
  <c r="AB29" i="2" s="1"/>
  <c r="U10" i="4"/>
  <c r="AB44" i="2" s="1"/>
  <c r="AF56" i="2"/>
  <c r="I3" i="8"/>
  <c r="AN60" i="2"/>
  <c r="F8" i="2"/>
  <c r="AJ41" i="2"/>
  <c r="AJ53" i="2"/>
  <c r="I49" i="8"/>
  <c r="AF44" i="2"/>
  <c r="I42" i="10"/>
  <c r="H43" i="2"/>
  <c r="F43" i="2" s="1"/>
  <c r="P60" i="2"/>
  <c r="H63" i="2"/>
  <c r="AO60" i="2"/>
  <c r="F13" i="2"/>
  <c r="AF45" i="2"/>
  <c r="I50" i="8"/>
  <c r="AC60" i="2"/>
  <c r="AF55" i="2"/>
  <c r="I4" i="8"/>
  <c r="AF38" i="2"/>
  <c r="I43" i="8"/>
  <c r="I51" i="8"/>
  <c r="AF46" i="2"/>
  <c r="I39" i="10"/>
  <c r="H40" i="2"/>
  <c r="F40" i="2" s="1"/>
  <c r="J16" i="11"/>
  <c r="H23" i="11"/>
  <c r="H34" i="11"/>
  <c r="I34" i="11"/>
  <c r="I392" i="11"/>
  <c r="G392" i="11"/>
  <c r="H394" i="11"/>
  <c r="J392" i="11"/>
  <c r="H392" i="11"/>
  <c r="H393" i="11"/>
  <c r="C18" i="6"/>
  <c r="AG15" i="2" s="1"/>
  <c r="C54" i="6"/>
  <c r="AG44" i="2" s="1"/>
  <c r="J23" i="11"/>
  <c r="H44" i="11"/>
  <c r="I44" i="11"/>
  <c r="G44" i="11"/>
  <c r="H70" i="11"/>
  <c r="J70" i="11"/>
  <c r="I70" i="11"/>
  <c r="G70" i="11"/>
  <c r="G11" i="11"/>
  <c r="H28" i="11"/>
  <c r="I28" i="11"/>
  <c r="J44" i="11"/>
  <c r="H123" i="11"/>
  <c r="I123" i="11"/>
  <c r="J123" i="11"/>
  <c r="G123" i="11"/>
  <c r="I190" i="11"/>
  <c r="H190" i="11"/>
  <c r="J190" i="11"/>
  <c r="G190" i="11"/>
  <c r="N11" i="4"/>
  <c r="G5" i="11"/>
  <c r="H9" i="11"/>
  <c r="G9" i="11"/>
  <c r="H11" i="11"/>
  <c r="I17" i="11"/>
  <c r="H17" i="11"/>
  <c r="J76" i="11"/>
  <c r="I76" i="11"/>
  <c r="H76" i="11"/>
  <c r="G76" i="11"/>
  <c r="J352" i="11"/>
  <c r="I352" i="11"/>
  <c r="H352" i="11"/>
  <c r="G352" i="11"/>
  <c r="AF54" i="2"/>
  <c r="I57" i="10"/>
  <c r="I293" i="11"/>
  <c r="H293" i="11"/>
  <c r="J293" i="11"/>
  <c r="G293" i="11"/>
  <c r="G13" i="11"/>
  <c r="G15" i="11"/>
  <c r="H26" i="11"/>
  <c r="I35" i="11"/>
  <c r="H35" i="11"/>
  <c r="H40" i="11"/>
  <c r="G40" i="11"/>
  <c r="I130" i="11"/>
  <c r="H130" i="11"/>
  <c r="G130" i="11"/>
  <c r="J130" i="11"/>
  <c r="J348" i="11"/>
  <c r="G348" i="11"/>
  <c r="I348" i="11"/>
  <c r="H348" i="11"/>
  <c r="H22" i="11"/>
  <c r="I22" i="11"/>
  <c r="G22" i="11"/>
  <c r="J13" i="11"/>
  <c r="J22" i="11"/>
  <c r="G29" i="11"/>
  <c r="H38" i="11"/>
  <c r="I38" i="11"/>
  <c r="H49" i="11"/>
  <c r="I49" i="11"/>
  <c r="G49" i="11"/>
  <c r="J163" i="11"/>
  <c r="I163" i="11"/>
  <c r="H163" i="11"/>
  <c r="G163" i="11"/>
  <c r="G345" i="11"/>
  <c r="J345" i="11"/>
  <c r="I345" i="11"/>
  <c r="H345" i="11"/>
  <c r="S11" i="4"/>
  <c r="J20" i="11"/>
  <c r="G20" i="11"/>
  <c r="H29" i="11"/>
  <c r="G33" i="11"/>
  <c r="G38" i="11"/>
  <c r="H4" i="11"/>
  <c r="I4" i="11"/>
  <c r="G4" i="11"/>
  <c r="H10" i="11"/>
  <c r="I10" i="11"/>
  <c r="G18" i="11"/>
  <c r="H20" i="11"/>
  <c r="H27" i="11"/>
  <c r="G27" i="11"/>
  <c r="J29" i="11"/>
  <c r="I33" i="11"/>
  <c r="J38" i="11"/>
  <c r="H53" i="11"/>
  <c r="I53" i="11"/>
  <c r="G53" i="11"/>
  <c r="J33" i="11"/>
  <c r="J73" i="11"/>
  <c r="I73" i="11"/>
  <c r="H73" i="11"/>
  <c r="G73" i="11"/>
  <c r="G248" i="11"/>
  <c r="I248" i="11"/>
  <c r="J248" i="11"/>
  <c r="H248" i="11"/>
  <c r="I47" i="11"/>
  <c r="I56" i="11"/>
  <c r="I58" i="11"/>
  <c r="H61" i="11"/>
  <c r="I82" i="11"/>
  <c r="H82" i="11"/>
  <c r="J90" i="11"/>
  <c r="I94" i="11"/>
  <c r="H94" i="11"/>
  <c r="G94" i="11"/>
  <c r="I100" i="11"/>
  <c r="I117" i="11"/>
  <c r="H117" i="11"/>
  <c r="H146" i="11"/>
  <c r="G176" i="11"/>
  <c r="J176" i="11"/>
  <c r="I176" i="11"/>
  <c r="J180" i="11"/>
  <c r="G180" i="11"/>
  <c r="H183" i="11"/>
  <c r="G183" i="11"/>
  <c r="I196" i="11"/>
  <c r="G200" i="11"/>
  <c r="J200" i="11"/>
  <c r="J203" i="11"/>
  <c r="I206" i="11"/>
  <c r="I239" i="11"/>
  <c r="H239" i="11"/>
  <c r="I252" i="11"/>
  <c r="H255" i="11"/>
  <c r="J255" i="11"/>
  <c r="I255" i="11"/>
  <c r="H289" i="11"/>
  <c r="I289" i="11"/>
  <c r="G289" i="11"/>
  <c r="H301" i="11"/>
  <c r="G301" i="11"/>
  <c r="J301" i="11"/>
  <c r="I301" i="11"/>
  <c r="I364" i="11"/>
  <c r="J364" i="11"/>
  <c r="H364" i="11"/>
  <c r="G364" i="11"/>
  <c r="H373" i="11"/>
  <c r="G373" i="11"/>
  <c r="J373" i="11"/>
  <c r="H840" i="11"/>
  <c r="J840" i="11"/>
  <c r="I840" i="11"/>
  <c r="G840" i="11"/>
  <c r="H849" i="11"/>
  <c r="I849" i="11"/>
  <c r="J849" i="11"/>
  <c r="G849" i="11"/>
  <c r="I869" i="11"/>
  <c r="H869" i="11"/>
  <c r="G869" i="11"/>
  <c r="J869" i="11"/>
  <c r="I943" i="11"/>
  <c r="G943" i="11"/>
  <c r="J943" i="11"/>
  <c r="H943" i="11"/>
  <c r="J948" i="11"/>
  <c r="I948" i="11"/>
  <c r="H948" i="11"/>
  <c r="G948" i="11"/>
  <c r="J47" i="11"/>
  <c r="J56" i="11"/>
  <c r="J58" i="11"/>
  <c r="J91" i="11"/>
  <c r="I91" i="11"/>
  <c r="J100" i="11"/>
  <c r="H107" i="11"/>
  <c r="G107" i="11"/>
  <c r="J127" i="11"/>
  <c r="I127" i="11"/>
  <c r="J146" i="11"/>
  <c r="I154" i="11"/>
  <c r="H154" i="11"/>
  <c r="J196" i="11"/>
  <c r="J206" i="11"/>
  <c r="H220" i="11"/>
  <c r="G220" i="11"/>
  <c r="I235" i="11"/>
  <c r="H235" i="11"/>
  <c r="G239" i="11"/>
  <c r="J252" i="11"/>
  <c r="G255" i="11"/>
  <c r="G264" i="11"/>
  <c r="J264" i="11"/>
  <c r="I264" i="11"/>
  <c r="H264" i="11"/>
  <c r="J289" i="11"/>
  <c r="J298" i="11"/>
  <c r="I298" i="11"/>
  <c r="G298" i="11"/>
  <c r="G342" i="11"/>
  <c r="I342" i="11"/>
  <c r="J342" i="11"/>
  <c r="I373" i="11"/>
  <c r="J405" i="11"/>
  <c r="H405" i="11"/>
  <c r="I405" i="11"/>
  <c r="G140" i="11"/>
  <c r="J140" i="11"/>
  <c r="I140" i="11"/>
  <c r="J144" i="11"/>
  <c r="G144" i="11"/>
  <c r="H147" i="11"/>
  <c r="G147" i="11"/>
  <c r="G164" i="11"/>
  <c r="J164" i="11"/>
  <c r="H207" i="11"/>
  <c r="I207" i="11"/>
  <c r="G207" i="11"/>
  <c r="J232" i="11"/>
  <c r="G232" i="11"/>
  <c r="H265" i="11"/>
  <c r="G265" i="11"/>
  <c r="J265" i="11"/>
  <c r="J290" i="11"/>
  <c r="I290" i="11"/>
  <c r="H290" i="11"/>
  <c r="G305" i="11"/>
  <c r="J305" i="11"/>
  <c r="I305" i="11"/>
  <c r="H389" i="11"/>
  <c r="J389" i="11"/>
  <c r="I389" i="11"/>
  <c r="G389" i="11"/>
  <c r="G59" i="11"/>
  <c r="H62" i="11"/>
  <c r="G62" i="11"/>
  <c r="H65" i="11"/>
  <c r="G77" i="11"/>
  <c r="H91" i="11"/>
  <c r="G95" i="11"/>
  <c r="J107" i="11"/>
  <c r="J110" i="11"/>
  <c r="I118" i="11"/>
  <c r="H118" i="11"/>
  <c r="H124" i="11"/>
  <c r="H127" i="11"/>
  <c r="I131" i="11"/>
  <c r="G134" i="11"/>
  <c r="H140" i="11"/>
  <c r="H144" i="11"/>
  <c r="I147" i="11"/>
  <c r="J154" i="11"/>
  <c r="J160" i="11"/>
  <c r="H164" i="11"/>
  <c r="J170" i="11"/>
  <c r="G177" i="11"/>
  <c r="H184" i="11"/>
  <c r="G184" i="11"/>
  <c r="H191" i="11"/>
  <c r="J207" i="11"/>
  <c r="J213" i="11"/>
  <c r="J220" i="11"/>
  <c r="H232" i="11"/>
  <c r="J235" i="11"/>
  <c r="J240" i="11"/>
  <c r="H240" i="11"/>
  <c r="I249" i="11"/>
  <c r="I261" i="11"/>
  <c r="J261" i="11"/>
  <c r="H261" i="11"/>
  <c r="I265" i="11"/>
  <c r="G273" i="11"/>
  <c r="J273" i="11"/>
  <c r="I273" i="11"/>
  <c r="H273" i="11"/>
  <c r="G290" i="11"/>
  <c r="H302" i="11"/>
  <c r="H305" i="11"/>
  <c r="I320" i="11"/>
  <c r="H320" i="11"/>
  <c r="G320" i="11"/>
  <c r="I332" i="11"/>
  <c r="G332" i="11"/>
  <c r="J332" i="11"/>
  <c r="H332" i="11"/>
  <c r="H361" i="11"/>
  <c r="J361" i="11"/>
  <c r="I361" i="11"/>
  <c r="G361" i="11"/>
  <c r="J370" i="11"/>
  <c r="G370" i="11"/>
  <c r="I370" i="11"/>
  <c r="G381" i="11"/>
  <c r="H381" i="11"/>
  <c r="H382" i="11"/>
  <c r="J381" i="11"/>
  <c r="I381" i="11"/>
  <c r="J423" i="11"/>
  <c r="I423" i="11"/>
  <c r="H423" i="11"/>
  <c r="G423" i="11"/>
  <c r="G37" i="11"/>
  <c r="H59" i="11"/>
  <c r="J65" i="11"/>
  <c r="H74" i="11"/>
  <c r="G74" i="11"/>
  <c r="H77" i="11"/>
  <c r="G92" i="11"/>
  <c r="J92" i="11"/>
  <c r="I95" i="11"/>
  <c r="G104" i="11"/>
  <c r="J104" i="11"/>
  <c r="I104" i="11"/>
  <c r="J108" i="11"/>
  <c r="G108" i="11"/>
  <c r="H111" i="11"/>
  <c r="G111" i="11"/>
  <c r="I124" i="11"/>
  <c r="G128" i="11"/>
  <c r="J128" i="11"/>
  <c r="I134" i="11"/>
  <c r="I144" i="11"/>
  <c r="J147" i="11"/>
  <c r="I164" i="11"/>
  <c r="H171" i="11"/>
  <c r="I171" i="11"/>
  <c r="G171" i="11"/>
  <c r="H177" i="11"/>
  <c r="I191" i="11"/>
  <c r="I194" i="11"/>
  <c r="H194" i="11"/>
  <c r="I214" i="11"/>
  <c r="G214" i="11"/>
  <c r="J221" i="11"/>
  <c r="G221" i="11"/>
  <c r="I232" i="11"/>
  <c r="G236" i="11"/>
  <c r="J236" i="11"/>
  <c r="I236" i="11"/>
  <c r="H266" i="11"/>
  <c r="G266" i="11"/>
  <c r="H268" i="11"/>
  <c r="H267" i="11"/>
  <c r="J274" i="11"/>
  <c r="H274" i="11"/>
  <c r="H277" i="11"/>
  <c r="J277" i="11"/>
  <c r="I277" i="11"/>
  <c r="G277" i="11"/>
  <c r="J336" i="11"/>
  <c r="I336" i="11"/>
  <c r="I401" i="11"/>
  <c r="J401" i="11"/>
  <c r="H403" i="11"/>
  <c r="H401" i="11"/>
  <c r="J461" i="11"/>
  <c r="G461" i="11"/>
  <c r="I461" i="11"/>
  <c r="H461" i="11"/>
  <c r="H148" i="11"/>
  <c r="G148" i="11"/>
  <c r="G188" i="11"/>
  <c r="I188" i="11"/>
  <c r="I250" i="11"/>
  <c r="H250" i="11"/>
  <c r="G250" i="11"/>
  <c r="J257" i="11"/>
  <c r="H257" i="11"/>
  <c r="G257" i="11"/>
  <c r="G278" i="11"/>
  <c r="J278" i="11"/>
  <c r="J316" i="11"/>
  <c r="G316" i="11"/>
  <c r="I316" i="11"/>
  <c r="J321" i="11"/>
  <c r="G321" i="11"/>
  <c r="I321" i="11"/>
  <c r="H324" i="11"/>
  <c r="G324" i="11"/>
  <c r="J324" i="11"/>
  <c r="I324" i="11"/>
  <c r="G336" i="11"/>
  <c r="H355" i="11"/>
  <c r="J355" i="11"/>
  <c r="I355" i="11"/>
  <c r="H367" i="11"/>
  <c r="J367" i="11"/>
  <c r="I367" i="11"/>
  <c r="H57" i="11"/>
  <c r="J74" i="11"/>
  <c r="I86" i="11"/>
  <c r="H86" i="11"/>
  <c r="I92" i="11"/>
  <c r="I108" i="11"/>
  <c r="J111" i="11"/>
  <c r="I128" i="11"/>
  <c r="H135" i="11"/>
  <c r="I135" i="11"/>
  <c r="G135" i="11"/>
  <c r="H141" i="11"/>
  <c r="I148" i="11"/>
  <c r="I155" i="11"/>
  <c r="I158" i="11"/>
  <c r="H158" i="11"/>
  <c r="G165" i="11"/>
  <c r="I178" i="11"/>
  <c r="G178" i="11"/>
  <c r="J185" i="11"/>
  <c r="G185" i="11"/>
  <c r="H188" i="11"/>
  <c r="J194" i="11"/>
  <c r="J198" i="11"/>
  <c r="G198" i="11"/>
  <c r="I208" i="11"/>
  <c r="J214" i="11"/>
  <c r="I221" i="11"/>
  <c r="J250" i="11"/>
  <c r="I257" i="11"/>
  <c r="J266" i="11"/>
  <c r="I274" i="11"/>
  <c r="H278" i="11"/>
  <c r="H316" i="11"/>
  <c r="H321" i="11"/>
  <c r="H336" i="11"/>
  <c r="G350" i="11"/>
  <c r="J350" i="11"/>
  <c r="H350" i="11"/>
  <c r="G355" i="11"/>
  <c r="G367" i="11"/>
  <c r="H112" i="11"/>
  <c r="G112" i="11"/>
  <c r="J148" i="11"/>
  <c r="G152" i="11"/>
  <c r="I152" i="11"/>
  <c r="I165" i="11"/>
  <c r="J188" i="11"/>
  <c r="H195" i="11"/>
  <c r="I195" i="11"/>
  <c r="I202" i="11"/>
  <c r="H202" i="11"/>
  <c r="G202" i="11"/>
  <c r="J208" i="11"/>
  <c r="H215" i="11"/>
  <c r="G215" i="11"/>
  <c r="G251" i="11"/>
  <c r="I251" i="11"/>
  <c r="J258" i="11"/>
  <c r="I258" i="11"/>
  <c r="H258" i="11"/>
  <c r="I278" i="11"/>
  <c r="H317" i="11"/>
  <c r="G317" i="11"/>
  <c r="H531" i="11"/>
  <c r="I531" i="11"/>
  <c r="J531" i="11"/>
  <c r="G531" i="11"/>
  <c r="I41" i="11"/>
  <c r="G43" i="11"/>
  <c r="I50" i="11"/>
  <c r="G52" i="11"/>
  <c r="I69" i="11"/>
  <c r="H69" i="11"/>
  <c r="H75" i="11"/>
  <c r="G93" i="11"/>
  <c r="H99" i="11"/>
  <c r="I99" i="11"/>
  <c r="G99" i="11"/>
  <c r="I112" i="11"/>
  <c r="I122" i="11"/>
  <c r="H122" i="11"/>
  <c r="G129" i="11"/>
  <c r="I142" i="11"/>
  <c r="G142" i="11"/>
  <c r="J149" i="11"/>
  <c r="G149" i="11"/>
  <c r="H152" i="11"/>
  <c r="J162" i="11"/>
  <c r="G162" i="11"/>
  <c r="J165" i="11"/>
  <c r="I189" i="11"/>
  <c r="H189" i="11"/>
  <c r="G195" i="11"/>
  <c r="J202" i="11"/>
  <c r="I215" i="11"/>
  <c r="H225" i="11"/>
  <c r="J225" i="11"/>
  <c r="I247" i="11"/>
  <c r="H247" i="11"/>
  <c r="H251" i="11"/>
  <c r="G258" i="11"/>
  <c r="H292" i="11"/>
  <c r="G292" i="11"/>
  <c r="I296" i="11"/>
  <c r="G296" i="11"/>
  <c r="H296" i="11"/>
  <c r="H297" i="11"/>
  <c r="I317" i="11"/>
  <c r="G398" i="11"/>
  <c r="J398" i="11"/>
  <c r="I398" i="11"/>
  <c r="H398" i="11"/>
  <c r="I416" i="11"/>
  <c r="J416" i="11"/>
  <c r="G416" i="11"/>
  <c r="H416" i="11"/>
  <c r="I52" i="11"/>
  <c r="I81" i="11"/>
  <c r="H81" i="11"/>
  <c r="H87" i="11"/>
  <c r="I87" i="11"/>
  <c r="G116" i="11"/>
  <c r="I116" i="11"/>
  <c r="H159" i="11"/>
  <c r="I159" i="11"/>
  <c r="I166" i="11"/>
  <c r="H166" i="11"/>
  <c r="G166" i="11"/>
  <c r="H179" i="11"/>
  <c r="G179" i="11"/>
  <c r="J199" i="11"/>
  <c r="I199" i="11"/>
  <c r="J271" i="11"/>
  <c r="H271" i="11"/>
  <c r="H326" i="11"/>
  <c r="I326" i="11"/>
  <c r="G326" i="11"/>
  <c r="G338" i="11"/>
  <c r="J338" i="11"/>
  <c r="H338" i="11"/>
  <c r="J446" i="11"/>
  <c r="H446" i="11"/>
  <c r="I446" i="11"/>
  <c r="G446" i="11"/>
  <c r="J52" i="11"/>
  <c r="J64" i="11"/>
  <c r="I64" i="11"/>
  <c r="J75" i="11"/>
  <c r="G81" i="11"/>
  <c r="G87" i="11"/>
  <c r="H90" i="11"/>
  <c r="I106" i="11"/>
  <c r="G106" i="11"/>
  <c r="J113" i="11"/>
  <c r="G113" i="11"/>
  <c r="H116" i="11"/>
  <c r="J126" i="11"/>
  <c r="G126" i="11"/>
  <c r="J129" i="11"/>
  <c r="I153" i="11"/>
  <c r="H153" i="11"/>
  <c r="G159" i="11"/>
  <c r="J166" i="11"/>
  <c r="I179" i="11"/>
  <c r="G199" i="11"/>
  <c r="G203" i="11"/>
  <c r="G212" i="11"/>
  <c r="J212" i="11"/>
  <c r="I212" i="11"/>
  <c r="J216" i="11"/>
  <c r="G216" i="11"/>
  <c r="H219" i="11"/>
  <c r="G219" i="11"/>
  <c r="I238" i="11"/>
  <c r="G238" i="11"/>
  <c r="H238" i="11"/>
  <c r="G271" i="11"/>
  <c r="H279" i="11"/>
  <c r="G318" i="11"/>
  <c r="H318" i="11"/>
  <c r="J318" i="11"/>
  <c r="I318" i="11"/>
  <c r="J326" i="11"/>
  <c r="G330" i="11"/>
  <c r="J330" i="11"/>
  <c r="I330" i="11"/>
  <c r="I338" i="11"/>
  <c r="J387" i="11"/>
  <c r="G387" i="11"/>
  <c r="H388" i="11"/>
  <c r="I387" i="11"/>
  <c r="H387" i="11"/>
  <c r="I514" i="11"/>
  <c r="G514" i="11"/>
  <c r="J514" i="11"/>
  <c r="H514" i="11"/>
  <c r="H465" i="11"/>
  <c r="I465" i="11"/>
  <c r="H471" i="11"/>
  <c r="I471" i="11"/>
  <c r="G518" i="11"/>
  <c r="J518" i="11"/>
  <c r="H518" i="11"/>
  <c r="I526" i="11"/>
  <c r="H526" i="11"/>
  <c r="H527" i="11"/>
  <c r="I530" i="11"/>
  <c r="J530" i="11"/>
  <c r="H530" i="11"/>
  <c r="G530" i="11"/>
  <c r="H543" i="11"/>
  <c r="I543" i="11"/>
  <c r="G543" i="11"/>
  <c r="J543" i="11"/>
  <c r="G548" i="11"/>
  <c r="J548" i="11"/>
  <c r="I548" i="11"/>
  <c r="H548" i="11"/>
  <c r="J557" i="11"/>
  <c r="I557" i="11"/>
  <c r="H557" i="11"/>
  <c r="G557" i="11"/>
  <c r="J569" i="11"/>
  <c r="G569" i="11"/>
  <c r="I569" i="11"/>
  <c r="H569" i="11"/>
  <c r="J589" i="11"/>
  <c r="I589" i="11"/>
  <c r="H589" i="11"/>
  <c r="G270" i="11"/>
  <c r="I270" i="11"/>
  <c r="J315" i="11"/>
  <c r="H315" i="11"/>
  <c r="J385" i="11"/>
  <c r="H427" i="11"/>
  <c r="J427" i="11"/>
  <c r="G427" i="11"/>
  <c r="I436" i="11"/>
  <c r="J465" i="11"/>
  <c r="J471" i="11"/>
  <c r="J485" i="11"/>
  <c r="H485" i="11"/>
  <c r="I502" i="11"/>
  <c r="H502" i="11"/>
  <c r="G502" i="11"/>
  <c r="G510" i="11"/>
  <c r="I510" i="11"/>
  <c r="J526" i="11"/>
  <c r="H729" i="11"/>
  <c r="I729" i="11"/>
  <c r="G729" i="11"/>
  <c r="J729" i="11"/>
  <c r="J334" i="11"/>
  <c r="I334" i="11"/>
  <c r="G386" i="11"/>
  <c r="I386" i="11"/>
  <c r="G402" i="11"/>
  <c r="I402" i="11"/>
  <c r="J406" i="11"/>
  <c r="H407" i="11"/>
  <c r="H406" i="11"/>
  <c r="G417" i="11"/>
  <c r="I417" i="11"/>
  <c r="H419" i="11"/>
  <c r="J436" i="11"/>
  <c r="I466" i="11"/>
  <c r="J466" i="11"/>
  <c r="G466" i="11"/>
  <c r="H515" i="11"/>
  <c r="I515" i="11"/>
  <c r="G515" i="11"/>
  <c r="H537" i="11"/>
  <c r="J537" i="11"/>
  <c r="I537" i="11"/>
  <c r="G537" i="11"/>
  <c r="H606" i="11"/>
  <c r="J606" i="11"/>
  <c r="I606" i="11"/>
  <c r="G654" i="11"/>
  <c r="H654" i="11"/>
  <c r="J654" i="11"/>
  <c r="H716" i="11"/>
  <c r="J716" i="11"/>
  <c r="G716" i="11"/>
  <c r="I716" i="11"/>
  <c r="I724" i="11"/>
  <c r="J724" i="11"/>
  <c r="H724" i="11"/>
  <c r="G724" i="11"/>
  <c r="G294" i="11"/>
  <c r="H294" i="11"/>
  <c r="G306" i="11"/>
  <c r="I306" i="11"/>
  <c r="H337" i="11"/>
  <c r="G337" i="11"/>
  <c r="I337" i="11"/>
  <c r="I356" i="11"/>
  <c r="J356" i="11"/>
  <c r="G377" i="11"/>
  <c r="H386" i="11"/>
  <c r="H402" i="11"/>
  <c r="G406" i="11"/>
  <c r="J413" i="11"/>
  <c r="H413" i="11"/>
  <c r="H417" i="11"/>
  <c r="J424" i="11"/>
  <c r="H424" i="11"/>
  <c r="I428" i="11"/>
  <c r="H428" i="11"/>
  <c r="I437" i="11"/>
  <c r="G437" i="11"/>
  <c r="J447" i="11"/>
  <c r="H447" i="11"/>
  <c r="H466" i="11"/>
  <c r="I485" i="11"/>
  <c r="J498" i="11"/>
  <c r="G498" i="11"/>
  <c r="J510" i="11"/>
  <c r="J515" i="11"/>
  <c r="G606" i="11"/>
  <c r="I654" i="11"/>
  <c r="H713" i="11"/>
  <c r="J713" i="11"/>
  <c r="G713" i="11"/>
  <c r="I713" i="11"/>
  <c r="I365" i="11"/>
  <c r="G365" i="11"/>
  <c r="G410" i="11"/>
  <c r="J410" i="11"/>
  <c r="H437" i="11"/>
  <c r="J463" i="11"/>
  <c r="H463" i="11"/>
  <c r="I489" i="11"/>
  <c r="J489" i="11"/>
  <c r="G489" i="11"/>
  <c r="I511" i="11"/>
  <c r="J511" i="11"/>
  <c r="G511" i="11"/>
  <c r="I550" i="11"/>
  <c r="G550" i="11"/>
  <c r="J550" i="11"/>
  <c r="I562" i="11"/>
  <c r="G562" i="11"/>
  <c r="H562" i="11"/>
  <c r="I616" i="11"/>
  <c r="H616" i="11"/>
  <c r="J616" i="11"/>
  <c r="I494" i="11"/>
  <c r="H494" i="11"/>
  <c r="J494" i="11"/>
  <c r="H507" i="11"/>
  <c r="I507" i="11"/>
  <c r="J507" i="11"/>
  <c r="G528" i="11"/>
  <c r="J528" i="11"/>
  <c r="I528" i="11"/>
  <c r="H528" i="11"/>
  <c r="I680" i="11"/>
  <c r="G680" i="11"/>
  <c r="J680" i="11"/>
  <c r="H680" i="11"/>
  <c r="H243" i="11"/>
  <c r="G243" i="11"/>
  <c r="J256" i="11"/>
  <c r="I262" i="11"/>
  <c r="J280" i="11"/>
  <c r="I280" i="11"/>
  <c r="H283" i="11"/>
  <c r="I283" i="11"/>
  <c r="J310" i="11"/>
  <c r="G310" i="11"/>
  <c r="H313" i="11"/>
  <c r="G313" i="11"/>
  <c r="J325" i="11"/>
  <c r="I331" i="11"/>
  <c r="H353" i="11"/>
  <c r="J365" i="11"/>
  <c r="J375" i="11"/>
  <c r="I375" i="11"/>
  <c r="H396" i="11"/>
  <c r="G396" i="11"/>
  <c r="I410" i="11"/>
  <c r="G414" i="11"/>
  <c r="I414" i="11"/>
  <c r="J414" i="11"/>
  <c r="H421" i="11"/>
  <c r="I421" i="11"/>
  <c r="J434" i="11"/>
  <c r="G451" i="11"/>
  <c r="J451" i="11"/>
  <c r="G455" i="11"/>
  <c r="J455" i="11"/>
  <c r="H455" i="11"/>
  <c r="H458" i="11"/>
  <c r="J458" i="11"/>
  <c r="I458" i="11"/>
  <c r="G458" i="11"/>
  <c r="I463" i="11"/>
  <c r="J480" i="11"/>
  <c r="H480" i="11"/>
  <c r="I480" i="11"/>
  <c r="I490" i="11"/>
  <c r="J490" i="11"/>
  <c r="H490" i="11"/>
  <c r="G490" i="11"/>
  <c r="G494" i="11"/>
  <c r="G507" i="11"/>
  <c r="G512" i="11"/>
  <c r="J512" i="11"/>
  <c r="H512" i="11"/>
  <c r="I512" i="11"/>
  <c r="G563" i="11"/>
  <c r="J563" i="11"/>
  <c r="I563" i="11"/>
  <c r="H563" i="11"/>
  <c r="G575" i="11"/>
  <c r="G378" i="11"/>
  <c r="I378" i="11"/>
  <c r="H378" i="11"/>
  <c r="J411" i="11"/>
  <c r="G411" i="11"/>
  <c r="H459" i="11"/>
  <c r="I459" i="11"/>
  <c r="I477" i="11"/>
  <c r="H477" i="11"/>
  <c r="G491" i="11"/>
  <c r="J491" i="11"/>
  <c r="I491" i="11"/>
  <c r="H495" i="11"/>
  <c r="I495" i="11"/>
  <c r="H509" i="11"/>
  <c r="J508" i="11"/>
  <c r="H508" i="11"/>
  <c r="G578" i="11"/>
  <c r="I578" i="11"/>
  <c r="J578" i="11"/>
  <c r="I260" i="11"/>
  <c r="G260" i="11"/>
  <c r="G354" i="11"/>
  <c r="I354" i="11"/>
  <c r="H366" i="11"/>
  <c r="G372" i="11"/>
  <c r="J378" i="11"/>
  <c r="J400" i="11"/>
  <c r="G400" i="11"/>
  <c r="H411" i="11"/>
  <c r="H432" i="11"/>
  <c r="I432" i="11"/>
  <c r="G459" i="11"/>
  <c r="G477" i="11"/>
  <c r="H491" i="11"/>
  <c r="G495" i="11"/>
  <c r="G508" i="11"/>
  <c r="H542" i="11"/>
  <c r="I542" i="11"/>
  <c r="J575" i="11"/>
  <c r="H578" i="11"/>
  <c r="J671" i="11"/>
  <c r="G671" i="11"/>
  <c r="I671" i="11"/>
  <c r="H260" i="11"/>
  <c r="I272" i="11"/>
  <c r="H272" i="11"/>
  <c r="H354" i="11"/>
  <c r="G360" i="11"/>
  <c r="I366" i="11"/>
  <c r="H372" i="11"/>
  <c r="I404" i="11"/>
  <c r="G404" i="11"/>
  <c r="J404" i="11"/>
  <c r="I411" i="11"/>
  <c r="G415" i="11"/>
  <c r="I452" i="11"/>
  <c r="H453" i="11"/>
  <c r="J452" i="11"/>
  <c r="G452" i="11"/>
  <c r="J459" i="11"/>
  <c r="J474" i="11"/>
  <c r="H474" i="11"/>
  <c r="J477" i="11"/>
  <c r="G492" i="11"/>
  <c r="I492" i="11"/>
  <c r="J495" i="11"/>
  <c r="I508" i="11"/>
  <c r="J535" i="11"/>
  <c r="I535" i="11"/>
  <c r="H535" i="11"/>
  <c r="G535" i="11"/>
  <c r="H556" i="11"/>
  <c r="I556" i="11"/>
  <c r="G556" i="11"/>
  <c r="G426" i="11"/>
  <c r="I426" i="11"/>
  <c r="H445" i="11"/>
  <c r="G445" i="11"/>
  <c r="J445" i="11"/>
  <c r="H452" i="11"/>
  <c r="G460" i="11"/>
  <c r="J460" i="11"/>
  <c r="H460" i="11"/>
  <c r="G474" i="11"/>
  <c r="H481" i="11"/>
  <c r="H492" i="11"/>
  <c r="H501" i="11"/>
  <c r="I501" i="11"/>
  <c r="J542" i="11"/>
  <c r="J556" i="11"/>
  <c r="G588" i="11"/>
  <c r="I588" i="11"/>
  <c r="J588" i="11"/>
  <c r="H588" i="11"/>
  <c r="I592" i="11"/>
  <c r="H592" i="11"/>
  <c r="J592" i="11"/>
  <c r="H609" i="11"/>
  <c r="J609" i="11"/>
  <c r="I609" i="11"/>
  <c r="J521" i="11"/>
  <c r="G521" i="11"/>
  <c r="J534" i="11"/>
  <c r="I534" i="11"/>
  <c r="I547" i="11"/>
  <c r="H547" i="11"/>
  <c r="I566" i="11"/>
  <c r="J566" i="11"/>
  <c r="I579" i="11"/>
  <c r="J579" i="11"/>
  <c r="J593" i="11"/>
  <c r="G593" i="11"/>
  <c r="J635" i="11"/>
  <c r="I635" i="11"/>
  <c r="H646" i="11"/>
  <c r="J646" i="11"/>
  <c r="I646" i="11"/>
  <c r="H677" i="11"/>
  <c r="I677" i="11"/>
  <c r="J677" i="11"/>
  <c r="G677" i="11"/>
  <c r="G762" i="11"/>
  <c r="J762" i="11"/>
  <c r="I762" i="11"/>
  <c r="G524" i="11"/>
  <c r="I524" i="11"/>
  <c r="G560" i="11"/>
  <c r="I560" i="11"/>
  <c r="J586" i="11"/>
  <c r="H586" i="11"/>
  <c r="H617" i="11"/>
  <c r="G617" i="11"/>
  <c r="I617" i="11"/>
  <c r="I628" i="11"/>
  <c r="H628" i="11"/>
  <c r="J628" i="11"/>
  <c r="G628" i="11"/>
  <c r="H709" i="11"/>
  <c r="J709" i="11"/>
  <c r="G709" i="11"/>
  <c r="I397" i="11"/>
  <c r="I438" i="11"/>
  <c r="I478" i="11"/>
  <c r="G478" i="11"/>
  <c r="H499" i="11"/>
  <c r="I521" i="11"/>
  <c r="H524" i="11"/>
  <c r="H534" i="11"/>
  <c r="I538" i="11"/>
  <c r="H538" i="11"/>
  <c r="G544" i="11"/>
  <c r="J547" i="11"/>
  <c r="I551" i="11"/>
  <c r="H554" i="11"/>
  <c r="H560" i="11"/>
  <c r="H566" i="11"/>
  <c r="H579" i="11"/>
  <c r="G586" i="11"/>
  <c r="I593" i="11"/>
  <c r="I596" i="11"/>
  <c r="H603" i="11"/>
  <c r="H613" i="11"/>
  <c r="J617" i="11"/>
  <c r="I629" i="11"/>
  <c r="H629" i="11"/>
  <c r="H635" i="11"/>
  <c r="J647" i="11"/>
  <c r="I647" i="11"/>
  <c r="G647" i="11"/>
  <c r="I709" i="11"/>
  <c r="I580" i="11"/>
  <c r="G580" i="11"/>
  <c r="G600" i="11"/>
  <c r="J600" i="11"/>
  <c r="I600" i="11"/>
  <c r="G636" i="11"/>
  <c r="J636" i="11"/>
  <c r="I640" i="11"/>
  <c r="J640" i="11"/>
  <c r="H640" i="11"/>
  <c r="I664" i="11"/>
  <c r="H664" i="11"/>
  <c r="G664" i="11"/>
  <c r="J664" i="11"/>
  <c r="G726" i="11"/>
  <c r="J726" i="11"/>
  <c r="H726" i="11"/>
  <c r="J731" i="11"/>
  <c r="G731" i="11"/>
  <c r="I731" i="11"/>
  <c r="H731" i="11"/>
  <c r="I737" i="11"/>
  <c r="H737" i="11"/>
  <c r="J737" i="11"/>
  <c r="G737" i="11"/>
  <c r="G500" i="11"/>
  <c r="J500" i="11"/>
  <c r="H506" i="11"/>
  <c r="G506" i="11"/>
  <c r="I525" i="11"/>
  <c r="J525" i="11"/>
  <c r="J544" i="11"/>
  <c r="J552" i="11"/>
  <c r="H552" i="11"/>
  <c r="G567" i="11"/>
  <c r="H580" i="11"/>
  <c r="J587" i="11"/>
  <c r="G587" i="11"/>
  <c r="G594" i="11"/>
  <c r="H597" i="11"/>
  <c r="I597" i="11"/>
  <c r="J597" i="11"/>
  <c r="H600" i="11"/>
  <c r="J625" i="11"/>
  <c r="I625" i="11"/>
  <c r="H636" i="11"/>
  <c r="G640" i="11"/>
  <c r="I651" i="11"/>
  <c r="J651" i="11"/>
  <c r="H651" i="11"/>
  <c r="G651" i="11"/>
  <c r="I726" i="11"/>
  <c r="I732" i="11"/>
  <c r="J732" i="11"/>
  <c r="H732" i="11"/>
  <c r="G732" i="11"/>
  <c r="H749" i="11"/>
  <c r="J749" i="11"/>
  <c r="I749" i="11"/>
  <c r="G752" i="11"/>
  <c r="I752" i="11"/>
  <c r="J752" i="11"/>
  <c r="H752" i="11"/>
  <c r="J288" i="11"/>
  <c r="H319" i="11"/>
  <c r="J329" i="11"/>
  <c r="I351" i="11"/>
  <c r="I368" i="11"/>
  <c r="G368" i="11"/>
  <c r="H409" i="11"/>
  <c r="G409" i="11"/>
  <c r="J422" i="11"/>
  <c r="G450" i="11"/>
  <c r="I450" i="11"/>
  <c r="J472" i="11"/>
  <c r="J475" i="11"/>
  <c r="J496" i="11"/>
  <c r="H500" i="11"/>
  <c r="I503" i="11"/>
  <c r="I506" i="11"/>
  <c r="G516" i="11"/>
  <c r="H519" i="11"/>
  <c r="G519" i="11"/>
  <c r="G525" i="11"/>
  <c r="G552" i="11"/>
  <c r="I567" i="11"/>
  <c r="I574" i="11"/>
  <c r="H574" i="11"/>
  <c r="G574" i="11"/>
  <c r="J580" i="11"/>
  <c r="H587" i="11"/>
  <c r="H594" i="11"/>
  <c r="G597" i="11"/>
  <c r="G614" i="11"/>
  <c r="H614" i="11"/>
  <c r="I614" i="11"/>
  <c r="G625" i="11"/>
  <c r="H630" i="11"/>
  <c r="J630" i="11"/>
  <c r="H633" i="11"/>
  <c r="I633" i="11"/>
  <c r="J633" i="11"/>
  <c r="I636" i="11"/>
  <c r="I652" i="11"/>
  <c r="J652" i="11"/>
  <c r="H652" i="11"/>
  <c r="G660" i="11"/>
  <c r="G674" i="11"/>
  <c r="J674" i="11"/>
  <c r="H674" i="11"/>
  <c r="J497" i="11"/>
  <c r="G497" i="11"/>
  <c r="I497" i="11"/>
  <c r="I500" i="11"/>
  <c r="K23" i="2" s="1"/>
  <c r="J506" i="11"/>
  <c r="H516" i="11"/>
  <c r="H525" i="11"/>
  <c r="G532" i="11"/>
  <c r="J532" i="11"/>
  <c r="I552" i="11"/>
  <c r="J567" i="11"/>
  <c r="J571" i="11"/>
  <c r="G571" i="11"/>
  <c r="I587" i="11"/>
  <c r="I594" i="11"/>
  <c r="J611" i="11"/>
  <c r="I611" i="11"/>
  <c r="G611" i="11"/>
  <c r="J614" i="11"/>
  <c r="H625" i="11"/>
  <c r="G630" i="11"/>
  <c r="G633" i="11"/>
  <c r="J644" i="11"/>
  <c r="I644" i="11"/>
  <c r="G644" i="11"/>
  <c r="G652" i="11"/>
  <c r="I656" i="11"/>
  <c r="H656" i="11"/>
  <c r="H660" i="11"/>
  <c r="I674" i="11"/>
  <c r="J608" i="11"/>
  <c r="G608" i="11"/>
  <c r="I615" i="11"/>
  <c r="H615" i="11"/>
  <c r="G626" i="11"/>
  <c r="I626" i="11"/>
  <c r="H626" i="11"/>
  <c r="G653" i="11"/>
  <c r="J653" i="11"/>
  <c r="H670" i="11"/>
  <c r="G670" i="11"/>
  <c r="H675" i="11"/>
  <c r="J675" i="11"/>
  <c r="J683" i="11"/>
  <c r="H683" i="11"/>
  <c r="G683" i="11"/>
  <c r="J702" i="11"/>
  <c r="H702" i="11"/>
  <c r="G702" i="11"/>
  <c r="I702" i="11"/>
  <c r="H608" i="11"/>
  <c r="J626" i="11"/>
  <c r="H653" i="11"/>
  <c r="I666" i="11"/>
  <c r="H666" i="11"/>
  <c r="G666" i="11"/>
  <c r="I670" i="11"/>
  <c r="G675" i="11"/>
  <c r="I683" i="11"/>
  <c r="J707" i="11"/>
  <c r="I707" i="11"/>
  <c r="H707" i="11"/>
  <c r="I440" i="11"/>
  <c r="G440" i="11"/>
  <c r="I462" i="11"/>
  <c r="G488" i="11"/>
  <c r="I488" i="11"/>
  <c r="J488" i="11"/>
  <c r="J533" i="11"/>
  <c r="G533" i="11"/>
  <c r="G546" i="11"/>
  <c r="H546" i="11"/>
  <c r="I608" i="11"/>
  <c r="G612" i="11"/>
  <c r="J615" i="11"/>
  <c r="I653" i="11"/>
  <c r="G662" i="11"/>
  <c r="J662" i="11"/>
  <c r="I662" i="11"/>
  <c r="J666" i="11"/>
  <c r="J670" i="11"/>
  <c r="I675" i="11"/>
  <c r="H694" i="11"/>
  <c r="I694" i="11"/>
  <c r="G694" i="11"/>
  <c r="G707" i="11"/>
  <c r="H555" i="11"/>
  <c r="G555" i="11"/>
  <c r="G582" i="11"/>
  <c r="I582" i="11"/>
  <c r="H585" i="11"/>
  <c r="G585" i="11"/>
  <c r="I604" i="11"/>
  <c r="J604" i="11"/>
  <c r="J637" i="11"/>
  <c r="I637" i="11"/>
  <c r="G650" i="11"/>
  <c r="H650" i="11"/>
  <c r="J650" i="11"/>
  <c r="G657" i="11"/>
  <c r="J661" i="11"/>
  <c r="H661" i="11"/>
  <c r="I661" i="11"/>
  <c r="G661" i="11"/>
  <c r="G672" i="11"/>
  <c r="I672" i="11"/>
  <c r="I676" i="11"/>
  <c r="H676" i="11"/>
  <c r="G676" i="11"/>
  <c r="I696" i="11"/>
  <c r="H696" i="11"/>
  <c r="J706" i="11"/>
  <c r="G710" i="11"/>
  <c r="J710" i="11"/>
  <c r="J730" i="11"/>
  <c r="J735" i="11"/>
  <c r="H735" i="11"/>
  <c r="J745" i="11"/>
  <c r="I745" i="11"/>
  <c r="H765" i="11"/>
  <c r="J765" i="11"/>
  <c r="I765" i="11"/>
  <c r="J769" i="11"/>
  <c r="I769" i="11"/>
  <c r="J781" i="11"/>
  <c r="I781" i="11"/>
  <c r="I808" i="11"/>
  <c r="H808" i="11"/>
  <c r="J808" i="11"/>
  <c r="G808" i="11"/>
  <c r="H848" i="11"/>
  <c r="J848" i="11"/>
  <c r="I848" i="11"/>
  <c r="G848" i="11"/>
  <c r="J786" i="11"/>
  <c r="I786" i="11"/>
  <c r="I797" i="11"/>
  <c r="J797" i="11"/>
  <c r="H797" i="11"/>
  <c r="G797" i="11"/>
  <c r="I812" i="11"/>
  <c r="J812" i="11"/>
  <c r="H812" i="11"/>
  <c r="J882" i="11"/>
  <c r="I882" i="11"/>
  <c r="H882" i="11"/>
  <c r="G882" i="11"/>
  <c r="G638" i="11"/>
  <c r="J638" i="11"/>
  <c r="I658" i="11"/>
  <c r="H658" i="11"/>
  <c r="G658" i="11"/>
  <c r="J668" i="11"/>
  <c r="H673" i="11"/>
  <c r="G673" i="11"/>
  <c r="J692" i="11"/>
  <c r="J697" i="11"/>
  <c r="G697" i="11"/>
  <c r="I697" i="11"/>
  <c r="G711" i="11"/>
  <c r="I711" i="11"/>
  <c r="H711" i="11"/>
  <c r="I736" i="11"/>
  <c r="H736" i="11"/>
  <c r="I742" i="11"/>
  <c r="G746" i="11"/>
  <c r="J746" i="11"/>
  <c r="H777" i="11"/>
  <c r="I777" i="11"/>
  <c r="J777" i="11"/>
  <c r="G777" i="11"/>
  <c r="G786" i="11"/>
  <c r="H789" i="11"/>
  <c r="G789" i="11"/>
  <c r="J789" i="11"/>
  <c r="I789" i="11"/>
  <c r="J805" i="11"/>
  <c r="I805" i="11"/>
  <c r="H805" i="11"/>
  <c r="G805" i="11"/>
  <c r="H809" i="11"/>
  <c r="G812" i="11"/>
  <c r="J899" i="11"/>
  <c r="I899" i="11"/>
  <c r="H899" i="11"/>
  <c r="G899" i="11"/>
  <c r="H669" i="11"/>
  <c r="I669" i="11"/>
  <c r="J669" i="11"/>
  <c r="H693" i="11"/>
  <c r="I693" i="11"/>
  <c r="G693" i="11"/>
  <c r="I728" i="11"/>
  <c r="H728" i="11"/>
  <c r="G728" i="11"/>
  <c r="H774" i="11"/>
  <c r="J774" i="11"/>
  <c r="I774" i="11"/>
  <c r="J778" i="11"/>
  <c r="I778" i="11"/>
  <c r="H786" i="11"/>
  <c r="H790" i="11"/>
  <c r="J790" i="11"/>
  <c r="H798" i="11"/>
  <c r="J858" i="11"/>
  <c r="H858" i="11"/>
  <c r="I858" i="11"/>
  <c r="G858" i="11"/>
  <c r="J874" i="11"/>
  <c r="I874" i="11"/>
  <c r="H874" i="11"/>
  <c r="G874" i="11"/>
  <c r="H483" i="11"/>
  <c r="G483" i="11"/>
  <c r="G602" i="11"/>
  <c r="J602" i="11"/>
  <c r="I605" i="11"/>
  <c r="G618" i="11"/>
  <c r="I618" i="11"/>
  <c r="H621" i="11"/>
  <c r="G621" i="11"/>
  <c r="I624" i="11"/>
  <c r="I638" i="11"/>
  <c r="J659" i="11"/>
  <c r="G659" i="11"/>
  <c r="I659" i="11"/>
  <c r="G669" i="11"/>
  <c r="J673" i="11"/>
  <c r="I687" i="11"/>
  <c r="J687" i="11"/>
  <c r="G690" i="11"/>
  <c r="J690" i="11"/>
  <c r="I690" i="11"/>
  <c r="J693" i="11"/>
  <c r="H704" i="11"/>
  <c r="I712" i="11"/>
  <c r="H712" i="11"/>
  <c r="J725" i="11"/>
  <c r="I725" i="11"/>
  <c r="J728" i="11"/>
  <c r="J736" i="11"/>
  <c r="I746" i="11"/>
  <c r="I759" i="11"/>
  <c r="J759" i="11"/>
  <c r="G774" i="11"/>
  <c r="G778" i="11"/>
  <c r="J783" i="11"/>
  <c r="I783" i="11"/>
  <c r="G790" i="11"/>
  <c r="G842" i="11"/>
  <c r="J842" i="11"/>
  <c r="I842" i="11"/>
  <c r="I771" i="11"/>
  <c r="J771" i="11"/>
  <c r="H771" i="11"/>
  <c r="I802" i="11"/>
  <c r="H802" i="11"/>
  <c r="G802" i="11"/>
  <c r="G771" i="11"/>
  <c r="J802" i="11"/>
  <c r="G814" i="11"/>
  <c r="J814" i="11"/>
  <c r="I814" i="11"/>
  <c r="I822" i="11"/>
  <c r="H823" i="11"/>
  <c r="J822" i="11"/>
  <c r="H822" i="11"/>
  <c r="I855" i="11"/>
  <c r="J855" i="11"/>
  <c r="H855" i="11"/>
  <c r="G855" i="11"/>
  <c r="G941" i="11"/>
  <c r="H941" i="11"/>
  <c r="J941" i="11"/>
  <c r="I941" i="11"/>
  <c r="I772" i="11"/>
  <c r="H772" i="11"/>
  <c r="J695" i="11"/>
  <c r="G695" i="11"/>
  <c r="I699" i="11"/>
  <c r="H699" i="11"/>
  <c r="J719" i="11"/>
  <c r="G719" i="11"/>
  <c r="G722" i="11"/>
  <c r="J722" i="11"/>
  <c r="I722" i="11"/>
  <c r="I738" i="11"/>
  <c r="H738" i="11"/>
  <c r="H754" i="11"/>
  <c r="I754" i="11"/>
  <c r="G754" i="11"/>
  <c r="I795" i="11"/>
  <c r="H796" i="11"/>
  <c r="J795" i="11"/>
  <c r="G734" i="11"/>
  <c r="I734" i="11"/>
  <c r="H734" i="11"/>
  <c r="J768" i="11"/>
  <c r="I768" i="11"/>
  <c r="H768" i="11"/>
  <c r="G780" i="11"/>
  <c r="J780" i="11"/>
  <c r="I780" i="11"/>
  <c r="G795" i="11"/>
  <c r="I880" i="11"/>
  <c r="H880" i="11"/>
  <c r="J880" i="11"/>
  <c r="G880" i="11"/>
  <c r="H929" i="11"/>
  <c r="J929" i="11"/>
  <c r="I929" i="11"/>
  <c r="G929" i="11"/>
  <c r="I695" i="11"/>
  <c r="J699" i="11"/>
  <c r="I706" i="11"/>
  <c r="I719" i="11"/>
  <c r="I723" i="11"/>
  <c r="J723" i="11"/>
  <c r="I730" i="11"/>
  <c r="J734" i="11"/>
  <c r="J738" i="11"/>
  <c r="I748" i="11"/>
  <c r="J748" i="11"/>
  <c r="H748" i="11"/>
  <c r="I761" i="11"/>
  <c r="H761" i="11"/>
  <c r="G761" i="11"/>
  <c r="G792" i="11"/>
  <c r="J792" i="11"/>
  <c r="J819" i="11"/>
  <c r="I819" i="11"/>
  <c r="H819" i="11"/>
  <c r="G819" i="11"/>
  <c r="J911" i="11"/>
  <c r="G911" i="11"/>
  <c r="I911" i="11"/>
  <c r="H912" i="11"/>
  <c r="H911" i="11"/>
  <c r="G866" i="11"/>
  <c r="J866" i="11"/>
  <c r="I866" i="11"/>
  <c r="H866" i="11"/>
  <c r="J905" i="11"/>
  <c r="I905" i="11"/>
  <c r="H905" i="11"/>
  <c r="J917" i="11"/>
  <c r="I917" i="11"/>
  <c r="H920" i="11"/>
  <c r="J920" i="11"/>
  <c r="I920" i="11"/>
  <c r="G920" i="11"/>
  <c r="G960" i="11"/>
  <c r="J960" i="11"/>
  <c r="H960" i="11"/>
  <c r="H961" i="11"/>
  <c r="I990" i="11"/>
  <c r="J990" i="11"/>
  <c r="G990" i="11"/>
  <c r="H1700" i="11"/>
  <c r="I1700" i="11"/>
  <c r="J1700" i="11"/>
  <c r="G1700" i="11"/>
  <c r="I800" i="11"/>
  <c r="G800" i="11"/>
  <c r="G834" i="11"/>
  <c r="J834" i="11"/>
  <c r="H837" i="11"/>
  <c r="I837" i="11"/>
  <c r="J843" i="11"/>
  <c r="J853" i="11"/>
  <c r="G853" i="11"/>
  <c r="J863" i="11"/>
  <c r="I863" i="11"/>
  <c r="I867" i="11"/>
  <c r="J867" i="11"/>
  <c r="H867" i="11"/>
  <c r="H885" i="11"/>
  <c r="I885" i="11"/>
  <c r="J885" i="11"/>
  <c r="J893" i="11"/>
  <c r="G905" i="11"/>
  <c r="G917" i="11"/>
  <c r="I921" i="11"/>
  <c r="J921" i="11"/>
  <c r="G921" i="11"/>
  <c r="I960" i="11"/>
  <c r="H990" i="11"/>
  <c r="H785" i="11"/>
  <c r="I785" i="11"/>
  <c r="G794" i="11"/>
  <c r="J794" i="11"/>
  <c r="I844" i="11"/>
  <c r="H844" i="11"/>
  <c r="J844" i="11"/>
  <c r="I894" i="11"/>
  <c r="H894" i="11"/>
  <c r="G894" i="11"/>
  <c r="H917" i="11"/>
  <c r="I1011" i="11"/>
  <c r="G1011" i="11"/>
  <c r="H1011" i="11"/>
  <c r="J1011" i="11"/>
  <c r="G764" i="11"/>
  <c r="J767" i="11"/>
  <c r="G767" i="11"/>
  <c r="H770" i="11"/>
  <c r="J779" i="11"/>
  <c r="I779" i="11"/>
  <c r="G782" i="11"/>
  <c r="J782" i="11"/>
  <c r="I782" i="11"/>
  <c r="G785" i="11"/>
  <c r="H794" i="11"/>
  <c r="G810" i="11"/>
  <c r="H811" i="11"/>
  <c r="H813" i="11"/>
  <c r="I813" i="11"/>
  <c r="J841" i="11"/>
  <c r="I841" i="11"/>
  <c r="G844" i="11"/>
  <c r="G890" i="11"/>
  <c r="J890" i="11"/>
  <c r="J894" i="11"/>
  <c r="H906" i="11"/>
  <c r="G914" i="11"/>
  <c r="J914" i="11"/>
  <c r="J926" i="11"/>
  <c r="I926" i="11"/>
  <c r="J980" i="11"/>
  <c r="I980" i="11"/>
  <c r="H983" i="11"/>
  <c r="G983" i="11"/>
  <c r="I983" i="11"/>
  <c r="H801" i="11"/>
  <c r="J801" i="11"/>
  <c r="I1008" i="11"/>
  <c r="H1008" i="11"/>
  <c r="J1008" i="11"/>
  <c r="G1008" i="11"/>
  <c r="H826" i="11"/>
  <c r="I826" i="11"/>
  <c r="G845" i="11"/>
  <c r="H868" i="11"/>
  <c r="G902" i="11"/>
  <c r="J902" i="11"/>
  <c r="I902" i="11"/>
  <c r="H902" i="11"/>
  <c r="I951" i="11"/>
  <c r="H951" i="11"/>
  <c r="J951" i="11"/>
  <c r="H980" i="11"/>
  <c r="J891" i="11"/>
  <c r="I891" i="11"/>
  <c r="H891" i="11"/>
  <c r="I903" i="11"/>
  <c r="G903" i="11"/>
  <c r="J903" i="11"/>
  <c r="J923" i="11"/>
  <c r="I923" i="11"/>
  <c r="G951" i="11"/>
  <c r="J623" i="11"/>
  <c r="G623" i="11"/>
  <c r="G708" i="11"/>
  <c r="H708" i="11"/>
  <c r="H821" i="11"/>
  <c r="G821" i="11"/>
  <c r="J839" i="11"/>
  <c r="G839" i="11"/>
  <c r="I892" i="11"/>
  <c r="J892" i="11"/>
  <c r="H892" i="11"/>
  <c r="H944" i="11"/>
  <c r="J944" i="11"/>
  <c r="G944" i="11"/>
  <c r="J964" i="11"/>
  <c r="I964" i="11"/>
  <c r="H964" i="11"/>
  <c r="G969" i="11"/>
  <c r="H969" i="11"/>
  <c r="I969" i="11"/>
  <c r="H705" i="11"/>
  <c r="I705" i="11"/>
  <c r="G705" i="11"/>
  <c r="I760" i="11"/>
  <c r="H760" i="11"/>
  <c r="I796" i="11"/>
  <c r="G796" i="11"/>
  <c r="H839" i="11"/>
  <c r="G870" i="11"/>
  <c r="I870" i="11"/>
  <c r="H870" i="11"/>
  <c r="J877" i="11"/>
  <c r="I877" i="11"/>
  <c r="H877" i="11"/>
  <c r="G892" i="11"/>
  <c r="J896" i="11"/>
  <c r="I896" i="11"/>
  <c r="J928" i="11"/>
  <c r="H928" i="11"/>
  <c r="G928" i="11"/>
  <c r="J940" i="11"/>
  <c r="I940" i="11"/>
  <c r="H940" i="11"/>
  <c r="J815" i="11"/>
  <c r="H815" i="11"/>
  <c r="G818" i="11"/>
  <c r="J818" i="11"/>
  <c r="H818" i="11"/>
  <c r="H827" i="11"/>
  <c r="G830" i="11"/>
  <c r="I830" i="11"/>
  <c r="G852" i="11"/>
  <c r="J852" i="11"/>
  <c r="G888" i="11"/>
  <c r="J888" i="11"/>
  <c r="I888" i="11"/>
  <c r="H904" i="11"/>
  <c r="I908" i="11"/>
  <c r="G908" i="11"/>
  <c r="J908" i="11"/>
  <c r="H908" i="11"/>
  <c r="I928" i="11"/>
  <c r="H932" i="11"/>
  <c r="I932" i="11"/>
  <c r="H933" i="11"/>
  <c r="H937" i="11"/>
  <c r="I936" i="11"/>
  <c r="H936" i="11"/>
  <c r="G936" i="11"/>
  <c r="G940" i="11"/>
  <c r="J945" i="11"/>
  <c r="I945" i="11"/>
  <c r="H945" i="11"/>
  <c r="J953" i="11"/>
  <c r="H953" i="11"/>
  <c r="G953" i="11"/>
  <c r="H956" i="11"/>
  <c r="G956" i="11"/>
  <c r="H965" i="11"/>
  <c r="J965" i="11"/>
  <c r="I965" i="11"/>
  <c r="G965" i="11"/>
  <c r="J970" i="11"/>
  <c r="H970" i="11"/>
  <c r="I970" i="11"/>
  <c r="J994" i="11"/>
  <c r="I994" i="11"/>
  <c r="H994" i="11"/>
  <c r="H1019" i="11"/>
  <c r="G1019" i="11"/>
  <c r="J1019" i="11"/>
  <c r="I1019" i="11"/>
  <c r="J803" i="11"/>
  <c r="G803" i="11"/>
  <c r="H825" i="11"/>
  <c r="I939" i="11"/>
  <c r="J939" i="11"/>
  <c r="I977" i="11"/>
  <c r="J977" i="11"/>
  <c r="G984" i="11"/>
  <c r="J984" i="11"/>
  <c r="H984" i="11"/>
  <c r="H991" i="11"/>
  <c r="G994" i="11"/>
  <c r="G1002" i="11"/>
  <c r="I1020" i="11"/>
  <c r="G1020" i="11"/>
  <c r="H1020" i="11"/>
  <c r="I991" i="11"/>
  <c r="H1002" i="11"/>
  <c r="G861" i="11"/>
  <c r="G864" i="11"/>
  <c r="J875" i="11"/>
  <c r="G875" i="11"/>
  <c r="G886" i="11"/>
  <c r="G912" i="11"/>
  <c r="G915" i="11"/>
  <c r="H939" i="11"/>
  <c r="G949" i="11"/>
  <c r="H949" i="11"/>
  <c r="I961" i="11"/>
  <c r="H967" i="11"/>
  <c r="G971" i="11"/>
  <c r="I974" i="11"/>
  <c r="H974" i="11"/>
  <c r="H977" i="11"/>
  <c r="J991" i="11"/>
  <c r="J1002" i="11"/>
  <c r="I1013" i="11"/>
  <c r="G1013" i="11"/>
  <c r="I978" i="11"/>
  <c r="G978" i="11"/>
  <c r="J978" i="11"/>
  <c r="H978" i="11"/>
  <c r="G988" i="11"/>
  <c r="I988" i="11"/>
  <c r="G1032" i="11"/>
  <c r="I1032" i="11"/>
  <c r="H1032" i="11"/>
  <c r="G1172" i="11"/>
  <c r="I1172" i="11"/>
  <c r="J1172" i="11"/>
  <c r="H1172" i="11"/>
  <c r="H968" i="11"/>
  <c r="J968" i="11"/>
  <c r="H988" i="11"/>
  <c r="J1032" i="11"/>
  <c r="G1068" i="11"/>
  <c r="J1068" i="11"/>
  <c r="I1068" i="11"/>
  <c r="H1068" i="11"/>
  <c r="H1069" i="11"/>
  <c r="J878" i="11"/>
  <c r="I881" i="11"/>
  <c r="I889" i="11"/>
  <c r="J897" i="11"/>
  <c r="J900" i="11"/>
  <c r="J906" i="11"/>
  <c r="J934" i="11"/>
  <c r="H934" i="11"/>
  <c r="G962" i="11"/>
  <c r="G968" i="11"/>
  <c r="G979" i="11"/>
  <c r="J988" i="11"/>
  <c r="G996" i="11"/>
  <c r="I996" i="11"/>
  <c r="J1102" i="11"/>
  <c r="I1102" i="11"/>
  <c r="G1102" i="11"/>
  <c r="H1102" i="11"/>
  <c r="I700" i="11"/>
  <c r="H700" i="11"/>
  <c r="H741" i="11"/>
  <c r="I741" i="11"/>
  <c r="G851" i="11"/>
  <c r="G854" i="11"/>
  <c r="J854" i="11"/>
  <c r="H857" i="11"/>
  <c r="G862" i="11"/>
  <c r="G873" i="11"/>
  <c r="J913" i="11"/>
  <c r="H913" i="11"/>
  <c r="G922" i="11"/>
  <c r="H925" i="11"/>
  <c r="G931" i="11"/>
  <c r="G934" i="11"/>
  <c r="H962" i="11"/>
  <c r="I968" i="11"/>
  <c r="H979" i="11"/>
  <c r="H996" i="11"/>
  <c r="G1000" i="11"/>
  <c r="I1000" i="11"/>
  <c r="H1000" i="11"/>
  <c r="H1103" i="11"/>
  <c r="I1103" i="11"/>
  <c r="J1103" i="11"/>
  <c r="G1103" i="11"/>
  <c r="H1109" i="11"/>
  <c r="G1109" i="11"/>
  <c r="J1109" i="11"/>
  <c r="I1109" i="11"/>
  <c r="H1007" i="11"/>
  <c r="I1007" i="11"/>
  <c r="J935" i="11"/>
  <c r="H935" i="11"/>
  <c r="G1007" i="11"/>
  <c r="H1087" i="11"/>
  <c r="J1087" i="11"/>
  <c r="G1087" i="11"/>
  <c r="I1087" i="11"/>
  <c r="I963" i="11"/>
  <c r="J963" i="11"/>
  <c r="H1016" i="11"/>
  <c r="J1023" i="11"/>
  <c r="I1023" i="11"/>
  <c r="G1023" i="11"/>
  <c r="I1071" i="11"/>
  <c r="J1071" i="11"/>
  <c r="G1071" i="11"/>
  <c r="I1086" i="11"/>
  <c r="G1086" i="11"/>
  <c r="J1086" i="11"/>
  <c r="H1086" i="11"/>
  <c r="J1141" i="11"/>
  <c r="G1141" i="11"/>
  <c r="I1141" i="11"/>
  <c r="H916" i="11"/>
  <c r="I924" i="11"/>
  <c r="H927" i="11"/>
  <c r="H946" i="11"/>
  <c r="I952" i="11"/>
  <c r="J952" i="11"/>
  <c r="H957" i="11"/>
  <c r="H963" i="11"/>
  <c r="I975" i="11"/>
  <c r="J975" i="11"/>
  <c r="J997" i="11"/>
  <c r="I997" i="11"/>
  <c r="G1024" i="11"/>
  <c r="I1024" i="11"/>
  <c r="I1056" i="11"/>
  <c r="H1056" i="11"/>
  <c r="G1056" i="11"/>
  <c r="H1115" i="11"/>
  <c r="G1115" i="11"/>
  <c r="J1115" i="11"/>
  <c r="J1142" i="11"/>
  <c r="H1142" i="11"/>
  <c r="G1142" i="11"/>
  <c r="I1158" i="11"/>
  <c r="G1158" i="11"/>
  <c r="J1158" i="11"/>
  <c r="H1031" i="11"/>
  <c r="J1031" i="11"/>
  <c r="G1031" i="11"/>
  <c r="H1042" i="11"/>
  <c r="I1042" i="11"/>
  <c r="G1060" i="11"/>
  <c r="I1060" i="11"/>
  <c r="J1060" i="11"/>
  <c r="J1064" i="11"/>
  <c r="H1064" i="11"/>
  <c r="I1083" i="11"/>
  <c r="J1083" i="11"/>
  <c r="G1083" i="11"/>
  <c r="H1095" i="11"/>
  <c r="G1095" i="11"/>
  <c r="I1116" i="11"/>
  <c r="J1116" i="11"/>
  <c r="G1116" i="11"/>
  <c r="J1257" i="11"/>
  <c r="H1257" i="11"/>
  <c r="I1257" i="11"/>
  <c r="G1257" i="11"/>
  <c r="J1312" i="11"/>
  <c r="G1312" i="11"/>
  <c r="I1312" i="11"/>
  <c r="H1312" i="11"/>
  <c r="J1343" i="11"/>
  <c r="I1343" i="11"/>
  <c r="H1343" i="11"/>
  <c r="G1343" i="11"/>
  <c r="G1025" i="11"/>
  <c r="J1025" i="11"/>
  <c r="I1031" i="11"/>
  <c r="G1042" i="11"/>
  <c r="J1046" i="11"/>
  <c r="I1046" i="11"/>
  <c r="G1046" i="11"/>
  <c r="H1060" i="11"/>
  <c r="G1064" i="11"/>
  <c r="H1083" i="11"/>
  <c r="I1095" i="11"/>
  <c r="H1116" i="11"/>
  <c r="J1061" i="11"/>
  <c r="H1061" i="11"/>
  <c r="I1064" i="11"/>
  <c r="J1095" i="11"/>
  <c r="J1124" i="11"/>
  <c r="G1124" i="11"/>
  <c r="I1194" i="11"/>
  <c r="G1194" i="11"/>
  <c r="J1194" i="11"/>
  <c r="H1194" i="11"/>
  <c r="J1229" i="11"/>
  <c r="I1229" i="11"/>
  <c r="G1229" i="11"/>
  <c r="H1229" i="11"/>
  <c r="I1026" i="11"/>
  <c r="J1026" i="11"/>
  <c r="G1026" i="11"/>
  <c r="J1033" i="11"/>
  <c r="G1033" i="11"/>
  <c r="I1061" i="11"/>
  <c r="J1069" i="11"/>
  <c r="G1069" i="11"/>
  <c r="I1069" i="11"/>
  <c r="J1121" i="11"/>
  <c r="G1121" i="11"/>
  <c r="I1124" i="11"/>
  <c r="H1128" i="11"/>
  <c r="I1128" i="11"/>
  <c r="G1128" i="11"/>
  <c r="H1037" i="11"/>
  <c r="J1037" i="11"/>
  <c r="G1037" i="11"/>
  <c r="G1168" i="11"/>
  <c r="I1168" i="11"/>
  <c r="J1168" i="11"/>
  <c r="H1168" i="11"/>
  <c r="J1213" i="11"/>
  <c r="G1213" i="11"/>
  <c r="I1213" i="11"/>
  <c r="I1033" i="11"/>
  <c r="I1037" i="11"/>
  <c r="H1045" i="11"/>
  <c r="G1044" i="11"/>
  <c r="J1070" i="11"/>
  <c r="G1070" i="11"/>
  <c r="I1070" i="11"/>
  <c r="I1074" i="11"/>
  <c r="H1074" i="11"/>
  <c r="H1075" i="11"/>
  <c r="G1074" i="11"/>
  <c r="I1097" i="11"/>
  <c r="J1097" i="11"/>
  <c r="H1097" i="11"/>
  <c r="G1097" i="11"/>
  <c r="H1145" i="11"/>
  <c r="I1145" i="11"/>
  <c r="G1145" i="11"/>
  <c r="H1213" i="11"/>
  <c r="J1034" i="11"/>
  <c r="H1034" i="11"/>
  <c r="I1038" i="11"/>
  <c r="H1038" i="11"/>
  <c r="G1038" i="11"/>
  <c r="G1048" i="11"/>
  <c r="H1048" i="11"/>
  <c r="J1052" i="11"/>
  <c r="H1052" i="11"/>
  <c r="G1052" i="11"/>
  <c r="G1107" i="11"/>
  <c r="J1107" i="11"/>
  <c r="I1107" i="11"/>
  <c r="H1107" i="11"/>
  <c r="G1132" i="11"/>
  <c r="I1132" i="11"/>
  <c r="J1132" i="11"/>
  <c r="H1132" i="11"/>
  <c r="J1092" i="11"/>
  <c r="G1092" i="11"/>
  <c r="J1105" i="11"/>
  <c r="I1105" i="11"/>
  <c r="H1127" i="11"/>
  <c r="G1127" i="11"/>
  <c r="J1127" i="11"/>
  <c r="I1134" i="11"/>
  <c r="G1134" i="11"/>
  <c r="H1175" i="11"/>
  <c r="G1175" i="11"/>
  <c r="J1179" i="11"/>
  <c r="G1179" i="11"/>
  <c r="H1186" i="11"/>
  <c r="G1186" i="11"/>
  <c r="I1205" i="11"/>
  <c r="H1205" i="11"/>
  <c r="G1228" i="11"/>
  <c r="J1228" i="11"/>
  <c r="H1228" i="11"/>
  <c r="I1228" i="11"/>
  <c r="J1288" i="11"/>
  <c r="I1288" i="11"/>
  <c r="H1288" i="11"/>
  <c r="G1288" i="11"/>
  <c r="H1311" i="11"/>
  <c r="J1311" i="11"/>
  <c r="I1311" i="11"/>
  <c r="G1311" i="11"/>
  <c r="H1067" i="11"/>
  <c r="G1067" i="11"/>
  <c r="J1093" i="11"/>
  <c r="H1093" i="11"/>
  <c r="J1106" i="11"/>
  <c r="H1106" i="11"/>
  <c r="J1198" i="11"/>
  <c r="G1198" i="11"/>
  <c r="J1214" i="11"/>
  <c r="H1214" i="11"/>
  <c r="G1367" i="11"/>
  <c r="J1367" i="11"/>
  <c r="I1367" i="11"/>
  <c r="H1367" i="11"/>
  <c r="I1155" i="11"/>
  <c r="H1155" i="11"/>
  <c r="I1169" i="11"/>
  <c r="H1169" i="11"/>
  <c r="I1306" i="11"/>
  <c r="J1306" i="11"/>
  <c r="G1306" i="11"/>
  <c r="H1049" i="11"/>
  <c r="J1067" i="11"/>
  <c r="H1080" i="11"/>
  <c r="I1093" i="11"/>
  <c r="I1106" i="11"/>
  <c r="I1119" i="11"/>
  <c r="G1119" i="11"/>
  <c r="J1129" i="11"/>
  <c r="G1129" i="11"/>
  <c r="H1138" i="11"/>
  <c r="I1146" i="11"/>
  <c r="H1146" i="11"/>
  <c r="G1146" i="11"/>
  <c r="G1155" i="11"/>
  <c r="I1159" i="11"/>
  <c r="H1162" i="11"/>
  <c r="G1169" i="11"/>
  <c r="I1198" i="11"/>
  <c r="I1214" i="11"/>
  <c r="G1356" i="11"/>
  <c r="I1356" i="11"/>
  <c r="H1356" i="11"/>
  <c r="J1155" i="11"/>
  <c r="J1169" i="11"/>
  <c r="H1181" i="11"/>
  <c r="I1181" i="11"/>
  <c r="I1191" i="11"/>
  <c r="H1191" i="11"/>
  <c r="H1199" i="11"/>
  <c r="G1199" i="11"/>
  <c r="J1199" i="11"/>
  <c r="I1210" i="11"/>
  <c r="H1210" i="11"/>
  <c r="J1219" i="11"/>
  <c r="H1219" i="11"/>
  <c r="G1219" i="11"/>
  <c r="H1222" i="11"/>
  <c r="G1222" i="11"/>
  <c r="I1222" i="11"/>
  <c r="I1238" i="11"/>
  <c r="G1238" i="11"/>
  <c r="H1238" i="11"/>
  <c r="J1238" i="11"/>
  <c r="G1332" i="11"/>
  <c r="I1332" i="11"/>
  <c r="H1332" i="11"/>
  <c r="J1332" i="11"/>
  <c r="J1356" i="11"/>
  <c r="I1430" i="11"/>
  <c r="J1430" i="11"/>
  <c r="H1430" i="11"/>
  <c r="G1430" i="11"/>
  <c r="I1006" i="11"/>
  <c r="I1012" i="11"/>
  <c r="H1015" i="11"/>
  <c r="H1035" i="11"/>
  <c r="I1050" i="11"/>
  <c r="G1050" i="11"/>
  <c r="G1084" i="11"/>
  <c r="I1084" i="11"/>
  <c r="I1100" i="11"/>
  <c r="J1119" i="11"/>
  <c r="G1136" i="11"/>
  <c r="I1136" i="11"/>
  <c r="H1139" i="11"/>
  <c r="G1139" i="11"/>
  <c r="J1143" i="11"/>
  <c r="G1143" i="11"/>
  <c r="G1156" i="11"/>
  <c r="J1156" i="11"/>
  <c r="J1160" i="11"/>
  <c r="G1160" i="11"/>
  <c r="H1163" i="11"/>
  <c r="G1163" i="11"/>
  <c r="J1163" i="11"/>
  <c r="I1170" i="11"/>
  <c r="G1170" i="11"/>
  <c r="J1177" i="11"/>
  <c r="G1177" i="11"/>
  <c r="I1177" i="11"/>
  <c r="J1196" i="11"/>
  <c r="G1196" i="11"/>
  <c r="G1210" i="11"/>
  <c r="I1219" i="11"/>
  <c r="J1222" i="11"/>
  <c r="I1239" i="11"/>
  <c r="J1239" i="11"/>
  <c r="H1239" i="11"/>
  <c r="G1239" i="11"/>
  <c r="G1308" i="11"/>
  <c r="I1308" i="11"/>
  <c r="J1308" i="11"/>
  <c r="H1308" i="11"/>
  <c r="G989" i="11"/>
  <c r="G992" i="11"/>
  <c r="G998" i="11"/>
  <c r="G1001" i="11"/>
  <c r="J1006" i="11"/>
  <c r="J1012" i="11"/>
  <c r="G1021" i="11"/>
  <c r="J1043" i="11"/>
  <c r="H1050" i="11"/>
  <c r="H1059" i="11"/>
  <c r="G1075" i="11"/>
  <c r="H1084" i="11"/>
  <c r="J1100" i="11"/>
  <c r="H1136" i="11"/>
  <c r="I1139" i="11"/>
  <c r="H1143" i="11"/>
  <c r="H1147" i="11"/>
  <c r="H1156" i="11"/>
  <c r="H1160" i="11"/>
  <c r="I1163" i="11"/>
  <c r="H1170" i="11"/>
  <c r="H1177" i="11"/>
  <c r="J1181" i="11"/>
  <c r="J1191" i="11"/>
  <c r="H1196" i="11"/>
  <c r="H1200" i="11"/>
  <c r="J1200" i="11"/>
  <c r="I1200" i="11"/>
  <c r="G1200" i="11"/>
  <c r="J1210" i="11"/>
  <c r="J1240" i="11"/>
  <c r="H1240" i="11"/>
  <c r="G1240" i="11"/>
  <c r="I1322" i="11"/>
  <c r="G1322" i="11"/>
  <c r="J1322" i="11"/>
  <c r="H1322" i="11"/>
  <c r="G1328" i="11"/>
  <c r="I1328" i="11"/>
  <c r="J1328" i="11"/>
  <c r="H1328" i="11"/>
  <c r="H1078" i="11"/>
  <c r="G1078" i="11"/>
  <c r="H1091" i="11"/>
  <c r="G1091" i="11"/>
  <c r="G1104" i="11"/>
  <c r="H1104" i="11"/>
  <c r="I1133" i="11"/>
  <c r="H1133" i="11"/>
  <c r="I1156" i="11"/>
  <c r="I1160" i="11"/>
  <c r="H1164" i="11"/>
  <c r="I1164" i="11"/>
  <c r="J1170" i="11"/>
  <c r="I1174" i="11"/>
  <c r="H1174" i="11"/>
  <c r="J1178" i="11"/>
  <c r="H1178" i="11"/>
  <c r="I1182" i="11"/>
  <c r="H1182" i="11"/>
  <c r="G1182" i="11"/>
  <c r="G1192" i="11"/>
  <c r="J1192" i="11"/>
  <c r="H1192" i="11"/>
  <c r="I1196" i="11"/>
  <c r="J1201" i="11"/>
  <c r="G1201" i="11"/>
  <c r="H1211" i="11"/>
  <c r="J1211" i="11"/>
  <c r="G1211" i="11"/>
  <c r="J1232" i="11"/>
  <c r="I1232" i="11"/>
  <c r="G1232" i="11"/>
  <c r="G1251" i="11"/>
  <c r="J1251" i="11"/>
  <c r="I1251" i="11"/>
  <c r="H1251" i="11"/>
  <c r="I1280" i="11"/>
  <c r="J1280" i="11"/>
  <c r="H1280" i="11"/>
  <c r="G1280" i="11"/>
  <c r="I1400" i="11"/>
  <c r="H1400" i="11"/>
  <c r="J1400" i="11"/>
  <c r="G1400" i="11"/>
  <c r="G1063" i="11"/>
  <c r="I1063" i="11"/>
  <c r="I1078" i="11"/>
  <c r="I1091" i="11"/>
  <c r="I1098" i="11"/>
  <c r="G1098" i="11"/>
  <c r="I1104" i="11"/>
  <c r="G1108" i="11"/>
  <c r="I1108" i="11"/>
  <c r="H1114" i="11"/>
  <c r="I1114" i="11"/>
  <c r="G1133" i="11"/>
  <c r="J1147" i="11"/>
  <c r="J1157" i="11"/>
  <c r="G1157" i="11"/>
  <c r="G1164" i="11"/>
  <c r="G1171" i="11"/>
  <c r="J1171" i="11"/>
  <c r="G1174" i="11"/>
  <c r="G1178" i="11"/>
  <c r="J1182" i="11"/>
  <c r="I1192" i="11"/>
  <c r="H1201" i="11"/>
  <c r="G1204" i="11"/>
  <c r="I1204" i="11"/>
  <c r="J1204" i="11"/>
  <c r="G1208" i="11"/>
  <c r="I1208" i="11"/>
  <c r="I1211" i="11"/>
  <c r="H1232" i="11"/>
  <c r="G1252" i="11"/>
  <c r="J1252" i="11"/>
  <c r="I1252" i="11"/>
  <c r="H1252" i="11"/>
  <c r="J1183" i="11"/>
  <c r="G1183" i="11"/>
  <c r="G1193" i="11"/>
  <c r="J1193" i="11"/>
  <c r="I1247" i="11"/>
  <c r="J1247" i="11"/>
  <c r="G1247" i="11"/>
  <c r="H1324" i="11"/>
  <c r="G1324" i="11"/>
  <c r="H1325" i="11"/>
  <c r="I1324" i="11"/>
  <c r="J1386" i="11"/>
  <c r="G1386" i="11"/>
  <c r="H1386" i="11"/>
  <c r="I1250" i="11"/>
  <c r="H1250" i="11"/>
  <c r="G1284" i="11"/>
  <c r="I1284" i="11"/>
  <c r="G1287" i="11"/>
  <c r="J1287" i="11"/>
  <c r="H1327" i="11"/>
  <c r="I1327" i="11"/>
  <c r="J1338" i="11"/>
  <c r="H1338" i="11"/>
  <c r="I1338" i="11"/>
  <c r="I1359" i="11"/>
  <c r="G1359" i="11"/>
  <c r="J1377" i="11"/>
  <c r="H1377" i="11"/>
  <c r="G1377" i="11"/>
  <c r="H1408" i="11"/>
  <c r="J1408" i="11"/>
  <c r="I1408" i="11"/>
  <c r="J1438" i="11"/>
  <c r="I1438" i="11"/>
  <c r="H1438" i="11"/>
  <c r="G1438" i="11"/>
  <c r="I1490" i="11"/>
  <c r="J1490" i="11"/>
  <c r="H1490" i="11"/>
  <c r="I1014" i="11"/>
  <c r="G1014" i="11"/>
  <c r="H1055" i="11"/>
  <c r="G1055" i="11"/>
  <c r="J1079" i="11"/>
  <c r="G1096" i="11"/>
  <c r="I1096" i="11"/>
  <c r="J1120" i="11"/>
  <c r="J1140" i="11"/>
  <c r="J1190" i="11"/>
  <c r="I1217" i="11"/>
  <c r="H1223" i="11"/>
  <c r="I1223" i="11"/>
  <c r="I1235" i="11"/>
  <c r="H1235" i="11"/>
  <c r="J1250" i="11"/>
  <c r="J1256" i="11"/>
  <c r="G1260" i="11"/>
  <c r="H1260" i="11"/>
  <c r="I1263" i="11"/>
  <c r="H1266" i="11"/>
  <c r="J1266" i="11"/>
  <c r="G1272" i="11"/>
  <c r="H1272" i="11"/>
  <c r="I1275" i="11"/>
  <c r="J1284" i="11"/>
  <c r="I1287" i="11"/>
  <c r="I1290" i="11"/>
  <c r="I1310" i="11"/>
  <c r="G1310" i="11"/>
  <c r="J1310" i="11"/>
  <c r="H1310" i="11"/>
  <c r="J1317" i="11"/>
  <c r="I1317" i="11"/>
  <c r="G1320" i="11"/>
  <c r="I1320" i="11"/>
  <c r="H1320" i="11"/>
  <c r="J1327" i="11"/>
  <c r="H1339" i="11"/>
  <c r="J1339" i="11"/>
  <c r="I1346" i="11"/>
  <c r="J1346" i="11"/>
  <c r="H1346" i="11"/>
  <c r="G1346" i="11"/>
  <c r="J1353" i="11"/>
  <c r="I1353" i="11"/>
  <c r="I1378" i="11"/>
  <c r="H1378" i="11"/>
  <c r="G1378" i="11"/>
  <c r="I1382" i="11"/>
  <c r="J1382" i="11"/>
  <c r="G1382" i="11"/>
  <c r="H1382" i="11"/>
  <c r="J1401" i="11"/>
  <c r="G1401" i="11"/>
  <c r="H1402" i="11"/>
  <c r="I1401" i="11"/>
  <c r="J1405" i="11"/>
  <c r="I1405" i="11"/>
  <c r="H1405" i="11"/>
  <c r="J1468" i="11"/>
  <c r="I1468" i="11"/>
  <c r="H1468" i="11"/>
  <c r="G1484" i="11"/>
  <c r="J1484" i="11"/>
  <c r="I1484" i="11"/>
  <c r="H1534" i="11"/>
  <c r="J1534" i="11"/>
  <c r="I1534" i="11"/>
  <c r="G1534" i="11"/>
  <c r="J1530" i="11"/>
  <c r="H1530" i="11"/>
  <c r="I1530" i="11"/>
  <c r="I1599" i="11"/>
  <c r="J1599" i="11"/>
  <c r="H1599" i="11"/>
  <c r="G1599" i="11"/>
  <c r="I1218" i="11"/>
  <c r="H1218" i="11"/>
  <c r="J1276" i="11"/>
  <c r="I1276" i="11"/>
  <c r="I1321" i="11"/>
  <c r="H1321" i="11"/>
  <c r="I1418" i="11"/>
  <c r="J1418" i="11"/>
  <c r="H1418" i="11"/>
  <c r="G1440" i="11"/>
  <c r="H1440" i="11"/>
  <c r="J1440" i="11"/>
  <c r="I1440" i="11"/>
  <c r="G1530" i="11"/>
  <c r="H1591" i="11"/>
  <c r="J1591" i="11"/>
  <c r="I1591" i="11"/>
  <c r="G1591" i="11"/>
  <c r="G1236" i="11"/>
  <c r="J1236" i="11"/>
  <c r="G1248" i="11"/>
  <c r="I1248" i="11"/>
  <c r="H1261" i="11"/>
  <c r="I1261" i="11"/>
  <c r="G1276" i="11"/>
  <c r="H1279" i="11"/>
  <c r="G1279" i="11"/>
  <c r="I1279" i="11"/>
  <c r="I1298" i="11"/>
  <c r="J1298" i="11"/>
  <c r="I1307" i="11"/>
  <c r="J1307" i="11"/>
  <c r="H1307" i="11"/>
  <c r="G1321" i="11"/>
  <c r="H1333" i="11"/>
  <c r="G1333" i="11"/>
  <c r="J1340" i="11"/>
  <c r="I1340" i="11"/>
  <c r="H1354" i="11"/>
  <c r="J1354" i="11"/>
  <c r="G1418" i="11"/>
  <c r="H1206" i="11"/>
  <c r="H1212" i="11"/>
  <c r="H1215" i="11"/>
  <c r="J1218" i="11"/>
  <c r="G1224" i="11"/>
  <c r="I1230" i="11"/>
  <c r="G1230" i="11"/>
  <c r="H1236" i="11"/>
  <c r="I1242" i="11"/>
  <c r="H1248" i="11"/>
  <c r="H1254" i="11"/>
  <c r="J1258" i="11"/>
  <c r="I1258" i="11"/>
  <c r="G1261" i="11"/>
  <c r="G1267" i="11"/>
  <c r="G1270" i="11"/>
  <c r="G1273" i="11"/>
  <c r="H1276" i="11"/>
  <c r="J1279" i="11"/>
  <c r="G1298" i="11"/>
  <c r="G1307" i="11"/>
  <c r="J1321" i="11"/>
  <c r="J1329" i="11"/>
  <c r="I1329" i="11"/>
  <c r="H1329" i="11"/>
  <c r="I1333" i="11"/>
  <c r="G1340" i="11"/>
  <c r="G1350" i="11"/>
  <c r="G1354" i="11"/>
  <c r="G1368" i="11"/>
  <c r="I1368" i="11"/>
  <c r="J1368" i="11"/>
  <c r="I1414" i="11"/>
  <c r="G1414" i="11"/>
  <c r="G1432" i="11"/>
  <c r="J1432" i="11"/>
  <c r="I1432" i="11"/>
  <c r="H1432" i="11"/>
  <c r="I1364" i="11"/>
  <c r="J1364" i="11"/>
  <c r="H1384" i="11"/>
  <c r="J1384" i="11"/>
  <c r="I1384" i="11"/>
  <c r="G1384" i="11"/>
  <c r="G1556" i="11"/>
  <c r="J1556" i="11"/>
  <c r="I1556" i="11"/>
  <c r="H1567" i="11"/>
  <c r="J1567" i="11"/>
  <c r="I1567" i="11"/>
  <c r="G1567" i="11"/>
  <c r="I1122" i="11"/>
  <c r="G1122" i="11"/>
  <c r="H1151" i="11"/>
  <c r="I1151" i="11"/>
  <c r="J1180" i="11"/>
  <c r="I1195" i="11"/>
  <c r="J1212" i="11"/>
  <c r="I1224" i="11"/>
  <c r="H1227" i="11"/>
  <c r="J1230" i="11"/>
  <c r="H1243" i="11"/>
  <c r="G1243" i="11"/>
  <c r="H1255" i="11"/>
  <c r="J1255" i="11"/>
  <c r="H1258" i="11"/>
  <c r="J1267" i="11"/>
  <c r="I1270" i="11"/>
  <c r="I1273" i="11"/>
  <c r="J1299" i="11"/>
  <c r="I1299" i="11"/>
  <c r="H1315" i="11"/>
  <c r="G1315" i="11"/>
  <c r="J1330" i="11"/>
  <c r="H1330" i="11"/>
  <c r="I1334" i="11"/>
  <c r="G1334" i="11"/>
  <c r="J1341" i="11"/>
  <c r="H1341" i="11"/>
  <c r="G1341" i="11"/>
  <c r="J1350" i="11"/>
  <c r="G1364" i="11"/>
  <c r="G1403" i="11"/>
  <c r="H1403" i="11"/>
  <c r="J1403" i="11"/>
  <c r="J1414" i="11"/>
  <c r="H1556" i="11"/>
  <c r="I1274" i="11"/>
  <c r="G1274" i="11"/>
  <c r="J1326" i="11"/>
  <c r="I1326" i="11"/>
  <c r="I1341" i="11"/>
  <c r="H1348" i="11"/>
  <c r="H1351" i="11"/>
  <c r="J1351" i="11"/>
  <c r="I1351" i="11"/>
  <c r="I1358" i="11"/>
  <c r="G1358" i="11"/>
  <c r="H1364" i="11"/>
  <c r="J1389" i="11"/>
  <c r="I1389" i="11"/>
  <c r="H1389" i="11"/>
  <c r="I1403" i="11"/>
  <c r="H1411" i="11"/>
  <c r="J1411" i="11"/>
  <c r="I1411" i="11"/>
  <c r="H1451" i="11"/>
  <c r="J1451" i="11"/>
  <c r="I1451" i="11"/>
  <c r="G1451" i="11"/>
  <c r="I1474" i="11"/>
  <c r="H1474" i="11"/>
  <c r="J1474" i="11"/>
  <c r="G1296" i="11"/>
  <c r="J1296" i="11"/>
  <c r="G1323" i="11"/>
  <c r="H1323" i="11"/>
  <c r="G1326" i="11"/>
  <c r="I1348" i="11"/>
  <c r="H1358" i="11"/>
  <c r="J1365" i="11"/>
  <c r="I1365" i="11"/>
  <c r="H1365" i="11"/>
  <c r="G1389" i="11"/>
  <c r="G1548" i="11"/>
  <c r="I1548" i="11"/>
  <c r="H1548" i="11"/>
  <c r="J1548" i="11"/>
  <c r="H1187" i="11"/>
  <c r="I1187" i="11"/>
  <c r="I1268" i="11"/>
  <c r="J1274" i="11"/>
  <c r="H1296" i="11"/>
  <c r="G1309" i="11"/>
  <c r="G1319" i="11"/>
  <c r="I1323" i="11"/>
  <c r="H1326" i="11"/>
  <c r="H1335" i="11"/>
  <c r="G1335" i="11"/>
  <c r="H1390" i="11"/>
  <c r="I1390" i="11"/>
  <c r="J1390" i="11"/>
  <c r="H1447" i="11"/>
  <c r="I1447" i="11"/>
  <c r="G1447" i="11"/>
  <c r="J1447" i="11"/>
  <c r="I1514" i="11"/>
  <c r="G1514" i="11"/>
  <c r="J1514" i="11"/>
  <c r="H1514" i="11"/>
  <c r="J1540" i="11"/>
  <c r="H1540" i="11"/>
  <c r="G1540" i="11"/>
  <c r="H1543" i="11"/>
  <c r="I1543" i="11"/>
  <c r="G1543" i="11"/>
  <c r="J1435" i="11"/>
  <c r="H1443" i="11"/>
  <c r="H1446" i="11"/>
  <c r="J1450" i="11"/>
  <c r="H1450" i="11"/>
  <c r="G1450" i="11"/>
  <c r="H1460" i="11"/>
  <c r="J1477" i="11"/>
  <c r="H1477" i="11"/>
  <c r="G1477" i="11"/>
  <c r="H1493" i="11"/>
  <c r="J1504" i="11"/>
  <c r="I1504" i="11"/>
  <c r="J1533" i="11"/>
  <c r="I1533" i="11"/>
  <c r="G1533" i="11"/>
  <c r="H1555" i="11"/>
  <c r="J1555" i="11"/>
  <c r="I1555" i="11"/>
  <c r="G1555" i="11"/>
  <c r="I1575" i="11"/>
  <c r="G1575" i="11"/>
  <c r="J1575" i="11"/>
  <c r="J1651" i="11"/>
  <c r="I1651" i="11"/>
  <c r="H1651" i="11"/>
  <c r="G1651" i="11"/>
  <c r="H1387" i="11"/>
  <c r="J1387" i="11"/>
  <c r="I1387" i="11"/>
  <c r="J1415" i="11"/>
  <c r="G1415" i="11"/>
  <c r="H1444" i="11"/>
  <c r="J1444" i="11"/>
  <c r="I1444" i="11"/>
  <c r="J1494" i="11"/>
  <c r="G1494" i="11"/>
  <c r="J1557" i="11"/>
  <c r="H1557" i="11"/>
  <c r="I1557" i="11"/>
  <c r="G1557" i="11"/>
  <c r="J1568" i="11"/>
  <c r="H1568" i="11"/>
  <c r="G1568" i="11"/>
  <c r="G1633" i="11"/>
  <c r="I1633" i="11"/>
  <c r="H1633" i="11"/>
  <c r="I1644" i="11"/>
  <c r="H1644" i="11"/>
  <c r="J1644" i="11"/>
  <c r="G1644" i="11"/>
  <c r="G1681" i="11"/>
  <c r="H1681" i="11"/>
  <c r="I1681" i="11"/>
  <c r="J1681" i="11"/>
  <c r="G1360" i="11"/>
  <c r="H1372" i="11"/>
  <c r="H1373" i="11"/>
  <c r="G1381" i="11"/>
  <c r="G1387" i="11"/>
  <c r="H1415" i="11"/>
  <c r="G1419" i="11"/>
  <c r="J1437" i="11"/>
  <c r="H1437" i="11"/>
  <c r="G1444" i="11"/>
  <c r="H1471" i="11"/>
  <c r="J1471" i="11"/>
  <c r="I1471" i="11"/>
  <c r="J1491" i="11"/>
  <c r="H1491" i="11"/>
  <c r="G1491" i="11"/>
  <c r="H1494" i="11"/>
  <c r="J1518" i="11"/>
  <c r="H1518" i="11"/>
  <c r="G1518" i="11"/>
  <c r="H1531" i="11"/>
  <c r="J1531" i="11"/>
  <c r="I1558" i="11"/>
  <c r="H1558" i="11"/>
  <c r="G1558" i="11"/>
  <c r="I1568" i="11"/>
  <c r="G1608" i="11"/>
  <c r="I1608" i="11"/>
  <c r="J1608" i="11"/>
  <c r="H1608" i="11"/>
  <c r="G1629" i="11"/>
  <c r="J1629" i="11"/>
  <c r="H1629" i="11"/>
  <c r="J1633" i="11"/>
  <c r="G1291" i="11"/>
  <c r="G1294" i="11"/>
  <c r="G1302" i="11"/>
  <c r="G1316" i="11"/>
  <c r="I1360" i="11"/>
  <c r="G1366" i="11"/>
  <c r="G1369" i="11"/>
  <c r="G1372" i="11"/>
  <c r="G1375" i="11"/>
  <c r="H1381" i="11"/>
  <c r="G1391" i="11"/>
  <c r="I1406" i="11"/>
  <c r="G1406" i="11"/>
  <c r="I1415" i="11"/>
  <c r="J1425" i="11"/>
  <c r="G1425" i="11"/>
  <c r="G1437" i="11"/>
  <c r="J1441" i="11"/>
  <c r="I1441" i="11"/>
  <c r="J1455" i="11"/>
  <c r="I1455" i="11"/>
  <c r="H1462" i="11"/>
  <c r="G1462" i="11"/>
  <c r="J1485" i="11"/>
  <c r="H1485" i="11"/>
  <c r="I1485" i="11"/>
  <c r="I1494" i="11"/>
  <c r="I1508" i="11"/>
  <c r="H1508" i="11"/>
  <c r="G1511" i="11"/>
  <c r="H1511" i="11"/>
  <c r="J1515" i="11"/>
  <c r="I1515" i="11"/>
  <c r="I1518" i="11"/>
  <c r="G1531" i="11"/>
  <c r="J1558" i="11"/>
  <c r="G1584" i="11"/>
  <c r="J1584" i="11"/>
  <c r="I1584" i="11"/>
  <c r="H1584" i="11"/>
  <c r="I1629" i="11"/>
  <c r="I1472" i="11"/>
  <c r="G1472" i="11"/>
  <c r="H1495" i="11"/>
  <c r="J1495" i="11"/>
  <c r="I1525" i="11"/>
  <c r="G1525" i="11"/>
  <c r="H1604" i="11"/>
  <c r="G1604" i="11"/>
  <c r="J1604" i="11"/>
  <c r="G1625" i="11"/>
  <c r="J1625" i="11"/>
  <c r="H1625" i="11"/>
  <c r="H1627" i="11"/>
  <c r="I1625" i="11"/>
  <c r="H1626" i="11"/>
  <c r="I1466" i="11"/>
  <c r="H1466" i="11"/>
  <c r="G1466" i="11"/>
  <c r="H1472" i="11"/>
  <c r="G1479" i="11"/>
  <c r="J1482" i="11"/>
  <c r="I1482" i="11"/>
  <c r="G1492" i="11"/>
  <c r="G1495" i="11"/>
  <c r="H1525" i="11"/>
  <c r="J1545" i="11"/>
  <c r="I1545" i="11"/>
  <c r="H1545" i="11"/>
  <c r="H1570" i="11"/>
  <c r="I1570" i="11"/>
  <c r="G1570" i="11"/>
  <c r="G1621" i="11"/>
  <c r="H1622" i="11"/>
  <c r="I1621" i="11"/>
  <c r="H1621" i="11"/>
  <c r="J1621" i="11"/>
  <c r="J1352" i="11"/>
  <c r="J1376" i="11"/>
  <c r="G1376" i="11"/>
  <c r="J1394" i="11"/>
  <c r="J1456" i="11"/>
  <c r="G1456" i="11"/>
  <c r="H1459" i="11"/>
  <c r="J1459" i="11"/>
  <c r="G1459" i="11"/>
  <c r="J1463" i="11"/>
  <c r="I1463" i="11"/>
  <c r="J1466" i="11"/>
  <c r="J1472" i="11"/>
  <c r="H1479" i="11"/>
  <c r="G1482" i="11"/>
  <c r="I1492" i="11"/>
  <c r="I1495" i="11"/>
  <c r="J1499" i="11"/>
  <c r="H1499" i="11"/>
  <c r="G1499" i="11"/>
  <c r="G1512" i="11"/>
  <c r="J1512" i="11"/>
  <c r="H1516" i="11"/>
  <c r="G1516" i="11"/>
  <c r="J1525" i="11"/>
  <c r="G1545" i="11"/>
  <c r="J1570" i="11"/>
  <c r="G1392" i="11"/>
  <c r="I1392" i="11"/>
  <c r="I1395" i="11"/>
  <c r="G1395" i="11"/>
  <c r="J1449" i="11"/>
  <c r="H1449" i="11"/>
  <c r="I1479" i="11"/>
  <c r="H1482" i="11"/>
  <c r="J1492" i="11"/>
  <c r="I1496" i="11"/>
  <c r="H1496" i="11"/>
  <c r="I1503" i="11"/>
  <c r="G1503" i="11"/>
  <c r="I1526" i="11"/>
  <c r="J1526" i="11"/>
  <c r="H1526" i="11"/>
  <c r="J1546" i="11"/>
  <c r="H1546" i="11"/>
  <c r="G1546" i="11"/>
  <c r="J1410" i="11"/>
  <c r="G1410" i="11"/>
  <c r="J1417" i="11"/>
  <c r="G1417" i="11"/>
  <c r="G1435" i="11"/>
  <c r="G1449" i="11"/>
  <c r="G1496" i="11"/>
  <c r="G1500" i="11"/>
  <c r="I1500" i="11"/>
  <c r="H1503" i="11"/>
  <c r="H1509" i="11"/>
  <c r="I1512" i="11"/>
  <c r="J1516" i="11"/>
  <c r="G1526" i="11"/>
  <c r="I1546" i="11"/>
  <c r="J1581" i="11"/>
  <c r="I1581" i="11"/>
  <c r="H1581" i="11"/>
  <c r="G1581" i="11"/>
  <c r="G1464" i="11"/>
  <c r="H1464" i="11"/>
  <c r="J1551" i="11"/>
  <c r="H1551" i="11"/>
  <c r="G1551" i="11"/>
  <c r="H1571" i="11"/>
  <c r="I1574" i="11"/>
  <c r="J1574" i="11"/>
  <c r="H1574" i="11"/>
  <c r="G1574" i="11"/>
  <c r="J1521" i="11"/>
  <c r="H1521" i="11"/>
  <c r="H1559" i="11"/>
  <c r="I1562" i="11"/>
  <c r="J1562" i="11"/>
  <c r="H1587" i="11"/>
  <c r="J1630" i="11"/>
  <c r="I1630" i="11"/>
  <c r="H1640" i="11"/>
  <c r="J1640" i="11"/>
  <c r="G1657" i="11"/>
  <c r="I1657" i="11"/>
  <c r="H1657" i="11"/>
  <c r="J1587" i="11"/>
  <c r="H1596" i="11"/>
  <c r="G1605" i="11"/>
  <c r="J1605" i="11"/>
  <c r="H1605" i="11"/>
  <c r="G1640" i="11"/>
  <c r="J1657" i="11"/>
  <c r="G1669" i="11"/>
  <c r="I1669" i="11"/>
  <c r="H1669" i="11"/>
  <c r="G1645" i="11"/>
  <c r="H1645" i="11"/>
  <c r="I1645" i="11"/>
  <c r="H1652" i="11"/>
  <c r="J1652" i="11"/>
  <c r="I1652" i="11"/>
  <c r="G1652" i="11"/>
  <c r="H1664" i="11"/>
  <c r="I1664" i="11"/>
  <c r="I1724" i="11"/>
  <c r="H1724" i="11"/>
  <c r="G1724" i="11"/>
  <c r="H1423" i="11"/>
  <c r="J1423" i="11"/>
  <c r="J1428" i="11"/>
  <c r="H1431" i="11"/>
  <c r="J1436" i="11"/>
  <c r="I1439" i="11"/>
  <c r="H1442" i="11"/>
  <c r="H1461" i="11"/>
  <c r="J1480" i="11"/>
  <c r="I1483" i="11"/>
  <c r="H1502" i="11"/>
  <c r="H1513" i="11"/>
  <c r="H1554" i="11"/>
  <c r="G1588" i="11"/>
  <c r="H1600" i="11"/>
  <c r="G1615" i="11"/>
  <c r="I1619" i="11"/>
  <c r="J1619" i="11"/>
  <c r="I1631" i="11"/>
  <c r="H1631" i="11"/>
  <c r="G1631" i="11"/>
  <c r="J1645" i="11"/>
  <c r="G1653" i="11"/>
  <c r="I1653" i="11"/>
  <c r="H1653" i="11"/>
  <c r="G1664" i="11"/>
  <c r="H1676" i="11"/>
  <c r="J1676" i="11"/>
  <c r="I1676" i="11"/>
  <c r="G1676" i="11"/>
  <c r="J1724" i="11"/>
  <c r="H1588" i="11"/>
  <c r="J1594" i="11"/>
  <c r="I1594" i="11"/>
  <c r="G1597" i="11"/>
  <c r="I1597" i="11"/>
  <c r="I1615" i="11"/>
  <c r="J1653" i="11"/>
  <c r="J1664" i="11"/>
  <c r="G1677" i="11"/>
  <c r="J1677" i="11"/>
  <c r="I1677" i="11"/>
  <c r="H1677" i="11"/>
  <c r="I1691" i="11"/>
  <c r="J1691" i="11"/>
  <c r="H1691" i="11"/>
  <c r="J1654" i="11"/>
  <c r="I1654" i="11"/>
  <c r="G1665" i="11"/>
  <c r="J1665" i="11"/>
  <c r="I1665" i="11"/>
  <c r="J1678" i="11"/>
  <c r="H1678" i="11"/>
  <c r="G1678" i="11"/>
  <c r="G1691" i="11"/>
  <c r="J1413" i="11"/>
  <c r="H1413" i="11"/>
  <c r="I1454" i="11"/>
  <c r="J1454" i="11"/>
  <c r="I1552" i="11"/>
  <c r="I1579" i="11"/>
  <c r="G1603" i="11"/>
  <c r="H1616" i="11"/>
  <c r="H1618" i="11"/>
  <c r="H1620" i="11"/>
  <c r="J1620" i="11"/>
  <c r="G1654" i="11"/>
  <c r="H1665" i="11"/>
  <c r="I1586" i="11"/>
  <c r="H1586" i="11"/>
  <c r="J1666" i="11"/>
  <c r="I1666" i="11"/>
  <c r="H1666" i="11"/>
  <c r="G1666" i="11"/>
  <c r="G1539" i="11"/>
  <c r="H1547" i="11"/>
  <c r="G1550" i="11"/>
  <c r="G1561" i="11"/>
  <c r="G1569" i="11"/>
  <c r="H1580" i="11"/>
  <c r="J1580" i="11"/>
  <c r="G1583" i="11"/>
  <c r="G1586" i="11"/>
  <c r="H1592" i="11"/>
  <c r="G1595" i="11"/>
  <c r="G1598" i="11"/>
  <c r="J1603" i="11"/>
  <c r="G1607" i="11"/>
  <c r="I1616" i="11"/>
  <c r="I1620" i="11"/>
  <c r="I1643" i="11"/>
  <c r="J1643" i="11"/>
  <c r="I1655" i="11"/>
  <c r="J1655" i="11"/>
  <c r="H1655" i="11"/>
  <c r="I1667" i="11"/>
  <c r="H1667" i="11"/>
  <c r="G1667" i="11"/>
  <c r="I1680" i="11"/>
  <c r="H1680" i="11"/>
  <c r="G1680" i="11"/>
  <c r="I1569" i="11"/>
  <c r="J1583" i="11"/>
  <c r="J1598" i="11"/>
  <c r="J1607" i="11"/>
  <c r="I1611" i="11"/>
  <c r="H1611" i="11"/>
  <c r="G1617" i="11"/>
  <c r="J1617" i="11"/>
  <c r="H1617" i="11"/>
  <c r="H1656" i="11"/>
  <c r="J1656" i="11"/>
  <c r="G1656" i="11"/>
  <c r="J1680" i="11"/>
  <c r="G1693" i="11"/>
  <c r="I1693" i="11"/>
  <c r="H1693" i="11"/>
  <c r="J1693" i="11"/>
  <c r="H1688" i="11"/>
  <c r="J1688" i="11"/>
  <c r="I1688" i="11"/>
  <c r="H1708" i="11"/>
  <c r="J1708" i="11"/>
  <c r="I1708" i="11"/>
  <c r="H1716" i="11"/>
  <c r="G1716" i="11"/>
  <c r="H1720" i="11"/>
  <c r="I1720" i="11"/>
  <c r="G1720" i="11"/>
  <c r="H1624" i="11"/>
  <c r="G1624" i="11"/>
  <c r="G1641" i="11"/>
  <c r="J1641" i="11"/>
  <c r="I1641" i="11"/>
  <c r="G1689" i="11"/>
  <c r="I1689" i="11"/>
  <c r="I1704" i="11"/>
  <c r="H1704" i="11"/>
  <c r="H1709" i="11"/>
  <c r="J1716" i="11"/>
  <c r="G1745" i="11"/>
  <c r="J1745" i="11"/>
  <c r="H1745" i="11"/>
  <c r="G1757" i="11"/>
  <c r="H1758" i="11"/>
  <c r="J1757" i="11"/>
  <c r="H1757" i="11"/>
  <c r="G1864" i="11"/>
  <c r="J1864" i="11"/>
  <c r="H1864" i="11"/>
  <c r="I1864" i="11"/>
  <c r="H1612" i="11"/>
  <c r="J1624" i="11"/>
  <c r="H1628" i="11"/>
  <c r="I1628" i="11"/>
  <c r="I1635" i="11"/>
  <c r="G1635" i="11"/>
  <c r="J1642" i="11"/>
  <c r="H1642" i="11"/>
  <c r="J1649" i="11"/>
  <c r="G1649" i="11"/>
  <c r="J1689" i="11"/>
  <c r="J1704" i="11"/>
  <c r="G1713" i="11"/>
  <c r="I1713" i="11"/>
  <c r="H1713" i="11"/>
  <c r="I1860" i="11"/>
  <c r="H1860" i="11"/>
  <c r="G1860" i="11"/>
  <c r="J1860" i="11"/>
  <c r="J1690" i="11"/>
  <c r="I1690" i="11"/>
  <c r="H1690" i="11"/>
  <c r="H1705" i="11"/>
  <c r="G1705" i="11"/>
  <c r="J1705" i="11"/>
  <c r="I1705" i="11"/>
  <c r="I1668" i="11"/>
  <c r="H1668" i="11"/>
  <c r="I1679" i="11"/>
  <c r="J1679" i="11"/>
  <c r="H1679" i="11"/>
  <c r="G1690" i="11"/>
  <c r="G1701" i="11"/>
  <c r="J1701" i="11"/>
  <c r="I1701" i="11"/>
  <c r="J1714" i="11"/>
  <c r="H1714" i="11"/>
  <c r="G1714" i="11"/>
  <c r="H1805" i="11"/>
  <c r="G1805" i="11"/>
  <c r="H1806" i="11"/>
  <c r="J1805" i="11"/>
  <c r="I1805" i="11"/>
  <c r="I1784" i="11"/>
  <c r="H1784" i="11"/>
  <c r="J1784" i="11"/>
  <c r="G1784" i="11"/>
  <c r="J1702" i="11"/>
  <c r="I1702" i="11"/>
  <c r="H1702" i="11"/>
  <c r="J1771" i="11"/>
  <c r="I1771" i="11"/>
  <c r="H1771" i="11"/>
  <c r="G1771" i="11"/>
  <c r="J1849" i="11"/>
  <c r="H1849" i="11"/>
  <c r="G1849" i="11"/>
  <c r="I1849" i="11"/>
  <c r="J1687" i="11"/>
  <c r="I1687" i="11"/>
  <c r="G1702" i="11"/>
  <c r="H1711" i="11"/>
  <c r="G1711" i="11"/>
  <c r="I1760" i="11"/>
  <c r="H1760" i="11"/>
  <c r="G1760" i="11"/>
  <c r="J1707" i="11"/>
  <c r="I1707" i="11"/>
  <c r="H1707" i="11"/>
  <c r="G1707" i="11"/>
  <c r="I1711" i="11"/>
  <c r="I1748" i="11"/>
  <c r="H1748" i="11"/>
  <c r="G1748" i="11"/>
  <c r="H1648" i="11"/>
  <c r="J1661" i="11"/>
  <c r="H1684" i="11"/>
  <c r="J1697" i="11"/>
  <c r="I1712" i="11"/>
  <c r="H1712" i="11"/>
  <c r="J1723" i="11"/>
  <c r="I1738" i="11"/>
  <c r="J1747" i="11"/>
  <c r="J1773" i="11"/>
  <c r="H1777" i="11"/>
  <c r="G1777" i="11"/>
  <c r="G1780" i="11"/>
  <c r="I1797" i="11"/>
  <c r="J1801" i="11"/>
  <c r="H1801" i="11"/>
  <c r="G1801" i="11"/>
  <c r="I1812" i="11"/>
  <c r="H1812" i="11"/>
  <c r="J1819" i="11"/>
  <c r="I1819" i="11"/>
  <c r="G1852" i="11"/>
  <c r="H1852" i="11"/>
  <c r="I1856" i="11"/>
  <c r="H1856" i="11"/>
  <c r="I1736" i="11"/>
  <c r="H1736" i="11"/>
  <c r="I1764" i="11"/>
  <c r="H1764" i="11"/>
  <c r="J1780" i="11"/>
  <c r="G1816" i="11"/>
  <c r="H1816" i="11"/>
  <c r="J1852" i="11"/>
  <c r="J1856" i="11"/>
  <c r="H1781" i="11"/>
  <c r="G1781" i="11"/>
  <c r="I1788" i="11"/>
  <c r="H1788" i="11"/>
  <c r="J1813" i="11"/>
  <c r="H1813" i="11"/>
  <c r="G1813" i="11"/>
  <c r="I1820" i="11"/>
  <c r="H1820" i="11"/>
  <c r="J1861" i="11"/>
  <c r="H1861" i="11"/>
  <c r="G1861" i="11"/>
  <c r="H1862" i="11"/>
  <c r="J1719" i="11"/>
  <c r="I1719" i="11"/>
  <c r="J1736" i="11"/>
  <c r="J1755" i="11"/>
  <c r="I1755" i="11"/>
  <c r="I1761" i="11"/>
  <c r="J1764" i="11"/>
  <c r="I1781" i="11"/>
  <c r="G1788" i="11"/>
  <c r="J1795" i="11"/>
  <c r="I1795" i="11"/>
  <c r="I1813" i="11"/>
  <c r="J1816" i="11"/>
  <c r="G1820" i="11"/>
  <c r="I1824" i="11"/>
  <c r="H1824" i="11"/>
  <c r="J1831" i="11"/>
  <c r="I1831" i="11"/>
  <c r="I1861" i="11"/>
  <c r="G1660" i="11"/>
  <c r="G1671" i="11"/>
  <c r="G1685" i="11"/>
  <c r="G1696" i="11"/>
  <c r="G1719" i="11"/>
  <c r="H1725" i="11"/>
  <c r="J1731" i="11"/>
  <c r="I1731" i="11"/>
  <c r="H1749" i="11"/>
  <c r="G1752" i="11"/>
  <c r="G1755" i="11"/>
  <c r="J1761" i="11"/>
  <c r="H1765" i="11"/>
  <c r="G1765" i="11"/>
  <c r="G1768" i="11"/>
  <c r="J1781" i="11"/>
  <c r="H1785" i="11"/>
  <c r="J1788" i="11"/>
  <c r="G1795" i="11"/>
  <c r="H1817" i="11"/>
  <c r="G1817" i="11"/>
  <c r="J1820" i="11"/>
  <c r="G1824" i="11"/>
  <c r="J1743" i="11"/>
  <c r="I1743" i="11"/>
  <c r="I1772" i="11"/>
  <c r="H1772" i="11"/>
  <c r="H1789" i="11"/>
  <c r="G1789" i="11"/>
  <c r="G1828" i="11"/>
  <c r="H1828" i="11"/>
  <c r="G1743" i="11"/>
  <c r="J1749" i="11"/>
  <c r="G1772" i="11"/>
  <c r="J1785" i="11"/>
  <c r="I1789" i="11"/>
  <c r="I1796" i="11"/>
  <c r="H1796" i="11"/>
  <c r="H1814" i="11"/>
  <c r="J1825" i="11"/>
  <c r="H1825" i="11"/>
  <c r="G1825" i="11"/>
  <c r="I1828" i="11"/>
  <c r="I1832" i="11"/>
  <c r="H1832" i="11"/>
  <c r="H1717" i="11"/>
  <c r="G1717" i="11"/>
  <c r="H1743" i="11"/>
  <c r="H1753" i="11"/>
  <c r="G1753" i="11"/>
  <c r="H1769" i="11"/>
  <c r="G1769" i="11"/>
  <c r="J1772" i="11"/>
  <c r="J1789" i="11"/>
  <c r="G1796" i="11"/>
  <c r="J1807" i="11"/>
  <c r="I1807" i="11"/>
  <c r="J1828" i="11"/>
  <c r="I1836" i="11"/>
  <c r="H1836" i="11"/>
  <c r="J1843" i="11"/>
  <c r="I1843" i="11"/>
  <c r="H1843" i="11"/>
  <c r="G1636" i="11"/>
  <c r="G1647" i="11"/>
  <c r="G1672" i="11"/>
  <c r="G1683" i="11"/>
  <c r="I1717" i="11"/>
  <c r="G1726" i="11"/>
  <c r="H1729" i="11"/>
  <c r="G1729" i="11"/>
  <c r="G1732" i="11"/>
  <c r="H1744" i="11"/>
  <c r="I1753" i="11"/>
  <c r="I1756" i="11"/>
  <c r="H1759" i="11"/>
  <c r="I1769" i="11"/>
  <c r="I1776" i="11"/>
  <c r="H1776" i="11"/>
  <c r="H1793" i="11"/>
  <c r="G1793" i="11"/>
  <c r="J1796" i="11"/>
  <c r="I1800" i="11"/>
  <c r="H1800" i="11"/>
  <c r="G1807" i="11"/>
  <c r="H1829" i="11"/>
  <c r="G1829" i="11"/>
  <c r="J1832" i="11"/>
  <c r="G1836" i="11"/>
  <c r="G1843" i="11"/>
  <c r="H1741" i="11"/>
  <c r="G1741" i="11"/>
  <c r="H1773" i="11"/>
  <c r="J1783" i="11"/>
  <c r="I1783" i="11"/>
  <c r="G1804" i="11"/>
  <c r="H1804" i="11"/>
  <c r="H1807" i="11"/>
  <c r="J1836" i="11"/>
  <c r="G1840" i="11"/>
  <c r="H1840" i="11"/>
  <c r="I1844" i="11"/>
  <c r="H1844" i="11"/>
  <c r="J1855" i="11"/>
  <c r="I1855" i="11"/>
  <c r="H1855" i="11"/>
  <c r="J1867" i="11"/>
  <c r="I1867" i="11"/>
  <c r="H1867" i="11"/>
  <c r="G1867" i="11"/>
  <c r="I1808" i="11"/>
  <c r="H1808" i="11"/>
  <c r="J1837" i="11"/>
  <c r="H1837" i="11"/>
  <c r="G1837" i="11"/>
  <c r="I1840" i="11"/>
  <c r="G1844" i="11"/>
  <c r="I1848" i="11"/>
  <c r="H1848" i="11"/>
  <c r="G1848" i="11"/>
  <c r="G1855" i="11"/>
  <c r="J1868" i="11"/>
  <c r="I1868" i="11"/>
  <c r="H1868" i="11"/>
  <c r="G1868" i="11"/>
  <c r="I1811" i="11"/>
  <c r="I1823" i="11"/>
  <c r="I1835" i="11"/>
  <c r="I1847" i="11"/>
  <c r="I1859" i="11"/>
  <c r="G1869" i="11"/>
  <c r="I1871" i="11"/>
  <c r="G1872" i="11"/>
  <c r="G1841" i="11"/>
  <c r="G1853" i="11"/>
  <c r="G1865" i="11"/>
  <c r="H1872" i="11"/>
  <c r="G1786" i="11"/>
  <c r="G1798" i="11"/>
  <c r="G1810" i="11"/>
  <c r="G1822" i="11"/>
  <c r="G1834" i="11"/>
  <c r="G1846" i="11"/>
  <c r="G1858" i="11"/>
  <c r="G1870" i="11"/>
  <c r="I1872" i="11"/>
  <c r="I1767" i="11"/>
  <c r="I1779" i="11"/>
  <c r="I1791" i="11"/>
  <c r="I1803" i="11"/>
  <c r="G1873" i="11"/>
  <c r="H1873" i="11"/>
  <c r="R11" i="4" l="1"/>
  <c r="AG6" i="2"/>
  <c r="H65" i="2"/>
  <c r="U6" i="4"/>
  <c r="AB24" i="2" s="1"/>
  <c r="H70" i="2"/>
  <c r="AA60" i="2"/>
  <c r="H67" i="2"/>
  <c r="AG18" i="2"/>
  <c r="K7" i="10"/>
  <c r="N7" i="11" s="1"/>
  <c r="G8" i="2"/>
  <c r="K11" i="10"/>
  <c r="N11" i="11" s="1"/>
  <c r="G12" i="2"/>
  <c r="K26" i="10"/>
  <c r="N26" i="11" s="1"/>
  <c r="G27" i="2"/>
  <c r="G52" i="2"/>
  <c r="H57" i="2"/>
  <c r="F57" i="2" s="1"/>
  <c r="I56" i="10"/>
  <c r="I54" i="10"/>
  <c r="AG47" i="2"/>
  <c r="H69" i="2"/>
  <c r="G22" i="2"/>
  <c r="AG42" i="2"/>
  <c r="K6" i="2"/>
  <c r="X6" i="2" s="1"/>
  <c r="K6" i="10"/>
  <c r="N6" i="11" s="1"/>
  <c r="G7" i="2"/>
  <c r="K37" i="10"/>
  <c r="N37" i="11" s="1"/>
  <c r="G38" i="2"/>
  <c r="K17" i="10"/>
  <c r="N17" i="11" s="1"/>
  <c r="G18" i="2"/>
  <c r="K34" i="10"/>
  <c r="N34" i="11" s="1"/>
  <c r="G35" i="2"/>
  <c r="K31" i="10"/>
  <c r="N31" i="11" s="1"/>
  <c r="G32" i="2"/>
  <c r="K20" i="10"/>
  <c r="N20" i="11" s="1"/>
  <c r="G21" i="2"/>
  <c r="K4" i="10"/>
  <c r="N4" i="11" s="1"/>
  <c r="G5" i="2"/>
  <c r="K28" i="10"/>
  <c r="N28" i="11" s="1"/>
  <c r="G29" i="2"/>
  <c r="G69" i="2" s="1"/>
  <c r="K5" i="10"/>
  <c r="N5" i="11" s="1"/>
  <c r="G6" i="2"/>
  <c r="K12" i="10"/>
  <c r="N12" i="11" s="1"/>
  <c r="G13" i="2"/>
  <c r="K15" i="10"/>
  <c r="N15" i="11" s="1"/>
  <c r="G16" i="2"/>
  <c r="K16" i="10"/>
  <c r="N16" i="11" s="1"/>
  <c r="G17" i="2"/>
  <c r="Q11" i="4"/>
  <c r="AG39" i="2"/>
  <c r="AG60" i="2" s="1"/>
  <c r="K10" i="10"/>
  <c r="N10" i="11" s="1"/>
  <c r="G11" i="2"/>
  <c r="K48" i="10"/>
  <c r="N48" i="11" s="1"/>
  <c r="G49" i="2"/>
  <c r="AF60" i="2"/>
  <c r="K8" i="10"/>
  <c r="N8" i="11" s="1"/>
  <c r="G9" i="2"/>
  <c r="K19" i="10"/>
  <c r="N19" i="11" s="1"/>
  <c r="G20" i="2"/>
  <c r="K2" i="10"/>
  <c r="N2" i="11" s="1"/>
  <c r="G3" i="2"/>
  <c r="K24" i="10"/>
  <c r="N24" i="11" s="1"/>
  <c r="G25" i="2"/>
  <c r="M52" i="11"/>
  <c r="R53" i="2"/>
  <c r="I53" i="2" s="1"/>
  <c r="M19" i="11"/>
  <c r="O19" i="11" s="1"/>
  <c r="R20" i="2"/>
  <c r="I20" i="2" s="1"/>
  <c r="E20" i="2" s="1"/>
  <c r="K49" i="2"/>
  <c r="M40" i="11"/>
  <c r="O40" i="11" s="1"/>
  <c r="R41" i="2"/>
  <c r="I41" i="2" s="1"/>
  <c r="E41" i="2" s="1"/>
  <c r="K46" i="2"/>
  <c r="M35" i="11"/>
  <c r="O35" i="11" s="1"/>
  <c r="R36" i="2"/>
  <c r="I36" i="2" s="1"/>
  <c r="E36" i="2" s="1"/>
  <c r="M37" i="11"/>
  <c r="O37" i="11" s="1"/>
  <c r="R38" i="2"/>
  <c r="I38" i="2" s="1"/>
  <c r="E38" i="2" s="1"/>
  <c r="K38" i="2"/>
  <c r="K24" i="2"/>
  <c r="X24" i="2" s="1"/>
  <c r="K25" i="2"/>
  <c r="K19" i="2"/>
  <c r="K45" i="2"/>
  <c r="X45" i="2" s="1"/>
  <c r="M11" i="11"/>
  <c r="O11" i="11" s="1"/>
  <c r="R12" i="2"/>
  <c r="I12" i="2" s="1"/>
  <c r="E12" i="2" s="1"/>
  <c r="R9" i="2"/>
  <c r="I9" i="2" s="1"/>
  <c r="E9" i="2" s="1"/>
  <c r="K42" i="10"/>
  <c r="N42" i="11" s="1"/>
  <c r="G43" i="2"/>
  <c r="K44" i="10"/>
  <c r="N44" i="11" s="1"/>
  <c r="G45" i="2"/>
  <c r="K8" i="2"/>
  <c r="K55" i="2"/>
  <c r="X55" i="2" s="1"/>
  <c r="K52" i="2"/>
  <c r="X52" i="2" s="1"/>
  <c r="R44" i="2"/>
  <c r="M43" i="11"/>
  <c r="O43" i="11" s="1"/>
  <c r="K36" i="2"/>
  <c r="M33" i="11"/>
  <c r="O33" i="11" s="1"/>
  <c r="R34" i="2"/>
  <c r="I34" i="2" s="1"/>
  <c r="E34" i="2" s="1"/>
  <c r="K29" i="2"/>
  <c r="K52" i="10"/>
  <c r="N52" i="11" s="1"/>
  <c r="G53" i="2"/>
  <c r="K16" i="2"/>
  <c r="K12" i="2"/>
  <c r="K11" i="2"/>
  <c r="K10" i="2"/>
  <c r="H71" i="2"/>
  <c r="G51" i="2"/>
  <c r="K50" i="10"/>
  <c r="N50" i="11" s="1"/>
  <c r="M23" i="11"/>
  <c r="O23" i="11" s="1"/>
  <c r="R24" i="2"/>
  <c r="K39" i="2"/>
  <c r="X39" i="2" s="1"/>
  <c r="M6" i="11"/>
  <c r="O6" i="11" s="1"/>
  <c r="R7" i="2"/>
  <c r="I7" i="2" s="1"/>
  <c r="E7" i="2" s="1"/>
  <c r="K35" i="2"/>
  <c r="K4" i="2"/>
  <c r="X4" i="2" s="1"/>
  <c r="K44" i="2"/>
  <c r="X44" i="2" s="1"/>
  <c r="M39" i="11"/>
  <c r="R40" i="2"/>
  <c r="I40" i="2" s="1"/>
  <c r="K20" i="2"/>
  <c r="K30" i="2"/>
  <c r="M28" i="11"/>
  <c r="O28" i="11" s="1"/>
  <c r="R29" i="2"/>
  <c r="M57" i="11"/>
  <c r="R58" i="2"/>
  <c r="I58" i="2" s="1"/>
  <c r="K53" i="2"/>
  <c r="X53" i="2" s="1"/>
  <c r="M5" i="11"/>
  <c r="R6" i="2"/>
  <c r="I6" i="2" s="1"/>
  <c r="E6" i="2" s="1"/>
  <c r="M42" i="11"/>
  <c r="R43" i="2"/>
  <c r="I43" i="2" s="1"/>
  <c r="K40" i="2"/>
  <c r="X40" i="2" s="1"/>
  <c r="M32" i="11"/>
  <c r="O32" i="11" s="1"/>
  <c r="R33" i="2"/>
  <c r="I33" i="2" s="1"/>
  <c r="E33" i="2" s="1"/>
  <c r="K34" i="2"/>
  <c r="K18" i="2"/>
  <c r="K15" i="2"/>
  <c r="X15" i="2" s="1"/>
  <c r="K39" i="10"/>
  <c r="N39" i="11" s="1"/>
  <c r="G40" i="2"/>
  <c r="U11" i="4"/>
  <c r="AB3" i="2"/>
  <c r="AB60" i="2" s="1"/>
  <c r="M53" i="11"/>
  <c r="R54" i="2"/>
  <c r="M48" i="11"/>
  <c r="O48" i="11" s="1"/>
  <c r="R49" i="2"/>
  <c r="K57" i="2"/>
  <c r="M50" i="11"/>
  <c r="R51" i="2"/>
  <c r="I51" i="2" s="1"/>
  <c r="R52" i="2"/>
  <c r="I52" i="2" s="1"/>
  <c r="E52" i="2" s="1"/>
  <c r="M51" i="11"/>
  <c r="O51" i="11" s="1"/>
  <c r="K7" i="2"/>
  <c r="M17" i="11"/>
  <c r="R18" i="2"/>
  <c r="I18" i="2" s="1"/>
  <c r="E18" i="2" s="1"/>
  <c r="M20" i="11"/>
  <c r="O20" i="11" s="1"/>
  <c r="R21" i="2"/>
  <c r="I21" i="2" s="1"/>
  <c r="E21" i="2" s="1"/>
  <c r="K48" i="2"/>
  <c r="X48" i="2" s="1"/>
  <c r="K47" i="2"/>
  <c r="X47" i="2" s="1"/>
  <c r="M55" i="11"/>
  <c r="O55" i="11" s="1"/>
  <c r="R56" i="2"/>
  <c r="I56" i="2" s="1"/>
  <c r="K58" i="2"/>
  <c r="X58" i="2" s="1"/>
  <c r="K51" i="2"/>
  <c r="X51" i="2" s="1"/>
  <c r="M49" i="11"/>
  <c r="O49" i="11" s="1"/>
  <c r="R50" i="2"/>
  <c r="I50" i="2" s="1"/>
  <c r="E50" i="2" s="1"/>
  <c r="K43" i="2"/>
  <c r="X43" i="2" s="1"/>
  <c r="M29" i="11"/>
  <c r="O29" i="11" s="1"/>
  <c r="R30" i="2"/>
  <c r="I30" i="2" s="1"/>
  <c r="E30" i="2" s="1"/>
  <c r="K21" i="2"/>
  <c r="R42" i="2"/>
  <c r="I42" i="2" s="1"/>
  <c r="M41" i="11"/>
  <c r="R48" i="2"/>
  <c r="I48" i="2" s="1"/>
  <c r="E48" i="2" s="1"/>
  <c r="M14" i="11"/>
  <c r="R15" i="2"/>
  <c r="I15" i="2" s="1"/>
  <c r="M12" i="11"/>
  <c r="R13" i="2"/>
  <c r="AJ60" i="2"/>
  <c r="K41" i="10"/>
  <c r="N41" i="11" s="1"/>
  <c r="G42" i="2"/>
  <c r="K3" i="10"/>
  <c r="N3" i="11" s="1"/>
  <c r="G4" i="2"/>
  <c r="M56" i="11"/>
  <c r="R57" i="2"/>
  <c r="I57" i="2" s="1"/>
  <c r="K56" i="2"/>
  <c r="X56" i="2" s="1"/>
  <c r="R5" i="2"/>
  <c r="I5" i="2" s="1"/>
  <c r="E5" i="2" s="1"/>
  <c r="M4" i="11"/>
  <c r="O4" i="11" s="1"/>
  <c r="M45" i="11"/>
  <c r="O45" i="11" s="1"/>
  <c r="R46" i="2"/>
  <c r="I46" i="2" s="1"/>
  <c r="E46" i="2" s="1"/>
  <c r="K28" i="2"/>
  <c r="M25" i="11"/>
  <c r="O25" i="11" s="1"/>
  <c r="R26" i="2"/>
  <c r="I26" i="2" s="1"/>
  <c r="E26" i="2" s="1"/>
  <c r="M27" i="11"/>
  <c r="O27" i="11" s="1"/>
  <c r="R28" i="2"/>
  <c r="I28" i="2" s="1"/>
  <c r="E28" i="2" s="1"/>
  <c r="K17" i="2"/>
  <c r="M13" i="11"/>
  <c r="O13" i="11" s="1"/>
  <c r="R14" i="2"/>
  <c r="I14" i="2" s="1"/>
  <c r="E14" i="2" s="1"/>
  <c r="K42" i="2"/>
  <c r="X42" i="2" s="1"/>
  <c r="K13" i="2"/>
  <c r="M46" i="11"/>
  <c r="R47" i="2"/>
  <c r="I47" i="2" s="1"/>
  <c r="K14" i="10"/>
  <c r="N14" i="11" s="1"/>
  <c r="G15" i="2"/>
  <c r="M3" i="11"/>
  <c r="O3" i="11" s="1"/>
  <c r="R4" i="2"/>
  <c r="I4" i="2" s="1"/>
  <c r="K5" i="2"/>
  <c r="K41" i="2"/>
  <c r="K26" i="2"/>
  <c r="M24" i="11"/>
  <c r="O24" i="11" s="1"/>
  <c r="R25" i="2"/>
  <c r="I25" i="2" s="1"/>
  <c r="M15" i="11"/>
  <c r="O15" i="11" s="1"/>
  <c r="R16" i="2"/>
  <c r="I16" i="2" s="1"/>
  <c r="E16" i="2" s="1"/>
  <c r="M16" i="11"/>
  <c r="O16" i="11" s="1"/>
  <c r="R17" i="2"/>
  <c r="I17" i="2" s="1"/>
  <c r="E17" i="2" s="1"/>
  <c r="K14" i="2"/>
  <c r="X14" i="2" s="1"/>
  <c r="M10" i="11"/>
  <c r="O10" i="11" s="1"/>
  <c r="R11" i="2"/>
  <c r="I11" i="2" s="1"/>
  <c r="E11" i="2" s="1"/>
  <c r="K50" i="2"/>
  <c r="X50" i="2" s="1"/>
  <c r="M36" i="11"/>
  <c r="O36" i="11" s="1"/>
  <c r="R37" i="2"/>
  <c r="I37" i="2" s="1"/>
  <c r="E37" i="2" s="1"/>
  <c r="M30" i="11"/>
  <c r="O30" i="11" s="1"/>
  <c r="R31" i="2"/>
  <c r="I31" i="2" s="1"/>
  <c r="E31" i="2" s="1"/>
  <c r="M26" i="11"/>
  <c r="O26" i="11" s="1"/>
  <c r="R27" i="2"/>
  <c r="I27" i="2" s="1"/>
  <c r="E27" i="2" s="1"/>
  <c r="M31" i="11"/>
  <c r="O31" i="11" s="1"/>
  <c r="R32" i="2"/>
  <c r="I32" i="2" s="1"/>
  <c r="E32" i="2" s="1"/>
  <c r="M21" i="11"/>
  <c r="O21" i="11" s="1"/>
  <c r="R22" i="2"/>
  <c r="I22" i="2" s="1"/>
  <c r="E22" i="2" s="1"/>
  <c r="M47" i="11"/>
  <c r="O47" i="11" s="1"/>
  <c r="F54" i="2"/>
  <c r="F60" i="2" s="1"/>
  <c r="K46" i="10"/>
  <c r="N46" i="11" s="1"/>
  <c r="G47" i="2"/>
  <c r="G67" i="2" s="1"/>
  <c r="I67" i="2" s="1"/>
  <c r="G68" i="2"/>
  <c r="I68" i="2" s="1"/>
  <c r="M54" i="11"/>
  <c r="R55" i="2"/>
  <c r="I55" i="2" s="1"/>
  <c r="K54" i="2"/>
  <c r="X54" i="2" s="1"/>
  <c r="M2" i="11"/>
  <c r="O2" i="11" s="1"/>
  <c r="R3" i="2"/>
  <c r="M38" i="11"/>
  <c r="O38" i="11" s="1"/>
  <c r="R39" i="2"/>
  <c r="K37" i="2"/>
  <c r="X37" i="2" s="1"/>
  <c r="K31" i="2"/>
  <c r="K27" i="2"/>
  <c r="K32" i="2"/>
  <c r="X23" i="2"/>
  <c r="J23" i="2"/>
  <c r="M22" i="11"/>
  <c r="O22" i="11" s="1"/>
  <c r="R23" i="2"/>
  <c r="I23" i="2" s="1"/>
  <c r="E23" i="2" s="1"/>
  <c r="M8" i="11"/>
  <c r="M9" i="11"/>
  <c r="O9" i="11" s="1"/>
  <c r="R10" i="2"/>
  <c r="I10" i="2" s="1"/>
  <c r="E10" i="2" s="1"/>
  <c r="E56" i="2"/>
  <c r="K53" i="10"/>
  <c r="N53" i="11" s="1"/>
  <c r="G54" i="2"/>
  <c r="K3" i="2"/>
  <c r="R35" i="2"/>
  <c r="M34" i="11"/>
  <c r="O34" i="11" s="1"/>
  <c r="K33" i="2"/>
  <c r="K22" i="2"/>
  <c r="M18" i="11"/>
  <c r="O18" i="11" s="1"/>
  <c r="R19" i="2"/>
  <c r="I19" i="2" s="1"/>
  <c r="E19" i="2" s="1"/>
  <c r="M44" i="11"/>
  <c r="O44" i="11" s="1"/>
  <c r="R45" i="2"/>
  <c r="I45" i="2" s="1"/>
  <c r="M7" i="11"/>
  <c r="O7" i="11" s="1"/>
  <c r="R8" i="2"/>
  <c r="K9" i="2"/>
  <c r="G58" i="2"/>
  <c r="K57" i="10"/>
  <c r="N57" i="11" s="1"/>
  <c r="O50" i="11" l="1"/>
  <c r="I69" i="2"/>
  <c r="J56" i="2"/>
  <c r="O42" i="11"/>
  <c r="J24" i="2"/>
  <c r="G65" i="2"/>
  <c r="I65" i="2" s="1"/>
  <c r="J6" i="2"/>
  <c r="G55" i="2"/>
  <c r="K54" i="10"/>
  <c r="N54" i="11" s="1"/>
  <c r="K56" i="10"/>
  <c r="N56" i="11" s="1"/>
  <c r="O56" i="11" s="1"/>
  <c r="G57" i="2"/>
  <c r="E57" i="2" s="1"/>
  <c r="G71" i="2"/>
  <c r="I71" i="2" s="1"/>
  <c r="O5" i="11"/>
  <c r="E25" i="2"/>
  <c r="O54" i="11"/>
  <c r="O17" i="11"/>
  <c r="H60" i="2"/>
  <c r="H73" i="2"/>
  <c r="H74" i="2" s="1"/>
  <c r="G64" i="2"/>
  <c r="I64" i="2" s="1"/>
  <c r="J52" i="2"/>
  <c r="G70" i="2"/>
  <c r="I70" i="2" s="1"/>
  <c r="O46" i="11"/>
  <c r="O12" i="11"/>
  <c r="O8" i="11"/>
  <c r="J44" i="2"/>
  <c r="O14" i="11"/>
  <c r="J37" i="2"/>
  <c r="X9" i="2"/>
  <c r="J9" i="2"/>
  <c r="J54" i="2"/>
  <c r="X31" i="2"/>
  <c r="J31" i="2"/>
  <c r="E47" i="2"/>
  <c r="J47" i="2"/>
  <c r="O41" i="11"/>
  <c r="X57" i="2"/>
  <c r="X18" i="2"/>
  <c r="J18" i="2"/>
  <c r="I29" i="2"/>
  <c r="E29" i="2" s="1"/>
  <c r="V29" i="2"/>
  <c r="I24" i="2"/>
  <c r="E24" i="2" s="1"/>
  <c r="V24" i="2"/>
  <c r="J39" i="2"/>
  <c r="J34" i="2"/>
  <c r="X34" i="2"/>
  <c r="E4" i="2"/>
  <c r="J4" i="2"/>
  <c r="G63" i="2"/>
  <c r="X21" i="2"/>
  <c r="J21" i="2"/>
  <c r="X30" i="2"/>
  <c r="J30" i="2"/>
  <c r="X29" i="2"/>
  <c r="J29" i="2"/>
  <c r="R60" i="2"/>
  <c r="I3" i="2"/>
  <c r="V3" i="2"/>
  <c r="V54" i="2"/>
  <c r="I54" i="2"/>
  <c r="E54" i="2" s="1"/>
  <c r="X20" i="2"/>
  <c r="J20" i="2"/>
  <c r="J51" i="2"/>
  <c r="E51" i="2"/>
  <c r="G72" i="2"/>
  <c r="I72" i="2" s="1"/>
  <c r="X46" i="2"/>
  <c r="J46" i="2"/>
  <c r="X26" i="2"/>
  <c r="J26" i="2"/>
  <c r="J14" i="2"/>
  <c r="E42" i="2"/>
  <c r="J42" i="2"/>
  <c r="O53" i="11"/>
  <c r="V39" i="2"/>
  <c r="I39" i="2"/>
  <c r="E39" i="2" s="1"/>
  <c r="V49" i="2"/>
  <c r="I49" i="2"/>
  <c r="E49" i="2" s="1"/>
  <c r="J43" i="2"/>
  <c r="E43" i="2"/>
  <c r="X41" i="2"/>
  <c r="J41" i="2"/>
  <c r="J50" i="2"/>
  <c r="O39" i="11"/>
  <c r="J10" i="2"/>
  <c r="X10" i="2"/>
  <c r="X36" i="2"/>
  <c r="J36" i="2"/>
  <c r="J22" i="2"/>
  <c r="X22" i="2"/>
  <c r="X33" i="2"/>
  <c r="J33" i="2"/>
  <c r="X5" i="2"/>
  <c r="J5" i="2"/>
  <c r="X28" i="2"/>
  <c r="J28" i="2"/>
  <c r="J48" i="2"/>
  <c r="J11" i="2"/>
  <c r="X11" i="2"/>
  <c r="X49" i="2"/>
  <c r="J49" i="2"/>
  <c r="X17" i="2"/>
  <c r="J17" i="2"/>
  <c r="V13" i="2"/>
  <c r="I13" i="2"/>
  <c r="E13" i="2" s="1"/>
  <c r="X7" i="2"/>
  <c r="J7" i="2"/>
  <c r="X12" i="2"/>
  <c r="J12" i="2"/>
  <c r="V44" i="2"/>
  <c r="I44" i="2"/>
  <c r="E44" i="2" s="1"/>
  <c r="J19" i="2"/>
  <c r="X19" i="2"/>
  <c r="V35" i="2"/>
  <c r="I35" i="2"/>
  <c r="E35" i="2" s="1"/>
  <c r="X35" i="2"/>
  <c r="J35" i="2"/>
  <c r="X16" i="2"/>
  <c r="J16" i="2"/>
  <c r="X25" i="2"/>
  <c r="J25" i="2"/>
  <c r="X32" i="2"/>
  <c r="J32" i="2"/>
  <c r="X13" i="2"/>
  <c r="J13" i="2"/>
  <c r="J40" i="2"/>
  <c r="E40" i="2"/>
  <c r="J53" i="2"/>
  <c r="E53" i="2"/>
  <c r="J58" i="2"/>
  <c r="E58" i="2"/>
  <c r="X27" i="2"/>
  <c r="J27" i="2"/>
  <c r="X8" i="2"/>
  <c r="J8" i="2"/>
  <c r="X38" i="2"/>
  <c r="J38" i="2"/>
  <c r="O52" i="11"/>
  <c r="K60" i="2"/>
  <c r="J3" i="2"/>
  <c r="X3" i="2"/>
  <c r="I8" i="2"/>
  <c r="E8" i="2" s="1"/>
  <c r="V8" i="2"/>
  <c r="E15" i="2"/>
  <c r="J15" i="2"/>
  <c r="G66" i="2"/>
  <c r="I66" i="2" s="1"/>
  <c r="O57" i="11"/>
  <c r="J45" i="2"/>
  <c r="E45" i="2"/>
  <c r="G73" i="2" l="1"/>
  <c r="I73" i="2" s="1"/>
  <c r="G60" i="2"/>
  <c r="J57" i="2"/>
  <c r="E55" i="2"/>
  <c r="J55" i="2"/>
  <c r="V60" i="2"/>
  <c r="I60" i="2"/>
  <c r="E3" i="2"/>
  <c r="X60" i="2"/>
  <c r="J60" i="2"/>
  <c r="I63" i="2"/>
  <c r="I74" i="2" l="1"/>
  <c r="G74" i="2"/>
  <c r="E60" i="2"/>
  <c r="M60" i="2"/>
  <c r="U60" i="2"/>
  <c r="Q60" i="2"/>
  <c r="L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9" authorId="0" shapeId="0" xr:uid="{00000000-0006-0000-0100-000001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1" authorId="0" shapeId="0" xr:uid="{00000000-0006-0000-0100-000002000000}">
      <text>
        <r>
          <rPr>
            <sz val="10"/>
            <color rgb="FF000000"/>
            <rFont val="Calibri"/>
            <scheme val="minor"/>
          </rPr>
          <t xml:space="preserve">Bù thưởng Whatsapp tháng 7
</t>
        </r>
      </text>
    </comment>
    <comment ref="AI13" authorId="0" shapeId="0" xr:uid="{00000000-0006-0000-0100-000003000000}">
      <text>
        <r>
          <rPr>
            <sz val="10"/>
            <color rgb="FF000000"/>
            <rFont val="Calibri"/>
            <scheme val="minor"/>
          </rPr>
          <t xml:space="preserve">gửi xe đêm
Bù thưởng Whatsapp tháng 7
</t>
        </r>
      </text>
    </comment>
    <comment ref="AI14" authorId="0" shapeId="0" xr:uid="{00000000-0006-0000-0100-000004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5" authorId="0" shapeId="0" xr:uid="{00000000-0006-0000-0100-000005000000}">
      <text>
        <r>
          <rPr>
            <sz val="10"/>
            <color rgb="FF000000"/>
            <rFont val="Calibri"/>
            <scheme val="minor"/>
          </rPr>
          <t>gửi xe ca 1+2</t>
        </r>
      </text>
    </comment>
    <comment ref="AI18" authorId="0" shapeId="0" xr:uid="{00000000-0006-0000-0100-000006000000}">
      <text>
        <r>
          <rPr>
            <sz val="10"/>
            <color rgb="FF000000"/>
            <rFont val="Calibri"/>
            <scheme val="minor"/>
          </rPr>
          <t>Hỗ trợ vận hành tháng 6</t>
        </r>
      </text>
    </comment>
    <comment ref="AI23" authorId="0" shapeId="0" xr:uid="{00000000-0006-0000-0100-000007000000}">
      <text>
        <r>
          <rPr>
            <sz val="10"/>
            <color rgb="FF000000"/>
            <rFont val="Calibri"/>
            <scheme val="minor"/>
          </rPr>
          <t>Hỗ trợ tiền cận date tháng 5</t>
        </r>
      </text>
    </comment>
    <comment ref="AI48" authorId="0" shapeId="0" xr:uid="{00000000-0006-0000-0100-000008000000}">
      <text>
        <r>
          <rPr>
            <sz val="10"/>
            <color rgb="FF000000"/>
            <rFont val="Calibri"/>
            <scheme val="minor"/>
          </rPr>
          <t>Bù thưởng dự an Mini tháng 6</t>
        </r>
      </text>
    </comment>
  </commentList>
</comments>
</file>

<file path=xl/sharedStrings.xml><?xml version="1.0" encoding="utf-8"?>
<sst xmlns="http://schemas.openxmlformats.org/spreadsheetml/2006/main" count="10443" uniqueCount="860">
  <si>
    <t>Người bán</t>
  </si>
  <si>
    <t>SL Party Smart</t>
  </si>
  <si>
    <t>SL KAT bán</t>
  </si>
  <si>
    <t>SL LadyCare bán</t>
  </si>
  <si>
    <t>SL AVC bán</t>
  </si>
  <si>
    <t>Doanh thu LadyCare</t>
  </si>
  <si>
    <t>Doanh thu AVC</t>
  </si>
  <si>
    <t>Thưởng KAT</t>
  </si>
  <si>
    <t>Thưởng Party</t>
  </si>
  <si>
    <t>Thưởng LadyCare</t>
  </si>
  <si>
    <t>Thưởng AVC</t>
  </si>
  <si>
    <t>Tổng Thưởng</t>
  </si>
  <si>
    <t>Chi nhánh</t>
  </si>
  <si>
    <t>SL PARTY SMART bán</t>
  </si>
  <si>
    <t>Thưởng KAT Tổng</t>
  </si>
  <si>
    <t>Thưởng PS 180 hộp</t>
  </si>
  <si>
    <t>PS đầu 150 hộp</t>
  </si>
  <si>
    <t>Tổng thưởng</t>
  </si>
  <si>
    <t>Hứa Thị Kim Thoa</t>
  </si>
  <si>
    <t>Đường Láng</t>
  </si>
  <si>
    <t>Lê Thị Soạn</t>
  </si>
  <si>
    <t>Hàng Bông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</si>
  <si>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</si>
  <si>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</si>
  <si>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</si>
  <si>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</si>
  <si>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</si>
  <si>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</si>
  <si>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</si>
  <si>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</si>
  <si>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</si>
  <si>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</si>
  <si>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</si>
  <si>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</si>
  <si>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</si>
  <si>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</si>
  <si>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</si>
  <si>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</si>
  <si>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</si>
  <si>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</si>
  <si>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</si>
  <si>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</si>
  <si>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</si>
  <si>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</si>
  <si>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</si>
  <si>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</si>
  <si>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</si>
  <si>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</si>
  <si>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</si>
  <si>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</si>
  <si>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</si>
  <si>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</si>
  <si>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</si>
  <si>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</si>
  <si>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</si>
  <si>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</si>
  <si>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</si>
  <si>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</si>
  <si>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</si>
  <si>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</si>
  <si>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</si>
  <si>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</si>
  <si>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</si>
  <si>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</si>
  <si>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</si>
  <si>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</si>
  <si>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làm ngày</t>
  </si>
  <si>
    <t>Số ca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</si>
  <si>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</si>
  <si>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</si>
  <si>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</si>
  <si>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</si>
  <si>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</si>
  <si>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</si>
  <si>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</si>
  <si>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</si>
  <si>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</si>
  <si>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</si>
  <si>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</si>
  <si>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</si>
  <si>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</si>
  <si>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</si>
  <si>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</si>
  <si>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</si>
  <si>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</si>
  <si>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</si>
  <si>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</si>
  <si>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</si>
  <si>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</si>
  <si>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</si>
  <si>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</si>
  <si>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</si>
  <si>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</si>
  <si>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</si>
  <si>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</si>
  <si>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</si>
  <si>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</si>
  <si>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</si>
  <si>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</si>
  <si>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Nguyễn Trần Ngọc Phương</t>
  </si>
  <si>
    <t>Q.CHT</t>
  </si>
  <si>
    <t>Nguyễn Ngọc Anh Thư</t>
  </si>
  <si>
    <t>DSCD (TV)</t>
  </si>
  <si>
    <t>Ngô Trần Tuyết Vy</t>
  </si>
  <si>
    <t>DSXC</t>
  </si>
  <si>
    <t>Phạm Nguyễn Ngọc Quý</t>
  </si>
  <si>
    <t>Trần Thị Kim Khánh</t>
  </si>
  <si>
    <t>Ngô Thị Thanh Thắm</t>
  </si>
  <si>
    <t>CHT</t>
  </si>
  <si>
    <t>Phạm Thị Nghĩa Hương</t>
  </si>
  <si>
    <t>DSCD</t>
  </si>
  <si>
    <t>Trần Thiên Phát</t>
  </si>
  <si>
    <t>Hoàng Thanh Thủy</t>
  </si>
  <si>
    <t>Lê Thị Huyền Trân</t>
  </si>
  <si>
    <t>Thái Thùy Linh</t>
  </si>
  <si>
    <t>Trịnh Thị Phượng</t>
  </si>
  <si>
    <t>Phan Công Vũ Tài</t>
  </si>
  <si>
    <t>Đoàn Quốc Tâm</t>
  </si>
  <si>
    <t>Nguyễn Ngọc Thùy</t>
  </si>
  <si>
    <t>DSHV</t>
  </si>
  <si>
    <t>Dương Thị Huỳnh Như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</si>
  <si>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</si>
  <si>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</si>
  <si>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</si>
  <si>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</si>
  <si>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</si>
  <si>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</si>
  <si>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</si>
  <si>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</si>
  <si>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</si>
  <si>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</si>
  <si>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</si>
  <si>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Đỗ Thị Phương Thảo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</si>
  <si>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</si>
  <si>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</si>
  <si>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</si>
  <si>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</si>
  <si>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</si>
  <si>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</si>
  <si>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</si>
  <si>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</si>
  <si>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</si>
  <si>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</si>
  <si>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Cù Thị Tường Vy</t>
  </si>
  <si>
    <t>Huỳnh Thị Huệ Hiền</t>
  </si>
  <si>
    <t>Nguyễn Thị Phúc Lộc</t>
  </si>
  <si>
    <t>Ngô Thị Ngọc Thủy</t>
  </si>
  <si>
    <t>Phạm Nguyễn Ngọc Quyền Trân</t>
  </si>
  <si>
    <t>Hồ Thị Minh Hòa</t>
  </si>
  <si>
    <t>Lê Thị Xuyến</t>
  </si>
  <si>
    <t>Đinh Hoài Bảo</t>
  </si>
  <si>
    <t>Hoàng Lâm Gia Bảo</t>
  </si>
  <si>
    <t>Trần Thị Phương Thùy</t>
  </si>
  <si>
    <t>Tổng</t>
  </si>
  <si>
    <t>Số giờ ca đêm ( chưa x 1.5 )</t>
  </si>
  <si>
    <t>Tổng số giờ</t>
  </si>
  <si>
    <t>Tổng cộng</t>
  </si>
  <si>
    <t>Doanh Thu KAT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</si>
  <si>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</si>
  <si>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</si>
  <si>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</si>
  <si>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</si>
  <si>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</si>
  <si>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</si>
  <si>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</si>
  <si>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</si>
  <si>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</si>
  <si>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</si>
  <si>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</si>
  <si>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</si>
  <si>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</si>
  <si>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</si>
  <si>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</si>
  <si>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</si>
  <si>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</si>
  <si>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</si>
  <si>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</si>
  <si>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</si>
  <si>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</si>
  <si>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</si>
  <si>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</si>
  <si>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</si>
  <si>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</si>
  <si>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</si>
  <si>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</si>
  <si>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</si>
  <si>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</si>
  <si>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</si>
  <si>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</si>
  <si>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</si>
  <si>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</si>
  <si>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</si>
  <si>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</si>
  <si>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</si>
  <si>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</si>
  <si>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</si>
  <si>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</si>
  <si>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</si>
  <si>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</si>
  <si>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</si>
  <si>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</si>
  <si>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</si>
  <si>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</si>
  <si>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</si>
  <si>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</si>
  <si>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</si>
  <si>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</si>
  <si>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</si>
  <si>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</si>
  <si>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</si>
  <si>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</si>
  <si>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</si>
  <si>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</si>
  <si>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</si>
  <si>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</si>
  <si>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</si>
  <si>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</si>
  <si>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</si>
  <si>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</si>
  <si>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</si>
  <si>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</si>
  <si>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</si>
  <si>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</si>
  <si>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</si>
  <si>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</si>
  <si>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</si>
  <si>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</si>
  <si>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</si>
  <si>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</si>
  <si>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</si>
  <si>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</si>
  <si>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</si>
  <si>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</si>
  <si>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</si>
  <si>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</si>
  <si>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</si>
  <si>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</si>
  <si>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</si>
  <si>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</si>
  <si>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</si>
  <si>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</si>
  <si>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</si>
  <si>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</si>
  <si>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</si>
  <si>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</si>
  <si>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</si>
  <si>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</si>
  <si>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</si>
  <si>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</si>
  <si>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</si>
  <si>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</si>
  <si>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</si>
  <si>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</si>
  <si>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</si>
  <si>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</si>
  <si>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</si>
  <si>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</si>
  <si>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</si>
  <si>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</si>
  <si>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</si>
  <si>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</si>
  <si>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</si>
  <si>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</si>
  <si>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</si>
  <si>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</si>
  <si>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</si>
  <si>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</si>
  <si>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</si>
  <si>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</si>
  <si>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</si>
  <si>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</si>
  <si>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</si>
  <si>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</si>
  <si>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</si>
  <si>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</si>
  <si>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</si>
  <si>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</si>
  <si>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23h0p</t>
  </si>
  <si>
    <t>104h40p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</si>
  <si>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</si>
  <si>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</si>
  <si>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</si>
  <si>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</si>
  <si>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</si>
  <si>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</si>
  <si>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</si>
  <si>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</si>
  <si>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</si>
  <si>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</si>
  <si>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</si>
  <si>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</si>
  <si>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</si>
  <si>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</si>
  <si>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</si>
  <si>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187h37p</t>
  </si>
  <si>
    <t>83h22p</t>
  </si>
  <si>
    <t>CA GHÉP 1(10:00 - 18:00)</t>
  </si>
  <si>
    <t>11h26p</t>
  </si>
  <si>
    <t>CA GHÉP 1(12:00 - 22:00)</t>
  </si>
  <si>
    <t>8h34p</t>
  </si>
  <si>
    <t>190h14p</t>
  </si>
  <si>
    <t>80h22p</t>
  </si>
  <si>
    <t>4h0p</t>
  </si>
  <si>
    <t>7h45p</t>
  </si>
  <si>
    <t>8h30p</t>
  </si>
  <si>
    <t>7h15p</t>
  </si>
  <si>
    <t>CA ĐÊM 1(22:00 - 06:00)(ca qua đêm)</t>
  </si>
  <si>
    <t>243h22p</t>
  </si>
  <si>
    <t>235h30p</t>
  </si>
  <si>
    <t>7h50p</t>
  </si>
  <si>
    <t>Ca hành chính(08:00 - 16:00)</t>
  </si>
  <si>
    <t>CA GÃY(10:00 - 18:00)</t>
  </si>
  <si>
    <t>215h32p</t>
  </si>
  <si>
    <t>8h18p</t>
  </si>
  <si>
    <t>8h17p</t>
  </si>
  <si>
    <t>175h46p</t>
  </si>
  <si>
    <t>73h35p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</si>
  <si>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</si>
  <si>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</si>
  <si>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</si>
  <si>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</si>
  <si>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</si>
  <si>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</si>
  <si>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</si>
  <si>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</si>
  <si>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</si>
  <si>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</si>
  <si>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</si>
  <si>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</si>
  <si>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</si>
  <si>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</si>
  <si>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</si>
  <si>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</si>
  <si>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</si>
  <si>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</si>
  <si>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</si>
  <si>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</si>
  <si>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</si>
  <si>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</si>
  <si>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40h44p</t>
  </si>
  <si>
    <t>231h8p</t>
  </si>
  <si>
    <t>5h22p</t>
  </si>
  <si>
    <t>48h47p</t>
  </si>
  <si>
    <t>56h21p</t>
  </si>
  <si>
    <t>55h43p</t>
  </si>
  <si>
    <t>ca hành chính 2(15:00 - 22:00)</t>
  </si>
  <si>
    <t>137h13p</t>
  </si>
  <si>
    <t>23h36p</t>
  </si>
  <si>
    <t>226h8p</t>
  </si>
  <si>
    <t>ca phụ đêm(06:00 - 10:00)</t>
  </si>
  <si>
    <t>4h9p</t>
  </si>
  <si>
    <t>52h40p</t>
  </si>
  <si>
    <t>16h8p</t>
  </si>
  <si>
    <t>7h57p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</si>
  <si>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</si>
  <si>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</si>
  <si>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</si>
  <si>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</si>
  <si>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</si>
  <si>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</si>
  <si>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</si>
  <si>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</si>
  <si>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</si>
  <si>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</si>
  <si>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</si>
  <si>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</si>
  <si>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</si>
  <si>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</si>
  <si>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</si>
  <si>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</si>
  <si>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</si>
  <si>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</si>
  <si>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</si>
  <si>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</si>
  <si>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</si>
  <si>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</si>
  <si>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</si>
  <si>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</si>
  <si>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</si>
  <si>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</si>
  <si>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</si>
  <si>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</si>
  <si>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</si>
  <si>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</si>
  <si>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</si>
  <si>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</si>
  <si>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</si>
  <si>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</si>
  <si>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</si>
  <si>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</si>
  <si>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</si>
  <si>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</si>
  <si>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</si>
  <si>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</si>
  <si>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</si>
  <si>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91h57p</t>
  </si>
  <si>
    <t>29h35p</t>
  </si>
  <si>
    <t>CA GÃY(08:15 - 14:00)</t>
  </si>
  <si>
    <t>24h29p</t>
  </si>
  <si>
    <t>28h23p</t>
  </si>
  <si>
    <t>17h44p</t>
  </si>
  <si>
    <t>10h0p</t>
  </si>
  <si>
    <t>Lưng Chừng 1(16:00 - 22:00)</t>
  </si>
  <si>
    <t>6h12p</t>
  </si>
  <si>
    <t>16h41p</t>
  </si>
  <si>
    <t>65h35p</t>
  </si>
  <si>
    <t>24h4p</t>
  </si>
  <si>
    <t>5h57p</t>
  </si>
  <si>
    <t>49h11p</t>
  </si>
  <si>
    <t>14h20p</t>
  </si>
  <si>
    <t>11h59p</t>
  </si>
  <si>
    <t>17h18p</t>
  </si>
  <si>
    <t>8h37p</t>
  </si>
  <si>
    <t>219h30p</t>
  </si>
  <si>
    <t>5h18p</t>
  </si>
  <si>
    <t>7h56p</t>
  </si>
  <si>
    <t>5h45p</t>
  </si>
  <si>
    <t>23h7p</t>
  </si>
  <si>
    <t>37h5p</t>
  </si>
  <si>
    <t>15h30p</t>
  </si>
  <si>
    <t>7h28p</t>
  </si>
  <si>
    <t>Ca sáng(06:00 - 15:00)</t>
  </si>
  <si>
    <t>45h34p</t>
  </si>
  <si>
    <t>39h59p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</si>
  <si>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</si>
  <si>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</si>
  <si>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</si>
  <si>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</si>
  <si>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</si>
  <si>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</si>
  <si>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</si>
  <si>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</si>
  <si>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247h46p</t>
  </si>
  <si>
    <t>59h46p</t>
  </si>
  <si>
    <t>232h16p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</si>
  <si>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</si>
  <si>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</si>
  <si>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</si>
  <si>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</si>
  <si>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</si>
  <si>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</si>
  <si>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</si>
  <si>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</si>
  <si>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</si>
  <si>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</si>
  <si>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</si>
  <si>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</si>
  <si>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</si>
  <si>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</si>
  <si>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</si>
  <si>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</si>
  <si>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</si>
  <si>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</si>
  <si>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</si>
  <si>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</si>
  <si>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</si>
  <si>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</si>
  <si>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</si>
  <si>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</si>
  <si>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</si>
  <si>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</si>
  <si>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</si>
  <si>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104h57p</t>
  </si>
  <si>
    <t>48h22p</t>
  </si>
  <si>
    <t>128h49p</t>
  </si>
  <si>
    <t>13h33p</t>
  </si>
  <si>
    <t>86h8p</t>
  </si>
  <si>
    <t>92h25p</t>
  </si>
  <si>
    <t>40h7p</t>
  </si>
  <si>
    <t>33h31p</t>
  </si>
  <si>
    <t>4h23p</t>
  </si>
  <si>
    <t>72h31p</t>
  </si>
  <si>
    <t>47h31p</t>
  </si>
  <si>
    <t>49h3p</t>
  </si>
  <si>
    <t>32h49p</t>
  </si>
  <si>
    <t>39h35p</t>
  </si>
  <si>
    <t>79h7p</t>
  </si>
  <si>
    <t>55h46p</t>
  </si>
  <si>
    <t>40h0p</t>
  </si>
  <si>
    <t>189h16p</t>
  </si>
  <si>
    <t>21h27p</t>
  </si>
  <si>
    <t>5h47p</t>
  </si>
  <si>
    <t>3h0p</t>
  </si>
  <si>
    <t>Tên Nhân viên</t>
  </si>
  <si>
    <t>Ngày</t>
  </si>
  <si>
    <t>Giờ làm thực tế</t>
  </si>
  <si>
    <t>Giờ công chuẩn</t>
  </si>
  <si>
    <t>Trừ công</t>
  </si>
  <si>
    <t>Công thực tế</t>
  </si>
  <si>
    <t>Ca đêm chuẩn</t>
  </si>
  <si>
    <t>Ca ngày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</si>
  <si>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</si>
  <si>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</si>
  <si>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</si>
  <si>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</si>
  <si>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</si>
  <si>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</si>
  <si>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</si>
  <si>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</si>
  <si>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</si>
  <si>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</si>
  <si>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</si>
  <si>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</si>
  <si>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</si>
  <si>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</si>
  <si>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</si>
  <si>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</si>
  <si>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</si>
  <si>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</si>
  <si>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</si>
  <si>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7h46p</t>
  </si>
  <si>
    <t>8h23p</t>
  </si>
  <si>
    <t>8h20p</t>
  </si>
  <si>
    <t>8h14p</t>
  </si>
  <si>
    <t>5h35p</t>
  </si>
  <si>
    <t>9h2p</t>
  </si>
  <si>
    <t>8h25p</t>
  </si>
  <si>
    <t>8h31p</t>
  </si>
  <si>
    <t>8h13p</t>
  </si>
  <si>
    <t>8h21p</t>
  </si>
  <si>
    <t>8h26p</t>
  </si>
  <si>
    <t>8h28p</t>
  </si>
  <si>
    <t>0h32p</t>
  </si>
  <si>
    <t>8h10p</t>
  </si>
  <si>
    <t>8h9p</t>
  </si>
  <si>
    <t>8h12p</t>
  </si>
  <si>
    <t>8h29p</t>
  </si>
  <si>
    <t>0h34p</t>
  </si>
  <si>
    <t>8h11p</t>
  </si>
  <si>
    <t>3h54p</t>
  </si>
  <si>
    <t>0h0p</t>
  </si>
  <si>
    <t>8h50p</t>
  </si>
  <si>
    <t>9h25p</t>
  </si>
  <si>
    <t>8h45p</t>
  </si>
  <si>
    <t>4h12p</t>
  </si>
  <si>
    <t>8h8p</t>
  </si>
  <si>
    <t>8h22p</t>
  </si>
  <si>
    <t>8h33p</t>
  </si>
  <si>
    <t>8h16p</t>
  </si>
  <si>
    <t>8h19p</t>
  </si>
  <si>
    <t>9h16p</t>
  </si>
  <si>
    <t>7h38p</t>
  </si>
  <si>
    <t>8h24p</t>
  </si>
  <si>
    <t>11h43p</t>
  </si>
  <si>
    <t>9h26p</t>
  </si>
  <si>
    <t>0h58p</t>
  </si>
  <si>
    <t>1h24p</t>
  </si>
  <si>
    <t>1h9p</t>
  </si>
  <si>
    <t>1h4p</t>
  </si>
  <si>
    <t>3h38p</t>
  </si>
  <si>
    <t>4h37p</t>
  </si>
  <si>
    <t>10h25p</t>
  </si>
  <si>
    <t>11h58p</t>
  </si>
  <si>
    <t>5h30p</t>
  </si>
  <si>
    <t>9h34p</t>
  </si>
  <si>
    <t>0h51p</t>
  </si>
  <si>
    <t>6h0p</t>
  </si>
  <si>
    <t>4h44p</t>
  </si>
  <si>
    <t>8h47p</t>
  </si>
  <si>
    <t>4h33p</t>
  </si>
  <si>
    <t>6h4p</t>
  </si>
  <si>
    <t>8h42p</t>
  </si>
  <si>
    <t>8h39p</t>
  </si>
  <si>
    <t>9h13p</t>
  </si>
  <si>
    <t>10h9p</t>
  </si>
  <si>
    <t>6h16p</t>
  </si>
  <si>
    <t>7h6p</t>
  </si>
  <si>
    <t>3h23p</t>
  </si>
  <si>
    <t>6h20p</t>
  </si>
  <si>
    <t>0h42p</t>
  </si>
  <si>
    <t>6h17p</t>
  </si>
  <si>
    <t>9h5p</t>
  </si>
  <si>
    <t>9h58p</t>
  </si>
  <si>
    <t>10h3p</t>
  </si>
  <si>
    <t>6h44p</t>
  </si>
  <si>
    <t>7h48p</t>
  </si>
  <si>
    <t>4h51p</t>
  </si>
  <si>
    <t>7h33p</t>
  </si>
  <si>
    <t>5h59p</t>
  </si>
  <si>
    <t>7h24p</t>
  </si>
  <si>
    <t>7h21p</t>
  </si>
  <si>
    <t>7h13p</t>
  </si>
  <si>
    <t>7h26p</t>
  </si>
  <si>
    <t>7h3p</t>
  </si>
  <si>
    <t>5h51p</t>
  </si>
  <si>
    <t>2h3p</t>
  </si>
  <si>
    <t>4h42p</t>
  </si>
  <si>
    <t>5h40p</t>
  </si>
  <si>
    <t>5h20p</t>
  </si>
  <si>
    <t>0h15p</t>
  </si>
  <si>
    <t>8h54p</t>
  </si>
  <si>
    <t>0h21p</t>
  </si>
  <si>
    <t>0h17p</t>
  </si>
  <si>
    <t>6h21p</t>
  </si>
  <si>
    <t>1h30p</t>
  </si>
  <si>
    <t>9h47p</t>
  </si>
  <si>
    <t>9h56p</t>
  </si>
  <si>
    <t>11h15p</t>
  </si>
  <si>
    <t>11h4p</t>
  </si>
  <si>
    <t>12h14p</t>
  </si>
  <si>
    <t>6h24p</t>
  </si>
  <si>
    <t>0h19p</t>
  </si>
  <si>
    <t>1h0p</t>
  </si>
  <si>
    <t>1h1p</t>
  </si>
  <si>
    <t>0h57p</t>
  </si>
  <si>
    <t>3h21p</t>
  </si>
  <si>
    <t>12h4p</t>
  </si>
  <si>
    <t>12h19p</t>
  </si>
  <si>
    <t>12h9p</t>
  </si>
  <si>
    <t>12h11p</t>
  </si>
  <si>
    <t>12h23p</t>
  </si>
  <si>
    <t>14h10p</t>
  </si>
  <si>
    <t>8h52p</t>
  </si>
  <si>
    <t>8h59p</t>
  </si>
  <si>
    <t>8h53p</t>
  </si>
  <si>
    <t>12h5p</t>
  </si>
  <si>
    <t>8h49p</t>
  </si>
  <si>
    <t>11h27p</t>
  </si>
  <si>
    <t>8h27p</t>
  </si>
  <si>
    <t>10h55p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</si>
  <si>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</si>
  <si>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</si>
  <si>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</si>
  <si>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</si>
  <si>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</si>
  <si>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</si>
  <si>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</si>
  <si>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</si>
  <si>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</si>
  <si>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4h2p</t>
  </si>
  <si>
    <t>7h8p</t>
  </si>
  <si>
    <t>6h54p</t>
  </si>
  <si>
    <t>6h45p</t>
  </si>
  <si>
    <t>7h23p</t>
  </si>
  <si>
    <t>3h59p</t>
  </si>
  <si>
    <t>7h34p</t>
  </si>
  <si>
    <t>3h51p</t>
  </si>
  <si>
    <t>8h40p</t>
  </si>
  <si>
    <t>8h38p</t>
  </si>
  <si>
    <t>0h36p</t>
  </si>
  <si>
    <t>12h2p</t>
  </si>
  <si>
    <t>1h55p</t>
  </si>
  <si>
    <t>10h56p</t>
  </si>
  <si>
    <t>1h17p</t>
  </si>
  <si>
    <t>2h11p</t>
  </si>
  <si>
    <t>2h1p</t>
  </si>
  <si>
    <t>1h57p</t>
  </si>
  <si>
    <t>2h6p</t>
  </si>
  <si>
    <t>2h4p</t>
  </si>
  <si>
    <t>6h59p</t>
  </si>
  <si>
    <t>3h6p</t>
  </si>
  <si>
    <t>0h37p</t>
  </si>
  <si>
    <t>2h50p</t>
  </si>
  <si>
    <t>1h56p</t>
  </si>
  <si>
    <t>1h58p</t>
  </si>
  <si>
    <t>3h22p</t>
  </si>
  <si>
    <t>1h13p</t>
  </si>
  <si>
    <t>11h12p</t>
  </si>
  <si>
    <t>13h12p</t>
  </si>
  <si>
    <t>12h6p</t>
  </si>
  <si>
    <t>10h48p</t>
  </si>
  <si>
    <t>12h40p</t>
  </si>
  <si>
    <t>10h58p</t>
  </si>
  <si>
    <t>10h52p</t>
  </si>
  <si>
    <t>10h42p</t>
  </si>
  <si>
    <t>10h11p</t>
  </si>
  <si>
    <t>9h0p</t>
  </si>
  <si>
    <t>5h1p</t>
  </si>
  <si>
    <t>7h1p</t>
  </si>
  <si>
    <t>4h58p</t>
  </si>
  <si>
    <t>15h31p</t>
  </si>
  <si>
    <t>13h59p</t>
  </si>
  <si>
    <t>0h31p</t>
  </si>
  <si>
    <t>11h55p</t>
  </si>
  <si>
    <t>12h58p</t>
  </si>
  <si>
    <t>1h7p</t>
  </si>
  <si>
    <t>11h54p</t>
  </si>
  <si>
    <t>7h2p</t>
  </si>
  <si>
    <t>7h0p</t>
  </si>
  <si>
    <t>4h56p</t>
  </si>
  <si>
    <t>5h44p</t>
  </si>
  <si>
    <t>7h14p</t>
  </si>
  <si>
    <t>6h15p</t>
  </si>
  <si>
    <t>7h32p</t>
  </si>
  <si>
    <t>4h43p</t>
  </si>
  <si>
    <t>6h26p</t>
  </si>
  <si>
    <t>7h11p</t>
  </si>
  <si>
    <t>9h48p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</si>
  <si>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</si>
  <si>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</si>
  <si>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</si>
  <si>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</si>
  <si>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</si>
  <si>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</si>
  <si>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</si>
  <si>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</si>
  <si>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1h25p</t>
  </si>
  <si>
    <t>0h38p</t>
  </si>
  <si>
    <t>2h26p</t>
  </si>
  <si>
    <t>2h17p</t>
  </si>
  <si>
    <t>14h55p</t>
  </si>
  <si>
    <t>2h38p</t>
  </si>
  <si>
    <t>7h36p</t>
  </si>
  <si>
    <t>7h31p</t>
  </si>
  <si>
    <t>7h44p</t>
  </si>
  <si>
    <t>7h27p</t>
  </si>
  <si>
    <t>7h16p</t>
  </si>
  <si>
    <t>7h29p</t>
  </si>
  <si>
    <t>8h55p</t>
  </si>
  <si>
    <t>8h48p</t>
  </si>
  <si>
    <t>7h35p</t>
  </si>
  <si>
    <t>8h58p</t>
  </si>
  <si>
    <t>1h59p</t>
  </si>
  <si>
    <t>2h35p</t>
  </si>
  <si>
    <t>4h34p</t>
  </si>
  <si>
    <t>6h40p</t>
  </si>
  <si>
    <t>6h48p</t>
  </si>
  <si>
    <t>2h19p</t>
  </si>
  <si>
    <t>5h43p</t>
  </si>
  <si>
    <t>4h39p</t>
  </si>
  <si>
    <t>7h39p</t>
  </si>
  <si>
    <t>6h30p</t>
  </si>
  <si>
    <t>8h36p</t>
  </si>
  <si>
    <t>7h43p</t>
  </si>
  <si>
    <t>1h19p</t>
  </si>
  <si>
    <t>0h43p</t>
  </si>
  <si>
    <t>0h25p</t>
  </si>
  <si>
    <t>0h29p</t>
  </si>
  <si>
    <t>0h50p</t>
  </si>
  <si>
    <t>0h16p</t>
  </si>
  <si>
    <t>0h52p</t>
  </si>
  <si>
    <t>0h22p</t>
  </si>
  <si>
    <t>0h12p</t>
  </si>
  <si>
    <t>0h11p</t>
  </si>
  <si>
    <t>0h7p</t>
  </si>
  <si>
    <t>4h4p</t>
  </si>
  <si>
    <t>4h5p</t>
  </si>
  <si>
    <t>4h7p</t>
  </si>
  <si>
    <t>3h55p</t>
  </si>
  <si>
    <t>6h23p</t>
  </si>
  <si>
    <t>2h8p</t>
  </si>
  <si>
    <t>9h45p</t>
  </si>
  <si>
    <t>10h22p</t>
  </si>
  <si>
    <t>9h22p</t>
  </si>
  <si>
    <t>9h3p</t>
  </si>
  <si>
    <t>11h10p</t>
  </si>
  <si>
    <t>11h6p</t>
  </si>
  <si>
    <t>2h14p</t>
  </si>
  <si>
    <t>2h43p</t>
  </si>
  <si>
    <t>14h43p</t>
  </si>
  <si>
    <t>9h38p</t>
  </si>
  <si>
    <t>9h15p</t>
  </si>
  <si>
    <t>15h53p</t>
  </si>
  <si>
    <t>9h20p</t>
  </si>
  <si>
    <t>5h7p</t>
  </si>
  <si>
    <t>12h45p</t>
  </si>
  <si>
    <t>7h4p</t>
  </si>
  <si>
    <t>12h55p</t>
  </si>
  <si>
    <t>3h47p</t>
  </si>
  <si>
    <t>10h6p</t>
  </si>
  <si>
    <t>7h20p</t>
  </si>
  <si>
    <t>6h11p</t>
  </si>
  <si>
    <t>11h25p</t>
  </si>
  <si>
    <t>6h41p</t>
  </si>
  <si>
    <t>15h4p</t>
  </si>
  <si>
    <t>7h18p</t>
  </si>
  <si>
    <t>12h34p</t>
  </si>
  <si>
    <t>1h38p</t>
  </si>
  <si>
    <t>9h29p</t>
  </si>
  <si>
    <t>11h46p</t>
  </si>
  <si>
    <t>7h12p</t>
  </si>
  <si>
    <t>9h50p</t>
  </si>
  <si>
    <t>8h44p</t>
  </si>
  <si>
    <t>9h11p</t>
  </si>
  <si>
    <t>6h14p</t>
  </si>
  <si>
    <t>3h41p</t>
  </si>
  <si>
    <t>6h5p</t>
  </si>
  <si>
    <t>9h27p</t>
  </si>
  <si>
    <t>5h31p</t>
  </si>
  <si>
    <t>2h20p</t>
  </si>
  <si>
    <t>11h14p</t>
  </si>
  <si>
    <t>9h51p</t>
  </si>
  <si>
    <t>9h14p</t>
  </si>
  <si>
    <t>9h28p</t>
  </si>
  <si>
    <t>5h53p</t>
  </si>
  <si>
    <t>6h2p</t>
  </si>
  <si>
    <t>9h12p</t>
  </si>
  <si>
    <t>10h41p</t>
  </si>
  <si>
    <t>2h48p</t>
  </si>
  <si>
    <t>6h8p</t>
  </si>
  <si>
    <t>9h37p</t>
  </si>
  <si>
    <t>6h57p</t>
  </si>
  <si>
    <t>10h29p</t>
  </si>
  <si>
    <t>7h7p</t>
  </si>
  <si>
    <t>6h37p</t>
  </si>
  <si>
    <t>9h7p</t>
  </si>
  <si>
    <t>15h55p</t>
  </si>
  <si>
    <t>3h13p</t>
  </si>
  <si>
    <t>4h15p</t>
  </si>
  <si>
    <t>3h50p</t>
  </si>
  <si>
    <t>4h26p</t>
  </si>
  <si>
    <t>3h49p</t>
  </si>
  <si>
    <t>2h7p</t>
  </si>
  <si>
    <t>6h47p</t>
  </si>
  <si>
    <t>2h30p</t>
  </si>
  <si>
    <t>2h5p</t>
  </si>
  <si>
    <t>1h5p</t>
  </si>
  <si>
    <t>2h41p</t>
  </si>
  <si>
    <t>4h32p</t>
  </si>
  <si>
    <t>2h16p</t>
  </si>
  <si>
    <t>8h51p</t>
  </si>
  <si>
    <t>9h9p</t>
  </si>
  <si>
    <t>2h12p</t>
  </si>
  <si>
    <t>5h16p</t>
  </si>
  <si>
    <t>10h24p</t>
  </si>
  <si>
    <t>10h15p</t>
  </si>
  <si>
    <t>9h57p</t>
  </si>
  <si>
    <t>10h18p</t>
  </si>
  <si>
    <t>3h34p</t>
  </si>
  <si>
    <t>2h59p</t>
  </si>
  <si>
    <t>9h49p</t>
  </si>
  <si>
    <t>9h19p</t>
  </si>
  <si>
    <t>1h26p</t>
  </si>
  <si>
    <t>1h37p</t>
  </si>
  <si>
    <t>6h55p</t>
  </si>
  <si>
    <t>2h39p</t>
  </si>
  <si>
    <t>2h15p</t>
  </si>
  <si>
    <t>1h35p</t>
  </si>
  <si>
    <t>1h28p</t>
  </si>
  <si>
    <t>2h42p</t>
  </si>
  <si>
    <t>2h53p</t>
  </si>
  <si>
    <t>3h20p</t>
  </si>
  <si>
    <t>6h43p</t>
  </si>
  <si>
    <t>2h24p</t>
  </si>
  <si>
    <t>7h37p</t>
  </si>
  <si>
    <t>6h18p</t>
  </si>
  <si>
    <t>3h36p</t>
  </si>
  <si>
    <t>3h31p</t>
  </si>
  <si>
    <t>8h43p</t>
  </si>
  <si>
    <t>9h6p</t>
  </si>
  <si>
    <t>4h13p</t>
  </si>
  <si>
    <t>3h5p</t>
  </si>
  <si>
    <t>3h8p</t>
  </si>
  <si>
    <t>9h1p</t>
  </si>
  <si>
    <t>3h19p</t>
  </si>
  <si>
    <t>4h6p</t>
  </si>
  <si>
    <t>2h54p</t>
  </si>
  <si>
    <t>2h25p</t>
  </si>
  <si>
    <t>2h9p</t>
  </si>
  <si>
    <t>6h9p</t>
  </si>
  <si>
    <t>2h52p</t>
  </si>
  <si>
    <t>5h8p</t>
  </si>
  <si>
    <t>Cấn trừ chi phí đồng phục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</si>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</sst>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d/m/yyyy"/>
  </numFmts>
  <fonts count="30">
    <font>
      <sz val="10"/>
      <color rgb="FF000000"/>
      <name val="Calibri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i/>
      <sz val="12"/>
      <color rgb="FFFF0000"/>
      <name val="Times New Roman"/>
    </font>
    <font>
      <b/>
      <i/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  <scheme val="minor"/>
    </font>
    <font>
      <b/>
      <sz val="12"/>
      <color rgb="FF000000"/>
      <name val="Times New Roman"/>
    </font>
    <font>
      <sz val="12"/>
      <color rgb="FF15171A"/>
      <name val="Times New Roman"/>
    </font>
    <font>
      <u/>
      <sz val="12"/>
      <color theme="1"/>
      <name val="Times New Roman"/>
    </font>
    <font>
      <sz val="11"/>
      <color rgb="FF15171A"/>
      <name val="Inter"/>
    </font>
    <font>
      <i/>
      <sz val="12"/>
      <color theme="1"/>
      <name val="Times New Roman"/>
    </font>
    <font>
      <b/>
      <sz val="12"/>
      <color rgb="FF000000"/>
      <name val="&quot;Times New Roman&quot;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2"/>
      <name val="Times New Roman"/>
    </font>
    <font>
      <sz val="12"/>
      <name val="Times New Roman"/>
    </font>
    <font>
      <b/>
      <sz val="12"/>
      <color rgb="FFFFFFFF"/>
      <name val="Times New Roman"/>
    </font>
    <font>
      <b/>
      <sz val="11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3" fillId="7" borderId="2" xfId="0" applyFont="1" applyFill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2" fillId="9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0" xfId="0" applyFont="1" applyFill="1"/>
    <xf numFmtId="2" fontId="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5" borderId="0" xfId="0" applyNumberFormat="1" applyFont="1" applyFill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0" xfId="0" applyNumberFormat="1" applyFont="1" applyFill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/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2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4" fillId="13" borderId="6" xfId="0" applyNumberFormat="1" applyFont="1" applyFill="1" applyBorder="1" applyAlignment="1">
      <alignment horizontal="center"/>
    </xf>
    <xf numFmtId="0" fontId="14" fillId="5" borderId="6" xfId="0" applyFont="1" applyFill="1" applyBorder="1"/>
    <xf numFmtId="3" fontId="14" fillId="5" borderId="6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/>
    <xf numFmtId="0" fontId="12" fillId="5" borderId="7" xfId="0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3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" fontId="2" fillId="16" borderId="0" xfId="0" applyNumberFormat="1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5" fillId="0" borderId="0" xfId="0" applyFont="1"/>
    <xf numFmtId="4" fontId="2" fillId="10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4" fontId="6" fillId="16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 wrapText="1"/>
    </xf>
    <xf numFmtId="3" fontId="2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" fontId="6" fillId="5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5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18" fillId="5" borderId="0" xfId="0" applyFont="1" applyFill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5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11" borderId="0" xfId="0" applyFont="1" applyFill="1"/>
    <xf numFmtId="0" fontId="6" fillId="8" borderId="0" xfId="0" applyFont="1" applyFill="1"/>
    <xf numFmtId="4" fontId="1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8" fillId="17" borderId="5" xfId="0" applyFont="1" applyFill="1" applyBorder="1"/>
    <xf numFmtId="0" fontId="21" fillId="0" borderId="3" xfId="0" applyFont="1" applyBorder="1" applyAlignment="1">
      <alignment horizontal="center"/>
    </xf>
    <xf numFmtId="2" fontId="6" fillId="7" borderId="0" xfId="0" applyNumberFormat="1" applyFont="1" applyFill="1" applyAlignment="1">
      <alignment horizontal="center" wrapText="1"/>
    </xf>
    <xf numFmtId="0" fontId="8" fillId="0" borderId="5" xfId="0" applyFont="1" applyBorder="1"/>
    <xf numFmtId="0" fontId="8" fillId="18" borderId="5" xfId="0" applyFont="1" applyFill="1" applyBorder="1"/>
    <xf numFmtId="0" fontId="8" fillId="0" borderId="1" xfId="0" applyFont="1" applyBorder="1"/>
    <xf numFmtId="0" fontId="8" fillId="0" borderId="8" xfId="0" applyFont="1" applyBorder="1"/>
    <xf numFmtId="0" fontId="8" fillId="18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/>
    <xf numFmtId="3" fontId="1" fillId="19" borderId="0" xfId="0" applyNumberFormat="1" applyFont="1" applyFill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2" fontId="6" fillId="16" borderId="0" xfId="0" applyNumberFormat="1" applyFont="1" applyFill="1" applyAlignment="1">
      <alignment horizontal="center" wrapText="1"/>
    </xf>
    <xf numFmtId="2" fontId="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" fillId="12" borderId="0" xfId="0" applyNumberFormat="1" applyFont="1" applyFill="1" applyAlignment="1">
      <alignment horizontal="center" vertical="center"/>
    </xf>
    <xf numFmtId="2" fontId="6" fillId="16" borderId="0" xfId="0" applyNumberFormat="1" applyFont="1" applyFill="1"/>
    <xf numFmtId="2" fontId="6" fillId="0" borderId="0" xfId="0" applyNumberFormat="1" applyFont="1" applyAlignment="1">
      <alignment horizontal="left" vertical="center" wrapText="1"/>
    </xf>
    <xf numFmtId="0" fontId="6" fillId="16" borderId="0" xfId="0" applyFont="1" applyFill="1"/>
    <xf numFmtId="0" fontId="22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 wrapText="1"/>
    </xf>
    <xf numFmtId="3" fontId="22" fillId="10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/>
    <xf numFmtId="0" fontId="25" fillId="0" borderId="5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6" fillId="21" borderId="0" xfId="0" applyNumberFormat="1" applyFont="1" applyFill="1" applyAlignment="1">
      <alignment horizontal="center" vertical="center"/>
    </xf>
    <xf numFmtId="3" fontId="26" fillId="21" borderId="0" xfId="0" applyNumberFormat="1" applyFont="1" applyFill="1" applyAlignment="1">
      <alignment horizontal="left" vertical="center"/>
    </xf>
    <xf numFmtId="2" fontId="26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/>
    </xf>
    <xf numFmtId="4" fontId="28" fillId="22" borderId="0" xfId="0" applyNumberFormat="1" applyFont="1" applyFill="1" applyAlignment="1">
      <alignment horizontal="center" vertical="center"/>
    </xf>
    <xf numFmtId="3" fontId="27" fillId="19" borderId="0" xfId="0" applyNumberFormat="1" applyFont="1" applyFill="1" applyAlignment="1">
      <alignment horizontal="center" vertical="center" wrapText="1"/>
    </xf>
    <xf numFmtId="4" fontId="27" fillId="8" borderId="0" xfId="0" applyNumberFormat="1" applyFont="1" applyFill="1" applyAlignment="1">
      <alignment horizontal="center" vertical="center" wrapText="1"/>
    </xf>
    <xf numFmtId="2" fontId="27" fillId="0" borderId="0" xfId="0" applyNumberFormat="1" applyFont="1" applyAlignment="1">
      <alignment horizontal="left" vertical="center"/>
    </xf>
    <xf numFmtId="4" fontId="27" fillId="1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4" fontId="26" fillId="20" borderId="0" xfId="0" applyNumberFormat="1" applyFont="1" applyFill="1" applyAlignment="1">
      <alignment horizontal="center" vertical="center" wrapText="1"/>
    </xf>
    <xf numFmtId="4" fontId="26" fillId="21" borderId="0" xfId="0" applyNumberFormat="1" applyFont="1" applyFill="1" applyAlignment="1">
      <alignment horizontal="center" vertical="center"/>
    </xf>
    <xf numFmtId="3" fontId="7" fillId="0" borderId="0" xfId="0" applyNumberFormat="1" applyFont="1"/>
    <xf numFmtId="2" fontId="12" fillId="0" borderId="0" xfId="0" applyNumberFormat="1" applyFont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6" fillId="3" borderId="0" xfId="0" applyNumberFormat="1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0" fontId="29" fillId="2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0" fillId="0" borderId="11" xfId="0" applyNumberFormat="1" applyBorder="1"/>
    <xf numFmtId="0" fontId="7" fillId="0" borderId="11" xfId="0" applyFont="1" applyBorder="1"/>
    <xf numFmtId="0" fontId="29" fillId="24" borderId="11" xfId="0" applyFont="1" applyFill="1" applyBorder="1"/>
    <xf numFmtId="3" fontId="29" fillId="24" borderId="11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3" fillId="7" borderId="1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workbookViewId="0">
      <pane xSplit="1" topLeftCell="B1" activePane="topRight" state="frozen"/>
      <selection pane="topRight" activeCell="C2" sqref="C2"/>
    </sheetView>
  </sheetViews>
  <sheetFormatPr defaultColWidth="14.44140625" defaultRowHeight="15.7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>
      <c r="A1" s="2" t="s">
        <v>12</v>
      </c>
      <c r="B1" s="3" t="s">
        <v>30</v>
      </c>
      <c r="C1" s="3" t="s">
        <v>31</v>
      </c>
      <c r="D1" s="3" t="s">
        <v>32</v>
      </c>
      <c r="E1" s="2"/>
      <c r="F1" s="2" t="s">
        <v>33</v>
      </c>
      <c r="G1" s="2" t="s">
        <v>34</v>
      </c>
      <c r="H1" s="2" t="s">
        <v>35</v>
      </c>
      <c r="I1" s="5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5" t="s">
        <v>42</v>
      </c>
      <c r="P1" s="5" t="s">
        <v>43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17" t="s">
        <v>44</v>
      </c>
      <c r="B2" s="19"/>
      <c r="C2" s="19"/>
      <c r="D2" s="19">
        <f t="shared" ref="D2:D12" si="0">B2-C2</f>
        <v>0</v>
      </c>
      <c r="E2" s="26">
        <f t="shared" ref="E2:E13" si="1">IF(B2&gt;0, D2/B2, 0)</f>
        <v>0</v>
      </c>
      <c r="F2" s="28" t="s">
        <v>45</v>
      </c>
      <c r="G2" s="29"/>
      <c r="H2" s="30"/>
      <c r="I2" s="30"/>
      <c r="J2" s="29"/>
      <c r="K2" s="29"/>
      <c r="L2" s="29"/>
      <c r="M2" s="29"/>
      <c r="N2" s="29"/>
      <c r="O2" s="29"/>
      <c r="P2" s="29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17" t="s">
        <v>46</v>
      </c>
      <c r="B3" s="19"/>
      <c r="C3" s="19"/>
      <c r="D3" s="19">
        <f t="shared" si="0"/>
        <v>0</v>
      </c>
      <c r="E3" s="26">
        <f t="shared" si="1"/>
        <v>0</v>
      </c>
      <c r="F3" s="28" t="s">
        <v>45</v>
      </c>
      <c r="G3" s="29"/>
      <c r="H3" s="30"/>
      <c r="I3" s="30"/>
      <c r="J3" s="29"/>
      <c r="K3" s="29"/>
      <c r="L3" s="29"/>
      <c r="M3" s="29"/>
      <c r="N3" s="29"/>
      <c r="O3" s="29"/>
      <c r="P3" s="29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17" t="s">
        <v>47</v>
      </c>
      <c r="B4" s="19"/>
      <c r="C4" s="19"/>
      <c r="D4" s="19">
        <f t="shared" si="0"/>
        <v>0</v>
      </c>
      <c r="E4" s="26">
        <f t="shared" si="1"/>
        <v>0</v>
      </c>
      <c r="F4" s="28" t="s">
        <v>45</v>
      </c>
      <c r="G4" s="29"/>
      <c r="H4" s="30"/>
      <c r="I4" s="30"/>
      <c r="J4" s="29"/>
      <c r="K4" s="29"/>
      <c r="L4" s="29"/>
      <c r="M4" s="29"/>
      <c r="N4" s="29"/>
      <c r="O4" s="29"/>
      <c r="P4" s="29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7" t="s">
        <v>48</v>
      </c>
      <c r="B5" s="19"/>
      <c r="C5" s="19"/>
      <c r="D5" s="19">
        <f t="shared" si="0"/>
        <v>0</v>
      </c>
      <c r="E5" s="26">
        <f t="shared" si="1"/>
        <v>0</v>
      </c>
      <c r="F5" s="28" t="s">
        <v>45</v>
      </c>
      <c r="G5" s="29"/>
      <c r="H5" s="30"/>
      <c r="I5" s="30"/>
      <c r="J5" s="29"/>
      <c r="K5" s="29"/>
      <c r="L5" s="29"/>
      <c r="M5" s="29"/>
      <c r="N5" s="29"/>
      <c r="O5" s="29"/>
      <c r="P5" s="29"/>
      <c r="Q5" s="7"/>
      <c r="R5" s="7"/>
      <c r="S5" s="3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7" t="s">
        <v>49</v>
      </c>
      <c r="B6" s="19"/>
      <c r="C6" s="19"/>
      <c r="D6" s="19">
        <f t="shared" si="0"/>
        <v>0</v>
      </c>
      <c r="E6" s="26">
        <f t="shared" si="1"/>
        <v>0</v>
      </c>
      <c r="F6" s="28" t="s">
        <v>45</v>
      </c>
      <c r="G6" s="29"/>
      <c r="H6" s="30"/>
      <c r="I6" s="30"/>
      <c r="J6" s="29"/>
      <c r="K6" s="29"/>
      <c r="L6" s="29"/>
      <c r="M6" s="29"/>
      <c r="N6" s="29"/>
      <c r="O6" s="29"/>
      <c r="P6" s="29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7" t="s">
        <v>50</v>
      </c>
      <c r="B7" s="19"/>
      <c r="C7" s="19"/>
      <c r="D7" s="19">
        <f t="shared" si="0"/>
        <v>0</v>
      </c>
      <c r="E7" s="26">
        <f t="shared" si="1"/>
        <v>0</v>
      </c>
      <c r="F7" s="28" t="s">
        <v>45</v>
      </c>
      <c r="G7" s="29"/>
      <c r="H7" s="30"/>
      <c r="I7" s="30"/>
      <c r="J7" s="29"/>
      <c r="K7" s="29"/>
      <c r="L7" s="29"/>
      <c r="M7" s="29"/>
      <c r="N7" s="29"/>
      <c r="O7" s="29"/>
      <c r="P7" s="29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7" t="s">
        <v>51</v>
      </c>
      <c r="B8" s="19"/>
      <c r="C8" s="19"/>
      <c r="D8" s="19">
        <f t="shared" si="0"/>
        <v>0</v>
      </c>
      <c r="E8" s="26">
        <f t="shared" si="1"/>
        <v>0</v>
      </c>
      <c r="F8" s="28" t="s">
        <v>45</v>
      </c>
      <c r="G8" s="29"/>
      <c r="H8" s="30"/>
      <c r="I8" s="30"/>
      <c r="J8" s="29"/>
      <c r="K8" s="29"/>
      <c r="L8" s="29"/>
      <c r="M8" s="29"/>
      <c r="N8" s="29"/>
      <c r="O8" s="29"/>
      <c r="P8" s="29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7" t="s">
        <v>52</v>
      </c>
      <c r="B9" s="39"/>
      <c r="C9" s="39"/>
      <c r="D9" s="19">
        <f t="shared" si="0"/>
        <v>0</v>
      </c>
      <c r="E9" s="26">
        <f t="shared" si="1"/>
        <v>0</v>
      </c>
      <c r="F9" s="28" t="s">
        <v>45</v>
      </c>
      <c r="G9" s="29"/>
      <c r="H9" s="30"/>
      <c r="I9" s="30"/>
      <c r="J9" s="29"/>
      <c r="K9" s="29"/>
      <c r="L9" s="29"/>
      <c r="M9" s="29"/>
      <c r="N9" s="29"/>
      <c r="O9" s="29"/>
      <c r="P9" s="29"/>
      <c r="Q9" s="7"/>
      <c r="R9" s="7"/>
      <c r="S9" s="3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7" t="s">
        <v>53</v>
      </c>
      <c r="B10" s="19"/>
      <c r="C10" s="19"/>
      <c r="D10" s="19">
        <f t="shared" si="0"/>
        <v>0</v>
      </c>
      <c r="E10" s="26">
        <f t="shared" si="1"/>
        <v>0</v>
      </c>
      <c r="F10" s="28" t="s">
        <v>45</v>
      </c>
      <c r="G10" s="29"/>
      <c r="H10" s="30"/>
      <c r="I10" s="30"/>
      <c r="J10" s="29"/>
      <c r="K10" s="29"/>
      <c r="L10" s="29"/>
      <c r="M10" s="29"/>
      <c r="N10" s="29"/>
      <c r="O10" s="29"/>
      <c r="P10" s="29"/>
      <c r="Q10" s="7"/>
      <c r="R10" s="7"/>
      <c r="S10" s="3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7" t="s">
        <v>19</v>
      </c>
      <c r="B11" s="19"/>
      <c r="C11" s="19"/>
      <c r="D11" s="19">
        <f t="shared" si="0"/>
        <v>0</v>
      </c>
      <c r="E11" s="26">
        <f t="shared" si="1"/>
        <v>0</v>
      </c>
      <c r="F11" s="28" t="s">
        <v>45</v>
      </c>
      <c r="G11" s="29"/>
      <c r="H11" s="30"/>
      <c r="I11" s="30"/>
      <c r="J11" s="29"/>
      <c r="K11" s="29"/>
      <c r="L11" s="29"/>
      <c r="M11" s="29"/>
      <c r="N11" s="29"/>
      <c r="O11" s="29"/>
      <c r="P11" s="29"/>
      <c r="Q11" s="7"/>
      <c r="R11" s="7"/>
      <c r="S11" s="3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 t="s">
        <v>21</v>
      </c>
      <c r="B12" s="39"/>
      <c r="C12" s="17"/>
      <c r="D12" s="39">
        <f t="shared" si="0"/>
        <v>0</v>
      </c>
      <c r="E12" s="26">
        <f t="shared" si="1"/>
        <v>0</v>
      </c>
      <c r="F12" s="7" t="s">
        <v>45</v>
      </c>
      <c r="G12" s="7"/>
      <c r="H12" s="7"/>
      <c r="I12" s="7"/>
      <c r="J12" s="7"/>
      <c r="K12" s="7"/>
      <c r="L12" s="7"/>
      <c r="M12" s="7"/>
      <c r="N12" s="7"/>
      <c r="O12" s="7"/>
      <c r="P12" s="29"/>
      <c r="Q12" s="7"/>
      <c r="R12" s="29"/>
      <c r="S12" s="3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>
        <f>SUM(B2:B12)</f>
        <v>0</v>
      </c>
      <c r="C13" s="7"/>
      <c r="D13" s="7">
        <f>SUM(D2:D12)</f>
        <v>0</v>
      </c>
      <c r="E13" s="7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2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5" sqref="J15"/>
    </sheetView>
  </sheetViews>
  <sheetFormatPr defaultColWidth="14.44140625" defaultRowHeight="15.7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1"/>
      <c r="B1" s="1"/>
      <c r="C1" s="1"/>
      <c r="D1" s="1"/>
      <c r="E1" s="223" t="s">
        <v>54</v>
      </c>
      <c r="F1" s="220"/>
      <c r="G1" s="218" t="s">
        <v>55</v>
      </c>
      <c r="H1" s="219"/>
      <c r="I1" s="219"/>
      <c r="J1" s="219"/>
      <c r="K1" s="219"/>
      <c r="L1" s="219"/>
      <c r="M1" s="219"/>
      <c r="N1" s="219"/>
      <c r="O1" s="219"/>
      <c r="P1" s="219"/>
      <c r="Q1" s="220"/>
      <c r="R1" s="222" t="s">
        <v>56</v>
      </c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9"/>
      <c r="AK1" s="221" t="s">
        <v>57</v>
      </c>
      <c r="AL1" s="219"/>
      <c r="AM1" s="219"/>
      <c r="AN1" s="219"/>
      <c r="AO1" s="220"/>
      <c r="AP1" s="12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ht="64.8" customHeight="1">
      <c r="A2" s="14" t="s">
        <v>58</v>
      </c>
      <c r="B2" s="14" t="s">
        <v>12</v>
      </c>
      <c r="C2" s="14" t="s">
        <v>59</v>
      </c>
      <c r="D2" s="14" t="s">
        <v>60</v>
      </c>
      <c r="E2" s="18" t="s">
        <v>61</v>
      </c>
      <c r="F2" s="18" t="s">
        <v>62</v>
      </c>
      <c r="G2" s="20" t="s">
        <v>63</v>
      </c>
      <c r="H2" s="20" t="s">
        <v>64</v>
      </c>
      <c r="I2" s="21" t="s">
        <v>65</v>
      </c>
      <c r="J2" s="22" t="s">
        <v>66</v>
      </c>
      <c r="K2" s="22" t="s">
        <v>67</v>
      </c>
      <c r="L2" s="22" t="s">
        <v>68</v>
      </c>
      <c r="M2" s="22" t="s">
        <v>69</v>
      </c>
      <c r="N2" s="23" t="s">
        <v>70</v>
      </c>
      <c r="O2" s="23" t="s">
        <v>71</v>
      </c>
      <c r="P2" s="23" t="s">
        <v>72</v>
      </c>
      <c r="Q2" s="23" t="s">
        <v>73</v>
      </c>
      <c r="R2" s="25" t="s">
        <v>74</v>
      </c>
      <c r="S2" s="27" t="s">
        <v>75</v>
      </c>
      <c r="T2" s="25" t="s">
        <v>76</v>
      </c>
      <c r="U2" s="25" t="s">
        <v>77</v>
      </c>
      <c r="V2" s="25" t="s">
        <v>78</v>
      </c>
      <c r="W2" s="25" t="s">
        <v>79</v>
      </c>
      <c r="X2" s="25" t="s">
        <v>80</v>
      </c>
      <c r="Y2" s="31" t="s">
        <v>81</v>
      </c>
      <c r="Z2" s="31" t="s">
        <v>82</v>
      </c>
      <c r="AA2" s="31" t="s">
        <v>83</v>
      </c>
      <c r="AB2" s="31" t="s">
        <v>84</v>
      </c>
      <c r="AC2" s="31" t="s">
        <v>85</v>
      </c>
      <c r="AD2" s="25" t="s">
        <v>86</v>
      </c>
      <c r="AE2" s="25" t="s">
        <v>87</v>
      </c>
      <c r="AF2" s="25" t="s">
        <v>88</v>
      </c>
      <c r="AG2" s="25" t="s">
        <v>89</v>
      </c>
      <c r="AH2" s="25" t="s">
        <v>90</v>
      </c>
      <c r="AI2" s="25" t="s">
        <v>91</v>
      </c>
      <c r="AJ2" s="32" t="s">
        <v>92</v>
      </c>
      <c r="AK2" s="32" t="s">
        <v>93</v>
      </c>
      <c r="AL2" s="32" t="s">
        <v>94</v>
      </c>
      <c r="AM2" s="33" t="s">
        <v>95</v>
      </c>
      <c r="AN2" s="33" t="s">
        <v>96</v>
      </c>
      <c r="AO2" s="33" t="s">
        <v>97</v>
      </c>
      <c r="AP2" s="14" t="s">
        <v>98</v>
      </c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:53" ht="15.6" customHeight="1">
      <c r="A3" s="34">
        <v>1</v>
      </c>
      <c r="B3" s="35" t="s">
        <v>44</v>
      </c>
      <c r="C3" s="36" t="s">
        <v>99</v>
      </c>
      <c r="D3" s="34" t="s">
        <v>100</v>
      </c>
      <c r="E3" s="145">
        <f t="shared" ref="E3:E34" si="0">SUM(G3, I3, L3, O3, S3, T3)</f>
        <v>196.63333333333333</v>
      </c>
      <c r="F3" s="145">
        <f t="shared" ref="F3:F34" si="1">SUM(H3, P3)</f>
        <v>28.383333333333333</v>
      </c>
      <c r="G3" s="40">
        <f>SUMIFS('Giờ công'!I:I, 'Giờ công'!H:H, C3)</f>
        <v>196.63333333333333</v>
      </c>
      <c r="H3" s="40">
        <f>SUMIFS('Giờ công'!J:J, 'Giờ công'!H:H, C3)</f>
        <v>28.383333333333333</v>
      </c>
      <c r="I3" s="42" t="str">
        <f t="shared" ref="I3:I34" si="2">IF(R3&gt;=30, 16, IF(R3=29, 8, ""))</f>
        <v/>
      </c>
      <c r="J3" s="42">
        <f t="shared" ref="J3:J34" si="3">MIN(ROUND(G3/24, 0), MAX(0, 31-K3))</f>
        <v>8</v>
      </c>
      <c r="K3" s="42">
        <f>SUMIFS('Ngày công'!I:I, 'Ngày công'!B:B, C3)</f>
        <v>3</v>
      </c>
      <c r="L3" s="35"/>
      <c r="M3" s="35"/>
      <c r="N3" s="42">
        <f>SUMIFS('Tăng ca lễ'!M:M, 'Tăng ca lễ'!L:L, C3)</f>
        <v>0</v>
      </c>
      <c r="O3" s="35">
        <f>IF(OR(D3="PT", D3="DSHV"), SUMIFS('Tăng ca lễ'!O:O, 'Tăng ca lễ'!L:L, C3)*2, SUMIFS('Tăng ca lễ'!O:O, 'Tăng ca lễ'!L:L, C3)*3)</f>
        <v>0</v>
      </c>
      <c r="P3" s="35">
        <f>IF(OR(D3="PT", D3="DSHV"), SUMIFS('Tăng ca lễ'!P:P, 'Tăng ca lễ'!L:L, C3)*2, SUMIFS('Tăng ca lễ'!P:P, 'Tăng ca lễ'!L:L, C3)*3)</f>
        <v>0</v>
      </c>
      <c r="Q3" s="35"/>
      <c r="R3" s="42">
        <f>MIN(31, SUMIFS('Ngày công'!H:H, 'Ngày công'!B:B, C3))</f>
        <v>28</v>
      </c>
      <c r="S3" s="40">
        <f>SUMIFS('Công Đào tạo'!G:G, 'Công Đào tạo'!F:F, C3)</f>
        <v>0</v>
      </c>
      <c r="T3" s="35">
        <v>0</v>
      </c>
      <c r="U3" s="202"/>
      <c r="V3" s="42">
        <f t="shared" ref="V3:V34" si="4">IF(OR(TRIM(D3)="CHT", TRIM(D3)="Q.CHT"), 500000/31*R3, 0)</f>
        <v>451612.90322580648</v>
      </c>
      <c r="W3" s="42"/>
      <c r="X3" s="42">
        <f t="shared" ref="X3:X34" si="5">IF(ISNUMBER(SEARCH("DSCD", D3)), MIN(1500000, ROUND(1500000/28*K3, 0)), IF(K3&gt;20, MIN(1500000, ROUND(1500000/28*K3, 0)), 0))</f>
        <v>0</v>
      </c>
      <c r="Y3" s="42"/>
      <c r="Z3" s="42"/>
      <c r="AA3" s="42">
        <f>IFERROR(VLOOKUP(C3, 'MiniKat - HN'!$A:$L, 12, FALSE), 0) + IFERROR(VLOOKUP(C3, 'MiniKat - HCM'!$A:$J, 10, FALSE), 0)</f>
        <v>0</v>
      </c>
      <c r="AB3" s="42">
        <f>IF(OR(TRIM(D3)="CHT", TRIM(D3)="Q.CHT"), SUMIFS('MiniKat - HN'!$Y:$Y, 'MiniKat - HN'!$N:$N, B3) + SUMIFS('MiniKat - HCM'!$U:$U, 'MiniKat - HCM'!$M:$M, B3), 0)</f>
        <v>300000</v>
      </c>
      <c r="AC3" s="42">
        <f>SUMIFS(whatsapp!$D:$D, whatsapp!$A:$A, C3)</f>
        <v>0</v>
      </c>
      <c r="AD3" s="42">
        <f>SUMIFS('Dự án'!$C:$C, 'Dự án'!$B:$B, C3)</f>
        <v>0</v>
      </c>
      <c r="AE3" s="42">
        <f>SUMIFS(KPI!$C:$C, KPI!$B:$B, C3)</f>
        <v>0</v>
      </c>
      <c r="AF3" s="43">
        <f>SUMIFS('Thưởng CK'!$C:$C, 'Thưởng CK'!$B:$B, C3)</f>
        <v>1280200</v>
      </c>
      <c r="AG3" s="42">
        <f>SUMIFS('Cận date'!$C:$C, 'Cận date'!$B:$B, C3)</f>
        <v>13202</v>
      </c>
      <c r="AH3" s="42">
        <f>SUMIFS(Map!$D:$D, Map!$A:$A, C3)</f>
        <v>0</v>
      </c>
      <c r="AI3" s="42">
        <v>0</v>
      </c>
      <c r="AJ3" s="42">
        <f t="shared" ref="AJ3:AJ34" si="6">SUM(AK3:AO3)</f>
        <v>1000000</v>
      </c>
      <c r="AK3" s="42">
        <f>SUMIFS('KPI trừ'!$C:$C, 'KPI trừ'!$B:$B, C3)</f>
        <v>0</v>
      </c>
      <c r="AL3" s="42">
        <f>SUMIFS('KPI trừ'!$D:$D, 'KPI trừ'!$B:$B, C3)</f>
        <v>0</v>
      </c>
      <c r="AM3" s="42">
        <f>SUMIFS('KPI trừ'!$E:$E, 'KPI trừ'!$B:$B, C3)</f>
        <v>0</v>
      </c>
      <c r="AN3" s="42">
        <f>SUMIFS('KPI trừ'!$F:$F, 'KPI trừ'!$B:$B, C3)</f>
        <v>0</v>
      </c>
      <c r="AO3" s="42">
        <f>SUMIFS('KPI trừ'!$G:$G, 'KPI trừ'!$B:$B, C3)</f>
        <v>1000000</v>
      </c>
      <c r="AP3" s="41" t="str">
        <f>IFERROR(INDEX('KPI trừ'!$H:$H, MATCH(C3, 'KPI trừ'!$B:$B, 0)), "")</f>
        <v>Cấn trừ chi phí đồng phục</v>
      </c>
      <c r="AQ3" s="28"/>
      <c r="AR3" s="44"/>
      <c r="AS3" s="44"/>
      <c r="AT3" s="44"/>
      <c r="AU3" s="44"/>
      <c r="AV3" s="44"/>
      <c r="AW3" s="44"/>
      <c r="AX3" s="44"/>
      <c r="AY3" s="44"/>
      <c r="AZ3" s="44"/>
      <c r="BA3" s="44"/>
    </row>
    <row r="4" spans="1:53" ht="15.6" customHeight="1">
      <c r="A4" s="34">
        <v>2</v>
      </c>
      <c r="B4" s="35" t="s">
        <v>44</v>
      </c>
      <c r="C4" s="41" t="s">
        <v>101</v>
      </c>
      <c r="D4" s="34" t="s">
        <v>102</v>
      </c>
      <c r="E4" s="145">
        <f t="shared" si="0"/>
        <v>26.983333333333348</v>
      </c>
      <c r="F4" s="145">
        <f t="shared" si="1"/>
        <v>219.5</v>
      </c>
      <c r="G4" s="40">
        <f>SUMIFS('Giờ công'!I:I, 'Giờ công'!H:H, C4)</f>
        <v>18.983333333333348</v>
      </c>
      <c r="H4" s="40">
        <f>SUMIFS('Giờ công'!J:J, 'Giờ công'!H:H, C4)</f>
        <v>219.5</v>
      </c>
      <c r="I4" s="42">
        <f t="shared" si="2"/>
        <v>8</v>
      </c>
      <c r="J4" s="42">
        <f t="shared" si="3"/>
        <v>1</v>
      </c>
      <c r="K4" s="42">
        <f>SUMIFS('Ngày công'!I:I, 'Ngày công'!B:B, C4)</f>
        <v>27</v>
      </c>
      <c r="L4" s="35"/>
      <c r="M4" s="35"/>
      <c r="N4" s="42">
        <f>SUMIFS('Tăng ca lễ'!M:M, 'Tăng ca lễ'!L:L, C4)</f>
        <v>0</v>
      </c>
      <c r="O4" s="35">
        <f>IF(OR(D4="PT", D4="DSHV"), SUMIFS('Tăng ca lễ'!O:O, 'Tăng ca lễ'!L:L, C4)*2, SUMIFS('Tăng ca lễ'!O:O, 'Tăng ca lễ'!L:L, C4)*3)</f>
        <v>0</v>
      </c>
      <c r="P4" s="35">
        <f>IF(OR(D4="PT", D4="DSHV"), SUMIFS('Tăng ca lễ'!P:P, 'Tăng ca lễ'!L:L, C4)*2, SUMIFS('Tăng ca lễ'!P:P, 'Tăng ca lễ'!L:L, C4)*3)</f>
        <v>0</v>
      </c>
      <c r="Q4" s="35"/>
      <c r="R4" s="42">
        <f>MIN(31, SUMIFS('Ngày công'!H:H, 'Ngày công'!B:B, C4))</f>
        <v>29</v>
      </c>
      <c r="S4" s="40">
        <f>SUMIFS('Công Đào tạo'!G:G, 'Công Đào tạo'!F:F, C4)</f>
        <v>0</v>
      </c>
      <c r="T4" s="35">
        <v>0</v>
      </c>
      <c r="U4" s="202"/>
      <c r="V4" s="42">
        <f t="shared" si="4"/>
        <v>0</v>
      </c>
      <c r="W4" s="42"/>
      <c r="X4" s="42">
        <f t="shared" si="5"/>
        <v>1446429</v>
      </c>
      <c r="Y4" s="42"/>
      <c r="Z4" s="42"/>
      <c r="AA4" s="42">
        <f>IFERROR(VLOOKUP(C4, 'MiniKat - HN'!$A:$L, 12, FALSE), 0) + IFERROR(VLOOKUP(C4, 'MiniKat - HCM'!$A:$J, 10, FALSE), 0)</f>
        <v>0</v>
      </c>
      <c r="AB4" s="42">
        <f>IF(OR(TRIM(D4)="CHT", TRIM(D4)="Q.CHT"), SUMIFS('MiniKat - HN'!$Y:$Y, 'MiniKat - HN'!$N:$N, B4) + SUMIFS('MiniKat - HCM'!$U:$U, 'MiniKat - HCM'!$M:$M, B4), 0)</f>
        <v>0</v>
      </c>
      <c r="AC4" s="42">
        <f>SUMIFS(whatsapp!$D:$D, whatsapp!$A:$A, C4)</f>
        <v>0</v>
      </c>
      <c r="AD4" s="42">
        <f>SUMIFS('Dự án'!$C:$C, 'Dự án'!$B:$B, C4)</f>
        <v>0</v>
      </c>
      <c r="AE4" s="42">
        <f>SUMIFS(KPI!$C:$C, KPI!$B:$B, C4)</f>
        <v>0</v>
      </c>
      <c r="AF4" s="43">
        <f>SUMIFS('Thưởng CK'!$C:$C, 'Thưởng CK'!$B:$B, C4)</f>
        <v>579960</v>
      </c>
      <c r="AG4" s="42">
        <f>SUMIFS('Cận date'!$C:$C, 'Cận date'!$B:$B, C4)</f>
        <v>7700</v>
      </c>
      <c r="AH4" s="42">
        <f>SUMIFS(Map!$D:$D, Map!$A:$A, C4)</f>
        <v>0</v>
      </c>
      <c r="AI4" s="42">
        <v>0</v>
      </c>
      <c r="AJ4" s="42">
        <f t="shared" si="6"/>
        <v>0</v>
      </c>
      <c r="AK4" s="42">
        <f>SUMIFS('KPI trừ'!$C:$C, 'KPI trừ'!$B:$B, C4)</f>
        <v>0</v>
      </c>
      <c r="AL4" s="42">
        <f>SUMIFS('KPI trừ'!$D:$D, 'KPI trừ'!$B:$B, C4)</f>
        <v>0</v>
      </c>
      <c r="AM4" s="42">
        <f>SUMIFS('KPI trừ'!$E:$E, 'KPI trừ'!$B:$B, C4)</f>
        <v>0</v>
      </c>
      <c r="AN4" s="42">
        <f>SUMIFS('KPI trừ'!$F:$F, 'KPI trừ'!$B:$B, C4)</f>
        <v>0</v>
      </c>
      <c r="AO4" s="42">
        <f>SUMIFS('KPI trừ'!$G:$G, 'KPI trừ'!$B:$B, C4)</f>
        <v>0</v>
      </c>
      <c r="AP4" s="41">
        <f>IFERROR(INDEX('KPI trừ'!$H:$H, MATCH(C4, 'KPI trừ'!$B:$B, 0)), "")</f>
        <v>0</v>
      </c>
      <c r="AQ4" s="28"/>
      <c r="AR4" s="44"/>
      <c r="AS4" s="41"/>
      <c r="AT4" s="41"/>
      <c r="AU4" s="41"/>
      <c r="AV4" s="41"/>
      <c r="AW4" s="41"/>
      <c r="AX4" s="41"/>
      <c r="AY4" s="41"/>
      <c r="AZ4" s="41"/>
      <c r="BA4" s="41"/>
    </row>
    <row r="5" spans="1:53" ht="15.6" customHeight="1">
      <c r="A5" s="34">
        <v>3</v>
      </c>
      <c r="B5" s="35" t="s">
        <v>44</v>
      </c>
      <c r="C5" s="36" t="s">
        <v>103</v>
      </c>
      <c r="D5" s="34" t="s">
        <v>104</v>
      </c>
      <c r="E5" s="145">
        <f t="shared" si="0"/>
        <v>66.25</v>
      </c>
      <c r="F5" s="145">
        <f t="shared" si="1"/>
        <v>23.116666666666667</v>
      </c>
      <c r="G5" s="40">
        <f>SUMIFS('Giờ công'!I:I, 'Giờ công'!H:H, C5)</f>
        <v>66.25</v>
      </c>
      <c r="H5" s="40">
        <f>SUMIFS('Giờ công'!J:J, 'Giờ công'!H:H, C5)</f>
        <v>23.116666666666667</v>
      </c>
      <c r="I5" s="42" t="str">
        <f t="shared" si="2"/>
        <v/>
      </c>
      <c r="J5" s="42">
        <f t="shared" si="3"/>
        <v>3</v>
      </c>
      <c r="K5" s="42">
        <f>SUMIFS('Ngày công'!I:I, 'Ngày công'!B:B, C5)</f>
        <v>3</v>
      </c>
      <c r="L5" s="35"/>
      <c r="M5" s="35"/>
      <c r="N5" s="42">
        <f>SUMIFS('Tăng ca lễ'!M:M, 'Tăng ca lễ'!L:L, C5)</f>
        <v>0</v>
      </c>
      <c r="O5" s="35">
        <f>IF(OR(D5="PT", D5="DSHV"), SUMIFS('Tăng ca lễ'!O:O, 'Tăng ca lễ'!L:L, C5)*2, SUMIFS('Tăng ca lễ'!O:O, 'Tăng ca lễ'!L:L, C5)*3)</f>
        <v>0</v>
      </c>
      <c r="P5" s="35">
        <f>IF(OR(D5="PT", D5="DSHV"), SUMIFS('Tăng ca lễ'!P:P, 'Tăng ca lễ'!L:L, C5)*2, SUMIFS('Tăng ca lễ'!P:P, 'Tăng ca lễ'!L:L, C5)*3)</f>
        <v>0</v>
      </c>
      <c r="Q5" s="35"/>
      <c r="R5" s="42">
        <f>MIN(31, SUMIFS('Ngày công'!H:H, 'Ngày công'!B:B, C5))</f>
        <v>11</v>
      </c>
      <c r="S5" s="40">
        <f>SUMIFS('Công Đào tạo'!G:G, 'Công Đào tạo'!F:F, C5)</f>
        <v>0</v>
      </c>
      <c r="T5" s="35">
        <v>0</v>
      </c>
      <c r="U5" s="202"/>
      <c r="V5" s="45">
        <f t="shared" si="4"/>
        <v>0</v>
      </c>
      <c r="W5" s="42"/>
      <c r="X5" s="42">
        <f t="shared" si="5"/>
        <v>0</v>
      </c>
      <c r="Y5" s="42"/>
      <c r="Z5" s="42"/>
      <c r="AA5" s="42">
        <f>IFERROR(VLOOKUP(C5, 'MiniKat - HN'!$A:$L, 12, FALSE), 0) + IFERROR(VLOOKUP(C5, 'MiniKat - HCM'!$A:$J, 10, FALSE), 0)</f>
        <v>0</v>
      </c>
      <c r="AB5" s="42">
        <f>IF(OR(TRIM(D5)="CHT", TRIM(D5)="Q.CHT"), SUMIFS('MiniKat - HN'!$Y:$Y, 'MiniKat - HN'!$N:$N, B5) + SUMIFS('MiniKat - HCM'!$U:$U, 'MiniKat - HCM'!$M:$M, B5), 0)</f>
        <v>0</v>
      </c>
      <c r="AC5" s="42">
        <f>SUMIFS(whatsapp!$D:$D, whatsapp!$A:$A, C5)</f>
        <v>0</v>
      </c>
      <c r="AD5" s="42">
        <f>SUMIFS('Dự án'!$C:$C, 'Dự án'!$B:$B, C5)</f>
        <v>0</v>
      </c>
      <c r="AE5" s="42">
        <f>SUMIFS(KPI!$C:$C, KPI!$B:$B, C5)</f>
        <v>0</v>
      </c>
      <c r="AF5" s="43">
        <f>SUMIFS('Thưởng CK'!$C:$C, 'Thưởng CK'!$B:$B, C5)</f>
        <v>1011600</v>
      </c>
      <c r="AG5" s="42">
        <f>SUMIFS('Cận date'!$C:$C, 'Cận date'!$B:$B, C5)</f>
        <v>0</v>
      </c>
      <c r="AH5" s="42">
        <f>SUMIFS(Map!$D:$D, Map!$A:$A, C5)</f>
        <v>0</v>
      </c>
      <c r="AI5" s="42">
        <v>0</v>
      </c>
      <c r="AJ5" s="42">
        <f t="shared" si="6"/>
        <v>0</v>
      </c>
      <c r="AK5" s="42">
        <f>SUMIFS('KPI trừ'!$C:$C, 'KPI trừ'!$B:$B, C5)</f>
        <v>0</v>
      </c>
      <c r="AL5" s="42">
        <f>SUMIFS('KPI trừ'!$D:$D, 'KPI trừ'!$B:$B, C5)</f>
        <v>0</v>
      </c>
      <c r="AM5" s="42">
        <f>SUMIFS('KPI trừ'!$E:$E, 'KPI trừ'!$B:$B, C5)</f>
        <v>0</v>
      </c>
      <c r="AN5" s="42">
        <f>SUMIFS('KPI trừ'!$F:$F, 'KPI trừ'!$B:$B, C5)</f>
        <v>0</v>
      </c>
      <c r="AO5" s="42">
        <f>SUMIFS('KPI trừ'!$G:$G, 'KPI trừ'!$B:$B, C5)</f>
        <v>0</v>
      </c>
      <c r="AP5" s="41">
        <f>IFERROR(INDEX('KPI trừ'!$H:$H, MATCH(C5, 'KPI trừ'!$B:$B, 0)), "")</f>
        <v>0</v>
      </c>
      <c r="AQ5" s="28"/>
      <c r="AR5" s="41"/>
      <c r="AS5" s="41"/>
      <c r="AT5" s="41"/>
      <c r="AU5" s="41"/>
      <c r="AV5" s="41"/>
      <c r="AW5" s="41"/>
      <c r="AX5" s="41"/>
      <c r="AY5" s="41"/>
      <c r="AZ5" s="41"/>
      <c r="BA5" s="41"/>
    </row>
    <row r="6" spans="1:53" ht="15.6" customHeight="1">
      <c r="A6" s="34">
        <v>4</v>
      </c>
      <c r="B6" s="35" t="s">
        <v>44</v>
      </c>
      <c r="C6" s="36" t="s">
        <v>105</v>
      </c>
      <c r="D6" s="34" t="s">
        <v>104</v>
      </c>
      <c r="E6" s="145">
        <f t="shared" si="0"/>
        <v>172.95000000000002</v>
      </c>
      <c r="F6" s="145">
        <f t="shared" si="1"/>
        <v>24.066666666666666</v>
      </c>
      <c r="G6" s="40">
        <f>SUMIFS('Giờ công'!I:I, 'Giờ công'!H:H, C6)</f>
        <v>172.95000000000002</v>
      </c>
      <c r="H6" s="40">
        <f>SUMIFS('Giờ công'!J:J, 'Giờ công'!H:H, C6)</f>
        <v>24.066666666666666</v>
      </c>
      <c r="I6" s="42" t="str">
        <f t="shared" si="2"/>
        <v/>
      </c>
      <c r="J6" s="42">
        <f t="shared" si="3"/>
        <v>7</v>
      </c>
      <c r="K6" s="42">
        <f>SUMIFS('Ngày công'!I:I, 'Ngày công'!B:B, C6)</f>
        <v>3</v>
      </c>
      <c r="L6" s="35"/>
      <c r="M6" s="35"/>
      <c r="N6" s="42">
        <f>SUMIFS('Tăng ca lễ'!M:M, 'Tăng ca lễ'!L:L, C6)</f>
        <v>0</v>
      </c>
      <c r="O6" s="35">
        <f>IF(OR(D6="PT", D6="DSHV"), SUMIFS('Tăng ca lễ'!O:O, 'Tăng ca lễ'!L:L, C6)*2, SUMIFS('Tăng ca lễ'!O:O, 'Tăng ca lễ'!L:L, C6)*3)</f>
        <v>0</v>
      </c>
      <c r="P6" s="35">
        <f>IF(OR(D6="PT", D6="DSHV"), SUMIFS('Tăng ca lễ'!P:P, 'Tăng ca lễ'!L:L, C6)*2, SUMIFS('Tăng ca lễ'!P:P, 'Tăng ca lễ'!L:L, C6)*3)</f>
        <v>0</v>
      </c>
      <c r="Q6" s="35"/>
      <c r="R6" s="42">
        <f>MIN(31, SUMIFS('Ngày công'!H:H, 'Ngày công'!B:B, C6))</f>
        <v>24</v>
      </c>
      <c r="S6" s="40">
        <f>SUMIFS('Công Đào tạo'!G:G, 'Công Đào tạo'!F:F, C6)</f>
        <v>0</v>
      </c>
      <c r="T6" s="35">
        <v>0</v>
      </c>
      <c r="U6" s="202"/>
      <c r="V6" s="45">
        <f t="shared" si="4"/>
        <v>0</v>
      </c>
      <c r="W6" s="42"/>
      <c r="X6" s="42">
        <f t="shared" si="5"/>
        <v>0</v>
      </c>
      <c r="Y6" s="42"/>
      <c r="Z6" s="42"/>
      <c r="AA6" s="42">
        <f>IFERROR(VLOOKUP(C6, 'MiniKat - HN'!$A:$L, 12, FALSE), 0) + IFERROR(VLOOKUP(C6, 'MiniKat - HCM'!$A:$J, 10, FALSE), 0)</f>
        <v>0</v>
      </c>
      <c r="AB6" s="42">
        <f>IF(OR(TRIM(D6)="CHT", TRIM(D6)="Q.CHT"), SUMIFS('MiniKat - HN'!$Y:$Y, 'MiniKat - HN'!$N:$N, B6) + SUMIFS('MiniKat - HCM'!$U:$U, 'MiniKat - HCM'!$M:$M, B6), 0)</f>
        <v>0</v>
      </c>
      <c r="AC6" s="42">
        <f>SUMIFS(whatsapp!$D:$D, whatsapp!$A:$A, C6)</f>
        <v>0</v>
      </c>
      <c r="AD6" s="42">
        <f>SUMIFS('Dự án'!$C:$C, 'Dự án'!$B:$B, C6)</f>
        <v>0</v>
      </c>
      <c r="AE6" s="42">
        <f>SUMIFS(KPI!$C:$C, KPI!$B:$B, C6)</f>
        <v>0</v>
      </c>
      <c r="AF6" s="43">
        <f>SUMIFS('Thưởng CK'!$C:$C, 'Thưởng CK'!$B:$B, C6)</f>
        <v>1686900</v>
      </c>
      <c r="AG6" s="42">
        <f>SUMIFS('Cận date'!$C:$C, 'Cận date'!$B:$B, C6)</f>
        <v>36600</v>
      </c>
      <c r="AH6" s="42">
        <f>SUMIFS(Map!$D:$D, Map!$A:$A, C6)</f>
        <v>0</v>
      </c>
      <c r="AI6" s="42">
        <v>0</v>
      </c>
      <c r="AJ6" s="42">
        <f t="shared" si="6"/>
        <v>0</v>
      </c>
      <c r="AK6" s="42">
        <f>SUMIFS('KPI trừ'!$C:$C, 'KPI trừ'!$B:$B, C6)</f>
        <v>0</v>
      </c>
      <c r="AL6" s="42">
        <f>SUMIFS('KPI trừ'!$D:$D, 'KPI trừ'!$B:$B, C6)</f>
        <v>0</v>
      </c>
      <c r="AM6" s="42">
        <f>SUMIFS('KPI trừ'!$E:$E, 'KPI trừ'!$B:$B, C6)</f>
        <v>0</v>
      </c>
      <c r="AN6" s="42">
        <f>SUMIFS('KPI trừ'!$F:$F, 'KPI trừ'!$B:$B, C6)</f>
        <v>0</v>
      </c>
      <c r="AO6" s="42">
        <f>SUMIFS('KPI trừ'!$G:$G, 'KPI trừ'!$B:$B, C6)</f>
        <v>0</v>
      </c>
      <c r="AP6" s="41">
        <f>IFERROR(INDEX('KPI trừ'!$H:$H, MATCH(C6, 'KPI trừ'!$B:$B, 0)), "")</f>
        <v>0</v>
      </c>
      <c r="AQ6" s="28"/>
      <c r="AR6" s="41"/>
      <c r="AS6" s="41"/>
      <c r="AT6" s="41"/>
      <c r="AU6" s="41"/>
      <c r="AV6" s="41"/>
      <c r="AW6" s="41"/>
      <c r="AX6" s="41"/>
      <c r="AY6" s="41"/>
      <c r="AZ6" s="41"/>
      <c r="BA6" s="41"/>
    </row>
    <row r="7" spans="1:53" ht="15.6" customHeight="1">
      <c r="A7" s="34">
        <v>5</v>
      </c>
      <c r="B7" s="35" t="s">
        <v>44</v>
      </c>
      <c r="C7" s="36" t="s">
        <v>106</v>
      </c>
      <c r="D7" s="34" t="s">
        <v>104</v>
      </c>
      <c r="E7" s="145">
        <f t="shared" si="0"/>
        <v>253.45000000000005</v>
      </c>
      <c r="F7" s="145">
        <f t="shared" si="1"/>
        <v>31.433333333333334</v>
      </c>
      <c r="G7" s="40">
        <f>SUMIFS('Giờ công'!I:I, 'Giờ công'!H:H, C7)</f>
        <v>245.45000000000005</v>
      </c>
      <c r="H7" s="40">
        <f>SUMIFS('Giờ công'!J:J, 'Giờ công'!H:H, C7)</f>
        <v>31.433333333333334</v>
      </c>
      <c r="I7" s="42">
        <f t="shared" si="2"/>
        <v>8</v>
      </c>
      <c r="J7" s="42">
        <f t="shared" si="3"/>
        <v>10</v>
      </c>
      <c r="K7" s="42">
        <f>SUMIFS('Ngày công'!I:I, 'Ngày công'!B:B, C7)</f>
        <v>4</v>
      </c>
      <c r="L7" s="35"/>
      <c r="M7" s="35"/>
      <c r="N7" s="42">
        <f>SUMIFS('Tăng ca lễ'!M:M, 'Tăng ca lễ'!L:L, C7)</f>
        <v>0</v>
      </c>
      <c r="O7" s="35">
        <f>IF(OR(D7="PT", D7="DSHV"), SUMIFS('Tăng ca lễ'!O:O, 'Tăng ca lễ'!L:L, C7)*2, SUMIFS('Tăng ca lễ'!O:O, 'Tăng ca lễ'!L:L, C7)*3)</f>
        <v>0</v>
      </c>
      <c r="P7" s="35">
        <f>IF(OR(D7="PT", D7="DSHV"), SUMIFS('Tăng ca lễ'!P:P, 'Tăng ca lễ'!L:L, C7)*2, SUMIFS('Tăng ca lễ'!P:P, 'Tăng ca lễ'!L:L, C7)*3)</f>
        <v>0</v>
      </c>
      <c r="Q7" s="35"/>
      <c r="R7" s="42">
        <f>MIN(31, SUMIFS('Ngày công'!H:H, 'Ngày công'!B:B, C7))</f>
        <v>29</v>
      </c>
      <c r="S7" s="40">
        <f>SUMIFS('Công Đào tạo'!G:G, 'Công Đào tạo'!F:F, C7)</f>
        <v>0</v>
      </c>
      <c r="T7" s="35">
        <v>0</v>
      </c>
      <c r="U7" s="202"/>
      <c r="V7" s="45">
        <f t="shared" si="4"/>
        <v>0</v>
      </c>
      <c r="W7" s="42"/>
      <c r="X7" s="42">
        <f t="shared" si="5"/>
        <v>0</v>
      </c>
      <c r="Y7" s="42"/>
      <c r="Z7" s="42"/>
      <c r="AA7" s="42">
        <f>IFERROR(VLOOKUP(C7, 'MiniKat - HN'!$A:$L, 12, FALSE), 0) + IFERROR(VLOOKUP(C7, 'MiniKat - HCM'!$A:$J, 10, FALSE), 0)</f>
        <v>0</v>
      </c>
      <c r="AB7" s="42">
        <f>IF(OR(TRIM(D7)="CHT", TRIM(D7)="Q.CHT"), SUMIFS('MiniKat - HN'!$Y:$Y, 'MiniKat - HN'!$N:$N, B7) + SUMIFS('MiniKat - HCM'!$U:$U, 'MiniKat - HCM'!$M:$M, B7), 0)</f>
        <v>0</v>
      </c>
      <c r="AC7" s="42">
        <f>SUMIFS(whatsapp!$D:$D, whatsapp!$A:$A, C7)</f>
        <v>0</v>
      </c>
      <c r="AD7" s="42">
        <f>SUMIFS('Dự án'!$C:$C, 'Dự án'!$B:$B, C7)</f>
        <v>2800000</v>
      </c>
      <c r="AE7" s="42">
        <f>SUMIFS(KPI!$C:$C, KPI!$B:$B, C7)</f>
        <v>2472796</v>
      </c>
      <c r="AF7" s="43">
        <f>SUMIFS('Thưởng CK'!$C:$C, 'Thưởng CK'!$B:$B, C7)</f>
        <v>3808150</v>
      </c>
      <c r="AG7" s="42">
        <f>SUMIFS('Cận date'!$C:$C, 'Cận date'!$B:$B, C7)</f>
        <v>46851</v>
      </c>
      <c r="AH7" s="42">
        <f>SUMIFS(Map!$D:$D, Map!$A:$A, C7)</f>
        <v>0</v>
      </c>
      <c r="AI7" s="42">
        <v>0</v>
      </c>
      <c r="AJ7" s="42">
        <f t="shared" si="6"/>
        <v>0</v>
      </c>
      <c r="AK7" s="42">
        <f>SUMIFS('KPI trừ'!$C:$C, 'KPI trừ'!$B:$B, C7)</f>
        <v>0</v>
      </c>
      <c r="AL7" s="42">
        <f>SUMIFS('KPI trừ'!$D:$D, 'KPI trừ'!$B:$B, C7)</f>
        <v>0</v>
      </c>
      <c r="AM7" s="42">
        <f>SUMIFS('KPI trừ'!$E:$E, 'KPI trừ'!$B:$B, C7)</f>
        <v>0</v>
      </c>
      <c r="AN7" s="42">
        <f>SUMIFS('KPI trừ'!$F:$F, 'KPI trừ'!$B:$B, C7)</f>
        <v>0</v>
      </c>
      <c r="AO7" s="42">
        <f>SUMIFS('KPI trừ'!$G:$G, 'KPI trừ'!$B:$B, C7)</f>
        <v>0</v>
      </c>
      <c r="AP7" s="41">
        <f>IFERROR(INDEX('KPI trừ'!$H:$H, MATCH(C7, 'KPI trừ'!$B:$B, 0)), "")</f>
        <v>0</v>
      </c>
      <c r="AQ7" s="28"/>
      <c r="AR7" s="41"/>
      <c r="AS7" s="41"/>
      <c r="AT7" s="41"/>
      <c r="AU7" s="41"/>
      <c r="AV7" s="41"/>
      <c r="AW7" s="41"/>
      <c r="AX7" s="41"/>
      <c r="AY7" s="41"/>
      <c r="AZ7" s="41"/>
      <c r="BA7" s="41"/>
    </row>
    <row r="8" spans="1:53" ht="15.6" customHeight="1">
      <c r="A8" s="34">
        <v>6</v>
      </c>
      <c r="B8" s="35" t="s">
        <v>46</v>
      </c>
      <c r="C8" s="36" t="s">
        <v>107</v>
      </c>
      <c r="D8" s="34" t="s">
        <v>108</v>
      </c>
      <c r="E8" s="145">
        <f t="shared" si="0"/>
        <v>183.01666666666665</v>
      </c>
      <c r="F8" s="145">
        <f t="shared" si="1"/>
        <v>0</v>
      </c>
      <c r="G8" s="40">
        <f>SUMIFS('Giờ công'!I:I, 'Giờ công'!H:H, C8)</f>
        <v>183.01666666666665</v>
      </c>
      <c r="H8" s="40">
        <f>SUMIFS('Giờ công'!J:J, 'Giờ công'!H:H, C8)</f>
        <v>0</v>
      </c>
      <c r="I8" s="42" t="str">
        <f t="shared" si="2"/>
        <v/>
      </c>
      <c r="J8" s="42">
        <f t="shared" si="3"/>
        <v>8</v>
      </c>
      <c r="K8" s="42">
        <f>SUMIFS('Ngày công'!I:I, 'Ngày công'!B:B, C8)</f>
        <v>0</v>
      </c>
      <c r="L8" s="35"/>
      <c r="M8" s="35"/>
      <c r="N8" s="42">
        <f>SUMIFS('Tăng ca lễ'!M:M, 'Tăng ca lễ'!L:L, C8)</f>
        <v>0</v>
      </c>
      <c r="O8" s="35">
        <f>IF(OR(D8="PT", D8="DSHV"), SUMIFS('Tăng ca lễ'!O:O, 'Tăng ca lễ'!L:L, C8)*2, SUMIFS('Tăng ca lễ'!O:O, 'Tăng ca lễ'!L:L, C8)*3)</f>
        <v>0</v>
      </c>
      <c r="P8" s="35">
        <f>IF(OR(D8="PT", D8="DSHV"), SUMIFS('Tăng ca lễ'!P:P, 'Tăng ca lễ'!L:L, C8)*2, SUMIFS('Tăng ca lễ'!P:P, 'Tăng ca lễ'!L:L, C8)*3)</f>
        <v>0</v>
      </c>
      <c r="Q8" s="35"/>
      <c r="R8" s="42">
        <f>MIN(31, SUMIFS('Ngày công'!H:H, 'Ngày công'!B:B, C8))</f>
        <v>23</v>
      </c>
      <c r="S8" s="40">
        <f>SUMIFS('Công Đào tạo'!G:G, 'Công Đào tạo'!F:F, C8)</f>
        <v>0</v>
      </c>
      <c r="T8" s="35">
        <v>0</v>
      </c>
      <c r="U8" s="202"/>
      <c r="V8" s="45">
        <f t="shared" si="4"/>
        <v>370967.74193548388</v>
      </c>
      <c r="W8" s="42"/>
      <c r="X8" s="42">
        <f t="shared" si="5"/>
        <v>0</v>
      </c>
      <c r="Y8" s="42"/>
      <c r="Z8" s="42"/>
      <c r="AA8" s="42">
        <f>IFERROR(VLOOKUP(C8, 'MiniKat - HN'!$A:$L, 12, FALSE), 0) + IFERROR(VLOOKUP(C8, 'MiniKat - HCM'!$A:$J, 10, FALSE), 0)</f>
        <v>0</v>
      </c>
      <c r="AB8" s="42">
        <f>IF(OR(TRIM(D8)="CHT", TRIM(D8)="Q.CHT"), SUMIFS('MiniKat - HN'!$Y:$Y, 'MiniKat - HN'!$N:$N, B8) + SUMIFS('MiniKat - HCM'!$U:$U, 'MiniKat - HCM'!$M:$M, B8), 0)</f>
        <v>0</v>
      </c>
      <c r="AC8" s="42">
        <f>SUMIFS(whatsapp!$D:$D, whatsapp!$A:$A, C8)</f>
        <v>2681852</v>
      </c>
      <c r="AD8" s="42">
        <f>SUMIFS('Dự án'!$C:$C, 'Dự án'!$B:$B, C8)</f>
        <v>0</v>
      </c>
      <c r="AE8" s="42">
        <f>SUMIFS(KPI!$C:$C, KPI!$B:$B, C8)</f>
        <v>0</v>
      </c>
      <c r="AF8" s="43">
        <f>SUMIFS('Thưởng CK'!$C:$C, 'Thưởng CK'!$B:$B, C8)</f>
        <v>688400</v>
      </c>
      <c r="AG8" s="42">
        <f>SUMIFS('Cận date'!$C:$C, 'Cận date'!$B:$B, C8)</f>
        <v>14067</v>
      </c>
      <c r="AH8" s="42">
        <f>SUMIFS(Map!$D:$D, Map!$A:$A, C8)</f>
        <v>0</v>
      </c>
      <c r="AI8" s="42">
        <v>0</v>
      </c>
      <c r="AJ8" s="42">
        <f t="shared" si="6"/>
        <v>0</v>
      </c>
      <c r="AK8" s="42">
        <f>SUMIFS('KPI trừ'!$C:$C, 'KPI trừ'!$B:$B, C8)</f>
        <v>0</v>
      </c>
      <c r="AL8" s="42">
        <f>SUMIFS('KPI trừ'!$D:$D, 'KPI trừ'!$B:$B, C8)</f>
        <v>0</v>
      </c>
      <c r="AM8" s="42">
        <f>SUMIFS('KPI trừ'!$E:$E, 'KPI trừ'!$B:$B, C8)</f>
        <v>0</v>
      </c>
      <c r="AN8" s="42">
        <f>SUMIFS('KPI trừ'!$F:$F, 'KPI trừ'!$B:$B, C8)</f>
        <v>0</v>
      </c>
      <c r="AO8" s="42">
        <f>SUMIFS('KPI trừ'!$G:$G, 'KPI trừ'!$B:$B, C8)</f>
        <v>0</v>
      </c>
      <c r="AP8" s="41">
        <f>IFERROR(INDEX('KPI trừ'!$H:$H, MATCH(C8, 'KPI trừ'!$B:$B, 0)), "")</f>
        <v>0</v>
      </c>
      <c r="AQ8" s="28"/>
      <c r="AR8" s="41"/>
      <c r="AS8" s="41"/>
      <c r="AT8" s="41"/>
      <c r="AU8" s="41"/>
      <c r="AV8" s="41"/>
      <c r="AW8" s="41"/>
      <c r="AX8" s="41"/>
      <c r="AY8" s="41"/>
      <c r="AZ8" s="41"/>
      <c r="BA8" s="41"/>
    </row>
    <row r="9" spans="1:53" ht="15.6" customHeight="1">
      <c r="A9" s="34">
        <v>7</v>
      </c>
      <c r="B9" s="35" t="s">
        <v>46</v>
      </c>
      <c r="C9" s="41" t="s">
        <v>109</v>
      </c>
      <c r="D9" s="34" t="s">
        <v>110</v>
      </c>
      <c r="E9" s="145">
        <f t="shared" si="0"/>
        <v>11.01666666666668</v>
      </c>
      <c r="F9" s="145">
        <f t="shared" si="1"/>
        <v>230.26666666666668</v>
      </c>
      <c r="G9" s="40">
        <f>SUMIFS('Giờ công'!I:I, 'Giờ công'!H:H, C9)</f>
        <v>3.0166666666666799</v>
      </c>
      <c r="H9" s="40">
        <f>SUMIFS('Giờ công'!J:J, 'Giờ công'!H:H, C9)</f>
        <v>230.26666666666668</v>
      </c>
      <c r="I9" s="42">
        <f t="shared" si="2"/>
        <v>8</v>
      </c>
      <c r="J9" s="42">
        <f t="shared" si="3"/>
        <v>0</v>
      </c>
      <c r="K9" s="42">
        <f>SUMIFS('Ngày công'!I:I, 'Ngày công'!B:B, C9)</f>
        <v>29</v>
      </c>
      <c r="L9" s="35"/>
      <c r="M9" s="35"/>
      <c r="N9" s="42">
        <f>SUMIFS('Tăng ca lễ'!M:M, 'Tăng ca lễ'!L:L, C9)</f>
        <v>0</v>
      </c>
      <c r="O9" s="35">
        <f>IF(OR(D9="PT", D9="DSHV"), SUMIFS('Tăng ca lễ'!O:O, 'Tăng ca lễ'!L:L, C9)*2, SUMIFS('Tăng ca lễ'!O:O, 'Tăng ca lễ'!L:L, C9)*3)</f>
        <v>0</v>
      </c>
      <c r="P9" s="35">
        <f>IF(OR(D9="PT", D9="DSHV"), SUMIFS('Tăng ca lễ'!P:P, 'Tăng ca lễ'!L:L, C9)*2, SUMIFS('Tăng ca lễ'!P:P, 'Tăng ca lễ'!L:L, C9)*3)</f>
        <v>0</v>
      </c>
      <c r="Q9" s="35"/>
      <c r="R9" s="42">
        <f>MIN(31, SUMIFS('Ngày công'!H:H, 'Ngày công'!B:B, C9))</f>
        <v>29</v>
      </c>
      <c r="S9" s="40">
        <f>SUMIFS('Công Đào tạo'!G:G, 'Công Đào tạo'!F:F, C9)</f>
        <v>0</v>
      </c>
      <c r="T9" s="35">
        <v>0</v>
      </c>
      <c r="U9" s="202"/>
      <c r="V9" s="45">
        <f t="shared" si="4"/>
        <v>0</v>
      </c>
      <c r="W9" s="42"/>
      <c r="X9" s="42">
        <f t="shared" si="5"/>
        <v>1500000</v>
      </c>
      <c r="Y9" s="42"/>
      <c r="Z9" s="45"/>
      <c r="AA9" s="42">
        <f>IFERROR(VLOOKUP(C9, 'MiniKat - HN'!$A:$L, 12, FALSE), 0) + IFERROR(VLOOKUP(C9, 'MiniKat - HCM'!$A:$J, 10, FALSE), 0)</f>
        <v>0</v>
      </c>
      <c r="AB9" s="42">
        <f>IF(OR(TRIM(D9)="CHT", TRIM(D9)="Q.CHT"), SUMIFS('MiniKat - HN'!$Y:$Y, 'MiniKat - HN'!$N:$N, B9) + SUMIFS('MiniKat - HCM'!$U:$U, 'MiniKat - HCM'!$M:$M, B9), 0)</f>
        <v>0</v>
      </c>
      <c r="AC9" s="42">
        <f>SUMIFS(whatsapp!$D:$D, whatsapp!$A:$A, C9)</f>
        <v>340044</v>
      </c>
      <c r="AD9" s="42">
        <f>SUMIFS('Dự án'!$C:$C, 'Dự án'!$B:$B, C9)</f>
        <v>0</v>
      </c>
      <c r="AE9" s="42">
        <f>SUMIFS(KPI!$C:$C, KPI!$B:$B, C9)</f>
        <v>0</v>
      </c>
      <c r="AF9" s="43">
        <f>SUMIFS('Thưởng CK'!$C:$C, 'Thưởng CK'!$B:$B, C9)</f>
        <v>629100</v>
      </c>
      <c r="AG9" s="42">
        <f>SUMIFS('Cận date'!$C:$C, 'Cận date'!$B:$B, C9)</f>
        <v>7550</v>
      </c>
      <c r="AH9" s="42">
        <f>SUMIFS(Map!$D:$D, Map!$A:$A, C9)</f>
        <v>0</v>
      </c>
      <c r="AI9" s="42">
        <v>0</v>
      </c>
      <c r="AJ9" s="42">
        <f t="shared" si="6"/>
        <v>0</v>
      </c>
      <c r="AK9" s="42">
        <f>SUMIFS('KPI trừ'!$C:$C, 'KPI trừ'!$B:$B, C9)</f>
        <v>0</v>
      </c>
      <c r="AL9" s="42">
        <f>SUMIFS('KPI trừ'!$D:$D, 'KPI trừ'!$B:$B, C9)</f>
        <v>0</v>
      </c>
      <c r="AM9" s="42">
        <f>SUMIFS('KPI trừ'!$E:$E, 'KPI trừ'!$B:$B, C9)</f>
        <v>0</v>
      </c>
      <c r="AN9" s="42">
        <f>SUMIFS('KPI trừ'!$F:$F, 'KPI trừ'!$B:$B, C9)</f>
        <v>0</v>
      </c>
      <c r="AO9" s="42">
        <f>SUMIFS('KPI trừ'!$G:$G, 'KPI trừ'!$B:$B, C9)</f>
        <v>0</v>
      </c>
      <c r="AP9" s="41">
        <f>IFERROR(INDEX('KPI trừ'!$H:$H, MATCH(C9, 'KPI trừ'!$B:$B, 0)), "")</f>
        <v>0</v>
      </c>
      <c r="AQ9" s="28"/>
      <c r="AR9" s="41"/>
      <c r="AS9" s="41"/>
      <c r="AT9" s="41"/>
      <c r="AU9" s="41"/>
      <c r="AV9" s="41"/>
      <c r="AW9" s="41"/>
      <c r="AX9" s="41"/>
      <c r="AY9" s="41"/>
      <c r="AZ9" s="41"/>
      <c r="BA9" s="41"/>
    </row>
    <row r="10" spans="1:53" ht="15.6" customHeight="1">
      <c r="A10" s="34">
        <v>8</v>
      </c>
      <c r="B10" s="35" t="s">
        <v>46</v>
      </c>
      <c r="C10" s="41" t="s">
        <v>111</v>
      </c>
      <c r="D10" s="34" t="s">
        <v>110</v>
      </c>
      <c r="E10" s="145">
        <f t="shared" si="0"/>
        <v>16</v>
      </c>
      <c r="F10" s="145">
        <f t="shared" si="1"/>
        <v>245.43333333333334</v>
      </c>
      <c r="G10" s="40">
        <f>SUMIFS('Giờ công'!I:I, 'Giờ công'!H:H, C10)</f>
        <v>0</v>
      </c>
      <c r="H10" s="40">
        <f>SUMIFS('Giờ công'!J:J, 'Giờ công'!H:H, C10)</f>
        <v>245.43333333333334</v>
      </c>
      <c r="I10" s="42">
        <f t="shared" si="2"/>
        <v>16</v>
      </c>
      <c r="J10" s="42">
        <f t="shared" si="3"/>
        <v>0</v>
      </c>
      <c r="K10" s="42">
        <f>SUMIFS('Ngày công'!I:I, 'Ngày công'!B:B, C10)</f>
        <v>31</v>
      </c>
      <c r="L10" s="35"/>
      <c r="M10" s="35"/>
      <c r="N10" s="42">
        <f>SUMIFS('Tăng ca lễ'!M:M, 'Tăng ca lễ'!L:L, C10)</f>
        <v>0</v>
      </c>
      <c r="O10" s="35">
        <f>IF(OR(D10="PT", D10="DSHV"), SUMIFS('Tăng ca lễ'!O:O, 'Tăng ca lễ'!L:L, C10)*2, SUMIFS('Tăng ca lễ'!O:O, 'Tăng ca lễ'!L:L, C10)*3)</f>
        <v>0</v>
      </c>
      <c r="P10" s="35">
        <f>IF(OR(D10="PT", D10="DSHV"), SUMIFS('Tăng ca lễ'!P:P, 'Tăng ca lễ'!L:L, C10)*2, SUMIFS('Tăng ca lễ'!P:P, 'Tăng ca lễ'!L:L, C10)*3)</f>
        <v>0</v>
      </c>
      <c r="Q10" s="35"/>
      <c r="R10" s="42">
        <f>MIN(31, SUMIFS('Ngày công'!H:H, 'Ngày công'!B:B, C10))</f>
        <v>31</v>
      </c>
      <c r="S10" s="40">
        <f>SUMIFS('Công Đào tạo'!G:G, 'Công Đào tạo'!F:F, C10)</f>
        <v>0</v>
      </c>
      <c r="T10" s="35">
        <v>0</v>
      </c>
      <c r="U10" s="202"/>
      <c r="V10" s="45">
        <f t="shared" si="4"/>
        <v>0</v>
      </c>
      <c r="W10" s="42"/>
      <c r="X10" s="42">
        <f t="shared" si="5"/>
        <v>1500000</v>
      </c>
      <c r="Y10" s="42"/>
      <c r="Z10" s="45"/>
      <c r="AA10" s="42">
        <f>IFERROR(VLOOKUP(C10, 'MiniKat - HN'!$A:$L, 12, FALSE), 0) + IFERROR(VLOOKUP(C10, 'MiniKat - HCM'!$A:$J, 10, FALSE), 0)</f>
        <v>0</v>
      </c>
      <c r="AB10" s="42">
        <f>IF(OR(TRIM(D10)="CHT", TRIM(D10)="Q.CHT"), SUMIFS('MiniKat - HN'!$Y:$Y, 'MiniKat - HN'!$N:$N, B10) + SUMIFS('MiniKat - HCM'!$U:$U, 'MiniKat - HCM'!$M:$M, B10), 0)</f>
        <v>0</v>
      </c>
      <c r="AC10" s="42">
        <f>SUMIFS(whatsapp!$D:$D, whatsapp!$A:$A, C10)</f>
        <v>375112</v>
      </c>
      <c r="AD10" s="42">
        <f>SUMIFS('Dự án'!$C:$C, 'Dự án'!$B:$B, C10)</f>
        <v>0</v>
      </c>
      <c r="AE10" s="42">
        <f>SUMIFS(KPI!$C:$C, KPI!$B:$B, C10)</f>
        <v>0</v>
      </c>
      <c r="AF10" s="43">
        <f>SUMIFS('Thưởng CK'!$C:$C, 'Thưởng CK'!$B:$B, C10)</f>
        <v>867600</v>
      </c>
      <c r="AG10" s="42">
        <f>SUMIFS('Cận date'!$C:$C, 'Cận date'!$B:$B, C10)</f>
        <v>4035</v>
      </c>
      <c r="AH10" s="42">
        <f>SUMIFS(Map!$D:$D, Map!$A:$A, C10)</f>
        <v>0</v>
      </c>
      <c r="AI10" s="42">
        <v>0</v>
      </c>
      <c r="AJ10" s="42">
        <f t="shared" si="6"/>
        <v>0</v>
      </c>
      <c r="AK10" s="42">
        <f>SUMIFS('KPI trừ'!$C:$C, 'KPI trừ'!$B:$B, C10)</f>
        <v>0</v>
      </c>
      <c r="AL10" s="42">
        <f>SUMIFS('KPI trừ'!$D:$D, 'KPI trừ'!$B:$B, C10)</f>
        <v>0</v>
      </c>
      <c r="AM10" s="42">
        <f>SUMIFS('KPI trừ'!$E:$E, 'KPI trừ'!$B:$B, C10)</f>
        <v>0</v>
      </c>
      <c r="AN10" s="42">
        <f>SUMIFS('KPI trừ'!$F:$F, 'KPI trừ'!$B:$B, C10)</f>
        <v>0</v>
      </c>
      <c r="AO10" s="42">
        <f>SUMIFS('KPI trừ'!$G:$G, 'KPI trừ'!$B:$B, C10)</f>
        <v>0</v>
      </c>
      <c r="AP10" s="41">
        <f>IFERROR(INDEX('KPI trừ'!$H:$H, MATCH(C10, 'KPI trừ'!$B:$B, 0)), "")</f>
        <v>0</v>
      </c>
      <c r="AQ10" s="28"/>
      <c r="AR10" s="41"/>
      <c r="AS10" s="41"/>
      <c r="AT10" s="41"/>
      <c r="AU10" s="41"/>
      <c r="AV10" s="41"/>
      <c r="AW10" s="41"/>
      <c r="AX10" s="41"/>
      <c r="AY10" s="41"/>
      <c r="AZ10" s="41"/>
      <c r="BA10" s="41"/>
    </row>
    <row r="11" spans="1:53" ht="15.6" customHeight="1">
      <c r="A11" s="34">
        <v>9</v>
      </c>
      <c r="B11" s="35" t="s">
        <v>46</v>
      </c>
      <c r="C11" s="36" t="s">
        <v>112</v>
      </c>
      <c r="D11" s="34" t="s">
        <v>104</v>
      </c>
      <c r="E11" s="145">
        <f t="shared" si="0"/>
        <v>262.36666666666667</v>
      </c>
      <c r="F11" s="145">
        <f t="shared" si="1"/>
        <v>1.1000000000000001</v>
      </c>
      <c r="G11" s="40">
        <f>SUMIFS('Giờ công'!I:I, 'Giờ công'!H:H, C11)</f>
        <v>246.36666666666667</v>
      </c>
      <c r="H11" s="40">
        <f>SUMIFS('Giờ công'!J:J, 'Giờ công'!H:H, C11)</f>
        <v>1.1000000000000001</v>
      </c>
      <c r="I11" s="42">
        <f t="shared" si="2"/>
        <v>16</v>
      </c>
      <c r="J11" s="42">
        <f t="shared" si="3"/>
        <v>10</v>
      </c>
      <c r="K11" s="42">
        <f>SUMIFS('Ngày công'!I:I, 'Ngày công'!B:B, C11)</f>
        <v>0</v>
      </c>
      <c r="L11" s="35"/>
      <c r="M11" s="35"/>
      <c r="N11" s="42">
        <f>SUMIFS('Tăng ca lễ'!M:M, 'Tăng ca lễ'!L:L, C11)</f>
        <v>0</v>
      </c>
      <c r="O11" s="35">
        <f>IF(OR(D11="PT", D11="DSHV"), SUMIFS('Tăng ca lễ'!O:O, 'Tăng ca lễ'!L:L, C11)*2, SUMIFS('Tăng ca lễ'!O:O, 'Tăng ca lễ'!L:L, C11)*3)</f>
        <v>0</v>
      </c>
      <c r="P11" s="35">
        <f>IF(OR(D11="PT", D11="DSHV"), SUMIFS('Tăng ca lễ'!P:P, 'Tăng ca lễ'!L:L, C11)*2, SUMIFS('Tăng ca lễ'!P:P, 'Tăng ca lễ'!L:L, C11)*3)</f>
        <v>0</v>
      </c>
      <c r="Q11" s="35"/>
      <c r="R11" s="42">
        <f>MIN(31, SUMIFS('Ngày công'!H:H, 'Ngày công'!B:B, C11))</f>
        <v>30</v>
      </c>
      <c r="S11" s="40">
        <f>SUMIFS('Công Đào tạo'!G:G, 'Công Đào tạo'!F:F, C11)</f>
        <v>0</v>
      </c>
      <c r="T11" s="35">
        <v>0</v>
      </c>
      <c r="U11" s="202"/>
      <c r="V11" s="42">
        <f t="shared" si="4"/>
        <v>0</v>
      </c>
      <c r="W11" s="42"/>
      <c r="X11" s="42">
        <f t="shared" si="5"/>
        <v>0</v>
      </c>
      <c r="Y11" s="42"/>
      <c r="Z11" s="45"/>
      <c r="AA11" s="42">
        <f>IFERROR(VLOOKUP(C11, 'MiniKat - HN'!$A:$L, 12, FALSE), 0) + IFERROR(VLOOKUP(C11, 'MiniKat - HCM'!$A:$J, 10, FALSE), 0)</f>
        <v>0</v>
      </c>
      <c r="AB11" s="42">
        <f>IF(OR(TRIM(D11)="CHT", TRIM(D11)="Q.CHT"), SUMIFS('MiniKat - HN'!$Y:$Y, 'MiniKat - HN'!$N:$N, B11) + SUMIFS('MiniKat - HCM'!$U:$U, 'MiniKat - HCM'!$M:$M, B11), 0)</f>
        <v>0</v>
      </c>
      <c r="AC11" s="42">
        <f>SUMIFS(whatsapp!$D:$D, whatsapp!$A:$A, C11)</f>
        <v>3697588</v>
      </c>
      <c r="AD11" s="42">
        <f>SUMIFS('Dự án'!$C:$C, 'Dự án'!$B:$B, C11)</f>
        <v>0</v>
      </c>
      <c r="AE11" s="42">
        <f>SUMIFS(KPI!$C:$C, KPI!$B:$B, C11)</f>
        <v>4372855</v>
      </c>
      <c r="AF11" s="43">
        <f>SUMIFS('Thưởng CK'!$C:$C, 'Thưởng CK'!$B:$B, C11)</f>
        <v>1723400</v>
      </c>
      <c r="AG11" s="42">
        <f>SUMIFS('Cận date'!$C:$C, 'Cận date'!$B:$B, C11)</f>
        <v>40230</v>
      </c>
      <c r="AH11" s="42">
        <f>SUMIFS(Map!$D:$D, Map!$A:$A, C11)</f>
        <v>0</v>
      </c>
      <c r="AI11" s="42">
        <v>0</v>
      </c>
      <c r="AJ11" s="42">
        <f t="shared" si="6"/>
        <v>0</v>
      </c>
      <c r="AK11" s="42">
        <f>SUMIFS('KPI trừ'!$C:$C, 'KPI trừ'!$B:$B, C11)</f>
        <v>0</v>
      </c>
      <c r="AL11" s="42">
        <f>SUMIFS('KPI trừ'!$D:$D, 'KPI trừ'!$B:$B, C11)</f>
        <v>0</v>
      </c>
      <c r="AM11" s="42">
        <f>SUMIFS('KPI trừ'!$E:$E, 'KPI trừ'!$B:$B, C11)</f>
        <v>0</v>
      </c>
      <c r="AN11" s="42">
        <f>SUMIFS('KPI trừ'!$F:$F, 'KPI trừ'!$B:$B, C11)</f>
        <v>0</v>
      </c>
      <c r="AO11" s="42">
        <f>SUMIFS('KPI trừ'!$G:$G, 'KPI trừ'!$B:$B, C11)</f>
        <v>0</v>
      </c>
      <c r="AP11" s="41">
        <f>IFERROR(INDEX('KPI trừ'!$H:$H, MATCH(C11, 'KPI trừ'!$B:$B, 0)), "")</f>
        <v>0</v>
      </c>
      <c r="AQ11" s="28"/>
      <c r="AR11" s="41"/>
      <c r="AS11" s="41"/>
      <c r="AT11" s="41"/>
      <c r="AU11" s="41"/>
      <c r="AV11" s="41"/>
      <c r="AW11" s="41"/>
      <c r="AX11" s="41"/>
      <c r="AY11" s="41"/>
      <c r="AZ11" s="41"/>
      <c r="BA11" s="41"/>
    </row>
    <row r="12" spans="1:53" ht="15.6" customHeight="1">
      <c r="A12" s="34">
        <v>10</v>
      </c>
      <c r="B12" s="35" t="s">
        <v>46</v>
      </c>
      <c r="C12" s="36" t="s">
        <v>113</v>
      </c>
      <c r="D12" s="34" t="s">
        <v>104</v>
      </c>
      <c r="E12" s="145">
        <f t="shared" si="0"/>
        <v>252.15</v>
      </c>
      <c r="F12" s="145">
        <f t="shared" si="1"/>
        <v>8.0833333333333339</v>
      </c>
      <c r="G12" s="40">
        <f>SUMIFS('Giờ công'!I:I, 'Giờ công'!H:H, C12)</f>
        <v>236.15</v>
      </c>
      <c r="H12" s="40">
        <f>SUMIFS('Giờ công'!J:J, 'Giờ công'!H:H, C12)</f>
        <v>8.0833333333333339</v>
      </c>
      <c r="I12" s="42">
        <f t="shared" si="2"/>
        <v>16</v>
      </c>
      <c r="J12" s="42">
        <f t="shared" si="3"/>
        <v>10</v>
      </c>
      <c r="K12" s="42">
        <f>SUMIFS('Ngày công'!I:I, 'Ngày công'!B:B, C12)</f>
        <v>1</v>
      </c>
      <c r="L12" s="35"/>
      <c r="M12" s="35"/>
      <c r="N12" s="42">
        <f>SUMIFS('Tăng ca lễ'!M:M, 'Tăng ca lễ'!L:L, C12)</f>
        <v>0</v>
      </c>
      <c r="O12" s="35">
        <f>IF(OR(D12="PT", D12="DSHV"), SUMIFS('Tăng ca lễ'!O:O, 'Tăng ca lễ'!L:L, C12)*2, SUMIFS('Tăng ca lễ'!O:O, 'Tăng ca lễ'!L:L, C12)*3)</f>
        <v>0</v>
      </c>
      <c r="P12" s="35">
        <f>IF(OR(D12="PT", D12="DSHV"), SUMIFS('Tăng ca lễ'!P:P, 'Tăng ca lễ'!L:L, C12)*2, SUMIFS('Tăng ca lễ'!P:P, 'Tăng ca lễ'!L:L, C12)*3)</f>
        <v>0</v>
      </c>
      <c r="Q12" s="35"/>
      <c r="R12" s="42">
        <f>MIN(31, SUMIFS('Ngày công'!H:H, 'Ngày công'!B:B, C12))</f>
        <v>30</v>
      </c>
      <c r="S12" s="40">
        <f>SUMIFS('Công Đào tạo'!G:G, 'Công Đào tạo'!F:F, C12)</f>
        <v>0</v>
      </c>
      <c r="T12" s="35">
        <v>0</v>
      </c>
      <c r="U12" s="202"/>
      <c r="V12" s="45">
        <f t="shared" si="4"/>
        <v>0</v>
      </c>
      <c r="W12" s="42"/>
      <c r="X12" s="42">
        <f t="shared" si="5"/>
        <v>0</v>
      </c>
      <c r="Y12" s="42"/>
      <c r="Z12" s="45"/>
      <c r="AA12" s="42">
        <f>IFERROR(VLOOKUP(C12, 'MiniKat - HN'!$A:$L, 12, FALSE), 0) + IFERROR(VLOOKUP(C12, 'MiniKat - HCM'!$A:$J, 10, FALSE), 0)</f>
        <v>0</v>
      </c>
      <c r="AB12" s="42">
        <f>IF(OR(TRIM(D12)="CHT", TRIM(D12)="Q.CHT"), SUMIFS('MiniKat - HN'!$Y:$Y, 'MiniKat - HN'!$N:$N, B12) + SUMIFS('MiniKat - HCM'!$U:$U, 'MiniKat - HCM'!$M:$M, B12), 0)</f>
        <v>0</v>
      </c>
      <c r="AC12" s="42">
        <f>SUMIFS(whatsapp!$D:$D, whatsapp!$A:$A, C12)</f>
        <v>2352976</v>
      </c>
      <c r="AD12" s="42">
        <f>SUMIFS('Dự án'!$C:$C, 'Dự án'!$B:$B, C12)</f>
        <v>0</v>
      </c>
      <c r="AE12" s="42">
        <f>SUMIFS(KPI!$C:$C, KPI!$B:$B, C12)</f>
        <v>0</v>
      </c>
      <c r="AF12" s="43">
        <f>SUMIFS('Thưởng CK'!$C:$C, 'Thưởng CK'!$B:$B, C12)</f>
        <v>1139700</v>
      </c>
      <c r="AG12" s="42">
        <f>SUMIFS('Cận date'!$C:$C, 'Cận date'!$B:$B, C12)</f>
        <v>37807</v>
      </c>
      <c r="AH12" s="42">
        <f>SUMIFS(Map!$D:$D, Map!$A:$A, C12)</f>
        <v>0</v>
      </c>
      <c r="AI12" s="42">
        <v>0</v>
      </c>
      <c r="AJ12" s="42">
        <f t="shared" si="6"/>
        <v>0</v>
      </c>
      <c r="AK12" s="42">
        <f>SUMIFS('KPI trừ'!$C:$C, 'KPI trừ'!$B:$B, C12)</f>
        <v>0</v>
      </c>
      <c r="AL12" s="42">
        <f>SUMIFS('KPI trừ'!$D:$D, 'KPI trừ'!$B:$B, C12)</f>
        <v>0</v>
      </c>
      <c r="AM12" s="42">
        <f>SUMIFS('KPI trừ'!$E:$E, 'KPI trừ'!$B:$B, C12)</f>
        <v>0</v>
      </c>
      <c r="AN12" s="42">
        <f>SUMIFS('KPI trừ'!$F:$F, 'KPI trừ'!$B:$B, C12)</f>
        <v>0</v>
      </c>
      <c r="AO12" s="42">
        <f>SUMIFS('KPI trừ'!$G:$G, 'KPI trừ'!$B:$B, C12)</f>
        <v>0</v>
      </c>
      <c r="AP12" s="41">
        <f>IFERROR(INDEX('KPI trừ'!$H:$H, MATCH(C12, 'KPI trừ'!$B:$B, 0)), "")</f>
        <v>0</v>
      </c>
      <c r="AQ12" s="28"/>
      <c r="AR12" s="41"/>
      <c r="AS12" s="41"/>
      <c r="AT12" s="41"/>
      <c r="AU12" s="41"/>
      <c r="AV12" s="41"/>
      <c r="AW12" s="41"/>
      <c r="AX12" s="41"/>
      <c r="AY12" s="41"/>
      <c r="AZ12" s="41"/>
      <c r="BA12" s="41"/>
    </row>
    <row r="13" spans="1:53" ht="15.6" customHeight="1">
      <c r="A13" s="34">
        <v>11</v>
      </c>
      <c r="B13" s="35" t="s">
        <v>47</v>
      </c>
      <c r="C13" s="36" t="s">
        <v>114</v>
      </c>
      <c r="D13" s="34" t="s">
        <v>108</v>
      </c>
      <c r="E13" s="145">
        <f t="shared" si="0"/>
        <v>197.48333333333332</v>
      </c>
      <c r="F13" s="145">
        <f t="shared" si="1"/>
        <v>49.033333333333331</v>
      </c>
      <c r="G13" s="40">
        <f>SUMIFS('Giờ công'!I:I, 'Giờ công'!H:H, C13)</f>
        <v>197.48333333333332</v>
      </c>
      <c r="H13" s="40">
        <f>SUMIFS('Giờ công'!J:J, 'Giờ công'!H:H, C13)</f>
        <v>49.033333333333331</v>
      </c>
      <c r="I13" s="42" t="str">
        <f t="shared" si="2"/>
        <v/>
      </c>
      <c r="J13" s="42">
        <f t="shared" si="3"/>
        <v>8</v>
      </c>
      <c r="K13" s="42">
        <f>SUMIFS('Ngày công'!I:I, 'Ngày công'!B:B, C13)</f>
        <v>6</v>
      </c>
      <c r="L13" s="35"/>
      <c r="M13" s="35"/>
      <c r="N13" s="42">
        <f>SUMIFS('Tăng ca lễ'!M:M, 'Tăng ca lễ'!L:L, C13)</f>
        <v>0</v>
      </c>
      <c r="O13" s="35">
        <f>IF(OR(D13="PT", D13="DSHV"), SUMIFS('Tăng ca lễ'!O:O, 'Tăng ca lễ'!L:L, C13)*2, SUMIFS('Tăng ca lễ'!O:O, 'Tăng ca lễ'!L:L, C13)*3)</f>
        <v>0</v>
      </c>
      <c r="P13" s="35">
        <f>IF(OR(D13="PT", D13="DSHV"), SUMIFS('Tăng ca lễ'!P:P, 'Tăng ca lễ'!L:L, C13)*2, SUMIFS('Tăng ca lễ'!P:P, 'Tăng ca lễ'!L:L, C13)*3)</f>
        <v>0</v>
      </c>
      <c r="Q13" s="35"/>
      <c r="R13" s="42">
        <f>MIN(31, SUMIFS('Ngày công'!H:H, 'Ngày công'!B:B, C13))</f>
        <v>27</v>
      </c>
      <c r="S13" s="40">
        <f>SUMIFS('Công Đào tạo'!G:G, 'Công Đào tạo'!F:F, C13)</f>
        <v>0</v>
      </c>
      <c r="T13" s="35">
        <v>0</v>
      </c>
      <c r="U13" s="202"/>
      <c r="V13" s="45">
        <f t="shared" si="4"/>
        <v>435483.87096774194</v>
      </c>
      <c r="W13" s="42"/>
      <c r="X13" s="42">
        <f t="shared" si="5"/>
        <v>0</v>
      </c>
      <c r="Y13" s="42"/>
      <c r="Z13" s="42"/>
      <c r="AA13" s="42">
        <f>IFERROR(VLOOKUP(C13, 'MiniKat - HN'!$A:$L, 12, FALSE), 0) + IFERROR(VLOOKUP(C13, 'MiniKat - HCM'!$A:$J, 10, FALSE), 0)</f>
        <v>0</v>
      </c>
      <c r="AB13" s="42">
        <f>IF(OR(TRIM(D13)="CHT", TRIM(D13)="Q.CHT"), SUMIFS('MiniKat - HN'!$Y:$Y, 'MiniKat - HN'!$N:$N, B13) + SUMIFS('MiniKat - HCM'!$U:$U, 'MiniKat - HCM'!$M:$M, B13), 0)</f>
        <v>300000</v>
      </c>
      <c r="AC13" s="42">
        <f>SUMIFS(whatsapp!$D:$D, whatsapp!$A:$A, C13)</f>
        <v>0</v>
      </c>
      <c r="AD13" s="42">
        <f>SUMIFS('Dự án'!$C:$C, 'Dự án'!$B:$B, C13)</f>
        <v>0</v>
      </c>
      <c r="AE13" s="42">
        <f>SUMIFS(KPI!$C:$C, KPI!$B:$B, C13)</f>
        <v>0</v>
      </c>
      <c r="AF13" s="43">
        <f>SUMIFS('Thưởng CK'!$C:$C, 'Thưởng CK'!$B:$B, C13)</f>
        <v>1446150</v>
      </c>
      <c r="AG13" s="42">
        <f>SUMIFS('Cận date'!$C:$C, 'Cận date'!$B:$B, C13)</f>
        <v>107427</v>
      </c>
      <c r="AH13" s="42">
        <f>SUMIFS(Map!$D:$D, Map!$A:$A, C13)</f>
        <v>0</v>
      </c>
      <c r="AI13" s="83">
        <v>0</v>
      </c>
      <c r="AJ13" s="42">
        <f t="shared" si="6"/>
        <v>0</v>
      </c>
      <c r="AK13" s="42">
        <f>SUMIFS('KPI trừ'!$C:$C, 'KPI trừ'!$B:$B, C13)</f>
        <v>0</v>
      </c>
      <c r="AL13" s="42">
        <f>SUMIFS('KPI trừ'!$D:$D, 'KPI trừ'!$B:$B, C13)</f>
        <v>0</v>
      </c>
      <c r="AM13" s="42">
        <f>SUMIFS('KPI trừ'!$E:$E, 'KPI trừ'!$B:$B, C13)</f>
        <v>0</v>
      </c>
      <c r="AN13" s="42">
        <f>SUMIFS('KPI trừ'!$F:$F, 'KPI trừ'!$B:$B, C13)</f>
        <v>0</v>
      </c>
      <c r="AO13" s="42">
        <f>SUMIFS('KPI trừ'!$G:$G, 'KPI trừ'!$B:$B, C13)</f>
        <v>0</v>
      </c>
      <c r="AP13" s="41">
        <f>IFERROR(INDEX('KPI trừ'!$H:$H, MATCH(C13, 'KPI trừ'!$B:$B, 0)), "")</f>
        <v>0</v>
      </c>
      <c r="AQ13" s="28"/>
      <c r="AR13" s="41"/>
      <c r="AS13" s="41"/>
      <c r="AT13" s="41"/>
      <c r="AU13" s="41"/>
      <c r="AV13" s="41"/>
      <c r="AW13" s="41"/>
      <c r="AX13" s="41"/>
      <c r="AY13" s="41"/>
      <c r="AZ13" s="41"/>
      <c r="BA13" s="41"/>
    </row>
    <row r="14" spans="1:53" ht="15.6" customHeight="1">
      <c r="A14" s="34">
        <v>12</v>
      </c>
      <c r="B14" s="35" t="s">
        <v>47</v>
      </c>
      <c r="C14" s="36" t="s">
        <v>115</v>
      </c>
      <c r="D14" s="34" t="s">
        <v>110</v>
      </c>
      <c r="E14" s="145">
        <f t="shared" si="0"/>
        <v>0.38333333333332575</v>
      </c>
      <c r="F14" s="145">
        <f t="shared" si="1"/>
        <v>210.66666666666669</v>
      </c>
      <c r="G14" s="40">
        <f>SUMIFS('Giờ công'!I:I, 'Giờ công'!H:H, C14)</f>
        <v>0.38333333333332575</v>
      </c>
      <c r="H14" s="40">
        <f>SUMIFS('Giờ công'!J:J, 'Giờ công'!H:H, C14)</f>
        <v>210.66666666666669</v>
      </c>
      <c r="I14" s="42" t="str">
        <f t="shared" si="2"/>
        <v/>
      </c>
      <c r="J14" s="42">
        <f t="shared" si="3"/>
        <v>0</v>
      </c>
      <c r="K14" s="42">
        <f>SUMIFS('Ngày công'!I:I, 'Ngày công'!B:B, C14)</f>
        <v>27</v>
      </c>
      <c r="L14" s="35"/>
      <c r="M14" s="35"/>
      <c r="N14" s="42">
        <f>SUMIFS('Tăng ca lễ'!M:M, 'Tăng ca lễ'!L:L, C14)</f>
        <v>0</v>
      </c>
      <c r="O14" s="35">
        <f>IF(OR(D14="PT", D14="DSHV"), SUMIFS('Tăng ca lễ'!O:O, 'Tăng ca lễ'!L:L, C14)*2, SUMIFS('Tăng ca lễ'!O:O, 'Tăng ca lễ'!L:L, C14)*3)</f>
        <v>0</v>
      </c>
      <c r="P14" s="35">
        <f>IF(OR(D14="PT", D14="DSHV"), SUMIFS('Tăng ca lễ'!P:P, 'Tăng ca lễ'!L:L, C14)*2, SUMIFS('Tăng ca lễ'!P:P, 'Tăng ca lễ'!L:L, C14)*3)</f>
        <v>0</v>
      </c>
      <c r="Q14" s="35"/>
      <c r="R14" s="42">
        <f>MIN(31, SUMIFS('Ngày công'!H:H, 'Ngày công'!B:B, C14))</f>
        <v>27</v>
      </c>
      <c r="S14" s="40">
        <f>SUMIFS('Công Đào tạo'!G:G, 'Công Đào tạo'!F:F, C14)</f>
        <v>0</v>
      </c>
      <c r="T14" s="35">
        <v>0</v>
      </c>
      <c r="U14" s="202"/>
      <c r="V14" s="45">
        <f t="shared" si="4"/>
        <v>0</v>
      </c>
      <c r="W14" s="42"/>
      <c r="X14" s="42">
        <f t="shared" si="5"/>
        <v>1446429</v>
      </c>
      <c r="Y14" s="42"/>
      <c r="Z14" s="42"/>
      <c r="AA14" s="42">
        <f>IFERROR(VLOOKUP(C14, 'MiniKat - HN'!$A:$L, 12, FALSE), 0) + IFERROR(VLOOKUP(C14, 'MiniKat - HCM'!$A:$J, 10, FALSE), 0)</f>
        <v>0</v>
      </c>
      <c r="AB14" s="42">
        <f>IF(OR(TRIM(D14)="CHT", TRIM(D14)="Q.CHT"), SUMIFS('MiniKat - HN'!$Y:$Y, 'MiniKat - HN'!$N:$N, B14) + SUMIFS('MiniKat - HCM'!$U:$U, 'MiniKat - HCM'!$M:$M, B14), 0)</f>
        <v>0</v>
      </c>
      <c r="AC14" s="42">
        <f>SUMIFS(whatsapp!$D:$D, whatsapp!$A:$A, C14)</f>
        <v>0</v>
      </c>
      <c r="AD14" s="42">
        <f>SUMIFS('Dự án'!$C:$C, 'Dự án'!$B:$B, C14)</f>
        <v>2200000</v>
      </c>
      <c r="AE14" s="42">
        <f>SUMIFS(KPI!$C:$C, KPI!$B:$B, C14)</f>
        <v>1409901</v>
      </c>
      <c r="AF14" s="43">
        <f>SUMIFS('Thưởng CK'!$C:$C, 'Thưởng CK'!$B:$B, C14)</f>
        <v>3537750</v>
      </c>
      <c r="AG14" s="42">
        <f>SUMIFS('Cận date'!$C:$C, 'Cận date'!$B:$B, C14)</f>
        <v>22410</v>
      </c>
      <c r="AH14" s="42">
        <f>SUMIFS(Map!$D:$D, Map!$A:$A, C14)</f>
        <v>0</v>
      </c>
      <c r="AI14" s="39">
        <v>0</v>
      </c>
      <c r="AJ14" s="42">
        <f t="shared" si="6"/>
        <v>0</v>
      </c>
      <c r="AK14" s="42">
        <f>SUMIFS('KPI trừ'!$C:$C, 'KPI trừ'!$B:$B, C14)</f>
        <v>0</v>
      </c>
      <c r="AL14" s="42">
        <f>SUMIFS('KPI trừ'!$D:$D, 'KPI trừ'!$B:$B, C14)</f>
        <v>0</v>
      </c>
      <c r="AM14" s="42">
        <f>SUMIFS('KPI trừ'!$E:$E, 'KPI trừ'!$B:$B, C14)</f>
        <v>0</v>
      </c>
      <c r="AN14" s="42">
        <f>SUMIFS('KPI trừ'!$F:$F, 'KPI trừ'!$B:$B, C14)</f>
        <v>0</v>
      </c>
      <c r="AO14" s="42">
        <f>SUMIFS('KPI trừ'!$G:$G, 'KPI trừ'!$B:$B, C14)</f>
        <v>0</v>
      </c>
      <c r="AP14" s="41">
        <f>IFERROR(INDEX('KPI trừ'!$H:$H, MATCH(C14, 'KPI trừ'!$B:$B, 0)), "")</f>
        <v>0</v>
      </c>
      <c r="AQ14" s="28"/>
      <c r="AR14" s="36"/>
      <c r="AS14" s="36"/>
      <c r="AT14" s="36"/>
      <c r="AU14" s="36"/>
      <c r="AV14" s="36"/>
      <c r="AW14" s="36"/>
      <c r="AX14" s="36"/>
      <c r="AY14" s="36"/>
      <c r="AZ14" s="36"/>
      <c r="BA14" s="36"/>
    </row>
    <row r="15" spans="1:53" ht="15.6" customHeight="1">
      <c r="A15" s="34">
        <v>13</v>
      </c>
      <c r="B15" s="35" t="s">
        <v>47</v>
      </c>
      <c r="C15" s="36" t="s">
        <v>116</v>
      </c>
      <c r="D15" s="34" t="s">
        <v>104</v>
      </c>
      <c r="E15" s="145">
        <f t="shared" si="0"/>
        <v>214.09999999999991</v>
      </c>
      <c r="F15" s="145">
        <f t="shared" si="1"/>
        <v>199.41666666666669</v>
      </c>
      <c r="G15" s="40">
        <f>SUMIFS('Giờ công'!I:I, 'Giờ công'!H:H, C15)</f>
        <v>206.09999999999991</v>
      </c>
      <c r="H15" s="40">
        <f>SUMIFS('Giờ công'!J:J, 'Giờ công'!H:H, C15)</f>
        <v>199.41666666666669</v>
      </c>
      <c r="I15" s="42">
        <f t="shared" si="2"/>
        <v>8</v>
      </c>
      <c r="J15" s="42">
        <f t="shared" si="3"/>
        <v>5</v>
      </c>
      <c r="K15" s="42">
        <f>SUMIFS('Ngày công'!I:I, 'Ngày công'!B:B, C15)</f>
        <v>26</v>
      </c>
      <c r="L15" s="35"/>
      <c r="M15" s="35"/>
      <c r="N15" s="42">
        <f>SUMIFS('Tăng ca lễ'!M:M, 'Tăng ca lễ'!L:L, C15)</f>
        <v>0</v>
      </c>
      <c r="O15" s="35">
        <f>IF(OR(D15="PT", D15="DSHV"), SUMIFS('Tăng ca lễ'!O:O, 'Tăng ca lễ'!L:L, C15)*2, SUMIFS('Tăng ca lễ'!O:O, 'Tăng ca lễ'!L:L, C15)*3)</f>
        <v>0</v>
      </c>
      <c r="P15" s="35">
        <f>IF(OR(D15="PT", D15="DSHV"), SUMIFS('Tăng ca lễ'!P:P, 'Tăng ca lễ'!L:L, C15)*2, SUMIFS('Tăng ca lễ'!P:P, 'Tăng ca lễ'!L:L, C15)*3)</f>
        <v>0</v>
      </c>
      <c r="Q15" s="35"/>
      <c r="R15" s="42">
        <f>MIN(31, SUMIFS('Ngày công'!H:H, 'Ngày công'!B:B, C15))</f>
        <v>29</v>
      </c>
      <c r="S15" s="40">
        <f>SUMIFS('Công Đào tạo'!G:G, 'Công Đào tạo'!F:F, C15)</f>
        <v>0</v>
      </c>
      <c r="T15" s="35">
        <v>0</v>
      </c>
      <c r="U15" s="202"/>
      <c r="V15" s="45">
        <f t="shared" si="4"/>
        <v>0</v>
      </c>
      <c r="W15" s="42"/>
      <c r="X15" s="42">
        <f t="shared" si="5"/>
        <v>1392857</v>
      </c>
      <c r="Y15" s="42"/>
      <c r="Z15" s="42"/>
      <c r="AA15" s="42">
        <f>IFERROR(VLOOKUP(C15, 'MiniKat - HN'!$A:$L, 12, FALSE), 0) + IFERROR(VLOOKUP(C15, 'MiniKat - HCM'!$A:$J, 10, FALSE), 0)</f>
        <v>0</v>
      </c>
      <c r="AB15" s="42">
        <f>IF(OR(TRIM(D15)="CHT", TRIM(D15)="Q.CHT"), SUMIFS('MiniKat - HN'!$Y:$Y, 'MiniKat - HN'!$N:$N, B15) + SUMIFS('MiniKat - HCM'!$U:$U, 'MiniKat - HCM'!$M:$M, B15), 0)</f>
        <v>0</v>
      </c>
      <c r="AC15" s="42">
        <f>SUMIFS(whatsapp!$D:$D, whatsapp!$A:$A, C15)</f>
        <v>0</v>
      </c>
      <c r="AD15" s="42">
        <f>SUMIFS('Dự án'!$C:$C, 'Dự án'!$B:$B, C15)</f>
        <v>4000000</v>
      </c>
      <c r="AE15" s="42">
        <f>SUMIFS(KPI!$C:$C, KPI!$B:$B, C15)</f>
        <v>2145059</v>
      </c>
      <c r="AF15" s="43">
        <f>SUMIFS('Thưởng CK'!$C:$C, 'Thưởng CK'!$B:$B, C15)</f>
        <v>4854450</v>
      </c>
      <c r="AG15" s="42">
        <f>SUMIFS('Cận date'!$C:$C, 'Cận date'!$B:$B, C15)</f>
        <v>61448</v>
      </c>
      <c r="AH15" s="42">
        <f>SUMIFS(Map!$D:$D, Map!$A:$A, C15)</f>
        <v>0</v>
      </c>
      <c r="AI15" s="83">
        <v>0</v>
      </c>
      <c r="AJ15" s="42">
        <f t="shared" si="6"/>
        <v>0</v>
      </c>
      <c r="AK15" s="42">
        <f>SUMIFS('KPI trừ'!$C:$C, 'KPI trừ'!$B:$B, C15)</f>
        <v>0</v>
      </c>
      <c r="AL15" s="42">
        <f>SUMIFS('KPI trừ'!$D:$D, 'KPI trừ'!$B:$B, C15)</f>
        <v>0</v>
      </c>
      <c r="AM15" s="42">
        <f>SUMIFS('KPI trừ'!$E:$E, 'KPI trừ'!$B:$B, C15)</f>
        <v>0</v>
      </c>
      <c r="AN15" s="42">
        <f>SUMIFS('KPI trừ'!$F:$F, 'KPI trừ'!$B:$B, C15)</f>
        <v>0</v>
      </c>
      <c r="AO15" s="42">
        <f>SUMIFS('KPI trừ'!$G:$G, 'KPI trừ'!$B:$B, C15)</f>
        <v>0</v>
      </c>
      <c r="AP15" s="41">
        <f>IFERROR(INDEX('KPI trừ'!$H:$H, MATCH(C15, 'KPI trừ'!$B:$B, 0)), "")</f>
        <v>0</v>
      </c>
      <c r="AQ15" s="28"/>
      <c r="AR15" s="36"/>
      <c r="AS15" s="36"/>
      <c r="AT15" s="36"/>
      <c r="AU15" s="36"/>
      <c r="AV15" s="36"/>
      <c r="AW15" s="36"/>
      <c r="AX15" s="36"/>
      <c r="AY15" s="36"/>
      <c r="AZ15" s="36"/>
      <c r="BA15" s="36"/>
    </row>
    <row r="16" spans="1:53" ht="15.6" customHeight="1">
      <c r="A16" s="34">
        <v>14</v>
      </c>
      <c r="B16" s="35" t="s">
        <v>47</v>
      </c>
      <c r="C16" s="36" t="s">
        <v>117</v>
      </c>
      <c r="D16" s="34" t="s">
        <v>104</v>
      </c>
      <c r="E16" s="145">
        <f t="shared" si="0"/>
        <v>281.04999999999995</v>
      </c>
      <c r="F16" s="145">
        <f t="shared" si="1"/>
        <v>55.733333333333334</v>
      </c>
      <c r="G16" s="40">
        <f>SUMIFS('Giờ công'!I:I, 'Giờ công'!H:H, C16)</f>
        <v>265.04999999999995</v>
      </c>
      <c r="H16" s="40">
        <f>SUMIFS('Giờ công'!J:J, 'Giờ công'!H:H, C16)</f>
        <v>55.733333333333334</v>
      </c>
      <c r="I16" s="42">
        <f t="shared" si="2"/>
        <v>16</v>
      </c>
      <c r="J16" s="42">
        <f t="shared" si="3"/>
        <v>11</v>
      </c>
      <c r="K16" s="42">
        <f>SUMIFS('Ngày công'!I:I, 'Ngày công'!B:B, C16)</f>
        <v>7</v>
      </c>
      <c r="L16" s="35"/>
      <c r="M16" s="35"/>
      <c r="N16" s="42">
        <f>SUMIFS('Tăng ca lễ'!M:M, 'Tăng ca lễ'!L:L, C16)</f>
        <v>0</v>
      </c>
      <c r="O16" s="35">
        <f>IF(OR(D16="PT", D16="DSHV"), SUMIFS('Tăng ca lễ'!O:O, 'Tăng ca lễ'!L:L, C16)*2, SUMIFS('Tăng ca lễ'!O:O, 'Tăng ca lễ'!L:L, C16)*3)</f>
        <v>0</v>
      </c>
      <c r="P16" s="35">
        <f>IF(OR(D16="PT", D16="DSHV"), SUMIFS('Tăng ca lễ'!P:P, 'Tăng ca lễ'!L:L, C16)*2, SUMIFS('Tăng ca lễ'!P:P, 'Tăng ca lễ'!L:L, C16)*3)</f>
        <v>0</v>
      </c>
      <c r="Q16" s="35"/>
      <c r="R16" s="42">
        <f>MIN(31, SUMIFS('Ngày công'!H:H, 'Ngày công'!B:B, C16))</f>
        <v>30</v>
      </c>
      <c r="S16" s="40">
        <f>SUMIFS('Công Đào tạo'!G:G, 'Công Đào tạo'!F:F, C16)</f>
        <v>0</v>
      </c>
      <c r="T16" s="35">
        <v>0</v>
      </c>
      <c r="U16" s="202"/>
      <c r="V16" s="45">
        <f t="shared" si="4"/>
        <v>0</v>
      </c>
      <c r="W16" s="42"/>
      <c r="X16" s="42">
        <f t="shared" si="5"/>
        <v>0</v>
      </c>
      <c r="Y16" s="42"/>
      <c r="Z16" s="42"/>
      <c r="AA16" s="42">
        <f>IFERROR(VLOOKUP(C16, 'MiniKat - HN'!$A:$L, 12, FALSE), 0) + IFERROR(VLOOKUP(C16, 'MiniKat - HCM'!$A:$J, 10, FALSE), 0)</f>
        <v>0</v>
      </c>
      <c r="AB16" s="42">
        <f>IF(OR(TRIM(D16)="CHT", TRIM(D16)="Q.CHT"), SUMIFS('MiniKat - HN'!$Y:$Y, 'MiniKat - HN'!$N:$N, B16) + SUMIFS('MiniKat - HCM'!$U:$U, 'MiniKat - HCM'!$M:$M, B16), 0)</f>
        <v>0</v>
      </c>
      <c r="AC16" s="42">
        <f>SUMIFS(whatsapp!$D:$D, whatsapp!$A:$A, C16)</f>
        <v>0</v>
      </c>
      <c r="AD16" s="42">
        <f>SUMIFS('Dự án'!$C:$C, 'Dự án'!$B:$B, C16)</f>
        <v>1000000</v>
      </c>
      <c r="AE16" s="42">
        <f>SUMIFS(KPI!$C:$C, KPI!$B:$B, C16)</f>
        <v>972090</v>
      </c>
      <c r="AF16" s="43">
        <f>SUMIFS('Thưởng CK'!$C:$C, 'Thưởng CK'!$B:$B, C16)</f>
        <v>3048900</v>
      </c>
      <c r="AG16" s="42">
        <f>SUMIFS('Cận date'!$C:$C, 'Cận date'!$B:$B, C16)</f>
        <v>68625</v>
      </c>
      <c r="AH16" s="42">
        <f>SUMIFS(Map!$D:$D, Map!$A:$A, C16)</f>
        <v>0</v>
      </c>
      <c r="AI16" s="42">
        <v>0</v>
      </c>
      <c r="AJ16" s="42">
        <f t="shared" si="6"/>
        <v>0</v>
      </c>
      <c r="AK16" s="42">
        <f>SUMIFS('KPI trừ'!$C:$C, 'KPI trừ'!$B:$B, C16)</f>
        <v>0</v>
      </c>
      <c r="AL16" s="42">
        <f>SUMIFS('KPI trừ'!$D:$D, 'KPI trừ'!$B:$B, C16)</f>
        <v>0</v>
      </c>
      <c r="AM16" s="42">
        <f>SUMIFS('KPI trừ'!$E:$E, 'KPI trừ'!$B:$B, C16)</f>
        <v>0</v>
      </c>
      <c r="AN16" s="42">
        <f>SUMIFS('KPI trừ'!$F:$F, 'KPI trừ'!$B:$B, C16)</f>
        <v>0</v>
      </c>
      <c r="AO16" s="42">
        <f>SUMIFS('KPI trừ'!$G:$G, 'KPI trừ'!$B:$B, C16)</f>
        <v>0</v>
      </c>
      <c r="AP16" s="41">
        <f>IFERROR(INDEX('KPI trừ'!$H:$H, MATCH(C16, 'KPI trừ'!$B:$B, 0)), "")</f>
        <v>0</v>
      </c>
      <c r="AQ16" s="28"/>
      <c r="AR16" s="36"/>
      <c r="AS16" s="36"/>
      <c r="AT16" s="36"/>
      <c r="AU16" s="36"/>
      <c r="AV16" s="36"/>
      <c r="AW16" s="36"/>
      <c r="AX16" s="36"/>
      <c r="AY16" s="36"/>
      <c r="AZ16" s="36"/>
      <c r="BA16" s="36"/>
    </row>
    <row r="17" spans="1:53" ht="15.6" customHeight="1">
      <c r="A17" s="34">
        <v>15</v>
      </c>
      <c r="B17" s="35" t="s">
        <v>47</v>
      </c>
      <c r="C17" s="36" t="s">
        <v>118</v>
      </c>
      <c r="D17" s="34" t="s">
        <v>119</v>
      </c>
      <c r="E17" s="145">
        <f t="shared" si="0"/>
        <v>198.91666666666669</v>
      </c>
      <c r="F17" s="145">
        <f t="shared" si="1"/>
        <v>32.216666666666669</v>
      </c>
      <c r="G17" s="40">
        <f>SUMIFS('Giờ công'!I:I, 'Giờ công'!H:H, C17)</f>
        <v>198.91666666666669</v>
      </c>
      <c r="H17" s="40">
        <f>SUMIFS('Giờ công'!J:J, 'Giờ công'!H:H, C17)</f>
        <v>32.216666666666669</v>
      </c>
      <c r="I17" s="42" t="str">
        <f t="shared" si="2"/>
        <v/>
      </c>
      <c r="J17" s="42">
        <f t="shared" si="3"/>
        <v>8</v>
      </c>
      <c r="K17" s="42">
        <f>SUMIFS('Ngày công'!I:I, 'Ngày công'!B:B, C17)</f>
        <v>4</v>
      </c>
      <c r="L17" s="35"/>
      <c r="M17" s="35"/>
      <c r="N17" s="42">
        <f>SUMIFS('Tăng ca lễ'!M:M, 'Tăng ca lễ'!L:L, C17)</f>
        <v>0</v>
      </c>
      <c r="O17" s="35">
        <f>IF(OR(D17="PT", D17="DSHV"), SUMIFS('Tăng ca lễ'!O:O, 'Tăng ca lễ'!L:L, C17)*2, SUMIFS('Tăng ca lễ'!O:O, 'Tăng ca lễ'!L:L, C17)*3)</f>
        <v>0</v>
      </c>
      <c r="P17" s="35">
        <f>IF(OR(D17="PT", D17="DSHV"), SUMIFS('Tăng ca lễ'!P:P, 'Tăng ca lễ'!L:L, C17)*2, SUMIFS('Tăng ca lễ'!P:P, 'Tăng ca lễ'!L:L, C17)*3)</f>
        <v>0</v>
      </c>
      <c r="Q17" s="35"/>
      <c r="R17" s="42">
        <f>MIN(31, SUMIFS('Ngày công'!H:H, 'Ngày công'!B:B, C17))</f>
        <v>28</v>
      </c>
      <c r="S17" s="40">
        <f>SUMIFS('Công Đào tạo'!G:G, 'Công Đào tạo'!F:F, C17)</f>
        <v>0</v>
      </c>
      <c r="T17" s="35">
        <v>0</v>
      </c>
      <c r="U17" s="202"/>
      <c r="V17" s="45">
        <f t="shared" si="4"/>
        <v>0</v>
      </c>
      <c r="W17" s="42"/>
      <c r="X17" s="42">
        <f t="shared" si="5"/>
        <v>0</v>
      </c>
      <c r="Y17" s="42"/>
      <c r="Z17" s="42"/>
      <c r="AA17" s="42">
        <f>IFERROR(VLOOKUP(C17, 'MiniKat - HN'!$A:$L, 12, FALSE), 0) + IFERROR(VLOOKUP(C17, 'MiniKat - HCM'!$A:$J, 10, FALSE), 0)</f>
        <v>0</v>
      </c>
      <c r="AB17" s="42">
        <f>IF(OR(TRIM(D17)="CHT", TRIM(D17)="Q.CHT"), SUMIFS('MiniKat - HN'!$Y:$Y, 'MiniKat - HN'!$N:$N, B17) + SUMIFS('MiniKat - HCM'!$U:$U, 'MiniKat - HCM'!$M:$M, B17), 0)</f>
        <v>0</v>
      </c>
      <c r="AC17" s="42">
        <f>SUMIFS(whatsapp!$D:$D, whatsapp!$A:$A, C17)</f>
        <v>0</v>
      </c>
      <c r="AD17" s="42">
        <f>SUMIFS('Dự án'!$C:$C, 'Dự án'!$B:$B, C17)</f>
        <v>0</v>
      </c>
      <c r="AE17" s="42">
        <f>SUMIFS(KPI!$C:$C, KPI!$B:$B, C17)</f>
        <v>0</v>
      </c>
      <c r="AF17" s="43">
        <f>SUMIFS('Thưởng CK'!$C:$C, 'Thưởng CK'!$B:$B, C17)</f>
        <v>380880</v>
      </c>
      <c r="AG17" s="42">
        <f>SUMIFS('Cận date'!$C:$C, 'Cận date'!$B:$B, C17)</f>
        <v>0</v>
      </c>
      <c r="AH17" s="42">
        <f>SUMIFS(Map!$D:$D, Map!$A:$A, C17)</f>
        <v>0</v>
      </c>
      <c r="AI17" s="42">
        <v>0</v>
      </c>
      <c r="AJ17" s="42">
        <f t="shared" si="6"/>
        <v>0</v>
      </c>
      <c r="AK17" s="42">
        <f>SUMIFS('KPI trừ'!$C:$C, 'KPI trừ'!$B:$B, C17)</f>
        <v>0</v>
      </c>
      <c r="AL17" s="42">
        <f>SUMIFS('KPI trừ'!$D:$D, 'KPI trừ'!$B:$B, C17)</f>
        <v>0</v>
      </c>
      <c r="AM17" s="42">
        <f>SUMIFS('KPI trừ'!$E:$E, 'KPI trừ'!$B:$B, C17)</f>
        <v>0</v>
      </c>
      <c r="AN17" s="42">
        <f>SUMIFS('KPI trừ'!$F:$F, 'KPI trừ'!$B:$B, C17)</f>
        <v>0</v>
      </c>
      <c r="AO17" s="42">
        <f>SUMIFS('KPI trừ'!$G:$G, 'KPI trừ'!$B:$B, C17)</f>
        <v>0</v>
      </c>
      <c r="AP17" s="41">
        <f>IFERROR(INDEX('KPI trừ'!$H:$H, MATCH(C17, 'KPI trừ'!$B:$B, 0)), "")</f>
        <v>0</v>
      </c>
      <c r="AQ17" s="28"/>
      <c r="AR17" s="36"/>
      <c r="AS17" s="36"/>
      <c r="AT17" s="36"/>
      <c r="AU17" s="36"/>
      <c r="AV17" s="36"/>
      <c r="AW17" s="36"/>
      <c r="AX17" s="36"/>
      <c r="AY17" s="36"/>
      <c r="AZ17" s="36"/>
      <c r="BA17" s="36"/>
    </row>
    <row r="18" spans="1:53" ht="15.6" customHeight="1">
      <c r="A18" s="34">
        <v>16</v>
      </c>
      <c r="B18" s="35" t="s">
        <v>48</v>
      </c>
      <c r="C18" s="36" t="s">
        <v>120</v>
      </c>
      <c r="D18" s="34" t="s">
        <v>102</v>
      </c>
      <c r="E18" s="145">
        <f t="shared" si="0"/>
        <v>33.400000000000006</v>
      </c>
      <c r="F18" s="145">
        <f t="shared" si="1"/>
        <v>193.56666666666666</v>
      </c>
      <c r="G18" s="40">
        <f>SUMIFS('Giờ công'!I:I, 'Giờ công'!H:H, C18)</f>
        <v>33.400000000000006</v>
      </c>
      <c r="H18" s="40">
        <f>SUMIFS('Giờ công'!J:J, 'Giờ công'!H:H, C18)</f>
        <v>193.56666666666666</v>
      </c>
      <c r="I18" s="42" t="str">
        <f t="shared" si="2"/>
        <v/>
      </c>
      <c r="J18" s="42">
        <f t="shared" si="3"/>
        <v>1</v>
      </c>
      <c r="K18" s="42">
        <f>SUMIFS('Ngày công'!I:I, 'Ngày công'!B:B, C18)</f>
        <v>24</v>
      </c>
      <c r="L18" s="35"/>
      <c r="M18" s="35"/>
      <c r="N18" s="42">
        <f>SUMIFS('Tăng ca lễ'!M:M, 'Tăng ca lễ'!L:L, C18)</f>
        <v>0</v>
      </c>
      <c r="O18" s="35">
        <f>IF(OR(D18="PT", D18="DSHV"), SUMIFS('Tăng ca lễ'!O:O, 'Tăng ca lễ'!L:L, C18)*2, SUMIFS('Tăng ca lễ'!O:O, 'Tăng ca lễ'!L:L, C18)*3)</f>
        <v>0</v>
      </c>
      <c r="P18" s="35">
        <f>IF(OR(D18="PT", D18="DSHV"), SUMIFS('Tăng ca lễ'!P:P, 'Tăng ca lễ'!L:L, C18)*2, SUMIFS('Tăng ca lễ'!P:P, 'Tăng ca lễ'!L:L, C18)*3)</f>
        <v>0</v>
      </c>
      <c r="Q18" s="35"/>
      <c r="R18" s="42">
        <f>MIN(31, SUMIFS('Ngày công'!H:H, 'Ngày công'!B:B, C18))</f>
        <v>28</v>
      </c>
      <c r="S18" s="40">
        <f>SUMIFS('Công Đào tạo'!G:G, 'Công Đào tạo'!F:F, C18)</f>
        <v>0</v>
      </c>
      <c r="T18" s="35">
        <v>0</v>
      </c>
      <c r="U18" s="202"/>
      <c r="V18" s="45">
        <f t="shared" si="4"/>
        <v>0</v>
      </c>
      <c r="W18" s="42"/>
      <c r="X18" s="42">
        <f t="shared" si="5"/>
        <v>1285714</v>
      </c>
      <c r="Y18" s="42"/>
      <c r="Z18" s="42"/>
      <c r="AA18" s="42">
        <f>IFERROR(VLOOKUP(C18, 'MiniKat - HN'!$A:$L, 12, FALSE), 0) + IFERROR(VLOOKUP(C18, 'MiniKat - HCM'!$A:$J, 10, FALSE), 0)</f>
        <v>0</v>
      </c>
      <c r="AB18" s="42">
        <f>IF(OR(TRIM(D18)="CHT", TRIM(D18)="Q.CHT"), SUMIFS('MiniKat - HN'!$Y:$Y, 'MiniKat - HN'!$N:$N, B18) + SUMIFS('MiniKat - HCM'!$U:$U, 'MiniKat - HCM'!$M:$M, B18), 0)</f>
        <v>0</v>
      </c>
      <c r="AC18" s="42">
        <f>SUMIFS(whatsapp!$D:$D, whatsapp!$A:$A, C18)</f>
        <v>0</v>
      </c>
      <c r="AD18" s="42">
        <f>SUMIFS('Dự án'!$C:$C, 'Dự án'!$B:$B, C18)</f>
        <v>0</v>
      </c>
      <c r="AE18" s="42">
        <f>SUMIFS(KPI!$C:$C, KPI!$B:$B, C18)</f>
        <v>0</v>
      </c>
      <c r="AF18" s="43">
        <f>SUMIFS('Thưởng CK'!$C:$C, 'Thưởng CK'!$B:$B, C18)</f>
        <v>221850</v>
      </c>
      <c r="AG18" s="42">
        <f>SUMIFS('Cận date'!$C:$C, 'Cận date'!$B:$B, C18)</f>
        <v>0</v>
      </c>
      <c r="AH18" s="42">
        <f>SUMIFS(Map!$D:$D, Map!$A:$A, C18)</f>
        <v>0</v>
      </c>
      <c r="AI18" s="42">
        <v>0</v>
      </c>
      <c r="AJ18" s="42">
        <f t="shared" si="6"/>
        <v>0</v>
      </c>
      <c r="AK18" s="42">
        <f>SUMIFS('KPI trừ'!$C:$C, 'KPI trừ'!$B:$B, C18)</f>
        <v>0</v>
      </c>
      <c r="AL18" s="42">
        <f>SUMIFS('KPI trừ'!$D:$D, 'KPI trừ'!$B:$B, C18)</f>
        <v>0</v>
      </c>
      <c r="AM18" s="42">
        <f>SUMIFS('KPI trừ'!$E:$E, 'KPI trừ'!$B:$B, C18)</f>
        <v>0</v>
      </c>
      <c r="AN18" s="42">
        <f>SUMIFS('KPI trừ'!$F:$F, 'KPI trừ'!$B:$B, C18)</f>
        <v>0</v>
      </c>
      <c r="AO18" s="42">
        <f>SUMIFS('KPI trừ'!$G:$G, 'KPI trừ'!$B:$B, C18)</f>
        <v>0</v>
      </c>
      <c r="AP18" s="41">
        <f>IFERROR(INDEX('KPI trừ'!$H:$H, MATCH(C18, 'KPI trừ'!$B:$B, 0)), "")</f>
        <v>0</v>
      </c>
      <c r="AQ18" s="28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ht="15.6" customHeight="1">
      <c r="A19" s="34">
        <v>17</v>
      </c>
      <c r="B19" s="35" t="s">
        <v>48</v>
      </c>
      <c r="C19" s="36" t="s">
        <v>121</v>
      </c>
      <c r="D19" s="34" t="s">
        <v>110</v>
      </c>
      <c r="E19" s="145">
        <f t="shared" si="0"/>
        <v>18.200000000000017</v>
      </c>
      <c r="F19" s="145">
        <f t="shared" si="1"/>
        <v>234.96666666666667</v>
      </c>
      <c r="G19" s="40">
        <f>SUMIFS('Giờ công'!I:I, 'Giờ công'!H:H, C19)</f>
        <v>10.200000000000017</v>
      </c>
      <c r="H19" s="40">
        <f>SUMIFS('Giờ công'!J:J, 'Giờ công'!H:H, C19)</f>
        <v>234.96666666666667</v>
      </c>
      <c r="I19" s="42">
        <f t="shared" si="2"/>
        <v>8</v>
      </c>
      <c r="J19" s="42">
        <f t="shared" si="3"/>
        <v>0</v>
      </c>
      <c r="K19" s="42">
        <f>SUMIFS('Ngày công'!I:I, 'Ngày công'!B:B, C19)</f>
        <v>29</v>
      </c>
      <c r="L19" s="35"/>
      <c r="M19" s="35"/>
      <c r="N19" s="42">
        <f>SUMIFS('Tăng ca lễ'!M:M, 'Tăng ca lễ'!L:L, C19)</f>
        <v>0</v>
      </c>
      <c r="O19" s="35">
        <f>IF(OR(D19="PT", D19="DSHV"), SUMIFS('Tăng ca lễ'!O:O, 'Tăng ca lễ'!L:L, C19)*2, SUMIFS('Tăng ca lễ'!O:O, 'Tăng ca lễ'!L:L, C19)*3)</f>
        <v>0</v>
      </c>
      <c r="P19" s="35">
        <f>IF(OR(D19="PT", D19="DSHV"), SUMIFS('Tăng ca lễ'!P:P, 'Tăng ca lễ'!L:L, C19)*2, SUMIFS('Tăng ca lễ'!P:P, 'Tăng ca lễ'!L:L, C19)*3)</f>
        <v>0</v>
      </c>
      <c r="Q19" s="35"/>
      <c r="R19" s="42">
        <f>MIN(31, SUMIFS('Ngày công'!H:H, 'Ngày công'!B:B, C19))</f>
        <v>29</v>
      </c>
      <c r="S19" s="40">
        <f>SUMIFS('Công Đào tạo'!G:G, 'Công Đào tạo'!F:F, C19)</f>
        <v>0</v>
      </c>
      <c r="T19" s="35">
        <v>0</v>
      </c>
      <c r="U19" s="202"/>
      <c r="V19" s="45">
        <f t="shared" si="4"/>
        <v>0</v>
      </c>
      <c r="W19" s="42"/>
      <c r="X19" s="42">
        <f t="shared" si="5"/>
        <v>1500000</v>
      </c>
      <c r="Y19" s="42"/>
      <c r="Z19" s="42"/>
      <c r="AA19" s="42">
        <f>IFERROR(VLOOKUP(C19, 'MiniKat - HN'!$A:$L, 12, FALSE), 0) + IFERROR(VLOOKUP(C19, 'MiniKat - HCM'!$A:$J, 10, FALSE), 0)</f>
        <v>0</v>
      </c>
      <c r="AB19" s="42">
        <f>IF(OR(TRIM(D19)="CHT", TRIM(D19)="Q.CHT"), SUMIFS('MiniKat - HN'!$Y:$Y, 'MiniKat - HN'!$N:$N, B19) + SUMIFS('MiniKat - HCM'!$U:$U, 'MiniKat - HCM'!$M:$M, B19), 0)</f>
        <v>0</v>
      </c>
      <c r="AC19" s="42">
        <f>SUMIFS(whatsapp!$D:$D, whatsapp!$A:$A, C19)</f>
        <v>0</v>
      </c>
      <c r="AD19" s="42">
        <f>SUMIFS('Dự án'!$C:$C, 'Dự án'!$B:$B, C19)</f>
        <v>1600000</v>
      </c>
      <c r="AE19" s="42">
        <f>SUMIFS(KPI!$C:$C, KPI!$B:$B, C19)</f>
        <v>875349</v>
      </c>
      <c r="AF19" s="43">
        <f>SUMIFS('Thưởng CK'!$C:$C, 'Thưởng CK'!$B:$B, C19)</f>
        <v>2444050</v>
      </c>
      <c r="AG19" s="42">
        <f>SUMIFS('Cận date'!$C:$C, 'Cận date'!$B:$B, C19)</f>
        <v>28709</v>
      </c>
      <c r="AH19" s="42">
        <f>SUMIFS(Map!$D:$D, Map!$A:$A, C19)</f>
        <v>0</v>
      </c>
      <c r="AI19" s="16">
        <v>0</v>
      </c>
      <c r="AJ19" s="42">
        <f t="shared" si="6"/>
        <v>0</v>
      </c>
      <c r="AK19" s="42">
        <f>SUMIFS('KPI trừ'!$C:$C, 'KPI trừ'!$B:$B, C19)</f>
        <v>0</v>
      </c>
      <c r="AL19" s="42">
        <f>SUMIFS('KPI trừ'!$D:$D, 'KPI trừ'!$B:$B, C19)</f>
        <v>0</v>
      </c>
      <c r="AM19" s="42">
        <f>SUMIFS('KPI trừ'!$E:$E, 'KPI trừ'!$B:$B, C19)</f>
        <v>0</v>
      </c>
      <c r="AN19" s="42">
        <f>SUMIFS('KPI trừ'!$F:$F, 'KPI trừ'!$B:$B, C19)</f>
        <v>0</v>
      </c>
      <c r="AO19" s="42">
        <f>SUMIFS('KPI trừ'!$G:$G, 'KPI trừ'!$B:$B, C19)</f>
        <v>0</v>
      </c>
      <c r="AP19" s="41">
        <f>IFERROR(INDEX('KPI trừ'!$H:$H, MATCH(C19, 'KPI trừ'!$B:$B, 0)), "")</f>
        <v>0</v>
      </c>
      <c r="AQ19" s="28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 ht="15.6" customHeight="1">
      <c r="A20" s="34">
        <v>18</v>
      </c>
      <c r="B20" s="35" t="s">
        <v>48</v>
      </c>
      <c r="C20" s="36" t="s">
        <v>122</v>
      </c>
      <c r="D20" s="34" t="s">
        <v>102</v>
      </c>
      <c r="E20" s="145">
        <f t="shared" si="0"/>
        <v>20.116666666666667</v>
      </c>
      <c r="F20" s="145">
        <f t="shared" si="1"/>
        <v>40.06666666666667</v>
      </c>
      <c r="G20" s="40">
        <f>SUMIFS('Giờ công'!I:I, 'Giờ công'!H:H, C20)</f>
        <v>20.116666666666667</v>
      </c>
      <c r="H20" s="40">
        <f>SUMIFS('Giờ công'!J:J, 'Giờ công'!H:H, C20)</f>
        <v>40.06666666666667</v>
      </c>
      <c r="I20" s="42" t="str">
        <f t="shared" si="2"/>
        <v/>
      </c>
      <c r="J20" s="42">
        <f t="shared" si="3"/>
        <v>1</v>
      </c>
      <c r="K20" s="42">
        <f>SUMIFS('Ngày công'!I:I, 'Ngày công'!B:B, C20)</f>
        <v>5</v>
      </c>
      <c r="L20" s="35"/>
      <c r="M20" s="35"/>
      <c r="N20" s="42">
        <f>SUMIFS('Tăng ca lễ'!M:M, 'Tăng ca lễ'!L:L, C20)</f>
        <v>0</v>
      </c>
      <c r="O20" s="35">
        <f>IF(OR(D20="PT", D20="DSHV"), SUMIFS('Tăng ca lễ'!O:O, 'Tăng ca lễ'!L:L, C20)*2, SUMIFS('Tăng ca lễ'!O:O, 'Tăng ca lễ'!L:L, C20)*3)</f>
        <v>0</v>
      </c>
      <c r="P20" s="35">
        <f>IF(OR(D20="PT", D20="DSHV"), SUMIFS('Tăng ca lễ'!P:P, 'Tăng ca lễ'!L:L, C20)*2, SUMIFS('Tăng ca lễ'!P:P, 'Tăng ca lễ'!L:L, C20)*3)</f>
        <v>0</v>
      </c>
      <c r="Q20" s="35"/>
      <c r="R20" s="42">
        <f>MIN(31, SUMIFS('Ngày công'!H:H, 'Ngày công'!B:B, C20))</f>
        <v>5</v>
      </c>
      <c r="S20" s="40">
        <f>SUMIFS('Công Đào tạo'!G:G, 'Công Đào tạo'!F:F, C20)</f>
        <v>0</v>
      </c>
      <c r="T20" s="35">
        <v>0</v>
      </c>
      <c r="U20" s="202"/>
      <c r="V20" s="45">
        <f t="shared" si="4"/>
        <v>0</v>
      </c>
      <c r="W20" s="42"/>
      <c r="X20" s="42">
        <f t="shared" si="5"/>
        <v>267857</v>
      </c>
      <c r="Y20" s="42"/>
      <c r="Z20" s="42"/>
      <c r="AA20" s="42">
        <f>IFERROR(VLOOKUP(C20, 'MiniKat - HN'!$A:$L, 12, FALSE), 0) + IFERROR(VLOOKUP(C20, 'MiniKat - HCM'!$A:$J, 10, FALSE), 0)</f>
        <v>0</v>
      </c>
      <c r="AB20" s="42">
        <f>IF(OR(TRIM(D20)="CHT", TRIM(D20)="Q.CHT"), SUMIFS('MiniKat - HN'!$Y:$Y, 'MiniKat - HN'!$N:$N, B20) + SUMIFS('MiniKat - HCM'!$U:$U, 'MiniKat - HCM'!$M:$M, B20), 0)</f>
        <v>0</v>
      </c>
      <c r="AC20" s="42">
        <f>SUMIFS(whatsapp!$D:$D, whatsapp!$A:$A, C20)</f>
        <v>0</v>
      </c>
      <c r="AD20" s="42">
        <f>SUMIFS('Dự án'!$C:$C, 'Dự án'!$B:$B, C20)</f>
        <v>0</v>
      </c>
      <c r="AE20" s="42">
        <f>SUMIFS(KPI!$C:$C, KPI!$B:$B, C20)</f>
        <v>0</v>
      </c>
      <c r="AF20" s="43">
        <f>SUMIFS('Thưởng CK'!$C:$C, 'Thưởng CK'!$B:$B, C20)</f>
        <v>354690</v>
      </c>
      <c r="AG20" s="42">
        <f>SUMIFS('Cận date'!$C:$C, 'Cận date'!$B:$B, C20)</f>
        <v>1690</v>
      </c>
      <c r="AH20" s="42">
        <f>SUMIFS(Map!$D:$D, Map!$A:$A, C20)</f>
        <v>0</v>
      </c>
      <c r="AI20" s="42">
        <v>0</v>
      </c>
      <c r="AJ20" s="42">
        <f t="shared" si="6"/>
        <v>0</v>
      </c>
      <c r="AK20" s="42">
        <f>SUMIFS('KPI trừ'!$C:$C, 'KPI trừ'!$B:$B, C20)</f>
        <v>0</v>
      </c>
      <c r="AL20" s="42">
        <f>SUMIFS('KPI trừ'!$D:$D, 'KPI trừ'!$B:$B, C20)</f>
        <v>0</v>
      </c>
      <c r="AM20" s="42">
        <f>SUMIFS('KPI trừ'!$E:$E, 'KPI trừ'!$B:$B, C20)</f>
        <v>0</v>
      </c>
      <c r="AN20" s="42">
        <f>SUMIFS('KPI trừ'!$F:$F, 'KPI trừ'!$B:$B, C20)</f>
        <v>0</v>
      </c>
      <c r="AO20" s="42">
        <f>SUMIFS('KPI trừ'!$G:$G, 'KPI trừ'!$B:$B, C20)</f>
        <v>0</v>
      </c>
      <c r="AP20" s="41">
        <f>IFERROR(INDEX('KPI trừ'!$H:$H, MATCH(C20, 'KPI trừ'!$B:$B, 0)), "")</f>
        <v>0</v>
      </c>
      <c r="AQ20" s="28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3" ht="15.6" customHeight="1">
      <c r="A21" s="34">
        <v>19</v>
      </c>
      <c r="B21" s="35" t="s">
        <v>48</v>
      </c>
      <c r="C21" s="36" t="s">
        <v>123</v>
      </c>
      <c r="D21" s="34" t="s">
        <v>124</v>
      </c>
      <c r="E21" s="145">
        <f t="shared" si="0"/>
        <v>306.98333333333335</v>
      </c>
      <c r="F21" s="145">
        <f t="shared" si="1"/>
        <v>0</v>
      </c>
      <c r="G21" s="40">
        <f>SUMIFS('Giờ công'!I:I, 'Giờ công'!H:H, C21)</f>
        <v>290.98333333333335</v>
      </c>
      <c r="H21" s="40">
        <f>SUMIFS('Giờ công'!J:J, 'Giờ công'!H:H, C21)</f>
        <v>0</v>
      </c>
      <c r="I21" s="42">
        <f t="shared" si="2"/>
        <v>16</v>
      </c>
      <c r="J21" s="42">
        <f t="shared" si="3"/>
        <v>12</v>
      </c>
      <c r="K21" s="42">
        <f>SUMIFS('Ngày công'!I:I, 'Ngày công'!B:B, C21)</f>
        <v>0</v>
      </c>
      <c r="L21" s="35"/>
      <c r="M21" s="35"/>
      <c r="N21" s="42">
        <f>SUMIFS('Tăng ca lễ'!M:M, 'Tăng ca lễ'!L:L, C21)</f>
        <v>0</v>
      </c>
      <c r="O21" s="35">
        <f>IF(OR(D21="PT", D21="DSHV"), SUMIFS('Tăng ca lễ'!O:O, 'Tăng ca lễ'!L:L, C21)*2, SUMIFS('Tăng ca lễ'!O:O, 'Tăng ca lễ'!L:L, C21)*3)</f>
        <v>0</v>
      </c>
      <c r="P21" s="35">
        <f>IF(OR(D21="PT", D21="DSHV"), SUMIFS('Tăng ca lễ'!P:P, 'Tăng ca lễ'!L:L, C21)*2, SUMIFS('Tăng ca lễ'!P:P, 'Tăng ca lễ'!L:L, C21)*3)</f>
        <v>0</v>
      </c>
      <c r="Q21" s="35"/>
      <c r="R21" s="42">
        <f>MIN(31, SUMIFS('Ngày công'!H:H, 'Ngày công'!B:B, C21))</f>
        <v>30</v>
      </c>
      <c r="S21" s="40">
        <f>SUMIFS('Công Đào tạo'!G:G, 'Công Đào tạo'!F:F, C21)</f>
        <v>0</v>
      </c>
      <c r="T21" s="35">
        <v>0</v>
      </c>
      <c r="U21" s="202"/>
      <c r="V21" s="45">
        <f t="shared" si="4"/>
        <v>0</v>
      </c>
      <c r="W21" s="42"/>
      <c r="X21" s="42">
        <f t="shared" si="5"/>
        <v>0</v>
      </c>
      <c r="Y21" s="42"/>
      <c r="Z21" s="42"/>
      <c r="AA21" s="42">
        <f>IFERROR(VLOOKUP(C21, 'MiniKat - HN'!$A:$L, 12, FALSE), 0) + IFERROR(VLOOKUP(C21, 'MiniKat - HCM'!$A:$J, 10, FALSE), 0)</f>
        <v>0</v>
      </c>
      <c r="AB21" s="42">
        <f>IF(OR(TRIM(D21)="CHT", TRIM(D21)="Q.CHT"), SUMIFS('MiniKat - HN'!$Y:$Y, 'MiniKat - HN'!$N:$N, B21) + SUMIFS('MiniKat - HCM'!$U:$U, 'MiniKat - HCM'!$M:$M, B21), 0)</f>
        <v>0</v>
      </c>
      <c r="AC21" s="42">
        <f>SUMIFS(whatsapp!$D:$D, whatsapp!$A:$A, C21)</f>
        <v>0</v>
      </c>
      <c r="AD21" s="42">
        <f>SUMIFS('Dự án'!$C:$C, 'Dự án'!$B:$B, C21)</f>
        <v>0</v>
      </c>
      <c r="AE21" s="42">
        <f>SUMIFS(KPI!$C:$C, KPI!$B:$B, C21)</f>
        <v>0</v>
      </c>
      <c r="AF21" s="43">
        <f>SUMIFS('Thưởng CK'!$C:$C, 'Thưởng CK'!$B:$B, C21)</f>
        <v>857800</v>
      </c>
      <c r="AG21" s="42">
        <f>SUMIFS('Cận date'!$C:$C, 'Cận date'!$B:$B, C21)</f>
        <v>46354</v>
      </c>
      <c r="AH21" s="42">
        <f>SUMIFS(Map!$D:$D, Map!$A:$A, C21)</f>
        <v>0</v>
      </c>
      <c r="AI21" s="42">
        <v>0</v>
      </c>
      <c r="AJ21" s="42">
        <f t="shared" si="6"/>
        <v>0</v>
      </c>
      <c r="AK21" s="42">
        <f>SUMIFS('KPI trừ'!$C:$C, 'KPI trừ'!$B:$B, C21)</f>
        <v>0</v>
      </c>
      <c r="AL21" s="42">
        <f>SUMIFS('KPI trừ'!$D:$D, 'KPI trừ'!$B:$B, C21)</f>
        <v>0</v>
      </c>
      <c r="AM21" s="42">
        <f>SUMIFS('KPI trừ'!$E:$E, 'KPI trừ'!$B:$B, C21)</f>
        <v>0</v>
      </c>
      <c r="AN21" s="42">
        <f>SUMIFS('KPI trừ'!$F:$F, 'KPI trừ'!$B:$B, C21)</f>
        <v>0</v>
      </c>
      <c r="AO21" s="42">
        <f>SUMIFS('KPI trừ'!$G:$G, 'KPI trừ'!$B:$B, C21)</f>
        <v>0</v>
      </c>
      <c r="AP21" s="41">
        <f>IFERROR(INDEX('KPI trừ'!$H:$H, MATCH(C21, 'KPI trừ'!$B:$B, 0)), "")</f>
        <v>0</v>
      </c>
      <c r="AQ21" s="28"/>
      <c r="AR21" s="41"/>
      <c r="AS21" s="41"/>
      <c r="AT21" s="41"/>
      <c r="AU21" s="41"/>
      <c r="AV21" s="41"/>
      <c r="AW21" s="41"/>
      <c r="AX21" s="41"/>
      <c r="AY21" s="41"/>
      <c r="AZ21" s="41"/>
      <c r="BA21" s="41"/>
    </row>
    <row r="22" spans="1:53" ht="15.6" customHeight="1">
      <c r="A22" s="34">
        <v>20</v>
      </c>
      <c r="B22" s="35" t="s">
        <v>48</v>
      </c>
      <c r="C22" s="36" t="s">
        <v>125</v>
      </c>
      <c r="D22" s="34" t="s">
        <v>124</v>
      </c>
      <c r="E22" s="145">
        <f t="shared" si="0"/>
        <v>306.34999999999997</v>
      </c>
      <c r="F22" s="145">
        <f t="shared" si="1"/>
        <v>7.75</v>
      </c>
      <c r="G22" s="40">
        <f>SUMIFS('Giờ công'!I:I, 'Giờ công'!H:H, C22)</f>
        <v>290.34999999999997</v>
      </c>
      <c r="H22" s="40">
        <f>SUMIFS('Giờ công'!J:J, 'Giờ công'!H:H, C22)</f>
        <v>7.75</v>
      </c>
      <c r="I22" s="42">
        <f t="shared" si="2"/>
        <v>16</v>
      </c>
      <c r="J22" s="42">
        <f t="shared" si="3"/>
        <v>12</v>
      </c>
      <c r="K22" s="42">
        <f>SUMIFS('Ngày công'!I:I, 'Ngày công'!B:B, C22)</f>
        <v>1</v>
      </c>
      <c r="L22" s="35"/>
      <c r="M22" s="35"/>
      <c r="N22" s="42">
        <f>SUMIFS('Tăng ca lễ'!M:M, 'Tăng ca lễ'!L:L, C22)</f>
        <v>0</v>
      </c>
      <c r="O22" s="35">
        <f>IF(OR(D22="PT", D22="DSHV"), SUMIFS('Tăng ca lễ'!O:O, 'Tăng ca lễ'!L:L, C22)*2, SUMIFS('Tăng ca lễ'!O:O, 'Tăng ca lễ'!L:L, C22)*3)</f>
        <v>0</v>
      </c>
      <c r="P22" s="35">
        <f>IF(OR(D22="PT", D22="DSHV"), SUMIFS('Tăng ca lễ'!P:P, 'Tăng ca lễ'!L:L, C22)*2, SUMIFS('Tăng ca lễ'!P:P, 'Tăng ca lễ'!L:L, C22)*3)</f>
        <v>0</v>
      </c>
      <c r="Q22" s="35"/>
      <c r="R22" s="42">
        <f>MIN(31, SUMIFS('Ngày công'!H:H, 'Ngày công'!B:B, C22))</f>
        <v>30</v>
      </c>
      <c r="S22" s="40">
        <f>SUMIFS('Công Đào tạo'!G:G, 'Công Đào tạo'!F:F, C22)</f>
        <v>0</v>
      </c>
      <c r="T22" s="35">
        <v>0</v>
      </c>
      <c r="U22" s="202"/>
      <c r="V22" s="45">
        <f t="shared" si="4"/>
        <v>0</v>
      </c>
      <c r="W22" s="42"/>
      <c r="X22" s="42">
        <f t="shared" si="5"/>
        <v>0</v>
      </c>
      <c r="Y22" s="42"/>
      <c r="Z22" s="42"/>
      <c r="AA22" s="42">
        <f>IFERROR(VLOOKUP(C22, 'MiniKat - HN'!$A:$L, 12, FALSE), 0) + IFERROR(VLOOKUP(C22, 'MiniKat - HCM'!$A:$J, 10, FALSE), 0)</f>
        <v>0</v>
      </c>
      <c r="AB22" s="42">
        <f>IF(OR(TRIM(D22)="CHT", TRIM(D22)="Q.CHT"), SUMIFS('MiniKat - HN'!$Y:$Y, 'MiniKat - HN'!$N:$N, B22) + SUMIFS('MiniKat - HCM'!$U:$U, 'MiniKat - HCM'!$M:$M, B22), 0)</f>
        <v>0</v>
      </c>
      <c r="AC22" s="42">
        <f>SUMIFS(whatsapp!$D:$D, whatsapp!$A:$A, C22)</f>
        <v>0</v>
      </c>
      <c r="AD22" s="42">
        <f>SUMIFS('Dự án'!$C:$C, 'Dự án'!$B:$B, C22)</f>
        <v>0</v>
      </c>
      <c r="AE22" s="42">
        <f>SUMIFS(KPI!$C:$C, KPI!$B:$B, C22)</f>
        <v>0</v>
      </c>
      <c r="AF22" s="43">
        <f>SUMIFS('Thưởng CK'!$C:$C, 'Thưởng CK'!$B:$B, C22)</f>
        <v>751700</v>
      </c>
      <c r="AG22" s="42">
        <f>SUMIFS('Cận date'!$C:$C, 'Cận date'!$B:$B, C22)</f>
        <v>70016</v>
      </c>
      <c r="AH22" s="42">
        <f>SUMIFS(Map!$D:$D, Map!$A:$A, C22)</f>
        <v>0</v>
      </c>
      <c r="AI22" s="42">
        <v>0</v>
      </c>
      <c r="AJ22" s="42">
        <f t="shared" si="6"/>
        <v>0</v>
      </c>
      <c r="AK22" s="42">
        <f>SUMIFS('KPI trừ'!$C:$C, 'KPI trừ'!$B:$B, C22)</f>
        <v>0</v>
      </c>
      <c r="AL22" s="42">
        <f>SUMIFS('KPI trừ'!$D:$D, 'KPI trừ'!$B:$B, C22)</f>
        <v>0</v>
      </c>
      <c r="AM22" s="42">
        <f>SUMIFS('KPI trừ'!$E:$E, 'KPI trừ'!$B:$B, C22)</f>
        <v>0</v>
      </c>
      <c r="AN22" s="42">
        <f>SUMIFS('KPI trừ'!$F:$F, 'KPI trừ'!$B:$B, C22)</f>
        <v>0</v>
      </c>
      <c r="AO22" s="42">
        <f>SUMIFS('KPI trừ'!$G:$G, 'KPI trừ'!$B:$B, C22)</f>
        <v>0</v>
      </c>
      <c r="AP22" s="41">
        <f>IFERROR(INDEX('KPI trừ'!$H:$H, MATCH(C22, 'KPI trừ'!$B:$B, 0)), "")</f>
        <v>0</v>
      </c>
      <c r="AQ22" s="28"/>
      <c r="AR22" s="41"/>
      <c r="AS22" s="41"/>
      <c r="AT22" s="41"/>
      <c r="AU22" s="41"/>
      <c r="AV22" s="41"/>
      <c r="AW22" s="41"/>
      <c r="AX22" s="41"/>
      <c r="AY22" s="41"/>
      <c r="AZ22" s="41"/>
      <c r="BA22" s="41"/>
    </row>
    <row r="23" spans="1:53" ht="15.6" customHeight="1">
      <c r="A23" s="34">
        <v>21</v>
      </c>
      <c r="B23" s="35" t="s">
        <v>48</v>
      </c>
      <c r="C23" s="36" t="s">
        <v>126</v>
      </c>
      <c r="D23" s="34" t="s">
        <v>127</v>
      </c>
      <c r="E23" s="145">
        <f t="shared" si="0"/>
        <v>8.25</v>
      </c>
      <c r="F23" s="145">
        <f t="shared" si="1"/>
        <v>0</v>
      </c>
      <c r="G23" s="40">
        <f>SUMIFS('Giờ công'!I:I, 'Giờ công'!H:H, C23)</f>
        <v>8.25</v>
      </c>
      <c r="H23" s="40">
        <f>SUMIFS('Giờ công'!J:J, 'Giờ công'!H:H, C23)</f>
        <v>0</v>
      </c>
      <c r="I23" s="42" t="str">
        <f t="shared" si="2"/>
        <v/>
      </c>
      <c r="J23" s="42">
        <f t="shared" si="3"/>
        <v>0</v>
      </c>
      <c r="K23" s="42">
        <f>SUMIFS('Ngày công'!I:I, 'Ngày công'!B:B, C23)</f>
        <v>0</v>
      </c>
      <c r="L23" s="35"/>
      <c r="M23" s="35"/>
      <c r="N23" s="42">
        <f>SUMIFS('Tăng ca lễ'!M:M, 'Tăng ca lễ'!L:L, C23)</f>
        <v>0</v>
      </c>
      <c r="O23" s="35">
        <f>IF(OR(D23="PT", D23="DSHV"), SUMIFS('Tăng ca lễ'!O:O, 'Tăng ca lễ'!L:L, C23)*2, SUMIFS('Tăng ca lễ'!O:O, 'Tăng ca lễ'!L:L, C23)*3)</f>
        <v>0</v>
      </c>
      <c r="P23" s="35">
        <f>IF(OR(D23="PT", D23="DSHV"), SUMIFS('Tăng ca lễ'!P:P, 'Tăng ca lễ'!L:L, C23)*2, SUMIFS('Tăng ca lễ'!P:P, 'Tăng ca lễ'!L:L, C23)*3)</f>
        <v>0</v>
      </c>
      <c r="Q23" s="35"/>
      <c r="R23" s="42">
        <f>MIN(31, SUMIFS('Ngày công'!H:H, 'Ngày công'!B:B, C23))</f>
        <v>1</v>
      </c>
      <c r="S23" s="40">
        <f>SUMIFS('Công Đào tạo'!G:G, 'Công Đào tạo'!F:F, C23)</f>
        <v>0</v>
      </c>
      <c r="T23" s="35">
        <v>0</v>
      </c>
      <c r="U23" s="202"/>
      <c r="V23" s="45">
        <f t="shared" si="4"/>
        <v>0</v>
      </c>
      <c r="W23" s="42"/>
      <c r="X23" s="42">
        <f t="shared" si="5"/>
        <v>0</v>
      </c>
      <c r="Y23" s="42"/>
      <c r="Z23" s="42"/>
      <c r="AA23" s="42">
        <f>IFERROR(VLOOKUP(C23, 'MiniKat - HN'!$A:$L, 12, FALSE), 0) + IFERROR(VLOOKUP(C23, 'MiniKat - HCM'!$A:$J, 10, FALSE), 0)</f>
        <v>0</v>
      </c>
      <c r="AB23" s="42">
        <f>IF(OR(TRIM(D23)="CHT", TRIM(D23)="Q.CHT"), SUMIFS('MiniKat - HN'!$Y:$Y, 'MiniKat - HN'!$N:$N, B23) + SUMIFS('MiniKat - HCM'!$U:$U, 'MiniKat - HCM'!$M:$M, B23), 0)</f>
        <v>0</v>
      </c>
      <c r="AC23" s="42">
        <f>SUMIFS(whatsapp!$D:$D, whatsapp!$A:$A, C23)</f>
        <v>0</v>
      </c>
      <c r="AD23" s="42">
        <f>SUMIFS('Dự án'!$C:$C, 'Dự án'!$B:$B, C23)</f>
        <v>0</v>
      </c>
      <c r="AE23" s="42">
        <f>SUMIFS(KPI!$C:$C, KPI!$B:$B, C23)</f>
        <v>0</v>
      </c>
      <c r="AF23" s="43">
        <f>SUMIFS('Thưởng CK'!$C:$C, 'Thưởng CK'!$B:$B, C23)</f>
        <v>0</v>
      </c>
      <c r="AG23" s="42">
        <f>SUMIFS('Cận date'!$C:$C, 'Cận date'!$B:$B, C23)</f>
        <v>0</v>
      </c>
      <c r="AH23" s="42">
        <f>SUMIFS(Map!$D:$D, Map!$A:$A, C23)</f>
        <v>0</v>
      </c>
      <c r="AI23" s="42">
        <v>0</v>
      </c>
      <c r="AJ23" s="42">
        <f t="shared" si="6"/>
        <v>0</v>
      </c>
      <c r="AK23" s="42">
        <f>SUMIFS('KPI trừ'!$C:$C, 'KPI trừ'!$B:$B, C23)</f>
        <v>0</v>
      </c>
      <c r="AL23" s="42">
        <f>SUMIFS('KPI trừ'!$D:$D, 'KPI trừ'!$B:$B, C23)</f>
        <v>0</v>
      </c>
      <c r="AM23" s="42">
        <f>SUMIFS('KPI trừ'!$E:$E, 'KPI trừ'!$B:$B, C23)</f>
        <v>0</v>
      </c>
      <c r="AN23" s="42">
        <f>SUMIFS('KPI trừ'!$F:$F, 'KPI trừ'!$B:$B, C23)</f>
        <v>0</v>
      </c>
      <c r="AO23" s="42">
        <f>SUMIFS('KPI trừ'!$G:$G, 'KPI trừ'!$B:$B, C23)</f>
        <v>0</v>
      </c>
      <c r="AP23" s="41">
        <f>IFERROR(INDEX('KPI trừ'!$H:$H, MATCH(C23, 'KPI trừ'!$B:$B, 0)), "")</f>
        <v>0</v>
      </c>
      <c r="AQ23" s="28"/>
      <c r="AR23" s="41"/>
      <c r="AS23" s="41"/>
      <c r="AT23" s="41"/>
      <c r="AU23" s="41"/>
      <c r="AV23" s="41"/>
      <c r="AW23" s="41"/>
      <c r="AX23" s="41"/>
      <c r="AY23" s="41"/>
      <c r="AZ23" s="41"/>
      <c r="BA23" s="41"/>
    </row>
    <row r="24" spans="1:53" ht="15.6" customHeight="1">
      <c r="A24" s="34">
        <v>22</v>
      </c>
      <c r="B24" s="35" t="s">
        <v>49</v>
      </c>
      <c r="C24" s="36" t="s">
        <v>128</v>
      </c>
      <c r="D24" s="34" t="s">
        <v>108</v>
      </c>
      <c r="E24" s="145">
        <f t="shared" si="0"/>
        <v>250.39999999999998</v>
      </c>
      <c r="F24" s="145">
        <f t="shared" si="1"/>
        <v>0</v>
      </c>
      <c r="G24" s="40">
        <f>SUMIFS('Giờ công'!I:I, 'Giờ công'!H:H, C24)</f>
        <v>242.39999999999998</v>
      </c>
      <c r="H24" s="40">
        <f>SUMIFS('Giờ công'!J:J, 'Giờ công'!H:H, C24)</f>
        <v>0</v>
      </c>
      <c r="I24" s="42">
        <f t="shared" si="2"/>
        <v>8</v>
      </c>
      <c r="J24" s="42">
        <f t="shared" si="3"/>
        <v>10</v>
      </c>
      <c r="K24" s="42">
        <f>SUMIFS('Ngày công'!I:I, 'Ngày công'!B:B, C24)</f>
        <v>0</v>
      </c>
      <c r="L24" s="35"/>
      <c r="M24" s="35"/>
      <c r="N24" s="42">
        <f>SUMIFS('Tăng ca lễ'!M:M, 'Tăng ca lễ'!L:L, C24)</f>
        <v>0</v>
      </c>
      <c r="O24" s="35">
        <f>IF(OR(D24="PT", D24="DSHV"), SUMIFS('Tăng ca lễ'!O:O, 'Tăng ca lễ'!L:L, C24)*2, SUMIFS('Tăng ca lễ'!O:O, 'Tăng ca lễ'!L:L, C24)*3)</f>
        <v>0</v>
      </c>
      <c r="P24" s="35">
        <f>IF(OR(D24="PT", D24="DSHV"), SUMIFS('Tăng ca lễ'!P:P, 'Tăng ca lễ'!L:L, C24)*2, SUMIFS('Tăng ca lễ'!P:P, 'Tăng ca lễ'!L:L, C24)*3)</f>
        <v>0</v>
      </c>
      <c r="Q24" s="35"/>
      <c r="R24" s="42">
        <f>MIN(31, SUMIFS('Ngày công'!H:H, 'Ngày công'!B:B, C24))</f>
        <v>29</v>
      </c>
      <c r="S24" s="40">
        <f>SUMIFS('Công Đào tạo'!G:G, 'Công Đào tạo'!F:F, C24)</f>
        <v>0</v>
      </c>
      <c r="T24" s="35">
        <v>0</v>
      </c>
      <c r="U24" s="202"/>
      <c r="V24" s="45">
        <f t="shared" si="4"/>
        <v>467741.93548387097</v>
      </c>
      <c r="W24" s="42"/>
      <c r="X24" s="42">
        <f t="shared" si="5"/>
        <v>0</v>
      </c>
      <c r="Y24" s="42"/>
      <c r="Z24" s="42"/>
      <c r="AA24" s="42">
        <f>IFERROR(VLOOKUP(C24, 'MiniKat - HN'!$A:$L, 12, FALSE), 0) + IFERROR(VLOOKUP(C24, 'MiniKat - HCM'!$A:$J, 10, FALSE), 0)</f>
        <v>0</v>
      </c>
      <c r="AB24" s="42">
        <f>IF(OR(TRIM(D24)="CHT", TRIM(D24)="Q.CHT"), SUMIFS('MiniKat - HN'!$Y:$Y, 'MiniKat - HN'!$N:$N, B24) + SUMIFS('MiniKat - HCM'!$U:$U, 'MiniKat - HCM'!$M:$M, B24), 0)</f>
        <v>0</v>
      </c>
      <c r="AC24" s="42">
        <f>SUMIFS(whatsapp!$D:$D, whatsapp!$A:$A, C24)</f>
        <v>0</v>
      </c>
      <c r="AD24" s="42">
        <f>SUMIFS('Dự án'!$C:$C, 'Dự án'!$B:$B, C24)</f>
        <v>0</v>
      </c>
      <c r="AE24" s="42">
        <f>SUMIFS(KPI!$C:$C, KPI!$B:$B, C24)</f>
        <v>0</v>
      </c>
      <c r="AF24" s="43">
        <f>SUMIFS('Thưởng CK'!$C:$C, 'Thưởng CK'!$B:$B, C24)</f>
        <v>629300</v>
      </c>
      <c r="AG24" s="42">
        <f>SUMIFS('Cận date'!$C:$C, 'Cận date'!$B:$B, C24)</f>
        <v>12626</v>
      </c>
      <c r="AH24" s="42">
        <f>SUMIFS(Map!$D:$D, Map!$A:$A, C24)</f>
        <v>0</v>
      </c>
      <c r="AI24" s="42">
        <v>0</v>
      </c>
      <c r="AJ24" s="42">
        <f t="shared" si="6"/>
        <v>0</v>
      </c>
      <c r="AK24" s="42">
        <f>SUMIFS('KPI trừ'!$C:$C, 'KPI trừ'!$B:$B, C24)</f>
        <v>0</v>
      </c>
      <c r="AL24" s="42">
        <f>SUMIFS('KPI trừ'!$D:$D, 'KPI trừ'!$B:$B, C24)</f>
        <v>0</v>
      </c>
      <c r="AM24" s="42">
        <f>SUMIFS('KPI trừ'!$E:$E, 'KPI trừ'!$B:$B, C24)</f>
        <v>0</v>
      </c>
      <c r="AN24" s="42">
        <f>SUMIFS('KPI trừ'!$F:$F, 'KPI trừ'!$B:$B, C24)</f>
        <v>0</v>
      </c>
      <c r="AO24" s="42">
        <f>SUMIFS('KPI trừ'!$G:$G, 'KPI trừ'!$B:$B, C24)</f>
        <v>0</v>
      </c>
      <c r="AP24" s="41">
        <f>IFERROR(INDEX('KPI trừ'!$H:$H, MATCH(C24, 'KPI trừ'!$B:$B, 0)), "")</f>
        <v>0</v>
      </c>
      <c r="AQ24" s="28"/>
      <c r="AR24" s="41"/>
      <c r="AS24" s="41"/>
      <c r="AT24" s="41"/>
      <c r="AU24" s="41"/>
      <c r="AV24" s="41"/>
      <c r="AW24" s="41"/>
      <c r="AX24" s="41"/>
      <c r="AY24" s="41"/>
      <c r="AZ24" s="41"/>
      <c r="BA24" s="41"/>
    </row>
    <row r="25" spans="1:53" ht="15.6" customHeight="1">
      <c r="A25" s="34">
        <v>23</v>
      </c>
      <c r="B25" s="35" t="s">
        <v>49</v>
      </c>
      <c r="C25" s="36" t="s">
        <v>129</v>
      </c>
      <c r="D25" s="34" t="s">
        <v>110</v>
      </c>
      <c r="E25" s="145">
        <f t="shared" si="0"/>
        <v>16</v>
      </c>
      <c r="F25" s="145">
        <f t="shared" si="1"/>
        <v>243.36666666666667</v>
      </c>
      <c r="G25" s="40">
        <f>SUMIFS('Giờ công'!I:I, 'Giờ công'!H:H, C25)</f>
        <v>0</v>
      </c>
      <c r="H25" s="40">
        <f>SUMIFS('Giờ công'!J:J, 'Giờ công'!H:H, C25)</f>
        <v>243.36666666666667</v>
      </c>
      <c r="I25" s="42">
        <f t="shared" si="2"/>
        <v>16</v>
      </c>
      <c r="J25" s="42">
        <f t="shared" si="3"/>
        <v>0</v>
      </c>
      <c r="K25" s="42">
        <f>SUMIFS('Ngày công'!I:I, 'Ngày công'!B:B, C25)</f>
        <v>31</v>
      </c>
      <c r="L25" s="35"/>
      <c r="M25" s="35"/>
      <c r="N25" s="42">
        <f>SUMIFS('Tăng ca lễ'!M:M, 'Tăng ca lễ'!L:L, C25)</f>
        <v>0</v>
      </c>
      <c r="O25" s="35">
        <f>IF(OR(D25="PT", D25="DSHV"), SUMIFS('Tăng ca lễ'!O:O, 'Tăng ca lễ'!L:L, C25)*2, SUMIFS('Tăng ca lễ'!O:O, 'Tăng ca lễ'!L:L, C25)*3)</f>
        <v>0</v>
      </c>
      <c r="P25" s="35">
        <f>IF(OR(D25="PT", D25="DSHV"), SUMIFS('Tăng ca lễ'!P:P, 'Tăng ca lễ'!L:L, C25)*2, SUMIFS('Tăng ca lễ'!P:P, 'Tăng ca lễ'!L:L, C25)*3)</f>
        <v>0</v>
      </c>
      <c r="Q25" s="35"/>
      <c r="R25" s="42">
        <f>MIN(31, SUMIFS('Ngày công'!H:H, 'Ngày công'!B:B, C25))</f>
        <v>31</v>
      </c>
      <c r="S25" s="40">
        <f>SUMIFS('Công Đào tạo'!G:G, 'Công Đào tạo'!F:F, C25)</f>
        <v>0</v>
      </c>
      <c r="T25" s="35">
        <v>0</v>
      </c>
      <c r="U25" s="202"/>
      <c r="V25" s="45">
        <f t="shared" si="4"/>
        <v>0</v>
      </c>
      <c r="W25" s="42"/>
      <c r="X25" s="42">
        <f t="shared" si="5"/>
        <v>1500000</v>
      </c>
      <c r="Y25" s="42"/>
      <c r="Z25" s="42"/>
      <c r="AA25" s="42">
        <f>IFERROR(VLOOKUP(C25, 'MiniKat - HN'!$A:$L, 12, FALSE), 0) + IFERROR(VLOOKUP(C25, 'MiniKat - HCM'!$A:$J, 10, FALSE), 0)</f>
        <v>0</v>
      </c>
      <c r="AB25" s="42">
        <f>IF(OR(TRIM(D25)="CHT", TRIM(D25)="Q.CHT"), SUMIFS('MiniKat - HN'!$Y:$Y, 'MiniKat - HN'!$N:$N, B25) + SUMIFS('MiniKat - HCM'!$U:$U, 'MiniKat - HCM'!$M:$M, B25), 0)</f>
        <v>0</v>
      </c>
      <c r="AC25" s="42">
        <f>SUMIFS(whatsapp!$D:$D, whatsapp!$A:$A, C25)</f>
        <v>0</v>
      </c>
      <c r="AD25" s="42">
        <f>SUMIFS('Dự án'!$C:$C, 'Dự án'!$B:$B, C25)</f>
        <v>0</v>
      </c>
      <c r="AE25" s="42">
        <f>SUMIFS(KPI!$C:$C, KPI!$B:$B, C25)</f>
        <v>0</v>
      </c>
      <c r="AF25" s="43">
        <f>SUMIFS('Thưởng CK'!$C:$C, 'Thưởng CK'!$B:$B, C25)</f>
        <v>1651900</v>
      </c>
      <c r="AG25" s="42">
        <f>SUMIFS('Cận date'!$C:$C, 'Cận date'!$B:$B, C25)</f>
        <v>9105</v>
      </c>
      <c r="AH25" s="42">
        <f>SUMIFS(Map!$D:$D, Map!$A:$A, C25)</f>
        <v>0</v>
      </c>
      <c r="AI25" s="42">
        <v>0</v>
      </c>
      <c r="AJ25" s="42">
        <f t="shared" si="6"/>
        <v>0</v>
      </c>
      <c r="AK25" s="42">
        <f>SUMIFS('KPI trừ'!$C:$C, 'KPI trừ'!$B:$B, C25)</f>
        <v>0</v>
      </c>
      <c r="AL25" s="42">
        <f>SUMIFS('KPI trừ'!$D:$D, 'KPI trừ'!$B:$B, C25)</f>
        <v>0</v>
      </c>
      <c r="AM25" s="42">
        <f>SUMIFS('KPI trừ'!$E:$E, 'KPI trừ'!$B:$B, C25)</f>
        <v>0</v>
      </c>
      <c r="AN25" s="42">
        <f>SUMIFS('KPI trừ'!$F:$F, 'KPI trừ'!$B:$B, C25)</f>
        <v>0</v>
      </c>
      <c r="AO25" s="42">
        <f>SUMIFS('KPI trừ'!$G:$G, 'KPI trừ'!$B:$B, C25)</f>
        <v>0</v>
      </c>
      <c r="AP25" s="41">
        <f>IFERROR(INDEX('KPI trừ'!$H:$H, MATCH(C25, 'KPI trừ'!$B:$B, 0)), "")</f>
        <v>0</v>
      </c>
      <c r="AQ25" s="28"/>
      <c r="AR25" s="41"/>
      <c r="AS25" s="41"/>
      <c r="AT25" s="41"/>
      <c r="AU25" s="41"/>
      <c r="AV25" s="41"/>
      <c r="AW25" s="41"/>
      <c r="AX25" s="41"/>
      <c r="AY25" s="41"/>
      <c r="AZ25" s="41"/>
      <c r="BA25" s="41"/>
    </row>
    <row r="26" spans="1:53" ht="15.6" customHeight="1">
      <c r="A26" s="34">
        <v>24</v>
      </c>
      <c r="B26" s="35" t="s">
        <v>49</v>
      </c>
      <c r="C26" s="36" t="s">
        <v>130</v>
      </c>
      <c r="D26" s="34" t="s">
        <v>110</v>
      </c>
      <c r="E26" s="145">
        <f t="shared" si="0"/>
        <v>23.833333333333343</v>
      </c>
      <c r="F26" s="145">
        <f t="shared" si="1"/>
        <v>235.5</v>
      </c>
      <c r="G26" s="40">
        <f>SUMIFS('Giờ công'!I:I, 'Giờ công'!H:H, C26)</f>
        <v>7.8333333333333428</v>
      </c>
      <c r="H26" s="40">
        <f>SUMIFS('Giờ công'!J:J, 'Giờ công'!H:H, C26)</f>
        <v>235.5</v>
      </c>
      <c r="I26" s="42">
        <f t="shared" si="2"/>
        <v>16</v>
      </c>
      <c r="J26" s="42">
        <f t="shared" si="3"/>
        <v>0</v>
      </c>
      <c r="K26" s="42">
        <f>SUMIFS('Ngày công'!I:I, 'Ngày công'!B:B, C26)</f>
        <v>30</v>
      </c>
      <c r="L26" s="35"/>
      <c r="M26" s="35"/>
      <c r="N26" s="42">
        <f>SUMIFS('Tăng ca lễ'!M:M, 'Tăng ca lễ'!L:L, C26)</f>
        <v>0</v>
      </c>
      <c r="O26" s="35">
        <f>IF(OR(D26="PT", D26="DSHV"), SUMIFS('Tăng ca lễ'!O:O, 'Tăng ca lễ'!L:L, C26)*2, SUMIFS('Tăng ca lễ'!O:O, 'Tăng ca lễ'!L:L, C26)*3)</f>
        <v>0</v>
      </c>
      <c r="P26" s="35">
        <f>IF(OR(D26="PT", D26="DSHV"), SUMIFS('Tăng ca lễ'!P:P, 'Tăng ca lễ'!L:L, C26)*2, SUMIFS('Tăng ca lễ'!P:P, 'Tăng ca lễ'!L:L, C26)*3)</f>
        <v>0</v>
      </c>
      <c r="Q26" s="35"/>
      <c r="R26" s="42">
        <f>MIN(31, SUMIFS('Ngày công'!H:H, 'Ngày công'!B:B, C26))</f>
        <v>30</v>
      </c>
      <c r="S26" s="40">
        <f>SUMIFS('Công Đào tạo'!G:G, 'Công Đào tạo'!F:F, C26)</f>
        <v>0</v>
      </c>
      <c r="T26" s="35">
        <v>0</v>
      </c>
      <c r="U26" s="202"/>
      <c r="V26" s="45">
        <f t="shared" si="4"/>
        <v>0</v>
      </c>
      <c r="W26" s="42"/>
      <c r="X26" s="42">
        <f t="shared" si="5"/>
        <v>1500000</v>
      </c>
      <c r="Y26" s="42"/>
      <c r="Z26" s="42"/>
      <c r="AA26" s="42">
        <f>IFERROR(VLOOKUP(C26, 'MiniKat - HN'!$A:$L, 12, FALSE), 0) + IFERROR(VLOOKUP(C26, 'MiniKat - HCM'!$A:$J, 10, FALSE), 0)</f>
        <v>0</v>
      </c>
      <c r="AB26" s="42">
        <f>IF(OR(TRIM(D26)="CHT", TRIM(D26)="Q.CHT"), SUMIFS('MiniKat - HN'!$Y:$Y, 'MiniKat - HN'!$N:$N, B26) + SUMIFS('MiniKat - HCM'!$U:$U, 'MiniKat - HCM'!$M:$M, B26), 0)</f>
        <v>0</v>
      </c>
      <c r="AC26" s="42">
        <f>SUMIFS(whatsapp!$D:$D, whatsapp!$A:$A, C26)</f>
        <v>0</v>
      </c>
      <c r="AD26" s="42">
        <f>SUMIFS('Dự án'!$C:$C, 'Dự án'!$B:$B, C26)</f>
        <v>500000</v>
      </c>
      <c r="AE26" s="42">
        <f>SUMIFS(KPI!$C:$C, KPI!$B:$B, C26)</f>
        <v>0</v>
      </c>
      <c r="AF26" s="43">
        <f>SUMIFS('Thưởng CK'!$C:$C, 'Thưởng CK'!$B:$B, C26)</f>
        <v>2122400</v>
      </c>
      <c r="AG26" s="42">
        <f>SUMIFS('Cận date'!$C:$C, 'Cận date'!$B:$B, C26)</f>
        <v>2500</v>
      </c>
      <c r="AH26" s="42">
        <f>SUMIFS(Map!$D:$D, Map!$A:$A, C26)</f>
        <v>0</v>
      </c>
      <c r="AI26" s="42">
        <v>0</v>
      </c>
      <c r="AJ26" s="42">
        <f t="shared" si="6"/>
        <v>0</v>
      </c>
      <c r="AK26" s="42">
        <f>SUMIFS('KPI trừ'!$C:$C, 'KPI trừ'!$B:$B, C26)</f>
        <v>0</v>
      </c>
      <c r="AL26" s="42">
        <f>SUMIFS('KPI trừ'!$D:$D, 'KPI trừ'!$B:$B, C26)</f>
        <v>0</v>
      </c>
      <c r="AM26" s="42">
        <f>SUMIFS('KPI trừ'!$E:$E, 'KPI trừ'!$B:$B, C26)</f>
        <v>0</v>
      </c>
      <c r="AN26" s="42">
        <f>SUMIFS('KPI trừ'!$F:$F, 'KPI trừ'!$B:$B, C26)</f>
        <v>0</v>
      </c>
      <c r="AO26" s="42">
        <f>SUMIFS('KPI trừ'!$G:$G, 'KPI trừ'!$B:$B, C26)</f>
        <v>0</v>
      </c>
      <c r="AP26" s="41">
        <f>IFERROR(INDEX('KPI trừ'!$H:$H, MATCH(C26, 'KPI trừ'!$B:$B, 0)), "")</f>
        <v>0</v>
      </c>
      <c r="AQ26" s="28"/>
      <c r="AR26" s="41"/>
      <c r="AS26" s="41"/>
      <c r="AT26" s="41"/>
      <c r="AU26" s="41"/>
      <c r="AV26" s="41"/>
      <c r="AW26" s="41"/>
      <c r="AX26" s="41"/>
      <c r="AY26" s="41"/>
      <c r="AZ26" s="41"/>
      <c r="BA26" s="41"/>
    </row>
    <row r="27" spans="1:53" ht="15.6" customHeight="1">
      <c r="A27" s="34">
        <v>25</v>
      </c>
      <c r="B27" s="35" t="s">
        <v>49</v>
      </c>
      <c r="C27" s="36" t="s">
        <v>131</v>
      </c>
      <c r="D27" s="34" t="s">
        <v>124</v>
      </c>
      <c r="E27" s="145">
        <f t="shared" si="0"/>
        <v>264.11666666666667</v>
      </c>
      <c r="F27" s="145">
        <f t="shared" si="1"/>
        <v>0</v>
      </c>
      <c r="G27" s="40">
        <f>SUMIFS('Giờ công'!I:I, 'Giờ công'!H:H, C27)</f>
        <v>248.11666666666667</v>
      </c>
      <c r="H27" s="40">
        <f>SUMIFS('Giờ công'!J:J, 'Giờ công'!H:H, C27)</f>
        <v>0</v>
      </c>
      <c r="I27" s="42">
        <f t="shared" si="2"/>
        <v>16</v>
      </c>
      <c r="J27" s="42">
        <f t="shared" si="3"/>
        <v>10</v>
      </c>
      <c r="K27" s="42">
        <f>SUMIFS('Ngày công'!I:I, 'Ngày công'!B:B, C27)</f>
        <v>0</v>
      </c>
      <c r="L27" s="35"/>
      <c r="M27" s="35"/>
      <c r="N27" s="42">
        <f>SUMIFS('Tăng ca lễ'!M:M, 'Tăng ca lễ'!L:L, C27)</f>
        <v>0</v>
      </c>
      <c r="O27" s="35">
        <f>IF(OR(D27="PT", D27="DSHV"), SUMIFS('Tăng ca lễ'!O:O, 'Tăng ca lễ'!L:L, C27)*2, SUMIFS('Tăng ca lễ'!O:O, 'Tăng ca lễ'!L:L, C27)*3)</f>
        <v>0</v>
      </c>
      <c r="P27" s="35">
        <f>IF(OR(D27="PT", D27="DSHV"), SUMIFS('Tăng ca lễ'!P:P, 'Tăng ca lễ'!L:L, C27)*2, SUMIFS('Tăng ca lễ'!P:P, 'Tăng ca lễ'!L:L, C27)*3)</f>
        <v>0</v>
      </c>
      <c r="Q27" s="35"/>
      <c r="R27" s="42">
        <f>MIN(31, SUMIFS('Ngày công'!H:H, 'Ngày công'!B:B, C27))</f>
        <v>30</v>
      </c>
      <c r="S27" s="40">
        <f>SUMIFS('Công Đào tạo'!G:G, 'Công Đào tạo'!F:F, C27)</f>
        <v>0</v>
      </c>
      <c r="T27" s="35">
        <v>0</v>
      </c>
      <c r="U27" s="202"/>
      <c r="V27" s="45">
        <f t="shared" si="4"/>
        <v>0</v>
      </c>
      <c r="W27" s="42"/>
      <c r="X27" s="42">
        <f t="shared" si="5"/>
        <v>0</v>
      </c>
      <c r="Y27" s="42"/>
      <c r="Z27" s="42"/>
      <c r="AA27" s="42">
        <f>IFERROR(VLOOKUP(C27, 'MiniKat - HN'!$A:$L, 12, FALSE), 0) + IFERROR(VLOOKUP(C27, 'MiniKat - HCM'!$A:$J, 10, FALSE), 0)</f>
        <v>0</v>
      </c>
      <c r="AB27" s="42">
        <f>IF(OR(TRIM(D27)="CHT", TRIM(D27)="Q.CHT"), SUMIFS('MiniKat - HN'!$Y:$Y, 'MiniKat - HN'!$N:$N, B27) + SUMIFS('MiniKat - HCM'!$U:$U, 'MiniKat - HCM'!$M:$M, B27), 0)</f>
        <v>0</v>
      </c>
      <c r="AC27" s="42">
        <f>SUMIFS(whatsapp!$D:$D, whatsapp!$A:$A, C27)</f>
        <v>0</v>
      </c>
      <c r="AD27" s="42">
        <f>SUMIFS('Dự án'!$C:$C, 'Dự án'!$B:$B, C27)</f>
        <v>0</v>
      </c>
      <c r="AE27" s="42">
        <f>SUMIFS(KPI!$C:$C, KPI!$B:$B, C27)</f>
        <v>0</v>
      </c>
      <c r="AF27" s="43">
        <f>SUMIFS('Thưởng CK'!$C:$C, 'Thưởng CK'!$B:$B, C27)</f>
        <v>0</v>
      </c>
      <c r="AG27" s="42">
        <f>SUMIFS('Cận date'!$C:$C, 'Cận date'!$B:$B, C27)</f>
        <v>0</v>
      </c>
      <c r="AH27" s="42">
        <f>SUMIFS(Map!$D:$D, Map!$A:$A, C27)</f>
        <v>0</v>
      </c>
      <c r="AI27" s="42">
        <v>0</v>
      </c>
      <c r="AJ27" s="42">
        <f t="shared" si="6"/>
        <v>0</v>
      </c>
      <c r="AK27" s="42">
        <f>SUMIFS('KPI trừ'!$C:$C, 'KPI trừ'!$B:$B, C27)</f>
        <v>0</v>
      </c>
      <c r="AL27" s="42">
        <f>SUMIFS('KPI trừ'!$D:$D, 'KPI trừ'!$B:$B, C27)</f>
        <v>0</v>
      </c>
      <c r="AM27" s="42">
        <f>SUMIFS('KPI trừ'!$E:$E, 'KPI trừ'!$B:$B, C27)</f>
        <v>0</v>
      </c>
      <c r="AN27" s="42">
        <f>SUMIFS('KPI trừ'!$F:$F, 'KPI trừ'!$B:$B, C27)</f>
        <v>0</v>
      </c>
      <c r="AO27" s="42">
        <f>SUMIFS('KPI trừ'!$G:$G, 'KPI trừ'!$B:$B, C27)</f>
        <v>0</v>
      </c>
      <c r="AP27" s="41">
        <f>IFERROR(INDEX('KPI trừ'!$H:$H, MATCH(C27, 'KPI trừ'!$B:$B, 0)), "")</f>
        <v>0</v>
      </c>
      <c r="AQ27" s="28"/>
      <c r="AR27" s="41"/>
      <c r="AS27" s="41"/>
      <c r="AT27" s="41"/>
      <c r="AU27" s="41"/>
      <c r="AV27" s="41"/>
      <c r="AW27" s="41"/>
      <c r="AX27" s="41"/>
      <c r="AY27" s="41"/>
      <c r="AZ27" s="41"/>
      <c r="BA27" s="41"/>
    </row>
    <row r="28" spans="1:53" ht="15.6" customHeight="1">
      <c r="A28" s="34">
        <v>26</v>
      </c>
      <c r="B28" s="35" t="s">
        <v>49</v>
      </c>
      <c r="C28" s="36" t="s">
        <v>132</v>
      </c>
      <c r="D28" s="34" t="s">
        <v>104</v>
      </c>
      <c r="E28" s="145">
        <f t="shared" si="0"/>
        <v>265.35000000000002</v>
      </c>
      <c r="F28" s="145">
        <f t="shared" si="1"/>
        <v>8.5833333333333339</v>
      </c>
      <c r="G28" s="40">
        <f>SUMIFS('Giờ công'!I:I, 'Giờ công'!H:H, C28)</f>
        <v>249.35</v>
      </c>
      <c r="H28" s="40">
        <f>SUMIFS('Giờ công'!J:J, 'Giờ công'!H:H, C28)</f>
        <v>8.5833333333333339</v>
      </c>
      <c r="I28" s="42">
        <f t="shared" si="2"/>
        <v>16</v>
      </c>
      <c r="J28" s="42">
        <f t="shared" si="3"/>
        <v>10</v>
      </c>
      <c r="K28" s="42">
        <f>SUMIFS('Ngày công'!I:I, 'Ngày công'!B:B, C28)</f>
        <v>1</v>
      </c>
      <c r="L28" s="35"/>
      <c r="M28" s="35"/>
      <c r="N28" s="42">
        <f>SUMIFS('Tăng ca lễ'!M:M, 'Tăng ca lễ'!L:L, C28)</f>
        <v>0</v>
      </c>
      <c r="O28" s="35">
        <f>IF(OR(D28="PT", D28="DSHV"), SUMIFS('Tăng ca lễ'!O:O, 'Tăng ca lễ'!L:L, C28)*2, SUMIFS('Tăng ca lễ'!O:O, 'Tăng ca lễ'!L:L, C28)*3)</f>
        <v>0</v>
      </c>
      <c r="P28" s="35">
        <f>IF(OR(D28="PT", D28="DSHV"), SUMIFS('Tăng ca lễ'!P:P, 'Tăng ca lễ'!L:L, C28)*2, SUMIFS('Tăng ca lễ'!P:P, 'Tăng ca lễ'!L:L, C28)*3)</f>
        <v>0</v>
      </c>
      <c r="Q28" s="35"/>
      <c r="R28" s="42">
        <f>MIN(31, SUMIFS('Ngày công'!H:H, 'Ngày công'!B:B, C28))</f>
        <v>31</v>
      </c>
      <c r="S28" s="40">
        <f>SUMIFS('Công Đào tạo'!G:G, 'Công Đào tạo'!F:F, C28)</f>
        <v>0</v>
      </c>
      <c r="T28" s="35">
        <v>0</v>
      </c>
      <c r="U28" s="202"/>
      <c r="V28" s="42">
        <f t="shared" si="4"/>
        <v>0</v>
      </c>
      <c r="W28" s="42"/>
      <c r="X28" s="42">
        <f t="shared" si="5"/>
        <v>0</v>
      </c>
      <c r="Y28" s="42"/>
      <c r="Z28" s="42"/>
      <c r="AA28" s="42">
        <f>IFERROR(VLOOKUP(C28, 'MiniKat - HN'!$A:$L, 12, FALSE), 0) + IFERROR(VLOOKUP(C28, 'MiniKat - HCM'!$A:$J, 10, FALSE), 0)</f>
        <v>0</v>
      </c>
      <c r="AB28" s="42">
        <f>IF(OR(TRIM(D28)="CHT", TRIM(D28)="Q.CHT"), SUMIFS('MiniKat - HN'!$Y:$Y, 'MiniKat - HN'!$N:$N, B28) + SUMIFS('MiniKat - HCM'!$U:$U, 'MiniKat - HCM'!$M:$M, B28), 0)</f>
        <v>0</v>
      </c>
      <c r="AC28" s="42">
        <f>SUMIFS(whatsapp!$D:$D, whatsapp!$A:$A, C28)</f>
        <v>0</v>
      </c>
      <c r="AD28" s="42">
        <f>SUMIFS('Dự án'!$C:$C, 'Dự án'!$B:$B, C28)</f>
        <v>0</v>
      </c>
      <c r="AE28" s="42">
        <f>SUMIFS(KPI!$C:$C, KPI!$B:$B, C28)</f>
        <v>963433</v>
      </c>
      <c r="AF28" s="43">
        <f>SUMIFS('Thưởng CK'!$C:$C, 'Thưởng CK'!$B:$B, C28)</f>
        <v>1511400</v>
      </c>
      <c r="AG28" s="42">
        <f>SUMIFS('Cận date'!$C:$C, 'Cận date'!$B:$B, C28)</f>
        <v>150484</v>
      </c>
      <c r="AH28" s="42">
        <f>SUMIFS(Map!$D:$D, Map!$A:$A, C28)</f>
        <v>0</v>
      </c>
      <c r="AI28" s="42">
        <v>0</v>
      </c>
      <c r="AJ28" s="42">
        <f t="shared" si="6"/>
        <v>0</v>
      </c>
      <c r="AK28" s="42">
        <f>SUMIFS('KPI trừ'!$C:$C, 'KPI trừ'!$B:$B, C28)</f>
        <v>0</v>
      </c>
      <c r="AL28" s="42">
        <f>SUMIFS('KPI trừ'!$D:$D, 'KPI trừ'!$B:$B, C28)</f>
        <v>0</v>
      </c>
      <c r="AM28" s="42">
        <f>SUMIFS('KPI trừ'!$E:$E, 'KPI trừ'!$B:$B, C28)</f>
        <v>0</v>
      </c>
      <c r="AN28" s="42">
        <f>SUMIFS('KPI trừ'!$F:$F, 'KPI trừ'!$B:$B, C28)</f>
        <v>0</v>
      </c>
      <c r="AO28" s="42">
        <f>SUMIFS('KPI trừ'!$G:$G, 'KPI trừ'!$B:$B, C28)</f>
        <v>0</v>
      </c>
      <c r="AP28" s="41">
        <f>IFERROR(INDEX('KPI trừ'!$H:$H, MATCH(C28, 'KPI trừ'!$B:$B, 0)), "")</f>
        <v>0</v>
      </c>
      <c r="AQ28" s="28"/>
      <c r="AR28" s="41"/>
      <c r="AS28" s="41"/>
      <c r="AT28" s="41"/>
      <c r="AU28" s="41"/>
      <c r="AV28" s="41"/>
      <c r="AW28" s="41"/>
      <c r="AX28" s="41"/>
      <c r="AY28" s="41"/>
      <c r="AZ28" s="41"/>
      <c r="BA28" s="41"/>
    </row>
    <row r="29" spans="1:53" ht="15.6" customHeight="1">
      <c r="A29" s="34">
        <v>27</v>
      </c>
      <c r="B29" s="35" t="s">
        <v>50</v>
      </c>
      <c r="C29" s="36" t="s">
        <v>133</v>
      </c>
      <c r="D29" s="34" t="s">
        <v>108</v>
      </c>
      <c r="E29" s="145">
        <f t="shared" si="0"/>
        <v>358.01666666666665</v>
      </c>
      <c r="F29" s="145">
        <f t="shared" si="1"/>
        <v>39.85</v>
      </c>
      <c r="G29" s="40">
        <f>SUMIFS('Giờ công'!I:I, 'Giờ công'!H:H, C29)</f>
        <v>342.01666666666665</v>
      </c>
      <c r="H29" s="40">
        <f>SUMIFS('Giờ công'!J:J, 'Giờ công'!H:H, C29)</f>
        <v>39.85</v>
      </c>
      <c r="I29" s="42">
        <f t="shared" si="2"/>
        <v>16</v>
      </c>
      <c r="J29" s="42">
        <f t="shared" si="3"/>
        <v>14</v>
      </c>
      <c r="K29" s="42">
        <f>SUMIFS('Ngày công'!I:I, 'Ngày công'!B:B, C29)</f>
        <v>5</v>
      </c>
      <c r="L29" s="35"/>
      <c r="M29" s="35"/>
      <c r="N29" s="42">
        <f>SUMIFS('Tăng ca lễ'!M:M, 'Tăng ca lễ'!L:L, C29)</f>
        <v>0</v>
      </c>
      <c r="O29" s="35">
        <f>IF(OR(D29="PT", D29="DSHV"), SUMIFS('Tăng ca lễ'!O:O, 'Tăng ca lễ'!L:L, C29)*2, SUMIFS('Tăng ca lễ'!O:O, 'Tăng ca lễ'!L:L, C29)*3)</f>
        <v>0</v>
      </c>
      <c r="P29" s="35">
        <f>IF(OR(D29="PT", D29="DSHV"), SUMIFS('Tăng ca lễ'!P:P, 'Tăng ca lễ'!L:L, C29)*2, SUMIFS('Tăng ca lễ'!P:P, 'Tăng ca lễ'!L:L, C29)*3)</f>
        <v>0</v>
      </c>
      <c r="Q29" s="35"/>
      <c r="R29" s="42">
        <f>MIN(31, SUMIFS('Ngày công'!H:H, 'Ngày công'!B:B, C29))</f>
        <v>31</v>
      </c>
      <c r="S29" s="40">
        <f>SUMIFS('Công Đào tạo'!G:G, 'Công Đào tạo'!F:F, C29)</f>
        <v>0</v>
      </c>
      <c r="T29" s="35">
        <v>0</v>
      </c>
      <c r="U29" s="202"/>
      <c r="V29" s="42">
        <f t="shared" si="4"/>
        <v>500000</v>
      </c>
      <c r="W29" s="42"/>
      <c r="X29" s="42">
        <f t="shared" si="5"/>
        <v>0</v>
      </c>
      <c r="Y29" s="42"/>
      <c r="Z29" s="42"/>
      <c r="AA29" s="42">
        <f>IFERROR(VLOOKUP(C29, 'MiniKat - HN'!$A:$L, 12, FALSE), 0) + IFERROR(VLOOKUP(C29, 'MiniKat - HCM'!$A:$J, 10, FALSE), 0)</f>
        <v>510000</v>
      </c>
      <c r="AB29" s="42">
        <f>IF(OR(TRIM(D29)="CHT", TRIM(D29)="Q.CHT"), SUMIFS('MiniKat - HN'!$Y:$Y, 'MiniKat - HN'!$N:$N, B29) + SUMIFS('MiniKat - HCM'!$U:$U, 'MiniKat - HCM'!$M:$M, B29), 0)</f>
        <v>300000</v>
      </c>
      <c r="AC29" s="42">
        <f>SUMIFS(whatsapp!$D:$D, whatsapp!$A:$A, C29)</f>
        <v>0</v>
      </c>
      <c r="AD29" s="42">
        <f>SUMIFS('Dự án'!$C:$C, 'Dự án'!$B:$B, C29)</f>
        <v>0</v>
      </c>
      <c r="AE29" s="42">
        <f>SUMIFS(KPI!$C:$C, KPI!$B:$B, C29)</f>
        <v>0</v>
      </c>
      <c r="AF29" s="43">
        <f>SUMIFS('Thưởng CK'!$C:$C, 'Thưởng CK'!$B:$B, C29)</f>
        <v>1574500</v>
      </c>
      <c r="AG29" s="42">
        <f>SUMIFS('Cận date'!$C:$C, 'Cận date'!$B:$B, C29)</f>
        <v>31259</v>
      </c>
      <c r="AH29" s="42">
        <f>SUMIFS(Map!$D:$D, Map!$A:$A, C29)</f>
        <v>0</v>
      </c>
      <c r="AI29" s="42">
        <v>0</v>
      </c>
      <c r="AJ29" s="42">
        <f t="shared" si="6"/>
        <v>0</v>
      </c>
      <c r="AK29" s="42">
        <f>SUMIFS('KPI trừ'!$C:$C, 'KPI trừ'!$B:$B, C29)</f>
        <v>0</v>
      </c>
      <c r="AL29" s="42">
        <f>SUMIFS('KPI trừ'!$D:$D, 'KPI trừ'!$B:$B, C29)</f>
        <v>0</v>
      </c>
      <c r="AM29" s="42">
        <f>SUMIFS('KPI trừ'!$E:$E, 'KPI trừ'!$B:$B, C29)</f>
        <v>0</v>
      </c>
      <c r="AN29" s="42">
        <f>SUMIFS('KPI trừ'!$F:$F, 'KPI trừ'!$B:$B, C29)</f>
        <v>0</v>
      </c>
      <c r="AO29" s="42">
        <f>SUMIFS('KPI trừ'!$G:$G, 'KPI trừ'!$B:$B, C29)</f>
        <v>0</v>
      </c>
      <c r="AP29" s="41">
        <f>IFERROR(INDEX('KPI trừ'!$H:$H, MATCH(C29, 'KPI trừ'!$B:$B, 0)), "")</f>
        <v>0</v>
      </c>
      <c r="AQ29" s="28"/>
      <c r="AR29" s="41"/>
      <c r="AS29" s="41"/>
      <c r="AT29" s="41"/>
      <c r="AU29" s="41"/>
      <c r="AV29" s="41"/>
      <c r="AW29" s="41"/>
      <c r="AX29" s="41"/>
      <c r="AY29" s="41"/>
      <c r="AZ29" s="41"/>
      <c r="BA29" s="41"/>
    </row>
    <row r="30" spans="1:53" ht="15.6" customHeight="1">
      <c r="A30" s="34">
        <v>28</v>
      </c>
      <c r="B30" s="35" t="s">
        <v>50</v>
      </c>
      <c r="C30" s="36" t="s">
        <v>134</v>
      </c>
      <c r="D30" s="34" t="s">
        <v>110</v>
      </c>
      <c r="E30" s="145">
        <f t="shared" si="0"/>
        <v>62.100000000000023</v>
      </c>
      <c r="F30" s="145">
        <f t="shared" si="1"/>
        <v>231.13333333333333</v>
      </c>
      <c r="G30" s="40">
        <f>SUMIFS('Giờ công'!I:I, 'Giờ công'!H:H, C30)</f>
        <v>46.100000000000023</v>
      </c>
      <c r="H30" s="40">
        <f>SUMIFS('Giờ công'!J:J, 'Giờ công'!H:H, C30)</f>
        <v>231.13333333333333</v>
      </c>
      <c r="I30" s="42">
        <f t="shared" si="2"/>
        <v>16</v>
      </c>
      <c r="J30" s="42">
        <f t="shared" si="3"/>
        <v>2</v>
      </c>
      <c r="K30" s="42">
        <f>SUMIFS('Ngày công'!I:I, 'Ngày công'!B:B, C30)</f>
        <v>29</v>
      </c>
      <c r="L30" s="35"/>
      <c r="M30" s="35"/>
      <c r="N30" s="42">
        <f>SUMIFS('Tăng ca lễ'!M:M, 'Tăng ca lễ'!L:L, C30)</f>
        <v>0</v>
      </c>
      <c r="O30" s="35">
        <f>IF(OR(D30="PT", D30="DSHV"), SUMIFS('Tăng ca lễ'!O:O, 'Tăng ca lễ'!L:L, C30)*2, SUMIFS('Tăng ca lễ'!O:O, 'Tăng ca lễ'!L:L, C30)*3)</f>
        <v>0</v>
      </c>
      <c r="P30" s="35">
        <f>IF(OR(D30="PT", D30="DSHV"), SUMIFS('Tăng ca lễ'!P:P, 'Tăng ca lễ'!L:L, C30)*2, SUMIFS('Tăng ca lễ'!P:P, 'Tăng ca lễ'!L:L, C30)*3)</f>
        <v>0</v>
      </c>
      <c r="Q30" s="35"/>
      <c r="R30" s="42">
        <f>MIN(31, SUMIFS('Ngày công'!H:H, 'Ngày công'!B:B, C30))</f>
        <v>30</v>
      </c>
      <c r="S30" s="40">
        <f>SUMIFS('Công Đào tạo'!G:G, 'Công Đào tạo'!F:F, C30)</f>
        <v>0</v>
      </c>
      <c r="T30" s="35">
        <v>0</v>
      </c>
      <c r="U30" s="202"/>
      <c r="V30" s="45">
        <f t="shared" si="4"/>
        <v>0</v>
      </c>
      <c r="W30" s="42"/>
      <c r="X30" s="42">
        <f t="shared" si="5"/>
        <v>1500000</v>
      </c>
      <c r="Y30" s="42"/>
      <c r="Z30" s="42"/>
      <c r="AA30" s="42">
        <f>IFERROR(VLOOKUP(C30, 'MiniKat - HN'!$A:$L, 12, FALSE), 0) + IFERROR(VLOOKUP(C30, 'MiniKat - HCM'!$A:$J, 10, FALSE), 0)</f>
        <v>0</v>
      </c>
      <c r="AB30" s="42">
        <f>IF(OR(TRIM(D30)="CHT", TRIM(D30)="Q.CHT"), SUMIFS('MiniKat - HN'!$Y:$Y, 'MiniKat - HN'!$N:$N, B30) + SUMIFS('MiniKat - HCM'!$U:$U, 'MiniKat - HCM'!$M:$M, B30), 0)</f>
        <v>0</v>
      </c>
      <c r="AC30" s="42">
        <f>SUMIFS(whatsapp!$D:$D, whatsapp!$A:$A, C30)</f>
        <v>0</v>
      </c>
      <c r="AD30" s="42">
        <f>SUMIFS('Dự án'!$C:$C, 'Dự án'!$B:$B, C30)</f>
        <v>500000</v>
      </c>
      <c r="AE30" s="42">
        <f>SUMIFS(KPI!$C:$C, KPI!$B:$B, C30)</f>
        <v>1347392</v>
      </c>
      <c r="AF30" s="43">
        <f>SUMIFS('Thưởng CK'!$C:$C, 'Thưởng CK'!$B:$B, C30)</f>
        <v>2214100</v>
      </c>
      <c r="AG30" s="42">
        <f>SUMIFS('Cận date'!$C:$C, 'Cận date'!$B:$B, C30)</f>
        <v>130696</v>
      </c>
      <c r="AH30" s="42">
        <f>SUMIFS(Map!$D:$D, Map!$A:$A, C30)</f>
        <v>0</v>
      </c>
      <c r="AI30" s="42">
        <v>0</v>
      </c>
      <c r="AJ30" s="42">
        <f t="shared" si="6"/>
        <v>0</v>
      </c>
      <c r="AK30" s="42">
        <f>SUMIFS('KPI trừ'!$C:$C, 'KPI trừ'!$B:$B, C30)</f>
        <v>0</v>
      </c>
      <c r="AL30" s="42">
        <f>SUMIFS('KPI trừ'!$D:$D, 'KPI trừ'!$B:$B, C30)</f>
        <v>0</v>
      </c>
      <c r="AM30" s="42">
        <f>SUMIFS('KPI trừ'!$E:$E, 'KPI trừ'!$B:$B, C30)</f>
        <v>0</v>
      </c>
      <c r="AN30" s="42">
        <f>SUMIFS('KPI trừ'!$F:$F, 'KPI trừ'!$B:$B, C30)</f>
        <v>0</v>
      </c>
      <c r="AO30" s="42">
        <f>SUMIFS('KPI trừ'!$G:$G, 'KPI trừ'!$B:$B, C30)</f>
        <v>0</v>
      </c>
      <c r="AP30" s="41">
        <f>IFERROR(INDEX('KPI trừ'!$H:$H, MATCH(C30, 'KPI trừ'!$B:$B, 0)), "")</f>
        <v>0</v>
      </c>
      <c r="AQ30" s="28"/>
      <c r="AR30" s="41"/>
      <c r="AS30" s="41"/>
      <c r="AT30" s="41"/>
      <c r="AU30" s="41"/>
      <c r="AV30" s="41"/>
      <c r="AW30" s="41"/>
      <c r="AX30" s="41"/>
      <c r="AY30" s="41"/>
      <c r="AZ30" s="41"/>
      <c r="BA30" s="41"/>
    </row>
    <row r="31" spans="1:53" ht="15.6" customHeight="1">
      <c r="A31" s="34">
        <v>29</v>
      </c>
      <c r="B31" s="35" t="s">
        <v>50</v>
      </c>
      <c r="C31" s="41" t="s">
        <v>135</v>
      </c>
      <c r="D31" s="34" t="s">
        <v>110</v>
      </c>
      <c r="E31" s="145">
        <f t="shared" si="0"/>
        <v>46.299999999999983</v>
      </c>
      <c r="F31" s="145">
        <f t="shared" si="1"/>
        <v>224.98333333333332</v>
      </c>
      <c r="G31" s="40">
        <f>SUMIFS('Giờ công'!I:I, 'Giờ công'!H:H, C31)</f>
        <v>46.299999999999983</v>
      </c>
      <c r="H31" s="40">
        <f>SUMIFS('Giờ công'!J:J, 'Giờ công'!H:H, C31)</f>
        <v>224.98333333333332</v>
      </c>
      <c r="I31" s="42" t="str">
        <f t="shared" si="2"/>
        <v/>
      </c>
      <c r="J31" s="42">
        <f t="shared" si="3"/>
        <v>2</v>
      </c>
      <c r="K31" s="42">
        <f>SUMIFS('Ngày công'!I:I, 'Ngày công'!B:B, C31)</f>
        <v>28</v>
      </c>
      <c r="L31" s="35"/>
      <c r="M31" s="35"/>
      <c r="N31" s="42">
        <f>SUMIFS('Tăng ca lễ'!M:M, 'Tăng ca lễ'!L:L, C31)</f>
        <v>0</v>
      </c>
      <c r="O31" s="35">
        <f>IF(OR(D31="PT", D31="DSHV"), SUMIFS('Tăng ca lễ'!O:O, 'Tăng ca lễ'!L:L, C31)*2, SUMIFS('Tăng ca lễ'!O:O, 'Tăng ca lễ'!L:L, C31)*3)</f>
        <v>0</v>
      </c>
      <c r="P31" s="35">
        <f>IF(OR(D31="PT", D31="DSHV"), SUMIFS('Tăng ca lễ'!P:P, 'Tăng ca lễ'!L:L, C31)*2, SUMIFS('Tăng ca lễ'!P:P, 'Tăng ca lễ'!L:L, C31)*3)</f>
        <v>0</v>
      </c>
      <c r="Q31" s="35"/>
      <c r="R31" s="42">
        <f>MIN(31, SUMIFS('Ngày công'!H:H, 'Ngày công'!B:B, C31))</f>
        <v>28</v>
      </c>
      <c r="S31" s="40">
        <f>SUMIFS('Công Đào tạo'!G:G, 'Công Đào tạo'!F:F, C31)</f>
        <v>0</v>
      </c>
      <c r="T31" s="35">
        <v>0</v>
      </c>
      <c r="U31" s="202"/>
      <c r="V31" s="45">
        <f t="shared" si="4"/>
        <v>0</v>
      </c>
      <c r="W31" s="42"/>
      <c r="X31" s="42">
        <f t="shared" si="5"/>
        <v>1500000</v>
      </c>
      <c r="Y31" s="42"/>
      <c r="Z31" s="42"/>
      <c r="AA31" s="42">
        <f>IFERROR(VLOOKUP(C31, 'MiniKat - HN'!$A:$L, 12, FALSE), 0) + IFERROR(VLOOKUP(C31, 'MiniKat - HCM'!$A:$J, 10, FALSE), 0)</f>
        <v>0</v>
      </c>
      <c r="AB31" s="42">
        <f>IF(OR(TRIM(D31)="CHT", TRIM(D31)="Q.CHT"), SUMIFS('MiniKat - HN'!$Y:$Y, 'MiniKat - HN'!$N:$N, B31) + SUMIFS('MiniKat - HCM'!$U:$U, 'MiniKat - HCM'!$M:$M, B31), 0)</f>
        <v>0</v>
      </c>
      <c r="AC31" s="42">
        <f>SUMIFS(whatsapp!$D:$D, whatsapp!$A:$A, C31)</f>
        <v>0</v>
      </c>
      <c r="AD31" s="42">
        <f>SUMIFS('Dự án'!$C:$C, 'Dự án'!$B:$B, C31)</f>
        <v>0</v>
      </c>
      <c r="AE31" s="42">
        <f>SUMIFS(KPI!$C:$C, KPI!$B:$B, C31)</f>
        <v>0</v>
      </c>
      <c r="AF31" s="43">
        <f>SUMIFS('Thưởng CK'!$C:$C, 'Thưởng CK'!$B:$B, C31)</f>
        <v>1922350</v>
      </c>
      <c r="AG31" s="42">
        <f>SUMIFS('Cận date'!$C:$C, 'Cận date'!$B:$B, C31)</f>
        <v>29087</v>
      </c>
      <c r="AH31" s="42">
        <f>SUMIFS(Map!$D:$D, Map!$A:$A, C31)</f>
        <v>0</v>
      </c>
      <c r="AI31" s="42">
        <v>0</v>
      </c>
      <c r="AJ31" s="42">
        <f t="shared" si="6"/>
        <v>0</v>
      </c>
      <c r="AK31" s="42">
        <f>SUMIFS('KPI trừ'!$C:$C, 'KPI trừ'!$B:$B, C31)</f>
        <v>0</v>
      </c>
      <c r="AL31" s="42">
        <f>SUMIFS('KPI trừ'!$D:$D, 'KPI trừ'!$B:$B, C31)</f>
        <v>0</v>
      </c>
      <c r="AM31" s="42">
        <f>SUMIFS('KPI trừ'!$E:$E, 'KPI trừ'!$B:$B, C31)</f>
        <v>0</v>
      </c>
      <c r="AN31" s="42">
        <f>SUMIFS('KPI trừ'!$F:$F, 'KPI trừ'!$B:$B, C31)</f>
        <v>0</v>
      </c>
      <c r="AO31" s="42">
        <f>SUMIFS('KPI trừ'!$G:$G, 'KPI trừ'!$B:$B, C31)</f>
        <v>0</v>
      </c>
      <c r="AP31" s="41">
        <f>IFERROR(INDEX('KPI trừ'!$H:$H, MATCH(C31, 'KPI trừ'!$B:$B, 0)), "")</f>
        <v>0</v>
      </c>
      <c r="AQ31" s="28"/>
      <c r="AR31" s="41"/>
      <c r="AS31" s="41"/>
      <c r="AT31" s="41"/>
      <c r="AU31" s="41"/>
      <c r="AV31" s="41"/>
      <c r="AW31" s="41"/>
      <c r="AX31" s="41"/>
      <c r="AY31" s="41"/>
      <c r="AZ31" s="41"/>
      <c r="BA31" s="41"/>
    </row>
    <row r="32" spans="1:53" ht="15.6" customHeight="1">
      <c r="A32" s="34">
        <v>30</v>
      </c>
      <c r="B32" s="35" t="s">
        <v>50</v>
      </c>
      <c r="C32" s="41" t="s">
        <v>136</v>
      </c>
      <c r="D32" s="34" t="s">
        <v>104</v>
      </c>
      <c r="E32" s="145">
        <f t="shared" si="0"/>
        <v>100.03333333333335</v>
      </c>
      <c r="F32" s="145">
        <f t="shared" si="1"/>
        <v>55.983333333333334</v>
      </c>
      <c r="G32" s="40">
        <f>SUMIFS('Giờ công'!I:I, 'Giờ công'!H:H, C32)</f>
        <v>100.03333333333335</v>
      </c>
      <c r="H32" s="40">
        <f>SUMIFS('Giờ công'!J:J, 'Giờ công'!H:H, C32)</f>
        <v>55.983333333333334</v>
      </c>
      <c r="I32" s="42" t="str">
        <f t="shared" si="2"/>
        <v/>
      </c>
      <c r="J32" s="42">
        <f t="shared" si="3"/>
        <v>4</v>
      </c>
      <c r="K32" s="42">
        <f>SUMIFS('Ngày công'!I:I, 'Ngày công'!B:B, C32)</f>
        <v>7</v>
      </c>
      <c r="L32" s="35"/>
      <c r="M32" s="35"/>
      <c r="N32" s="42">
        <f>SUMIFS('Tăng ca lễ'!M:M, 'Tăng ca lễ'!L:L, C32)</f>
        <v>0</v>
      </c>
      <c r="O32" s="35">
        <f>IF(OR(D32="PT", D32="DSHV"), SUMIFS('Tăng ca lễ'!O:O, 'Tăng ca lễ'!L:L, C32)*2, SUMIFS('Tăng ca lễ'!O:O, 'Tăng ca lễ'!L:L, C32)*3)</f>
        <v>0</v>
      </c>
      <c r="P32" s="35">
        <f>IF(OR(D32="PT", D32="DSHV"), SUMIFS('Tăng ca lễ'!P:P, 'Tăng ca lễ'!L:L, C32)*2, SUMIFS('Tăng ca lễ'!P:P, 'Tăng ca lễ'!L:L, C32)*3)</f>
        <v>0</v>
      </c>
      <c r="Q32" s="35"/>
      <c r="R32" s="42">
        <f>MIN(31, SUMIFS('Ngày công'!H:H, 'Ngày công'!B:B, C32))</f>
        <v>15</v>
      </c>
      <c r="S32" s="40">
        <f>SUMIFS('Công Đào tạo'!G:G, 'Công Đào tạo'!F:F, C32)</f>
        <v>0</v>
      </c>
      <c r="T32" s="35">
        <v>0</v>
      </c>
      <c r="U32" s="202"/>
      <c r="V32" s="45">
        <f t="shared" si="4"/>
        <v>0</v>
      </c>
      <c r="W32" s="42"/>
      <c r="X32" s="42">
        <f t="shared" si="5"/>
        <v>0</v>
      </c>
      <c r="Y32" s="42"/>
      <c r="Z32" s="42"/>
      <c r="AA32" s="42">
        <f>IFERROR(VLOOKUP(C32, 'MiniKat - HN'!$A:$L, 12, FALSE), 0) + IFERROR(VLOOKUP(C32, 'MiniKat - HCM'!$A:$J, 10, FALSE), 0)</f>
        <v>0</v>
      </c>
      <c r="AB32" s="42">
        <f>IF(OR(TRIM(D32)="CHT", TRIM(D32)="Q.CHT"), SUMIFS('MiniKat - HN'!$Y:$Y, 'MiniKat - HN'!$N:$N, B32) + SUMIFS('MiniKat - HCM'!$U:$U, 'MiniKat - HCM'!$M:$M, B32), 0)</f>
        <v>0</v>
      </c>
      <c r="AC32" s="42">
        <f>SUMIFS(whatsapp!$D:$D, whatsapp!$A:$A, C32)</f>
        <v>0</v>
      </c>
      <c r="AD32" s="42">
        <f>SUMIFS('Dự án'!$C:$C, 'Dự án'!$B:$B, C32)</f>
        <v>0</v>
      </c>
      <c r="AE32" s="42">
        <f>SUMIFS(KPI!$C:$C, KPI!$B:$B, C32)</f>
        <v>0</v>
      </c>
      <c r="AF32" s="43">
        <f>SUMIFS('Thưởng CK'!$C:$C, 'Thưởng CK'!$B:$B, C32)</f>
        <v>609435</v>
      </c>
      <c r="AG32" s="42">
        <f>SUMIFS('Cận date'!$C:$C, 'Cận date'!$B:$B, C32)</f>
        <v>13341</v>
      </c>
      <c r="AH32" s="42">
        <f>SUMIFS(Map!$D:$D, Map!$A:$A, C32)</f>
        <v>0</v>
      </c>
      <c r="AI32" s="42">
        <v>0</v>
      </c>
      <c r="AJ32" s="42">
        <f t="shared" si="6"/>
        <v>0</v>
      </c>
      <c r="AK32" s="42">
        <f>SUMIFS('KPI trừ'!$C:$C, 'KPI trừ'!$B:$B, C32)</f>
        <v>0</v>
      </c>
      <c r="AL32" s="42">
        <f>SUMIFS('KPI trừ'!$D:$D, 'KPI trừ'!$B:$B, C32)</f>
        <v>0</v>
      </c>
      <c r="AM32" s="42">
        <f>SUMIFS('KPI trừ'!$E:$E, 'KPI trừ'!$B:$B, C32)</f>
        <v>0</v>
      </c>
      <c r="AN32" s="42">
        <f>SUMIFS('KPI trừ'!$F:$F, 'KPI trừ'!$B:$B, C32)</f>
        <v>0</v>
      </c>
      <c r="AO32" s="42">
        <f>SUMIFS('KPI trừ'!$G:$G, 'KPI trừ'!$B:$B, C32)</f>
        <v>0</v>
      </c>
      <c r="AP32" s="41">
        <f>IFERROR(INDEX('KPI trừ'!$H:$H, MATCH(C32, 'KPI trừ'!$B:$B, 0)), "")</f>
        <v>0</v>
      </c>
      <c r="AQ32" s="28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ht="15.6" customHeight="1">
      <c r="A33" s="34">
        <v>31</v>
      </c>
      <c r="B33" s="35" t="s">
        <v>50</v>
      </c>
      <c r="C33" s="36" t="s">
        <v>137</v>
      </c>
      <c r="D33" s="34" t="s">
        <v>127</v>
      </c>
      <c r="E33" s="145">
        <f t="shared" si="0"/>
        <v>64.783333333333331</v>
      </c>
      <c r="F33" s="145">
        <f t="shared" si="1"/>
        <v>0</v>
      </c>
      <c r="G33" s="40">
        <f>SUMIFS('Giờ công'!I:I, 'Giờ công'!H:H, C33)</f>
        <v>64.783333333333331</v>
      </c>
      <c r="H33" s="40">
        <f>SUMIFS('Giờ công'!J:J, 'Giờ công'!H:H, C33)</f>
        <v>0</v>
      </c>
      <c r="I33" s="42" t="str">
        <f t="shared" si="2"/>
        <v/>
      </c>
      <c r="J33" s="42">
        <f t="shared" si="3"/>
        <v>3</v>
      </c>
      <c r="K33" s="42">
        <f>SUMIFS('Ngày công'!I:I, 'Ngày công'!B:B, C33)</f>
        <v>0</v>
      </c>
      <c r="L33" s="35"/>
      <c r="M33" s="35"/>
      <c r="N33" s="42">
        <f>SUMIFS('Tăng ca lễ'!M:M, 'Tăng ca lễ'!L:L, C33)</f>
        <v>0</v>
      </c>
      <c r="O33" s="35">
        <f>IF(OR(D33="PT", D33="DSHV"), SUMIFS('Tăng ca lễ'!O:O, 'Tăng ca lễ'!L:L, C33)*2, SUMIFS('Tăng ca lễ'!O:O, 'Tăng ca lễ'!L:L, C33)*3)</f>
        <v>0</v>
      </c>
      <c r="P33" s="35">
        <f>IF(OR(D33="PT", D33="DSHV"), SUMIFS('Tăng ca lễ'!P:P, 'Tăng ca lễ'!L:L, C33)*2, SUMIFS('Tăng ca lễ'!P:P, 'Tăng ca lễ'!L:L, C33)*3)</f>
        <v>0</v>
      </c>
      <c r="Q33" s="35"/>
      <c r="R33" s="42">
        <f>MIN(31, SUMIFS('Ngày công'!H:H, 'Ngày công'!B:B, C33))</f>
        <v>8</v>
      </c>
      <c r="S33" s="40">
        <f>SUMIFS('Công Đào tạo'!G:G, 'Công Đào tạo'!F:F, C33)</f>
        <v>0</v>
      </c>
      <c r="T33" s="35">
        <v>0</v>
      </c>
      <c r="U33" s="202"/>
      <c r="V33" s="45">
        <f t="shared" si="4"/>
        <v>0</v>
      </c>
      <c r="W33" s="42"/>
      <c r="X33" s="42">
        <f t="shared" si="5"/>
        <v>0</v>
      </c>
      <c r="Y33" s="42"/>
      <c r="Z33" s="42"/>
      <c r="AA33" s="42">
        <f>IFERROR(VLOOKUP(C33, 'MiniKat - HN'!$A:$L, 12, FALSE), 0) + IFERROR(VLOOKUP(C33, 'MiniKat - HCM'!$A:$J, 10, FALSE), 0)</f>
        <v>0</v>
      </c>
      <c r="AB33" s="42">
        <f>IF(OR(TRIM(D33)="CHT", TRIM(D33)="Q.CHT"), SUMIFS('MiniKat - HN'!$Y:$Y, 'MiniKat - HN'!$N:$N, B33) + SUMIFS('MiniKat - HCM'!$U:$U, 'MiniKat - HCM'!$M:$M, B33), 0)</f>
        <v>0</v>
      </c>
      <c r="AC33" s="42">
        <f>SUMIFS(whatsapp!$D:$D, whatsapp!$A:$A, C33)</f>
        <v>0</v>
      </c>
      <c r="AD33" s="42">
        <f>SUMIFS('Dự án'!$C:$C, 'Dự án'!$B:$B, C33)</f>
        <v>0</v>
      </c>
      <c r="AE33" s="42">
        <f>SUMIFS(KPI!$C:$C, KPI!$B:$B, C33)</f>
        <v>0</v>
      </c>
      <c r="AF33" s="43">
        <f>SUMIFS('Thưởng CK'!$C:$C, 'Thưởng CK'!$B:$B, C33)</f>
        <v>0</v>
      </c>
      <c r="AG33" s="42">
        <f>SUMIFS('Cận date'!$C:$C, 'Cận date'!$B:$B, C33)</f>
        <v>0</v>
      </c>
      <c r="AH33" s="42">
        <f>SUMIFS(Map!$D:$D, Map!$A:$A, C33)</f>
        <v>0</v>
      </c>
      <c r="AI33" s="42">
        <v>0</v>
      </c>
      <c r="AJ33" s="42">
        <f t="shared" si="6"/>
        <v>0</v>
      </c>
      <c r="AK33" s="42">
        <f>SUMIFS('KPI trừ'!$C:$C, 'KPI trừ'!$B:$B, C33)</f>
        <v>0</v>
      </c>
      <c r="AL33" s="42">
        <f>SUMIFS('KPI trừ'!$D:$D, 'KPI trừ'!$B:$B, C33)</f>
        <v>0</v>
      </c>
      <c r="AM33" s="42">
        <f>SUMIFS('KPI trừ'!$E:$E, 'KPI trừ'!$B:$B, C33)</f>
        <v>0</v>
      </c>
      <c r="AN33" s="42">
        <f>SUMIFS('KPI trừ'!$F:$F, 'KPI trừ'!$B:$B, C33)</f>
        <v>0</v>
      </c>
      <c r="AO33" s="42">
        <f>SUMIFS('KPI trừ'!$G:$G, 'KPI trừ'!$B:$B, C33)</f>
        <v>0</v>
      </c>
      <c r="AP33" s="41">
        <f>IFERROR(INDEX('KPI trừ'!$H:$H, MATCH(C33, 'KPI trừ'!$B:$B, 0)), "")</f>
        <v>0</v>
      </c>
      <c r="AQ33" s="28"/>
      <c r="AR33" s="41"/>
      <c r="AS33" s="41"/>
      <c r="AT33" s="41"/>
      <c r="AU33" s="41"/>
      <c r="AV33" s="41"/>
      <c r="AW33" s="41"/>
      <c r="AX33" s="41"/>
      <c r="AY33" s="41"/>
      <c r="AZ33" s="41"/>
      <c r="BA33" s="41"/>
    </row>
    <row r="34" spans="1:53" ht="15.6" customHeight="1">
      <c r="A34" s="34">
        <v>32</v>
      </c>
      <c r="B34" s="35" t="s">
        <v>50</v>
      </c>
      <c r="C34" s="36" t="s">
        <v>138</v>
      </c>
      <c r="D34" s="34" t="s">
        <v>119</v>
      </c>
      <c r="E34" s="145">
        <f t="shared" si="0"/>
        <v>121.38333333333333</v>
      </c>
      <c r="F34" s="145">
        <f t="shared" si="1"/>
        <v>0</v>
      </c>
      <c r="G34" s="40">
        <f>SUMIFS('Giờ công'!I:I, 'Giờ công'!H:H, C34)</f>
        <v>121.38333333333333</v>
      </c>
      <c r="H34" s="40">
        <f>SUMIFS('Giờ công'!J:J, 'Giờ công'!H:H, C34)</f>
        <v>0</v>
      </c>
      <c r="I34" s="42" t="str">
        <f t="shared" si="2"/>
        <v/>
      </c>
      <c r="J34" s="42">
        <f t="shared" si="3"/>
        <v>5</v>
      </c>
      <c r="K34" s="42">
        <f>SUMIFS('Ngày công'!I:I, 'Ngày công'!B:B, C34)</f>
        <v>0</v>
      </c>
      <c r="L34" s="35"/>
      <c r="M34" s="35"/>
      <c r="N34" s="42">
        <f>SUMIFS('Tăng ca lễ'!M:M, 'Tăng ca lễ'!L:L, C34)</f>
        <v>0</v>
      </c>
      <c r="O34" s="35">
        <f>IF(OR(D34="PT", D34="DSHV"), SUMIFS('Tăng ca lễ'!O:O, 'Tăng ca lễ'!L:L, C34)*2, SUMIFS('Tăng ca lễ'!O:O, 'Tăng ca lễ'!L:L, C34)*3)</f>
        <v>0</v>
      </c>
      <c r="P34" s="35">
        <f>IF(OR(D34="PT", D34="DSHV"), SUMIFS('Tăng ca lễ'!P:P, 'Tăng ca lễ'!L:L, C34)*2, SUMIFS('Tăng ca lễ'!P:P, 'Tăng ca lễ'!L:L, C34)*3)</f>
        <v>0</v>
      </c>
      <c r="Q34" s="35"/>
      <c r="R34" s="42">
        <f>MIN(31, SUMIFS('Ngày công'!H:H, 'Ngày công'!B:B, C34))</f>
        <v>15</v>
      </c>
      <c r="S34" s="40">
        <f>SUMIFS('Công Đào tạo'!G:G, 'Công Đào tạo'!F:F, C34)</f>
        <v>0</v>
      </c>
      <c r="T34" s="35">
        <v>0</v>
      </c>
      <c r="U34" s="202"/>
      <c r="V34" s="42">
        <f t="shared" si="4"/>
        <v>0</v>
      </c>
      <c r="W34" s="42"/>
      <c r="X34" s="42">
        <f t="shared" si="5"/>
        <v>0</v>
      </c>
      <c r="Y34" s="42"/>
      <c r="Z34" s="42"/>
      <c r="AA34" s="42">
        <f>IFERROR(VLOOKUP(C34, 'MiniKat - HN'!$A:$L, 12, FALSE), 0) + IFERROR(VLOOKUP(C34, 'MiniKat - HCM'!$A:$J, 10, FALSE), 0)</f>
        <v>0</v>
      </c>
      <c r="AB34" s="42">
        <f>IF(OR(TRIM(D34)="CHT", TRIM(D34)="Q.CHT"), SUMIFS('MiniKat - HN'!$Y:$Y, 'MiniKat - HN'!$N:$N, B34) + SUMIFS('MiniKat - HCM'!$U:$U, 'MiniKat - HCM'!$M:$M, B34), 0)</f>
        <v>0</v>
      </c>
      <c r="AC34" s="42">
        <f>SUMIFS(whatsapp!$D:$D, whatsapp!$A:$A, C34)</f>
        <v>0</v>
      </c>
      <c r="AD34" s="42">
        <f>SUMIFS('Dự án'!$C:$C, 'Dự án'!$B:$B, C34)</f>
        <v>0</v>
      </c>
      <c r="AE34" s="42">
        <f>SUMIFS(KPI!$C:$C, KPI!$B:$B, C34)</f>
        <v>0</v>
      </c>
      <c r="AF34" s="43">
        <f>SUMIFS('Thưởng CK'!$C:$C, 'Thưởng CK'!$B:$B, C34)</f>
        <v>0</v>
      </c>
      <c r="AG34" s="42">
        <f>SUMIFS('Cận date'!$C:$C, 'Cận date'!$B:$B, C34)</f>
        <v>0</v>
      </c>
      <c r="AH34" s="42">
        <f>SUMIFS(Map!$D:$D, Map!$A:$A, C34)</f>
        <v>0</v>
      </c>
      <c r="AI34" s="42">
        <v>0</v>
      </c>
      <c r="AJ34" s="42">
        <f t="shared" si="6"/>
        <v>0</v>
      </c>
      <c r="AK34" s="42">
        <f>SUMIFS('KPI trừ'!$C:$C, 'KPI trừ'!$B:$B, C34)</f>
        <v>0</v>
      </c>
      <c r="AL34" s="42">
        <f>SUMIFS('KPI trừ'!$D:$D, 'KPI trừ'!$B:$B, C34)</f>
        <v>0</v>
      </c>
      <c r="AM34" s="42">
        <f>SUMIFS('KPI trừ'!$E:$E, 'KPI trừ'!$B:$B, C34)</f>
        <v>0</v>
      </c>
      <c r="AN34" s="42">
        <f>SUMIFS('KPI trừ'!$F:$F, 'KPI trừ'!$B:$B, C34)</f>
        <v>0</v>
      </c>
      <c r="AO34" s="42">
        <f>SUMIFS('KPI trừ'!$G:$G, 'KPI trừ'!$B:$B, C34)</f>
        <v>0</v>
      </c>
      <c r="AP34" s="41">
        <f>IFERROR(INDEX('KPI trừ'!$H:$H, MATCH(C34, 'KPI trừ'!$B:$B, 0)), "")</f>
        <v>0</v>
      </c>
      <c r="AQ34" s="28"/>
      <c r="AR34" s="41"/>
      <c r="AS34" s="41"/>
      <c r="AT34" s="41"/>
      <c r="AU34" s="41"/>
      <c r="AV34" s="41"/>
      <c r="AW34" s="41"/>
      <c r="AX34" s="41"/>
      <c r="AY34" s="41"/>
      <c r="AZ34" s="41"/>
      <c r="BA34" s="41"/>
    </row>
    <row r="35" spans="1:53" ht="15.6" customHeight="1">
      <c r="A35" s="34">
        <v>33</v>
      </c>
      <c r="B35" s="35" t="s">
        <v>51</v>
      </c>
      <c r="C35" s="36" t="s">
        <v>139</v>
      </c>
      <c r="D35" s="34" t="s">
        <v>108</v>
      </c>
      <c r="E35" s="145">
        <f t="shared" ref="E35:E58" si="7">SUM(G35, I35, L35, O35, S35, T35)</f>
        <v>217.86666666666667</v>
      </c>
      <c r="F35" s="145">
        <f t="shared" ref="F35:F58" si="8">SUM(H35, P35)</f>
        <v>8</v>
      </c>
      <c r="G35" s="40">
        <f>SUMIFS('Giờ công'!I:I, 'Giờ công'!H:H, C35)</f>
        <v>217.86666666666667</v>
      </c>
      <c r="H35" s="40">
        <f>SUMIFS('Giờ công'!J:J, 'Giờ công'!H:H, C35)</f>
        <v>8</v>
      </c>
      <c r="I35" s="42" t="str">
        <f t="shared" ref="I35:I58" si="9">IF(R35&gt;=30, 16, IF(R35=29, 8, ""))</f>
        <v/>
      </c>
      <c r="J35" s="42">
        <f t="shared" ref="J35:J66" si="10">MIN(ROUND(G35/24, 0), MAX(0, 31-K35))</f>
        <v>9</v>
      </c>
      <c r="K35" s="42">
        <f>SUMIFS('Ngày công'!I:I, 'Ngày công'!B:B, C35)</f>
        <v>1</v>
      </c>
      <c r="L35" s="35"/>
      <c r="M35" s="35"/>
      <c r="N35" s="42">
        <f>SUMIFS('Tăng ca lễ'!M:M, 'Tăng ca lễ'!L:L, C35)</f>
        <v>0</v>
      </c>
      <c r="O35" s="35">
        <f>IF(OR(D35="PT", D35="DSHV"), SUMIFS('Tăng ca lễ'!O:O, 'Tăng ca lễ'!L:L, C35)*2, SUMIFS('Tăng ca lễ'!O:O, 'Tăng ca lễ'!L:L, C35)*3)</f>
        <v>0</v>
      </c>
      <c r="P35" s="35">
        <f>IF(OR(D35="PT", D35="DSHV"), SUMIFS('Tăng ca lễ'!P:P, 'Tăng ca lễ'!L:L, C35)*2, SUMIFS('Tăng ca lễ'!P:P, 'Tăng ca lễ'!L:L, C35)*3)</f>
        <v>0</v>
      </c>
      <c r="Q35" s="35"/>
      <c r="R35" s="42">
        <f>MIN(31, SUMIFS('Ngày công'!H:H, 'Ngày công'!B:B, C35))</f>
        <v>26</v>
      </c>
      <c r="S35" s="40">
        <f>SUMIFS('Công Đào tạo'!G:G, 'Công Đào tạo'!F:F, C35)</f>
        <v>0</v>
      </c>
      <c r="T35" s="35">
        <v>0</v>
      </c>
      <c r="U35" s="202"/>
      <c r="V35" s="45">
        <f t="shared" ref="V35:V58" si="11">IF(OR(TRIM(D35)="CHT", TRIM(D35)="Q.CHT"), 500000/31*R35, 0)</f>
        <v>419354.83870967745</v>
      </c>
      <c r="W35" s="42"/>
      <c r="X35" s="42">
        <f t="shared" ref="X35:X58" si="12">IF(ISNUMBER(SEARCH("DSCD", D35)), MIN(1500000, ROUND(1500000/28*K35, 0)), IF(K35&gt;20, MIN(1500000, ROUND(1500000/28*K35, 0)), 0))</f>
        <v>0</v>
      </c>
      <c r="Y35" s="42"/>
      <c r="Z35" s="42"/>
      <c r="AA35" s="42">
        <f>IFERROR(VLOOKUP(C35, 'MiniKat - HN'!$A:$L, 12, FALSE), 0) + IFERROR(VLOOKUP(C35, 'MiniKat - HCM'!$A:$J, 10, FALSE), 0)</f>
        <v>0</v>
      </c>
      <c r="AB35" s="42">
        <f>IF(OR(TRIM(D35)="CHT", TRIM(D35)="Q.CHT"), SUMIFS('MiniKat - HN'!$Y:$Y, 'MiniKat - HN'!$N:$N, B35) + SUMIFS('MiniKat - HCM'!$U:$U, 'MiniKat - HCM'!$M:$M, B35), 0)</f>
        <v>0</v>
      </c>
      <c r="AC35" s="42">
        <f>SUMIFS(whatsapp!$D:$D, whatsapp!$A:$A, C35)</f>
        <v>0</v>
      </c>
      <c r="AD35" s="42">
        <f>SUMIFS('Dự án'!$C:$C, 'Dự án'!$B:$B, C35)</f>
        <v>0</v>
      </c>
      <c r="AE35" s="42">
        <f>SUMIFS(KPI!$C:$C, KPI!$B:$B, C35)</f>
        <v>0</v>
      </c>
      <c r="AF35" s="43">
        <f>SUMIFS('Thưởng CK'!$C:$C, 'Thưởng CK'!$B:$B, C35)</f>
        <v>1313900</v>
      </c>
      <c r="AG35" s="42">
        <f>SUMIFS('Cận date'!$C:$C, 'Cận date'!$B:$B, C35)</f>
        <v>7827</v>
      </c>
      <c r="AH35" s="42">
        <f>SUMIFS(Map!$D:$D, Map!$A:$A, C35)</f>
        <v>0</v>
      </c>
      <c r="AI35" s="42">
        <v>0</v>
      </c>
      <c r="AJ35" s="42">
        <f t="shared" ref="AJ35:AJ66" si="13">SUM(AK35:AO35)</f>
        <v>0</v>
      </c>
      <c r="AK35" s="42">
        <f>SUMIFS('KPI trừ'!$C:$C, 'KPI trừ'!$B:$B, C35)</f>
        <v>0</v>
      </c>
      <c r="AL35" s="42">
        <f>SUMIFS('KPI trừ'!$D:$D, 'KPI trừ'!$B:$B, C35)</f>
        <v>0</v>
      </c>
      <c r="AM35" s="42">
        <f>SUMIFS('KPI trừ'!$E:$E, 'KPI trừ'!$B:$B, C35)</f>
        <v>0</v>
      </c>
      <c r="AN35" s="42">
        <f>SUMIFS('KPI trừ'!$F:$F, 'KPI trừ'!$B:$B, C35)</f>
        <v>0</v>
      </c>
      <c r="AO35" s="42">
        <f>SUMIFS('KPI trừ'!$G:$G, 'KPI trừ'!$B:$B, C35)</f>
        <v>0</v>
      </c>
      <c r="AP35" s="41">
        <f>IFERROR(INDEX('KPI trừ'!$H:$H, MATCH(C35, 'KPI trừ'!$B:$B, 0)), "")</f>
        <v>0</v>
      </c>
      <c r="AQ35" s="28"/>
      <c r="AR35" s="41"/>
      <c r="AS35" s="41"/>
      <c r="AT35" s="41"/>
      <c r="AU35" s="41"/>
      <c r="AV35" s="41"/>
      <c r="AW35" s="41"/>
      <c r="AX35" s="41"/>
      <c r="AY35" s="41"/>
      <c r="AZ35" s="41"/>
      <c r="BA35" s="41"/>
    </row>
    <row r="36" spans="1:53" ht="15.6" customHeight="1">
      <c r="A36" s="34">
        <v>34</v>
      </c>
      <c r="B36" s="35" t="s">
        <v>51</v>
      </c>
      <c r="C36" s="36" t="s">
        <v>140</v>
      </c>
      <c r="D36" s="34" t="s">
        <v>110</v>
      </c>
      <c r="E36" s="145">
        <f t="shared" si="7"/>
        <v>18.099999999999994</v>
      </c>
      <c r="F36" s="145">
        <f t="shared" si="8"/>
        <v>196.83333333333334</v>
      </c>
      <c r="G36" s="40">
        <f>SUMIFS('Giờ công'!I:I, 'Giờ công'!H:H, C36)</f>
        <v>18.099999999999994</v>
      </c>
      <c r="H36" s="40">
        <f>SUMIFS('Giờ công'!J:J, 'Giờ công'!H:H, C36)</f>
        <v>196.83333333333334</v>
      </c>
      <c r="I36" s="42" t="str">
        <f t="shared" si="9"/>
        <v/>
      </c>
      <c r="J36" s="42">
        <f t="shared" si="10"/>
        <v>1</v>
      </c>
      <c r="K36" s="42">
        <f>SUMIFS('Ngày công'!I:I, 'Ngày công'!B:B, C36)</f>
        <v>26</v>
      </c>
      <c r="L36" s="35"/>
      <c r="M36" s="35"/>
      <c r="N36" s="42">
        <f>SUMIFS('Tăng ca lễ'!M:M, 'Tăng ca lễ'!L:L, C36)</f>
        <v>0</v>
      </c>
      <c r="O36" s="35">
        <f>IF(OR(D36="PT", D36="DSHV"), SUMIFS('Tăng ca lễ'!O:O, 'Tăng ca lễ'!L:L, C36)*2, SUMIFS('Tăng ca lễ'!O:O, 'Tăng ca lễ'!L:L, C36)*3)</f>
        <v>0</v>
      </c>
      <c r="P36" s="35">
        <f>IF(OR(D36="PT", D36="DSHV"), SUMIFS('Tăng ca lễ'!P:P, 'Tăng ca lễ'!L:L, C36)*2, SUMIFS('Tăng ca lễ'!P:P, 'Tăng ca lễ'!L:L, C36)*3)</f>
        <v>0</v>
      </c>
      <c r="Q36" s="35"/>
      <c r="R36" s="42">
        <f>MIN(31, SUMIFS('Ngày công'!H:H, 'Ngày công'!B:B, C36))</f>
        <v>27</v>
      </c>
      <c r="S36" s="40">
        <f>SUMIFS('Công Đào tạo'!G:G, 'Công Đào tạo'!F:F, C36)</f>
        <v>0</v>
      </c>
      <c r="T36" s="35">
        <v>0</v>
      </c>
      <c r="U36" s="202"/>
      <c r="V36" s="45">
        <f t="shared" si="11"/>
        <v>0</v>
      </c>
      <c r="W36" s="42"/>
      <c r="X36" s="42">
        <f t="shared" si="12"/>
        <v>1392857</v>
      </c>
      <c r="Y36" s="42"/>
      <c r="Z36" s="42"/>
      <c r="AA36" s="42">
        <f>IFERROR(VLOOKUP(C36, 'MiniKat - HN'!$A:$L, 12, FALSE), 0) + IFERROR(VLOOKUP(C36, 'MiniKat - HCM'!$A:$J, 10, FALSE), 0)</f>
        <v>0</v>
      </c>
      <c r="AB36" s="42">
        <f>IF(OR(TRIM(D36)="CHT", TRIM(D36)="Q.CHT"), SUMIFS('MiniKat - HN'!$Y:$Y, 'MiniKat - HN'!$N:$N, B36) + SUMIFS('MiniKat - HCM'!$U:$U, 'MiniKat - HCM'!$M:$M, B36), 0)</f>
        <v>0</v>
      </c>
      <c r="AC36" s="42">
        <f>SUMIFS(whatsapp!$D:$D, whatsapp!$A:$A, C36)</f>
        <v>0</v>
      </c>
      <c r="AD36" s="42">
        <f>SUMIFS('Dự án'!$C:$C, 'Dự án'!$B:$B, C36)</f>
        <v>1000000</v>
      </c>
      <c r="AE36" s="42">
        <f>SUMIFS(KPI!$C:$C, KPI!$B:$B, C36)</f>
        <v>0</v>
      </c>
      <c r="AF36" s="43">
        <f>SUMIFS('Thưởng CK'!$C:$C, 'Thưởng CK'!$B:$B, C36)</f>
        <v>2337900</v>
      </c>
      <c r="AG36" s="42">
        <f>SUMIFS('Cận date'!$C:$C, 'Cận date'!$B:$B, C36)</f>
        <v>6740</v>
      </c>
      <c r="AH36" s="42">
        <f>SUMIFS(Map!$D:$D, Map!$A:$A, C36)</f>
        <v>0</v>
      </c>
      <c r="AI36" s="42">
        <v>0</v>
      </c>
      <c r="AJ36" s="42">
        <f t="shared" si="13"/>
        <v>0</v>
      </c>
      <c r="AK36" s="42">
        <f>SUMIFS('KPI trừ'!$C:$C, 'KPI trừ'!$B:$B, C36)</f>
        <v>0</v>
      </c>
      <c r="AL36" s="42">
        <f>SUMIFS('KPI trừ'!$D:$D, 'KPI trừ'!$B:$B, C36)</f>
        <v>0</v>
      </c>
      <c r="AM36" s="42">
        <f>SUMIFS('KPI trừ'!$E:$E, 'KPI trừ'!$B:$B, C36)</f>
        <v>0</v>
      </c>
      <c r="AN36" s="42">
        <f>SUMIFS('KPI trừ'!$F:$F, 'KPI trừ'!$B:$B, C36)</f>
        <v>0</v>
      </c>
      <c r="AO36" s="42">
        <f>SUMIFS('KPI trừ'!$G:$G, 'KPI trừ'!$B:$B, C36)</f>
        <v>0</v>
      </c>
      <c r="AP36" s="41">
        <f>IFERROR(INDEX('KPI trừ'!$H:$H, MATCH(C36, 'KPI trừ'!$B:$B, 0)), "")</f>
        <v>0</v>
      </c>
      <c r="AQ36" s="28"/>
      <c r="AR36" s="41"/>
      <c r="AS36" s="41"/>
      <c r="AT36" s="41"/>
      <c r="AU36" s="41"/>
      <c r="AV36" s="41"/>
      <c r="AW36" s="41"/>
      <c r="AX36" s="41"/>
      <c r="AY36" s="41"/>
      <c r="AZ36" s="41"/>
      <c r="BA36" s="41"/>
    </row>
    <row r="37" spans="1:53" ht="15.6" customHeight="1">
      <c r="A37" s="34">
        <v>35</v>
      </c>
      <c r="B37" s="35" t="s">
        <v>51</v>
      </c>
      <c r="C37" s="36" t="s">
        <v>141</v>
      </c>
      <c r="D37" s="34" t="s">
        <v>110</v>
      </c>
      <c r="E37" s="145">
        <f t="shared" si="7"/>
        <v>88.899999999999977</v>
      </c>
      <c r="F37" s="145">
        <f t="shared" si="8"/>
        <v>226.13333333333333</v>
      </c>
      <c r="G37" s="40">
        <f>SUMIFS('Giờ công'!I:I, 'Giờ công'!H:H, C37)</f>
        <v>80.899999999999977</v>
      </c>
      <c r="H37" s="40">
        <f>SUMIFS('Giờ công'!J:J, 'Giờ công'!H:H, C37)</f>
        <v>226.13333333333333</v>
      </c>
      <c r="I37" s="42">
        <f t="shared" si="9"/>
        <v>8</v>
      </c>
      <c r="J37" s="42">
        <f t="shared" si="10"/>
        <v>2</v>
      </c>
      <c r="K37" s="42">
        <f>SUMIFS('Ngày công'!I:I, 'Ngày công'!B:B, C37)</f>
        <v>29</v>
      </c>
      <c r="L37" s="35"/>
      <c r="M37" s="35"/>
      <c r="N37" s="42">
        <f>SUMIFS('Tăng ca lễ'!M:M, 'Tăng ca lễ'!L:L, C37)</f>
        <v>0</v>
      </c>
      <c r="O37" s="35">
        <f>IF(OR(D37="PT", D37="DSHV"), SUMIFS('Tăng ca lễ'!O:O, 'Tăng ca lễ'!L:L, C37)*2, SUMIFS('Tăng ca lễ'!O:O, 'Tăng ca lễ'!L:L, C37)*3)</f>
        <v>0</v>
      </c>
      <c r="P37" s="35">
        <f>IF(OR(D37="PT", D37="DSHV"), SUMIFS('Tăng ca lễ'!P:P, 'Tăng ca lễ'!L:L, C37)*2, SUMIFS('Tăng ca lễ'!P:P, 'Tăng ca lễ'!L:L, C37)*3)</f>
        <v>0</v>
      </c>
      <c r="Q37" s="35"/>
      <c r="R37" s="42">
        <f>MIN(31, SUMIFS('Ngày công'!H:H, 'Ngày công'!B:B, C37))</f>
        <v>29</v>
      </c>
      <c r="S37" s="40">
        <f>SUMIFS('Công Đào tạo'!G:G, 'Công Đào tạo'!F:F, C37)</f>
        <v>0</v>
      </c>
      <c r="T37" s="35">
        <v>0</v>
      </c>
      <c r="U37" s="202"/>
      <c r="V37" s="45">
        <f t="shared" si="11"/>
        <v>0</v>
      </c>
      <c r="W37" s="42"/>
      <c r="X37" s="42">
        <f t="shared" si="12"/>
        <v>1500000</v>
      </c>
      <c r="Y37" s="42"/>
      <c r="Z37" s="42"/>
      <c r="AA37" s="42">
        <f>IFERROR(VLOOKUP(C37, 'MiniKat - HN'!$A:$L, 12, FALSE), 0) + IFERROR(VLOOKUP(C37, 'MiniKat - HCM'!$A:$J, 10, FALSE), 0)</f>
        <v>0</v>
      </c>
      <c r="AB37" s="42">
        <f>IF(OR(TRIM(D37)="CHT", TRIM(D37)="Q.CHT"), SUMIFS('MiniKat - HN'!$Y:$Y, 'MiniKat - HN'!$N:$N, B37) + SUMIFS('MiniKat - HCM'!$U:$U, 'MiniKat - HCM'!$M:$M, B37), 0)</f>
        <v>0</v>
      </c>
      <c r="AC37" s="42">
        <f>SUMIFS(whatsapp!$D:$D, whatsapp!$A:$A, C37)</f>
        <v>0</v>
      </c>
      <c r="AD37" s="42">
        <f>SUMIFS('Dự án'!$C:$C, 'Dự án'!$B:$B, C37)</f>
        <v>1000000</v>
      </c>
      <c r="AE37" s="42">
        <f>SUMIFS(KPI!$C:$C, KPI!$B:$B, C37)</f>
        <v>876951</v>
      </c>
      <c r="AF37" s="43">
        <f>SUMIFS('Thưởng CK'!$C:$C, 'Thưởng CK'!$B:$B, C37)</f>
        <v>2493200</v>
      </c>
      <c r="AG37" s="42">
        <f>SUMIFS('Cận date'!$C:$C, 'Cận date'!$B:$B, C37)</f>
        <v>7545</v>
      </c>
      <c r="AH37" s="42">
        <f>SUMIFS(Map!$D:$D, Map!$A:$A, C37)</f>
        <v>0</v>
      </c>
      <c r="AI37" s="42">
        <v>0</v>
      </c>
      <c r="AJ37" s="42">
        <f t="shared" si="13"/>
        <v>0</v>
      </c>
      <c r="AK37" s="42">
        <f>SUMIFS('KPI trừ'!$C:$C, 'KPI trừ'!$B:$B, C37)</f>
        <v>0</v>
      </c>
      <c r="AL37" s="42">
        <f>SUMIFS('KPI trừ'!$D:$D, 'KPI trừ'!$B:$B, C37)</f>
        <v>0</v>
      </c>
      <c r="AM37" s="42">
        <f>SUMIFS('KPI trừ'!$E:$E, 'KPI trừ'!$B:$B, C37)</f>
        <v>0</v>
      </c>
      <c r="AN37" s="42">
        <f>SUMIFS('KPI trừ'!$F:$F, 'KPI trừ'!$B:$B, C37)</f>
        <v>0</v>
      </c>
      <c r="AO37" s="42">
        <f>SUMIFS('KPI trừ'!$G:$G, 'KPI trừ'!$B:$B, C37)</f>
        <v>0</v>
      </c>
      <c r="AP37" s="41">
        <f>IFERROR(INDEX('KPI trừ'!$H:$H, MATCH(C37, 'KPI trừ'!$B:$B, 0)), "")</f>
        <v>0</v>
      </c>
      <c r="AQ37" s="28"/>
      <c r="AR37" s="41"/>
      <c r="AS37" s="41"/>
      <c r="AT37" s="41"/>
      <c r="AU37" s="41"/>
      <c r="AV37" s="41"/>
      <c r="AW37" s="41"/>
      <c r="AX37" s="41"/>
      <c r="AY37" s="41"/>
      <c r="AZ37" s="41"/>
      <c r="BA37" s="41"/>
    </row>
    <row r="38" spans="1:53" ht="15.6" customHeight="1">
      <c r="A38" s="34">
        <v>36</v>
      </c>
      <c r="B38" s="35" t="s">
        <v>51</v>
      </c>
      <c r="C38" s="36" t="s">
        <v>142</v>
      </c>
      <c r="D38" s="34" t="s">
        <v>104</v>
      </c>
      <c r="E38" s="145">
        <f t="shared" si="7"/>
        <v>216.53333333333333</v>
      </c>
      <c r="F38" s="145">
        <f t="shared" si="8"/>
        <v>0</v>
      </c>
      <c r="G38" s="40">
        <f>SUMIFS('Giờ công'!I:I, 'Giờ công'!H:H, C38)</f>
        <v>216.53333333333333</v>
      </c>
      <c r="H38" s="40">
        <f>SUMIFS('Giờ công'!J:J, 'Giờ công'!H:H, C38)</f>
        <v>0</v>
      </c>
      <c r="I38" s="42" t="str">
        <f t="shared" si="9"/>
        <v/>
      </c>
      <c r="J38" s="42">
        <f t="shared" si="10"/>
        <v>9</v>
      </c>
      <c r="K38" s="42">
        <f>SUMIFS('Ngày công'!I:I, 'Ngày công'!B:B, C38)</f>
        <v>0</v>
      </c>
      <c r="L38" s="35"/>
      <c r="M38" s="35"/>
      <c r="N38" s="42">
        <f>SUMIFS('Tăng ca lễ'!M:M, 'Tăng ca lễ'!L:L, C38)</f>
        <v>0</v>
      </c>
      <c r="O38" s="35">
        <f>IF(OR(D38="PT", D38="DSHV"), SUMIFS('Tăng ca lễ'!O:O, 'Tăng ca lễ'!L:L, C38)*2, SUMIFS('Tăng ca lễ'!O:O, 'Tăng ca lễ'!L:L, C38)*3)</f>
        <v>0</v>
      </c>
      <c r="P38" s="35">
        <f>IF(OR(D38="PT", D38="DSHV"), SUMIFS('Tăng ca lễ'!P:P, 'Tăng ca lễ'!L:L, C38)*2, SUMIFS('Tăng ca lễ'!P:P, 'Tăng ca lễ'!L:L, C38)*3)</f>
        <v>0</v>
      </c>
      <c r="Q38" s="35"/>
      <c r="R38" s="42">
        <f>MIN(31, SUMIFS('Ngày công'!H:H, 'Ngày công'!B:B, C38))</f>
        <v>28</v>
      </c>
      <c r="S38" s="40">
        <f>SUMIFS('Công Đào tạo'!G:G, 'Công Đào tạo'!F:F, C38)</f>
        <v>0</v>
      </c>
      <c r="T38" s="35">
        <v>0</v>
      </c>
      <c r="U38" s="202"/>
      <c r="V38" s="45">
        <f t="shared" si="11"/>
        <v>0</v>
      </c>
      <c r="W38" s="42"/>
      <c r="X38" s="42">
        <f t="shared" si="12"/>
        <v>0</v>
      </c>
      <c r="Y38" s="42"/>
      <c r="Z38" s="42"/>
      <c r="AA38" s="42">
        <f>IFERROR(VLOOKUP(C38, 'MiniKat - HN'!$A:$L, 12, FALSE), 0) + IFERROR(VLOOKUP(C38, 'MiniKat - HCM'!$A:$J, 10, FALSE), 0)</f>
        <v>0</v>
      </c>
      <c r="AB38" s="42">
        <f>IF(OR(TRIM(D38)="CHT", TRIM(D38)="Q.CHT"), SUMIFS('MiniKat - HN'!$Y:$Y, 'MiniKat - HN'!$N:$N, B38) + SUMIFS('MiniKat - HCM'!$U:$U, 'MiniKat - HCM'!$M:$M, B38), 0)</f>
        <v>0</v>
      </c>
      <c r="AC38" s="42">
        <f>SUMIFS(whatsapp!$D:$D, whatsapp!$A:$A, C38)</f>
        <v>0</v>
      </c>
      <c r="AD38" s="42">
        <f>SUMIFS('Dự án'!$C:$C, 'Dự án'!$B:$B, C38)</f>
        <v>500000</v>
      </c>
      <c r="AE38" s="42">
        <f>SUMIFS(KPI!$C:$C, KPI!$B:$B, C38)</f>
        <v>0</v>
      </c>
      <c r="AF38" s="43">
        <f>SUMIFS('Thưởng CK'!$C:$C, 'Thưởng CK'!$B:$B, C38)</f>
        <v>1875900</v>
      </c>
      <c r="AG38" s="42">
        <f>SUMIFS('Cận date'!$C:$C, 'Cận date'!$B:$B, C38)</f>
        <v>24405</v>
      </c>
      <c r="AH38" s="42">
        <f>SUMIFS(Map!$D:$D, Map!$A:$A, C38)</f>
        <v>0</v>
      </c>
      <c r="AI38" s="42">
        <v>0</v>
      </c>
      <c r="AJ38" s="42">
        <f t="shared" si="13"/>
        <v>0</v>
      </c>
      <c r="AK38" s="42">
        <f>SUMIFS('KPI trừ'!$C:$C, 'KPI trừ'!$B:$B, C38)</f>
        <v>0</v>
      </c>
      <c r="AL38" s="42">
        <f>SUMIFS('KPI trừ'!$D:$D, 'KPI trừ'!$B:$B, C38)</f>
        <v>0</v>
      </c>
      <c r="AM38" s="42">
        <f>SUMIFS('KPI trừ'!$E:$E, 'KPI trừ'!$B:$B, C38)</f>
        <v>0</v>
      </c>
      <c r="AN38" s="42">
        <f>SUMIFS('KPI trừ'!$F:$F, 'KPI trừ'!$B:$B, C38)</f>
        <v>0</v>
      </c>
      <c r="AO38" s="42">
        <f>SUMIFS('KPI trừ'!$G:$G, 'KPI trừ'!$B:$B, C38)</f>
        <v>0</v>
      </c>
      <c r="AP38" s="41">
        <f>IFERROR(INDEX('KPI trừ'!$H:$H, MATCH(C38, 'KPI trừ'!$B:$B, 0)), "")</f>
        <v>0</v>
      </c>
      <c r="AQ38" s="28"/>
      <c r="AR38" s="41"/>
      <c r="AS38" s="41"/>
      <c r="AT38" s="41"/>
      <c r="AU38" s="41"/>
      <c r="AV38" s="41"/>
      <c r="AW38" s="41"/>
      <c r="AX38" s="41"/>
      <c r="AY38" s="41"/>
      <c r="AZ38" s="41"/>
      <c r="BA38" s="41"/>
    </row>
    <row r="39" spans="1:53" ht="15.6" customHeight="1">
      <c r="A39" s="34">
        <v>37</v>
      </c>
      <c r="B39" s="35" t="s">
        <v>52</v>
      </c>
      <c r="C39" s="36" t="s">
        <v>143</v>
      </c>
      <c r="D39" s="34" t="s">
        <v>108</v>
      </c>
      <c r="E39" s="145">
        <f t="shared" si="7"/>
        <v>273.7</v>
      </c>
      <c r="F39" s="145">
        <f t="shared" si="8"/>
        <v>4.3166666666666664</v>
      </c>
      <c r="G39" s="40">
        <f>SUMIFS('Giờ công'!I:I, 'Giờ công'!H:H, C39)</f>
        <v>273.7</v>
      </c>
      <c r="H39" s="40">
        <f>SUMIFS('Giờ công'!J:J, 'Giờ công'!H:H, C39)</f>
        <v>4.3166666666666664</v>
      </c>
      <c r="I39" s="42" t="str">
        <f t="shared" si="9"/>
        <v/>
      </c>
      <c r="J39" s="42">
        <f t="shared" si="10"/>
        <v>11</v>
      </c>
      <c r="K39" s="42">
        <f>SUMIFS('Ngày công'!I:I, 'Ngày công'!B:B, C39)</f>
        <v>0</v>
      </c>
      <c r="L39" s="35"/>
      <c r="M39" s="35"/>
      <c r="N39" s="42">
        <f>SUMIFS('Tăng ca lễ'!M:M, 'Tăng ca lễ'!L:L, C39)</f>
        <v>0</v>
      </c>
      <c r="O39" s="35">
        <f>IF(OR(D39="PT", D39="DSHV"), SUMIFS('Tăng ca lễ'!O:O, 'Tăng ca lễ'!L:L, C39)*2, SUMIFS('Tăng ca lễ'!O:O, 'Tăng ca lễ'!L:L, C39)*3)</f>
        <v>0</v>
      </c>
      <c r="P39" s="35">
        <f>IF(OR(D39="PT", D39="DSHV"), SUMIFS('Tăng ca lễ'!P:P, 'Tăng ca lễ'!L:L, C39)*2, SUMIFS('Tăng ca lễ'!P:P, 'Tăng ca lễ'!L:L, C39)*3)</f>
        <v>0</v>
      </c>
      <c r="Q39" s="35"/>
      <c r="R39" s="42">
        <f>MIN(31, SUMIFS('Ngày công'!H:H, 'Ngày công'!B:B, C39))</f>
        <v>24</v>
      </c>
      <c r="S39" s="40">
        <f>SUMIFS('Công Đào tạo'!G:G, 'Công Đào tạo'!F:F, C39)</f>
        <v>0</v>
      </c>
      <c r="T39" s="35">
        <v>0</v>
      </c>
      <c r="U39" s="202"/>
      <c r="V39" s="45">
        <f t="shared" si="11"/>
        <v>387096.77419354842</v>
      </c>
      <c r="W39" s="42"/>
      <c r="X39" s="42">
        <f t="shared" si="12"/>
        <v>0</v>
      </c>
      <c r="Y39" s="42"/>
      <c r="Z39" s="42"/>
      <c r="AA39" s="42">
        <f>IFERROR(VLOOKUP(C39, 'MiniKat - HN'!$A:$L, 12, FALSE), 0) + IFERROR(VLOOKUP(C39, 'MiniKat - HCM'!$A:$J, 10, FALSE), 0)</f>
        <v>0</v>
      </c>
      <c r="AB39" s="42">
        <f>IF(OR(TRIM(D39)="CHT", TRIM(D39)="Q.CHT"), SUMIFS('MiniKat - HN'!$Y:$Y, 'MiniKat - HN'!$N:$N, B39) + SUMIFS('MiniKat - HCM'!$U:$U, 'MiniKat - HCM'!$M:$M, B39), 0)</f>
        <v>150000</v>
      </c>
      <c r="AC39" s="42">
        <f>SUMIFS(whatsapp!$D:$D, whatsapp!$A:$A, C39)</f>
        <v>0</v>
      </c>
      <c r="AD39" s="42">
        <f>SUMIFS('Dự án'!$C:$C, 'Dự án'!$B:$B, C39)</f>
        <v>0</v>
      </c>
      <c r="AE39" s="42">
        <f>SUMIFS(KPI!$C:$C, KPI!$B:$B, C39)</f>
        <v>1686872</v>
      </c>
      <c r="AF39" s="43">
        <f>SUMIFS('Thưởng CK'!$C:$C, 'Thưởng CK'!$B:$B, C39)</f>
        <v>1776600</v>
      </c>
      <c r="AG39" s="42">
        <f>SUMIFS('Cận date'!$C:$C, 'Cận date'!$B:$B, C39)</f>
        <v>0</v>
      </c>
      <c r="AH39" s="42">
        <f>SUMIFS(Map!$D:$D, Map!$A:$A, C39)</f>
        <v>0</v>
      </c>
      <c r="AI39" s="42">
        <v>0</v>
      </c>
      <c r="AJ39" s="42">
        <f t="shared" si="13"/>
        <v>0</v>
      </c>
      <c r="AK39" s="42">
        <f>SUMIFS('KPI trừ'!$C:$C, 'KPI trừ'!$B:$B, C39)</f>
        <v>0</v>
      </c>
      <c r="AL39" s="42">
        <f>SUMIFS('KPI trừ'!$D:$D, 'KPI trừ'!$B:$B, C39)</f>
        <v>0</v>
      </c>
      <c r="AM39" s="42">
        <f>SUMIFS('KPI trừ'!$E:$E, 'KPI trừ'!$B:$B, C39)</f>
        <v>0</v>
      </c>
      <c r="AN39" s="42">
        <f>SUMIFS('KPI trừ'!$F:$F, 'KPI trừ'!$B:$B, C39)</f>
        <v>0</v>
      </c>
      <c r="AO39" s="42">
        <f>SUMIFS('KPI trừ'!$G:$G, 'KPI trừ'!$B:$B, C39)</f>
        <v>0</v>
      </c>
      <c r="AP39" s="41">
        <f>IFERROR(INDEX('KPI trừ'!$H:$H, MATCH(C39, 'KPI trừ'!$B:$B, 0)), "")</f>
        <v>0</v>
      </c>
      <c r="AQ39" s="28"/>
      <c r="AR39" s="41"/>
      <c r="AS39" s="41"/>
      <c r="AT39" s="41"/>
      <c r="AU39" s="41"/>
      <c r="AV39" s="41"/>
      <c r="AW39" s="41"/>
      <c r="AX39" s="41"/>
      <c r="AY39" s="41"/>
      <c r="AZ39" s="41"/>
      <c r="BA39" s="41"/>
    </row>
    <row r="40" spans="1:53" ht="15.6" customHeight="1">
      <c r="A40" s="34">
        <v>38</v>
      </c>
      <c r="B40" s="35" t="s">
        <v>52</v>
      </c>
      <c r="C40" s="36" t="s">
        <v>144</v>
      </c>
      <c r="D40" s="34" t="s">
        <v>110</v>
      </c>
      <c r="E40" s="145">
        <f t="shared" si="7"/>
        <v>8.9666666666666686</v>
      </c>
      <c r="F40" s="145">
        <f t="shared" si="8"/>
        <v>206.46666666666667</v>
      </c>
      <c r="G40" s="40">
        <f>SUMIFS('Giờ công'!I:I, 'Giờ công'!H:H, C40)</f>
        <v>8.9666666666666686</v>
      </c>
      <c r="H40" s="40">
        <f>SUMIFS('Giờ công'!J:J, 'Giờ công'!H:H, C40)</f>
        <v>206.46666666666667</v>
      </c>
      <c r="I40" s="42" t="str">
        <f t="shared" si="9"/>
        <v/>
      </c>
      <c r="J40" s="42">
        <f t="shared" si="10"/>
        <v>0</v>
      </c>
      <c r="K40" s="42">
        <f>SUMIFS('Ngày công'!I:I, 'Ngày công'!B:B, C40)</f>
        <v>26</v>
      </c>
      <c r="L40" s="35"/>
      <c r="M40" s="35"/>
      <c r="N40" s="42">
        <f>SUMIFS('Tăng ca lễ'!M:M, 'Tăng ca lễ'!L:L, C40)</f>
        <v>0</v>
      </c>
      <c r="O40" s="35">
        <f>IF(OR(D40="PT", D40="DSHV"), SUMIFS('Tăng ca lễ'!O:O, 'Tăng ca lễ'!L:L, C40)*2, SUMIFS('Tăng ca lễ'!O:O, 'Tăng ca lễ'!L:L, C40)*3)</f>
        <v>0</v>
      </c>
      <c r="P40" s="35">
        <f>IF(OR(D40="PT", D40="DSHV"), SUMIFS('Tăng ca lễ'!P:P, 'Tăng ca lễ'!L:L, C40)*2, SUMIFS('Tăng ca lễ'!P:P, 'Tăng ca lễ'!L:L, C40)*3)</f>
        <v>0</v>
      </c>
      <c r="Q40" s="35"/>
      <c r="R40" s="42">
        <f>MIN(31, SUMIFS('Ngày công'!H:H, 'Ngày công'!B:B, C40))</f>
        <v>27</v>
      </c>
      <c r="S40" s="40">
        <f>SUMIFS('Công Đào tạo'!G:G, 'Công Đào tạo'!F:F, C40)</f>
        <v>0</v>
      </c>
      <c r="T40" s="35">
        <v>0</v>
      </c>
      <c r="U40" s="202"/>
      <c r="V40" s="45">
        <f t="shared" si="11"/>
        <v>0</v>
      </c>
      <c r="W40" s="42"/>
      <c r="X40" s="42">
        <f t="shared" si="12"/>
        <v>1392857</v>
      </c>
      <c r="Y40" s="42"/>
      <c r="Z40" s="42"/>
      <c r="AA40" s="42">
        <f>IFERROR(VLOOKUP(C40, 'MiniKat - HN'!$A:$L, 12, FALSE), 0) + IFERROR(VLOOKUP(C40, 'MiniKat - HCM'!$A:$J, 10, FALSE), 0)</f>
        <v>0</v>
      </c>
      <c r="AB40" s="42">
        <f>IF(OR(TRIM(D40)="CHT", TRIM(D40)="Q.CHT"), SUMIFS('MiniKat - HN'!$Y:$Y, 'MiniKat - HN'!$N:$N, B40) + SUMIFS('MiniKat - HCM'!$U:$U, 'MiniKat - HCM'!$M:$M, B40), 0)</f>
        <v>0</v>
      </c>
      <c r="AC40" s="42">
        <f>SUMIFS(whatsapp!$D:$D, whatsapp!$A:$A, C40)</f>
        <v>0</v>
      </c>
      <c r="AD40" s="42">
        <f>SUMIFS('Dự án'!$C:$C, 'Dự án'!$B:$B, C40)</f>
        <v>500000</v>
      </c>
      <c r="AE40" s="42">
        <f>SUMIFS(KPI!$C:$C, KPI!$B:$B, C40)</f>
        <v>0</v>
      </c>
      <c r="AF40" s="43">
        <f>SUMIFS('Thưởng CK'!$C:$C, 'Thưởng CK'!$B:$B, C40)</f>
        <v>2191150</v>
      </c>
      <c r="AG40" s="42">
        <f>SUMIFS('Cận date'!$C:$C, 'Cận date'!$B:$B, C40)</f>
        <v>9675</v>
      </c>
      <c r="AH40" s="42">
        <f>SUMIFS(Map!$D:$D, Map!$A:$A, C40)</f>
        <v>0</v>
      </c>
      <c r="AI40" s="42">
        <v>0</v>
      </c>
      <c r="AJ40" s="42">
        <f t="shared" si="13"/>
        <v>0</v>
      </c>
      <c r="AK40" s="42">
        <f>SUMIFS('KPI trừ'!$C:$C, 'KPI trừ'!$B:$B, C40)</f>
        <v>0</v>
      </c>
      <c r="AL40" s="42">
        <f>SUMIFS('KPI trừ'!$D:$D, 'KPI trừ'!$B:$B, C40)</f>
        <v>0</v>
      </c>
      <c r="AM40" s="42">
        <f>SUMIFS('KPI trừ'!$E:$E, 'KPI trừ'!$B:$B, C40)</f>
        <v>0</v>
      </c>
      <c r="AN40" s="42">
        <f>SUMIFS('KPI trừ'!$F:$F, 'KPI trừ'!$B:$B, C40)</f>
        <v>0</v>
      </c>
      <c r="AO40" s="42">
        <f>SUMIFS('KPI trừ'!$G:$G, 'KPI trừ'!$B:$B, C40)</f>
        <v>0</v>
      </c>
      <c r="AP40" s="41">
        <f>IFERROR(INDEX('KPI trừ'!$H:$H, MATCH(C40, 'KPI trừ'!$B:$B, 0)), "")</f>
        <v>0</v>
      </c>
      <c r="AQ40" s="28"/>
      <c r="AR40" s="41"/>
      <c r="AS40" s="41"/>
      <c r="AT40" s="41"/>
      <c r="AU40" s="41"/>
      <c r="AV40" s="41"/>
      <c r="AW40" s="41"/>
      <c r="AX40" s="41"/>
      <c r="AY40" s="41"/>
      <c r="AZ40" s="41"/>
      <c r="BA40" s="41"/>
    </row>
    <row r="41" spans="1:53" ht="15.6" customHeight="1">
      <c r="A41" s="68">
        <v>39</v>
      </c>
      <c r="B41" s="35" t="s">
        <v>52</v>
      </c>
      <c r="C41" s="36" t="s">
        <v>145</v>
      </c>
      <c r="D41" s="34" t="s">
        <v>102</v>
      </c>
      <c r="E41" s="145">
        <f t="shared" si="7"/>
        <v>1.9000000000000057</v>
      </c>
      <c r="F41" s="145">
        <f t="shared" si="8"/>
        <v>202.36666666666667</v>
      </c>
      <c r="G41" s="142">
        <f>SUMIFS('Giờ công'!I:I, 'Giờ công'!H:H, C41)</f>
        <v>1.9000000000000057</v>
      </c>
      <c r="H41" s="142">
        <f>SUMIFS('Giờ công'!J:J, 'Giờ công'!H:H, C41)</f>
        <v>202.36666666666667</v>
      </c>
      <c r="I41" s="61" t="str">
        <f t="shared" si="9"/>
        <v/>
      </c>
      <c r="J41" s="61">
        <f t="shared" si="10"/>
        <v>0</v>
      </c>
      <c r="K41" s="61">
        <f>SUMIFS('Ngày công'!I:I, 'Ngày công'!B:B, C41)</f>
        <v>25</v>
      </c>
      <c r="L41" s="61"/>
      <c r="M41" s="61"/>
      <c r="N41" s="61">
        <f>SUMIFS('Tăng ca lễ'!M:M, 'Tăng ca lễ'!L:L, C41)</f>
        <v>0</v>
      </c>
      <c r="O41" s="61">
        <f>IF(OR(D41="PT", D41="DSHV"), SUMIFS('Tăng ca lễ'!O:O, 'Tăng ca lễ'!L:L, C41)*2, SUMIFS('Tăng ca lễ'!O:O, 'Tăng ca lễ'!L:L, C41)*3)</f>
        <v>0</v>
      </c>
      <c r="P41" s="61">
        <f>IF(OR(D41="PT", D41="DSHV"), SUMIFS('Tăng ca lễ'!P:P, 'Tăng ca lễ'!L:L, C41)*2, SUMIFS('Tăng ca lễ'!P:P, 'Tăng ca lễ'!L:L, C41)*3)</f>
        <v>0</v>
      </c>
      <c r="Q41" s="61"/>
      <c r="R41" s="61">
        <f>MIN(31, SUMIFS('Ngày công'!H:H, 'Ngày công'!B:B, C41))</f>
        <v>26</v>
      </c>
      <c r="S41" s="61">
        <f>SUMIFS('Công Đào tạo'!G:G, 'Công Đào tạo'!F:F, C41)</f>
        <v>0</v>
      </c>
      <c r="T41" s="61">
        <v>0</v>
      </c>
      <c r="U41" s="61"/>
      <c r="V41" s="61">
        <f t="shared" si="11"/>
        <v>0</v>
      </c>
      <c r="W41" s="61"/>
      <c r="X41" s="61">
        <f t="shared" si="12"/>
        <v>1339286</v>
      </c>
      <c r="Y41" s="61"/>
      <c r="Z41" s="61"/>
      <c r="AA41" s="61">
        <f>IFERROR(VLOOKUP(C41, 'MiniKat - HN'!$A:$L, 12, FALSE), 0) + IFERROR(VLOOKUP(C41, 'MiniKat - HCM'!$A:$J, 10, FALSE), 0)</f>
        <v>0</v>
      </c>
      <c r="AB41" s="61">
        <f>IF(OR(TRIM(D41)="CHT", TRIM(D41)="Q.CHT"), SUMIFS('MiniKat - HN'!$Y:$Y, 'MiniKat - HN'!$N:$N, B41) + SUMIFS('MiniKat - HCM'!$U:$U, 'MiniKat - HCM'!$M:$M, B41), 0)</f>
        <v>0</v>
      </c>
      <c r="AC41" s="61">
        <f>SUMIFS(whatsapp!$D:$D, whatsapp!$A:$A, C41)</f>
        <v>0</v>
      </c>
      <c r="AD41" s="61">
        <f>SUMIFS('Dự án'!$C:$C, 'Dự án'!$B:$B, C41)</f>
        <v>0</v>
      </c>
      <c r="AE41" s="61">
        <f>SUMIFS(KPI!$C:$C, KPI!$B:$B, C41)</f>
        <v>0</v>
      </c>
      <c r="AF41" s="61">
        <f>SUMIFS('Thưởng CK'!$C:$C, 'Thưởng CK'!$B:$B, C41)</f>
        <v>123570</v>
      </c>
      <c r="AG41" s="61">
        <f>SUMIFS('Cận date'!$C:$C, 'Cận date'!$B:$B, C41)</f>
        <v>0</v>
      </c>
      <c r="AH41" s="61">
        <f>SUMIFS(Map!$D:$D, Map!$A:$A, C41)</f>
        <v>0</v>
      </c>
      <c r="AI41" s="61">
        <v>0</v>
      </c>
      <c r="AJ41" s="61">
        <f t="shared" si="13"/>
        <v>0</v>
      </c>
      <c r="AK41" s="61">
        <f>SUMIFS('KPI trừ'!$C:$C, 'KPI trừ'!$B:$B, C41)</f>
        <v>0</v>
      </c>
      <c r="AL41" s="61">
        <f>SUMIFS('KPI trừ'!$D:$D, 'KPI trừ'!$B:$B, C41)</f>
        <v>0</v>
      </c>
      <c r="AM41" s="61">
        <f>SUMIFS('KPI trừ'!$E:$E, 'KPI trừ'!$B:$B, C41)</f>
        <v>0</v>
      </c>
      <c r="AN41" s="61">
        <f>SUMIFS('KPI trừ'!$F:$F, 'KPI trừ'!$B:$B, C41)</f>
        <v>0</v>
      </c>
      <c r="AO41" s="61">
        <f>SUMIFS('KPI trừ'!$G:$G, 'KPI trừ'!$B:$B, C41)</f>
        <v>0</v>
      </c>
      <c r="AP41" s="41">
        <f>IFERROR(INDEX('KPI trừ'!$H:$H, MATCH(C41, 'KPI trừ'!$B:$B, 0)), "")</f>
        <v>0</v>
      </c>
      <c r="AQ41" s="28"/>
      <c r="AR41" s="41"/>
      <c r="AS41" s="41"/>
      <c r="AT41" s="41"/>
      <c r="AU41" s="41"/>
      <c r="AV41" s="41"/>
      <c r="AW41" s="41"/>
      <c r="AX41" s="41"/>
      <c r="AY41" s="41"/>
      <c r="AZ41" s="41"/>
      <c r="BA41" s="41"/>
    </row>
    <row r="42" spans="1:53" ht="15.6" customHeight="1">
      <c r="A42" s="34">
        <v>40</v>
      </c>
      <c r="B42" s="35" t="s">
        <v>52</v>
      </c>
      <c r="C42" s="36" t="s">
        <v>146</v>
      </c>
      <c r="D42" s="34" t="s">
        <v>124</v>
      </c>
      <c r="E42" s="145">
        <f t="shared" si="7"/>
        <v>185.61666666666667</v>
      </c>
      <c r="F42" s="145">
        <f t="shared" si="8"/>
        <v>56.18333333333333</v>
      </c>
      <c r="G42" s="40">
        <f>SUMIFS('Giờ công'!I:I, 'Giờ công'!H:H, C42)</f>
        <v>177.61666666666667</v>
      </c>
      <c r="H42" s="40">
        <f>SUMIFS('Giờ công'!J:J, 'Giờ công'!H:H, C42)</f>
        <v>56.18333333333333</v>
      </c>
      <c r="I42" s="42">
        <f t="shared" si="9"/>
        <v>8</v>
      </c>
      <c r="J42" s="42">
        <f t="shared" si="10"/>
        <v>7</v>
      </c>
      <c r="K42" s="42">
        <f>SUMIFS('Ngày công'!I:I, 'Ngày công'!B:B, C42)</f>
        <v>7</v>
      </c>
      <c r="L42" s="35"/>
      <c r="M42" s="35"/>
      <c r="N42" s="42">
        <f>SUMIFS('Tăng ca lễ'!M:M, 'Tăng ca lễ'!L:L, C42)</f>
        <v>0</v>
      </c>
      <c r="O42" s="35">
        <f>IF(OR(D42="PT", D42="DSHV"), SUMIFS('Tăng ca lễ'!O:O, 'Tăng ca lễ'!L:L, C42)*2, SUMIFS('Tăng ca lễ'!O:O, 'Tăng ca lễ'!L:L, C42)*3)</f>
        <v>0</v>
      </c>
      <c r="P42" s="35">
        <f>IF(OR(D42="PT", D42="DSHV"), SUMIFS('Tăng ca lễ'!P:P, 'Tăng ca lễ'!L:L, C42)*2, SUMIFS('Tăng ca lễ'!P:P, 'Tăng ca lễ'!L:L, C42)*3)</f>
        <v>0</v>
      </c>
      <c r="Q42" s="35"/>
      <c r="R42" s="42">
        <f>MIN(31, SUMIFS('Ngày công'!H:H, 'Ngày công'!B:B, C42))</f>
        <v>29</v>
      </c>
      <c r="S42" s="40">
        <f>SUMIFS('Công Đào tạo'!G:G, 'Công Đào tạo'!F:F, C42)</f>
        <v>0</v>
      </c>
      <c r="T42" s="35">
        <v>0</v>
      </c>
      <c r="U42" s="202"/>
      <c r="V42" s="45">
        <f t="shared" si="11"/>
        <v>0</v>
      </c>
      <c r="W42" s="42"/>
      <c r="X42" s="42">
        <f t="shared" si="12"/>
        <v>0</v>
      </c>
      <c r="Y42" s="42"/>
      <c r="Z42" s="42"/>
      <c r="AA42" s="42">
        <f>IFERROR(VLOOKUP(C42, 'MiniKat - HN'!$A:$L, 12, FALSE), 0) + IFERROR(VLOOKUP(C42, 'MiniKat - HCM'!$A:$J, 10, FALSE), 0)</f>
        <v>0</v>
      </c>
      <c r="AB42" s="42">
        <f>IF(OR(TRIM(D42)="CHT", TRIM(D42)="Q.CHT"), SUMIFS('MiniKat - HN'!$Y:$Y, 'MiniKat - HN'!$N:$N, B42) + SUMIFS('MiniKat - HCM'!$U:$U, 'MiniKat - HCM'!$M:$M, B42), 0)</f>
        <v>0</v>
      </c>
      <c r="AC42" s="42">
        <f>SUMIFS(whatsapp!$D:$D, whatsapp!$A:$A, C42)</f>
        <v>0</v>
      </c>
      <c r="AD42" s="42">
        <f>SUMIFS('Dự án'!$C:$C, 'Dự án'!$B:$B, C42)</f>
        <v>0</v>
      </c>
      <c r="AE42" s="42">
        <f>SUMIFS(KPI!$C:$C, KPI!$B:$B, C42)</f>
        <v>0</v>
      </c>
      <c r="AF42" s="43">
        <f>SUMIFS('Thưởng CK'!$C:$C, 'Thưởng CK'!$B:$B, C42)</f>
        <v>1590500</v>
      </c>
      <c r="AG42" s="42">
        <f>SUMIFS('Cận date'!$C:$C, 'Cận date'!$B:$B, C42)</f>
        <v>0</v>
      </c>
      <c r="AH42" s="42">
        <f>SUMIFS(Map!$D:$D, Map!$A:$A, C42)</f>
        <v>0</v>
      </c>
      <c r="AI42" s="42">
        <v>0</v>
      </c>
      <c r="AJ42" s="42">
        <f t="shared" si="13"/>
        <v>0</v>
      </c>
      <c r="AK42" s="42">
        <f>SUMIFS('KPI trừ'!$C:$C, 'KPI trừ'!$B:$B, C42)</f>
        <v>0</v>
      </c>
      <c r="AL42" s="42">
        <f>SUMIFS('KPI trừ'!$D:$D, 'KPI trừ'!$B:$B, C42)</f>
        <v>0</v>
      </c>
      <c r="AM42" s="42">
        <f>SUMIFS('KPI trừ'!$E:$E, 'KPI trừ'!$B:$B, C42)</f>
        <v>0</v>
      </c>
      <c r="AN42" s="42">
        <f>SUMIFS('KPI trừ'!$F:$F, 'KPI trừ'!$B:$B, C42)</f>
        <v>0</v>
      </c>
      <c r="AO42" s="42">
        <f>SUMIFS('KPI trừ'!$G:$G, 'KPI trừ'!$B:$B, C42)</f>
        <v>0</v>
      </c>
      <c r="AP42" s="41">
        <f>IFERROR(INDEX('KPI trừ'!$H:$H, MATCH(C42, 'KPI trừ'!$B:$B, 0)), "")</f>
        <v>0</v>
      </c>
      <c r="AQ42" s="28"/>
      <c r="AR42" s="41"/>
      <c r="AS42" s="41"/>
      <c r="AT42" s="41"/>
      <c r="AU42" s="41"/>
      <c r="AV42" s="41"/>
      <c r="AW42" s="41"/>
      <c r="AX42" s="41"/>
      <c r="AY42" s="41"/>
      <c r="AZ42" s="41"/>
      <c r="BA42" s="41"/>
    </row>
    <row r="43" spans="1:53" ht="15.6" customHeight="1">
      <c r="A43" s="34">
        <v>41</v>
      </c>
      <c r="B43" s="35" t="s">
        <v>52</v>
      </c>
      <c r="C43" s="36" t="s">
        <v>147</v>
      </c>
      <c r="D43" s="34" t="s">
        <v>104</v>
      </c>
      <c r="E43" s="145">
        <f t="shared" si="7"/>
        <v>251.71666666666667</v>
      </c>
      <c r="F43" s="145">
        <f t="shared" si="8"/>
        <v>10.233333333333333</v>
      </c>
      <c r="G43" s="40">
        <f>SUMIFS('Giờ công'!I:I, 'Giờ công'!H:H, C43)</f>
        <v>251.71666666666667</v>
      </c>
      <c r="H43" s="40">
        <f>SUMIFS('Giờ công'!J:J, 'Giờ công'!H:H, C43)</f>
        <v>10.233333333333333</v>
      </c>
      <c r="I43" s="42" t="str">
        <f t="shared" si="9"/>
        <v/>
      </c>
      <c r="J43" s="42">
        <f t="shared" si="10"/>
        <v>10</v>
      </c>
      <c r="K43" s="42">
        <f>SUMIFS('Ngày công'!I:I, 'Ngày công'!B:B, C43)</f>
        <v>1</v>
      </c>
      <c r="L43" s="35"/>
      <c r="M43" s="35"/>
      <c r="N43" s="42">
        <f>SUMIFS('Tăng ca lễ'!M:M, 'Tăng ca lễ'!L:L, C43)</f>
        <v>0</v>
      </c>
      <c r="O43" s="35">
        <f>IF(OR(D43="PT", D43="DSHV"), SUMIFS('Tăng ca lễ'!O:O, 'Tăng ca lễ'!L:L, C43)*2, SUMIFS('Tăng ca lễ'!O:O, 'Tăng ca lễ'!L:L, C43)*3)</f>
        <v>0</v>
      </c>
      <c r="P43" s="35">
        <f>IF(OR(D43="PT", D43="DSHV"), SUMIFS('Tăng ca lễ'!P:P, 'Tăng ca lễ'!L:L, C43)*2, SUMIFS('Tăng ca lễ'!P:P, 'Tăng ca lễ'!L:L, C43)*3)</f>
        <v>0</v>
      </c>
      <c r="Q43" s="35"/>
      <c r="R43" s="42">
        <f>MIN(31, SUMIFS('Ngày công'!H:H, 'Ngày công'!B:B, C43))</f>
        <v>27</v>
      </c>
      <c r="S43" s="40">
        <f>SUMIFS('Công Đào tạo'!G:G, 'Công Đào tạo'!F:F, C43)</f>
        <v>0</v>
      </c>
      <c r="T43" s="35">
        <v>0</v>
      </c>
      <c r="U43" s="202"/>
      <c r="V43" s="45">
        <f t="shared" si="11"/>
        <v>0</v>
      </c>
      <c r="W43" s="42"/>
      <c r="X43" s="42">
        <f t="shared" si="12"/>
        <v>0</v>
      </c>
      <c r="Y43" s="42"/>
      <c r="Z43" s="42"/>
      <c r="AA43" s="42">
        <f>IFERROR(VLOOKUP(C43, 'MiniKat - HN'!$A:$L, 12, FALSE), 0) + IFERROR(VLOOKUP(C43, 'MiniKat - HCM'!$A:$J, 10, FALSE), 0)</f>
        <v>0</v>
      </c>
      <c r="AB43" s="42">
        <f>IF(OR(TRIM(D43)="CHT", TRIM(D43)="Q.CHT"), SUMIFS('MiniKat - HN'!$Y:$Y, 'MiniKat - HN'!$N:$N, B43) + SUMIFS('MiniKat - HCM'!$U:$U, 'MiniKat - HCM'!$M:$M, B43), 0)</f>
        <v>0</v>
      </c>
      <c r="AC43" s="42">
        <f>SUMIFS(whatsapp!$D:$D, whatsapp!$A:$A, C43)</f>
        <v>0</v>
      </c>
      <c r="AD43" s="42">
        <f>SUMIFS('Dự án'!$C:$C, 'Dự án'!$B:$B, C43)</f>
        <v>0</v>
      </c>
      <c r="AE43" s="42">
        <f>SUMIFS(KPI!$C:$C, KPI!$B:$B, C43)</f>
        <v>1284424</v>
      </c>
      <c r="AF43" s="43">
        <f>SUMIFS('Thưởng CK'!$C:$C, 'Thưởng CK'!$B:$B, C43)</f>
        <v>1392300</v>
      </c>
      <c r="AG43" s="42">
        <f>SUMIFS('Cận date'!$C:$C, 'Cận date'!$B:$B, C43)</f>
        <v>223268</v>
      </c>
      <c r="AH43" s="42">
        <f>SUMIFS(Map!$D:$D, Map!$A:$A, C43)</f>
        <v>0</v>
      </c>
      <c r="AI43" s="42">
        <v>0</v>
      </c>
      <c r="AJ43" s="42">
        <f t="shared" si="13"/>
        <v>0</v>
      </c>
      <c r="AK43" s="42">
        <f>SUMIFS('KPI trừ'!$C:$C, 'KPI trừ'!$B:$B, C43)</f>
        <v>0</v>
      </c>
      <c r="AL43" s="42">
        <f>SUMIFS('KPI trừ'!$D:$D, 'KPI trừ'!$B:$B, C43)</f>
        <v>0</v>
      </c>
      <c r="AM43" s="42">
        <f>SUMIFS('KPI trừ'!$E:$E, 'KPI trừ'!$B:$B, C43)</f>
        <v>0</v>
      </c>
      <c r="AN43" s="42">
        <f>SUMIFS('KPI trừ'!$F:$F, 'KPI trừ'!$B:$B, C43)</f>
        <v>0</v>
      </c>
      <c r="AO43" s="42">
        <f>SUMIFS('KPI trừ'!$G:$G, 'KPI trừ'!$B:$B, C43)</f>
        <v>0</v>
      </c>
      <c r="AP43" s="41">
        <f>IFERROR(INDEX('KPI trừ'!$H:$H, MATCH(C43, 'KPI trừ'!$B:$B, 0)), "")</f>
        <v>0</v>
      </c>
      <c r="AQ43" s="28"/>
      <c r="AR43" s="41"/>
      <c r="AS43" s="41"/>
      <c r="AT43" s="41"/>
      <c r="AU43" s="41"/>
      <c r="AV43" s="41"/>
      <c r="AW43" s="41"/>
      <c r="AX43" s="41"/>
      <c r="AY43" s="41"/>
      <c r="AZ43" s="41"/>
      <c r="BA43" s="41"/>
    </row>
    <row r="44" spans="1:53" ht="15.6" customHeight="1">
      <c r="A44" s="34">
        <v>42</v>
      </c>
      <c r="B44" s="35" t="s">
        <v>53</v>
      </c>
      <c r="C44" s="36" t="s">
        <v>148</v>
      </c>
      <c r="D44" s="34" t="s">
        <v>108</v>
      </c>
      <c r="E44" s="145">
        <f t="shared" si="7"/>
        <v>295.75</v>
      </c>
      <c r="F44" s="145">
        <f t="shared" si="8"/>
        <v>6.8833333333333329</v>
      </c>
      <c r="G44" s="40">
        <f>SUMIFS('Giờ công'!I:I, 'Giờ công'!H:H, C44)</f>
        <v>287.75</v>
      </c>
      <c r="H44" s="40">
        <f>SUMIFS('Giờ công'!J:J, 'Giờ công'!H:H, C44)</f>
        <v>6.8833333333333329</v>
      </c>
      <c r="I44" s="42">
        <f t="shared" si="9"/>
        <v>8</v>
      </c>
      <c r="J44" s="42">
        <f t="shared" si="10"/>
        <v>12</v>
      </c>
      <c r="K44" s="42">
        <f>SUMIFS('Ngày công'!I:I, 'Ngày công'!B:B, C44)</f>
        <v>1</v>
      </c>
      <c r="L44" s="35"/>
      <c r="M44" s="35"/>
      <c r="N44" s="42">
        <f>SUMIFS('Tăng ca lễ'!M:M, 'Tăng ca lễ'!L:L, C44)</f>
        <v>0</v>
      </c>
      <c r="O44" s="35">
        <f>IF(OR(D44="PT", D44="DSHV"), SUMIFS('Tăng ca lễ'!O:O, 'Tăng ca lễ'!L:L, C44)*2, SUMIFS('Tăng ca lễ'!O:O, 'Tăng ca lễ'!L:L, C44)*3)</f>
        <v>0</v>
      </c>
      <c r="P44" s="35">
        <f>IF(OR(D44="PT", D44="DSHV"), SUMIFS('Tăng ca lễ'!P:P, 'Tăng ca lễ'!L:L, C44)*2, SUMIFS('Tăng ca lễ'!P:P, 'Tăng ca lễ'!L:L, C44)*3)</f>
        <v>0</v>
      </c>
      <c r="Q44" s="35"/>
      <c r="R44" s="42">
        <f>MIN(31, SUMIFS('Ngày công'!H:H, 'Ngày công'!B:B, C44))</f>
        <v>29</v>
      </c>
      <c r="S44" s="40">
        <f>SUMIFS('Công Đào tạo'!G:G, 'Công Đào tạo'!F:F, C44)</f>
        <v>0</v>
      </c>
      <c r="T44" s="35">
        <v>0</v>
      </c>
      <c r="U44" s="202"/>
      <c r="V44" s="42">
        <f t="shared" si="11"/>
        <v>467741.93548387097</v>
      </c>
      <c r="W44" s="42"/>
      <c r="X44" s="42">
        <f t="shared" si="12"/>
        <v>0</v>
      </c>
      <c r="Y44" s="42"/>
      <c r="Z44" s="42"/>
      <c r="AA44" s="42">
        <f>IFERROR(VLOOKUP(C44, 'MiniKat - HN'!$A:$L, 12, FALSE), 0) + IFERROR(VLOOKUP(C44, 'MiniKat - HCM'!$A:$J, 10, FALSE), 0)</f>
        <v>225000</v>
      </c>
      <c r="AB44" s="42">
        <f>IF(OR(TRIM(D44)="CHT", TRIM(D44)="Q.CHT"), SUMIFS('MiniKat - HN'!$Y:$Y, 'MiniKat - HN'!$N:$N, B44) + SUMIFS('MiniKat - HCM'!$U:$U, 'MiniKat - HCM'!$M:$M, B44), 0)</f>
        <v>0</v>
      </c>
      <c r="AC44" s="42">
        <f>SUMIFS(whatsapp!$D:$D, whatsapp!$A:$A, C44)</f>
        <v>0</v>
      </c>
      <c r="AD44" s="42">
        <f>SUMIFS('Dự án'!$C:$C, 'Dự án'!$B:$B, C44)</f>
        <v>0</v>
      </c>
      <c r="AE44" s="42">
        <f>SUMIFS(KPI!$C:$C, KPI!$B:$B, C44)</f>
        <v>0</v>
      </c>
      <c r="AF44" s="43">
        <f>SUMIFS('Thưởng CK'!$C:$C, 'Thưởng CK'!$B:$B, C44)</f>
        <v>1265850</v>
      </c>
      <c r="AG44" s="42">
        <f>SUMIFS('Cận date'!$C:$C, 'Cận date'!$B:$B, C44)</f>
        <v>0</v>
      </c>
      <c r="AH44" s="42">
        <f>SUMIFS(Map!$D:$D, Map!$A:$A, C44)</f>
        <v>0</v>
      </c>
      <c r="AI44" s="42">
        <v>0</v>
      </c>
      <c r="AJ44" s="42">
        <f t="shared" si="13"/>
        <v>0</v>
      </c>
      <c r="AK44" s="42">
        <f>SUMIFS('KPI trừ'!$C:$C, 'KPI trừ'!$B:$B, C44)</f>
        <v>0</v>
      </c>
      <c r="AL44" s="42">
        <f>SUMIFS('KPI trừ'!$D:$D, 'KPI trừ'!$B:$B, C44)</f>
        <v>0</v>
      </c>
      <c r="AM44" s="42">
        <f>SUMIFS('KPI trừ'!$E:$E, 'KPI trừ'!$B:$B, C44)</f>
        <v>0</v>
      </c>
      <c r="AN44" s="42">
        <f>SUMIFS('KPI trừ'!$F:$F, 'KPI trừ'!$B:$B, C44)</f>
        <v>0</v>
      </c>
      <c r="AO44" s="42">
        <f>SUMIFS('KPI trừ'!$G:$G, 'KPI trừ'!$B:$B, C44)</f>
        <v>0</v>
      </c>
      <c r="AP44" s="41">
        <f>IFERROR(INDEX('KPI trừ'!$H:$H, MATCH(C44, 'KPI trừ'!$B:$B, 0)), "")</f>
        <v>0</v>
      </c>
      <c r="AQ44" s="28"/>
      <c r="AR44" s="41"/>
      <c r="AS44" s="41"/>
      <c r="AT44" s="41"/>
      <c r="AU44" s="41"/>
      <c r="AV44" s="41"/>
      <c r="AW44" s="41"/>
      <c r="AX44" s="41"/>
      <c r="AY44" s="41"/>
      <c r="AZ44" s="41"/>
      <c r="BA44" s="41"/>
    </row>
    <row r="45" spans="1:53" ht="15.6" customHeight="1">
      <c r="A45" s="34">
        <v>43</v>
      </c>
      <c r="B45" s="35" t="s">
        <v>53</v>
      </c>
      <c r="C45" s="36" t="s">
        <v>149</v>
      </c>
      <c r="D45" s="34" t="s">
        <v>102</v>
      </c>
      <c r="E45" s="145">
        <f t="shared" si="7"/>
        <v>32.383333333333297</v>
      </c>
      <c r="F45" s="145">
        <f t="shared" si="8"/>
        <v>243.48333333333332</v>
      </c>
      <c r="G45" s="40">
        <f>SUMIFS('Giờ công'!I:I, 'Giờ công'!H:H, C45)</f>
        <v>16.383333333333297</v>
      </c>
      <c r="H45" s="40">
        <f>SUMIFS('Giờ công'!J:J, 'Giờ công'!H:H, C45)</f>
        <v>243.48333333333332</v>
      </c>
      <c r="I45" s="42">
        <f t="shared" si="9"/>
        <v>16</v>
      </c>
      <c r="J45" s="42">
        <f t="shared" si="10"/>
        <v>1</v>
      </c>
      <c r="K45" s="42">
        <f>SUMIFS('Ngày công'!I:I, 'Ngày công'!B:B, C45)</f>
        <v>30</v>
      </c>
      <c r="L45" s="35"/>
      <c r="M45" s="35"/>
      <c r="N45" s="42">
        <f>SUMIFS('Tăng ca lễ'!M:M, 'Tăng ca lễ'!L:L, C45)</f>
        <v>0</v>
      </c>
      <c r="O45" s="35">
        <f>IF(OR(D45="PT", D45="DSHV"), SUMIFS('Tăng ca lễ'!O:O, 'Tăng ca lễ'!L:L, C45)*2, SUMIFS('Tăng ca lễ'!O:O, 'Tăng ca lễ'!L:L, C45)*3)</f>
        <v>0</v>
      </c>
      <c r="P45" s="35">
        <f>IF(OR(D45="PT", D45="DSHV"), SUMIFS('Tăng ca lễ'!P:P, 'Tăng ca lễ'!L:L, C45)*2, SUMIFS('Tăng ca lễ'!P:P, 'Tăng ca lễ'!L:L, C45)*3)</f>
        <v>0</v>
      </c>
      <c r="Q45" s="35"/>
      <c r="R45" s="42">
        <f>MIN(31, SUMIFS('Ngày công'!H:H, 'Ngày công'!B:B, C45))</f>
        <v>30</v>
      </c>
      <c r="S45" s="40">
        <f>SUMIFS('Công Đào tạo'!G:G, 'Công Đào tạo'!F:F, C45)</f>
        <v>0</v>
      </c>
      <c r="T45" s="35">
        <v>0</v>
      </c>
      <c r="U45" s="202"/>
      <c r="V45" s="45">
        <f t="shared" si="11"/>
        <v>0</v>
      </c>
      <c r="W45" s="42"/>
      <c r="X45" s="42">
        <f t="shared" si="12"/>
        <v>1500000</v>
      </c>
      <c r="Y45" s="42"/>
      <c r="Z45" s="42"/>
      <c r="AA45" s="42">
        <f>IFERROR(VLOOKUP(C45, 'MiniKat - HN'!$A:$L, 12, FALSE), 0) + IFERROR(VLOOKUP(C45, 'MiniKat - HCM'!$A:$J, 10, FALSE), 0)</f>
        <v>0</v>
      </c>
      <c r="AB45" s="42">
        <f>IF(OR(TRIM(D45)="CHT", TRIM(D45)="Q.CHT"), SUMIFS('MiniKat - HN'!$Y:$Y, 'MiniKat - HN'!$N:$N, B45) + SUMIFS('MiniKat - HCM'!$U:$U, 'MiniKat - HCM'!$M:$M, B45), 0)</f>
        <v>0</v>
      </c>
      <c r="AC45" s="42">
        <f>SUMIFS(whatsapp!$D:$D, whatsapp!$A:$A, C45)</f>
        <v>0</v>
      </c>
      <c r="AD45" s="42">
        <f>SUMIFS('Dự án'!$C:$C, 'Dự án'!$B:$B, C45)</f>
        <v>0</v>
      </c>
      <c r="AE45" s="42">
        <f>SUMIFS(KPI!$C:$C, KPI!$B:$B, C45)</f>
        <v>0</v>
      </c>
      <c r="AF45" s="43">
        <f>SUMIFS('Thưởng CK'!$C:$C, 'Thưởng CK'!$B:$B, C45)</f>
        <v>846900</v>
      </c>
      <c r="AG45" s="42">
        <f>SUMIFS('Cận date'!$C:$C, 'Cận date'!$B:$B, C45)</f>
        <v>955</v>
      </c>
      <c r="AH45" s="42">
        <f>SUMIFS(Map!$D:$D, Map!$A:$A, C45)</f>
        <v>0</v>
      </c>
      <c r="AI45" s="42">
        <v>0</v>
      </c>
      <c r="AJ45" s="42">
        <f t="shared" si="13"/>
        <v>0</v>
      </c>
      <c r="AK45" s="42">
        <f>SUMIFS('KPI trừ'!$C:$C, 'KPI trừ'!$B:$B, C45)</f>
        <v>0</v>
      </c>
      <c r="AL45" s="42">
        <f>SUMIFS('KPI trừ'!$D:$D, 'KPI trừ'!$B:$B, C45)</f>
        <v>0</v>
      </c>
      <c r="AM45" s="42">
        <f>SUMIFS('KPI trừ'!$E:$E, 'KPI trừ'!$B:$B, C45)</f>
        <v>0</v>
      </c>
      <c r="AN45" s="42">
        <f>SUMIFS('KPI trừ'!$F:$F, 'KPI trừ'!$B:$B, C45)</f>
        <v>0</v>
      </c>
      <c r="AO45" s="42">
        <f>SUMIFS('KPI trừ'!$G:$G, 'KPI trừ'!$B:$B, C45)</f>
        <v>0</v>
      </c>
      <c r="AP45" s="41">
        <f>IFERROR(INDEX('KPI trừ'!$H:$H, MATCH(C45, 'KPI trừ'!$B:$B, 0)), "")</f>
        <v>0</v>
      </c>
      <c r="AQ45" s="28"/>
      <c r="AR45" s="36"/>
      <c r="AS45" s="36"/>
      <c r="AT45" s="36"/>
      <c r="AU45" s="36"/>
      <c r="AV45" s="36"/>
      <c r="AW45" s="36"/>
      <c r="AX45" s="36"/>
      <c r="AY45" s="36"/>
      <c r="AZ45" s="36"/>
      <c r="BA45" s="36"/>
    </row>
    <row r="46" spans="1:53" ht="15.6" customHeight="1">
      <c r="A46" s="34">
        <v>44</v>
      </c>
      <c r="B46" s="35" t="s">
        <v>53</v>
      </c>
      <c r="C46" s="36" t="s">
        <v>150</v>
      </c>
      <c r="D46" s="34" t="s">
        <v>102</v>
      </c>
      <c r="E46" s="145">
        <f t="shared" si="7"/>
        <v>4.1666666666666572</v>
      </c>
      <c r="F46" s="145">
        <f t="shared" si="8"/>
        <v>217.88333333333333</v>
      </c>
      <c r="G46" s="40">
        <f>SUMIFS('Giờ công'!I:I, 'Giờ công'!H:H, C46)</f>
        <v>4.1666666666666572</v>
      </c>
      <c r="H46" s="40">
        <f>SUMIFS('Giờ công'!J:J, 'Giờ công'!H:H, C46)</f>
        <v>217.88333333333333</v>
      </c>
      <c r="I46" s="42" t="str">
        <f t="shared" si="9"/>
        <v/>
      </c>
      <c r="J46" s="42">
        <f t="shared" si="10"/>
        <v>0</v>
      </c>
      <c r="K46" s="42">
        <f>SUMIFS('Ngày công'!I:I, 'Ngày công'!B:B, C46)</f>
        <v>27</v>
      </c>
      <c r="L46" s="35"/>
      <c r="M46" s="35"/>
      <c r="N46" s="42">
        <f>SUMIFS('Tăng ca lễ'!M:M, 'Tăng ca lễ'!L:L, C46)</f>
        <v>0</v>
      </c>
      <c r="O46" s="35">
        <f>IF(OR(D46="PT", D46="DSHV"), SUMIFS('Tăng ca lễ'!O:O, 'Tăng ca lễ'!L:L, C46)*2, SUMIFS('Tăng ca lễ'!O:O, 'Tăng ca lễ'!L:L, C46)*3)</f>
        <v>0</v>
      </c>
      <c r="P46" s="35">
        <f>IF(OR(D46="PT", D46="DSHV"), SUMIFS('Tăng ca lễ'!P:P, 'Tăng ca lễ'!L:L, C46)*2, SUMIFS('Tăng ca lễ'!P:P, 'Tăng ca lễ'!L:L, C46)*3)</f>
        <v>0</v>
      </c>
      <c r="Q46" s="35"/>
      <c r="R46" s="42">
        <f>MIN(31, SUMIFS('Ngày công'!H:H, 'Ngày công'!B:B, C46))</f>
        <v>27</v>
      </c>
      <c r="S46" s="40">
        <f>SUMIFS('Công Đào tạo'!G:G, 'Công Đào tạo'!F:F, C46)</f>
        <v>0</v>
      </c>
      <c r="T46" s="35">
        <v>0</v>
      </c>
      <c r="U46" s="202"/>
      <c r="V46" s="45">
        <f t="shared" si="11"/>
        <v>0</v>
      </c>
      <c r="W46" s="42"/>
      <c r="X46" s="42">
        <f t="shared" si="12"/>
        <v>1446429</v>
      </c>
      <c r="Y46" s="42"/>
      <c r="Z46" s="42"/>
      <c r="AA46" s="42">
        <f>IFERROR(VLOOKUP(C46, 'MiniKat - HN'!$A:$L, 12, FALSE), 0) + IFERROR(VLOOKUP(C46, 'MiniKat - HCM'!$A:$J, 10, FALSE), 0)</f>
        <v>0</v>
      </c>
      <c r="AB46" s="42">
        <f>IF(OR(TRIM(D46)="CHT", TRIM(D46)="Q.CHT"), SUMIFS('MiniKat - HN'!$Y:$Y, 'MiniKat - HN'!$N:$N, B46) + SUMIFS('MiniKat - HCM'!$U:$U, 'MiniKat - HCM'!$M:$M, B46), 0)</f>
        <v>0</v>
      </c>
      <c r="AC46" s="42">
        <f>SUMIFS(whatsapp!$D:$D, whatsapp!$A:$A, C46)</f>
        <v>0</v>
      </c>
      <c r="AD46" s="42">
        <f>SUMIFS('Dự án'!$C:$C, 'Dự án'!$B:$B, C46)</f>
        <v>0</v>
      </c>
      <c r="AE46" s="42">
        <f>SUMIFS(KPI!$C:$C, KPI!$B:$B, C46)</f>
        <v>0</v>
      </c>
      <c r="AF46" s="43">
        <f>SUMIFS('Thưởng CK'!$C:$C, 'Thưởng CK'!$B:$B, C46)</f>
        <v>1106640</v>
      </c>
      <c r="AG46" s="42">
        <f>SUMIFS('Cận date'!$C:$C, 'Cận date'!$B:$B, C46)</f>
        <v>0</v>
      </c>
      <c r="AH46" s="42">
        <f>SUMIFS(Map!$D:$D, Map!$A:$A, C46)</f>
        <v>0</v>
      </c>
      <c r="AI46" s="42">
        <v>0</v>
      </c>
      <c r="AJ46" s="42">
        <f t="shared" si="13"/>
        <v>0</v>
      </c>
      <c r="AK46" s="42">
        <f>SUMIFS('KPI trừ'!$C:$C, 'KPI trừ'!$B:$B, C46)</f>
        <v>0</v>
      </c>
      <c r="AL46" s="42">
        <f>SUMIFS('KPI trừ'!$D:$D, 'KPI trừ'!$B:$B, C46)</f>
        <v>0</v>
      </c>
      <c r="AM46" s="42">
        <f>SUMIFS('KPI trừ'!$E:$E, 'KPI trừ'!$B:$B, C46)</f>
        <v>0</v>
      </c>
      <c r="AN46" s="42">
        <f>SUMIFS('KPI trừ'!$F:$F, 'KPI trừ'!$B:$B, C46)</f>
        <v>0</v>
      </c>
      <c r="AO46" s="42">
        <f>SUMIFS('KPI trừ'!$G:$G, 'KPI trừ'!$B:$B, C46)</f>
        <v>0</v>
      </c>
      <c r="AP46" s="41">
        <f>IFERROR(INDEX('KPI trừ'!$H:$H, MATCH(C46, 'KPI trừ'!$B:$B, 0)), "")</f>
        <v>0</v>
      </c>
      <c r="AQ46" s="28"/>
      <c r="AR46" s="41"/>
      <c r="AS46" s="41"/>
      <c r="AT46" s="41"/>
      <c r="AU46" s="41"/>
      <c r="AV46" s="41"/>
      <c r="AW46" s="41"/>
      <c r="AX46" s="41"/>
      <c r="AY46" s="41"/>
      <c r="AZ46" s="41"/>
      <c r="BA46" s="41"/>
    </row>
    <row r="47" spans="1:53" ht="15.6" customHeight="1">
      <c r="A47" s="34">
        <v>45</v>
      </c>
      <c r="B47" s="35" t="s">
        <v>53</v>
      </c>
      <c r="C47" s="41" t="s">
        <v>151</v>
      </c>
      <c r="D47" s="34" t="s">
        <v>104</v>
      </c>
      <c r="E47" s="145">
        <f t="shared" si="7"/>
        <v>330.25</v>
      </c>
      <c r="F47" s="145">
        <f t="shared" si="8"/>
        <v>33.85</v>
      </c>
      <c r="G47" s="40">
        <f>SUMIFS('Giờ công'!I:I, 'Giờ công'!H:H, C47)</f>
        <v>330.25</v>
      </c>
      <c r="H47" s="40">
        <f>SUMIFS('Giờ công'!J:J, 'Giờ công'!H:H, C47)</f>
        <v>33.85</v>
      </c>
      <c r="I47" s="42" t="str">
        <f t="shared" si="9"/>
        <v/>
      </c>
      <c r="J47" s="42">
        <f t="shared" si="10"/>
        <v>14</v>
      </c>
      <c r="K47" s="42">
        <f>SUMIFS('Ngày công'!I:I, 'Ngày công'!B:B, C47)</f>
        <v>4</v>
      </c>
      <c r="L47" s="35"/>
      <c r="M47" s="35"/>
      <c r="N47" s="42">
        <f>SUMIFS('Tăng ca lễ'!M:M, 'Tăng ca lễ'!L:L, C47)</f>
        <v>0</v>
      </c>
      <c r="O47" s="35">
        <f>IF(OR(D47="PT", D47="DSHV"), SUMIFS('Tăng ca lễ'!O:O, 'Tăng ca lễ'!L:L, C47)*2, SUMIFS('Tăng ca lễ'!O:O, 'Tăng ca lễ'!L:L, C47)*3)</f>
        <v>0</v>
      </c>
      <c r="P47" s="35">
        <f>IF(OR(D47="PT", D47="DSHV"), SUMIFS('Tăng ca lễ'!P:P, 'Tăng ca lễ'!L:L, C47)*2, SUMIFS('Tăng ca lễ'!P:P, 'Tăng ca lễ'!L:L, C47)*3)</f>
        <v>0</v>
      </c>
      <c r="Q47" s="35"/>
      <c r="R47" s="42">
        <f>MIN(31, SUMIFS('Ngày công'!H:H, 'Ngày công'!B:B, C47))</f>
        <v>26</v>
      </c>
      <c r="S47" s="40">
        <f>SUMIFS('Công Đào tạo'!G:G, 'Công Đào tạo'!F:F, C47)</f>
        <v>0</v>
      </c>
      <c r="T47" s="35">
        <v>0</v>
      </c>
      <c r="U47" s="202"/>
      <c r="V47" s="45">
        <f t="shared" si="11"/>
        <v>0</v>
      </c>
      <c r="W47" s="42"/>
      <c r="X47" s="42">
        <f t="shared" si="12"/>
        <v>0</v>
      </c>
      <c r="Y47" s="42"/>
      <c r="Z47" s="42"/>
      <c r="AA47" s="42">
        <f>IFERROR(VLOOKUP(C47, 'MiniKat - HN'!$A:$L, 12, FALSE), 0) + IFERROR(VLOOKUP(C47, 'MiniKat - HCM'!$A:$J, 10, FALSE), 0)</f>
        <v>0</v>
      </c>
      <c r="AB47" s="42">
        <f>IF(OR(TRIM(D47)="CHT", TRIM(D47)="Q.CHT"), SUMIFS('MiniKat - HN'!$Y:$Y, 'MiniKat - HN'!$N:$N, B47) + SUMIFS('MiniKat - HCM'!$U:$U, 'MiniKat - HCM'!$M:$M, B47), 0)</f>
        <v>0</v>
      </c>
      <c r="AC47" s="42">
        <f>SUMIFS(whatsapp!$D:$D, whatsapp!$A:$A, C47)</f>
        <v>0</v>
      </c>
      <c r="AD47" s="42">
        <f>SUMIFS('Dự án'!$C:$C, 'Dự án'!$B:$B, C47)</f>
        <v>0</v>
      </c>
      <c r="AE47" s="42">
        <f>SUMIFS(KPI!$C:$C, KPI!$B:$B, C47)</f>
        <v>1035323</v>
      </c>
      <c r="AF47" s="43">
        <f>SUMIFS('Thưởng CK'!$C:$C, 'Thưởng CK'!$B:$B, C47)</f>
        <v>1187050</v>
      </c>
      <c r="AG47" s="42">
        <f>SUMIFS('Cận date'!$C:$C, 'Cận date'!$B:$B, C47)</f>
        <v>0</v>
      </c>
      <c r="AH47" s="42">
        <f>SUMIFS(Map!$D:$D, Map!$A:$A, C47)</f>
        <v>0</v>
      </c>
      <c r="AI47" s="42">
        <v>0</v>
      </c>
      <c r="AJ47" s="42">
        <f t="shared" si="13"/>
        <v>0</v>
      </c>
      <c r="AK47" s="42">
        <f>SUMIFS('KPI trừ'!$C:$C, 'KPI trừ'!$B:$B, C47)</f>
        <v>0</v>
      </c>
      <c r="AL47" s="42">
        <f>SUMIFS('KPI trừ'!$D:$D, 'KPI trừ'!$B:$B, C47)</f>
        <v>0</v>
      </c>
      <c r="AM47" s="42">
        <f>SUMIFS('KPI trừ'!$E:$E, 'KPI trừ'!$B:$B, C47)</f>
        <v>0</v>
      </c>
      <c r="AN47" s="42">
        <f>SUMIFS('KPI trừ'!$F:$F, 'KPI trừ'!$B:$B, C47)</f>
        <v>0</v>
      </c>
      <c r="AO47" s="42">
        <f>SUMIFS('KPI trừ'!$G:$G, 'KPI trừ'!$B:$B, C47)</f>
        <v>0</v>
      </c>
      <c r="AP47" s="41">
        <f>IFERROR(INDEX('KPI trừ'!$H:$H, MATCH(C47, 'KPI trừ'!$B:$B, 0)), "")</f>
        <v>0</v>
      </c>
      <c r="AQ47" s="28"/>
      <c r="AR47" s="41"/>
      <c r="AS47" s="41"/>
      <c r="AT47" s="41"/>
      <c r="AU47" s="41"/>
      <c r="AV47" s="41"/>
      <c r="AW47" s="41"/>
      <c r="AX47" s="41"/>
      <c r="AY47" s="41"/>
      <c r="AZ47" s="41"/>
      <c r="BA47" s="41"/>
    </row>
    <row r="48" spans="1:53" ht="15.6" customHeight="1">
      <c r="A48" s="34">
        <v>46</v>
      </c>
      <c r="B48" s="35" t="s">
        <v>53</v>
      </c>
      <c r="C48" s="36" t="s">
        <v>152</v>
      </c>
      <c r="D48" s="34" t="s">
        <v>119</v>
      </c>
      <c r="E48" s="145">
        <f t="shared" si="7"/>
        <v>231.6</v>
      </c>
      <c r="F48" s="145">
        <f t="shared" si="8"/>
        <v>16.95</v>
      </c>
      <c r="G48" s="40">
        <f>SUMIFS('Giờ công'!I:I, 'Giờ công'!H:H, C48)</f>
        <v>223.6</v>
      </c>
      <c r="H48" s="40">
        <f>SUMIFS('Giờ công'!J:J, 'Giờ công'!H:H, C48)</f>
        <v>16.95</v>
      </c>
      <c r="I48" s="42">
        <f t="shared" si="9"/>
        <v>8</v>
      </c>
      <c r="J48" s="42">
        <f t="shared" si="10"/>
        <v>9</v>
      </c>
      <c r="K48" s="42">
        <f>SUMIFS('Ngày công'!I:I, 'Ngày công'!B:B, C48)</f>
        <v>2</v>
      </c>
      <c r="L48" s="35"/>
      <c r="M48" s="35"/>
      <c r="N48" s="42">
        <f>SUMIFS('Tăng ca lễ'!M:M, 'Tăng ca lễ'!L:L, C48)</f>
        <v>0</v>
      </c>
      <c r="O48" s="35">
        <f>IF(OR(D48="PT", D48="DSHV"), SUMIFS('Tăng ca lễ'!O:O, 'Tăng ca lễ'!L:L, C48)*2, SUMIFS('Tăng ca lễ'!O:O, 'Tăng ca lễ'!L:L, C48)*3)</f>
        <v>0</v>
      </c>
      <c r="P48" s="35">
        <f>IF(OR(D48="PT", D48="DSHV"), SUMIFS('Tăng ca lễ'!P:P, 'Tăng ca lễ'!L:L, C48)*2, SUMIFS('Tăng ca lễ'!P:P, 'Tăng ca lễ'!L:L, C48)*3)</f>
        <v>0</v>
      </c>
      <c r="Q48" s="35"/>
      <c r="R48" s="42">
        <f>MIN(31, SUMIFS('Ngày công'!H:H, 'Ngày công'!B:B, C48))</f>
        <v>29</v>
      </c>
      <c r="S48" s="40">
        <f>SUMIFS('Công Đào tạo'!G:G, 'Công Đào tạo'!F:F, C48)</f>
        <v>0</v>
      </c>
      <c r="T48" s="35">
        <v>0</v>
      </c>
      <c r="U48" s="202"/>
      <c r="V48" s="42">
        <f t="shared" si="11"/>
        <v>0</v>
      </c>
      <c r="W48" s="42"/>
      <c r="X48" s="42">
        <f t="shared" si="12"/>
        <v>0</v>
      </c>
      <c r="Y48" s="42"/>
      <c r="Z48" s="42"/>
      <c r="AA48" s="42">
        <f>IFERROR(VLOOKUP(C48, 'MiniKat - HN'!$A:$L, 12, FALSE), 0) + IFERROR(VLOOKUP(C48, 'MiniKat - HCM'!$A:$J, 10, FALSE), 0)</f>
        <v>0</v>
      </c>
      <c r="AB48" s="42">
        <f>IF(OR(TRIM(D48)="CHT", TRIM(D48)="Q.CHT"), SUMIFS('MiniKat - HN'!$Y:$Y, 'MiniKat - HN'!$N:$N, B48) + SUMIFS('MiniKat - HCM'!$U:$U, 'MiniKat - HCM'!$M:$M, B48), 0)</f>
        <v>0</v>
      </c>
      <c r="AC48" s="42">
        <f>SUMIFS(whatsapp!$D:$D, whatsapp!$A:$A, C48)</f>
        <v>0</v>
      </c>
      <c r="AD48" s="42">
        <f>SUMIFS('Dự án'!$C:$C, 'Dự án'!$B:$B, C48)</f>
        <v>0</v>
      </c>
      <c r="AE48" s="42">
        <f>SUMIFS(KPI!$C:$C, KPI!$B:$B, C48)</f>
        <v>0</v>
      </c>
      <c r="AF48" s="43">
        <f>SUMIFS('Thưởng CK'!$C:$C, 'Thưởng CK'!$B:$B, C48)</f>
        <v>0</v>
      </c>
      <c r="AG48" s="42">
        <f>SUMIFS('Cận date'!$C:$C, 'Cận date'!$B:$B, C48)</f>
        <v>0</v>
      </c>
      <c r="AH48" s="42">
        <f>SUMIFS(Map!$D:$D, Map!$A:$A, C48)</f>
        <v>0</v>
      </c>
      <c r="AI48" s="42">
        <v>0</v>
      </c>
      <c r="AJ48" s="42">
        <f t="shared" si="13"/>
        <v>0</v>
      </c>
      <c r="AK48" s="42">
        <f>SUMIFS('KPI trừ'!$C:$C, 'KPI trừ'!$B:$B, C48)</f>
        <v>0</v>
      </c>
      <c r="AL48" s="42">
        <f>SUMIFS('KPI trừ'!$D:$D, 'KPI trừ'!$B:$B, C48)</f>
        <v>0</v>
      </c>
      <c r="AM48" s="42">
        <f>SUMIFS('KPI trừ'!$E:$E, 'KPI trừ'!$B:$B, C48)</f>
        <v>0</v>
      </c>
      <c r="AN48" s="42">
        <f>SUMIFS('KPI trừ'!$F:$F, 'KPI trừ'!$B:$B, C48)</f>
        <v>0</v>
      </c>
      <c r="AO48" s="42">
        <f>SUMIFS('KPI trừ'!$G:$G, 'KPI trừ'!$B:$B, C48)</f>
        <v>0</v>
      </c>
      <c r="AP48" s="41">
        <f>IFERROR(INDEX('KPI trừ'!$H:$H, MATCH(C48, 'KPI trừ'!$B:$B, 0)), "")</f>
        <v>0</v>
      </c>
      <c r="AQ48" s="28"/>
      <c r="AR48" s="41"/>
      <c r="AS48" s="41"/>
      <c r="AT48" s="41"/>
      <c r="AU48" s="41"/>
      <c r="AV48" s="41"/>
      <c r="AW48" s="41"/>
      <c r="AX48" s="41"/>
      <c r="AY48" s="41"/>
      <c r="AZ48" s="41"/>
      <c r="BA48" s="41"/>
    </row>
    <row r="49" spans="1:53" ht="15.6" customHeight="1">
      <c r="A49" s="34">
        <v>47</v>
      </c>
      <c r="B49" s="35" t="s">
        <v>19</v>
      </c>
      <c r="C49" s="36" t="s">
        <v>18</v>
      </c>
      <c r="D49" s="34" t="s">
        <v>108</v>
      </c>
      <c r="E49" s="145">
        <f t="shared" si="7"/>
        <v>181.93333333333331</v>
      </c>
      <c r="F49" s="145">
        <f t="shared" si="8"/>
        <v>95.15</v>
      </c>
      <c r="G49" s="40">
        <f>SUMIFS('Giờ công'!I:I, 'Giờ công'!H:H, C49)</f>
        <v>181.93333333333331</v>
      </c>
      <c r="H49" s="40">
        <f>SUMIFS('Giờ công'!J:J, 'Giờ công'!H:H, C49)</f>
        <v>95.15</v>
      </c>
      <c r="I49" s="42" t="str">
        <f t="shared" si="9"/>
        <v/>
      </c>
      <c r="J49" s="42">
        <f t="shared" si="10"/>
        <v>8</v>
      </c>
      <c r="K49" s="42">
        <f>SUMIFS('Ngày công'!I:I, 'Ngày công'!B:B, C49)</f>
        <v>13</v>
      </c>
      <c r="L49" s="35"/>
      <c r="M49" s="35"/>
      <c r="N49" s="42">
        <f>SUMIFS('Tăng ca lễ'!M:M, 'Tăng ca lễ'!L:L, C49)</f>
        <v>0</v>
      </c>
      <c r="O49" s="35">
        <f>IF(OR(D49="PT", D49="DSHV"), SUMIFS('Tăng ca lễ'!O:O, 'Tăng ca lễ'!L:L, C49)*2, SUMIFS('Tăng ca lễ'!O:O, 'Tăng ca lễ'!L:L, C49)*3)</f>
        <v>0</v>
      </c>
      <c r="P49" s="35">
        <f>IF(OR(D49="PT", D49="DSHV"), SUMIFS('Tăng ca lễ'!P:P, 'Tăng ca lễ'!L:L, C49)*2, SUMIFS('Tăng ca lễ'!P:P, 'Tăng ca lễ'!L:L, C49)*3)</f>
        <v>0</v>
      </c>
      <c r="Q49" s="35"/>
      <c r="R49" s="42">
        <f>MIN(31, SUMIFS('Ngày công'!H:H, 'Ngày công'!B:B, C49))</f>
        <v>26</v>
      </c>
      <c r="S49" s="40">
        <f>SUMIFS('Công Đào tạo'!G:G, 'Công Đào tạo'!F:F, C49)</f>
        <v>0</v>
      </c>
      <c r="T49" s="35">
        <v>0</v>
      </c>
      <c r="U49" s="202"/>
      <c r="V49" s="45">
        <f t="shared" si="11"/>
        <v>419354.83870967745</v>
      </c>
      <c r="W49" s="42"/>
      <c r="X49" s="42">
        <f t="shared" si="12"/>
        <v>0</v>
      </c>
      <c r="Y49" s="42"/>
      <c r="Z49" s="42"/>
      <c r="AA49" s="42">
        <f>IFERROR(VLOOKUP(C49, 'MiniKat - HN'!$A:$L, 12, FALSE), 0) + IFERROR(VLOOKUP(C49, 'MiniKat - HCM'!$A:$J, 10, FALSE), 0)</f>
        <v>0</v>
      </c>
      <c r="AB49" s="42">
        <f>IF(OR(TRIM(D49)="CHT", TRIM(D49)="Q.CHT"), SUMIFS('MiniKat - HN'!$Y:$Y, 'MiniKat - HN'!$N:$N, B49) + SUMIFS('MiniKat - HCM'!$U:$U, 'MiniKat - HCM'!$M:$M, B49), 0)</f>
        <v>0</v>
      </c>
      <c r="AC49" s="42">
        <f>SUMIFS(whatsapp!$D:$D, whatsapp!$A:$A, C49)</f>
        <v>0</v>
      </c>
      <c r="AD49" s="42">
        <f>SUMIFS('Dự án'!$C:$C, 'Dự án'!$B:$B, C49)</f>
        <v>0</v>
      </c>
      <c r="AE49" s="42">
        <f>SUMIFS(KPI!$C:$C, KPI!$B:$B, C49)</f>
        <v>3251929</v>
      </c>
      <c r="AF49" s="43">
        <f>SUMIFS('Thưởng CK'!$C:$C, 'Thưởng CK'!$B:$B, C49)</f>
        <v>472750</v>
      </c>
      <c r="AG49" s="42">
        <f>SUMIFS('Cận date'!$C:$C, 'Cận date'!$B:$B, C49)</f>
        <v>14636</v>
      </c>
      <c r="AH49" s="42">
        <f>SUMIFS(Map!$D:$D, Map!$A:$A, C49)</f>
        <v>0</v>
      </c>
      <c r="AI49" s="42">
        <v>0</v>
      </c>
      <c r="AJ49" s="42">
        <f t="shared" si="13"/>
        <v>0</v>
      </c>
      <c r="AK49" s="42">
        <f>SUMIFS('KPI trừ'!$C:$C, 'KPI trừ'!$B:$B, C49)</f>
        <v>0</v>
      </c>
      <c r="AL49" s="42">
        <f>SUMIFS('KPI trừ'!$D:$D, 'KPI trừ'!$B:$B, C49)</f>
        <v>0</v>
      </c>
      <c r="AM49" s="42">
        <f>SUMIFS('KPI trừ'!$E:$E, 'KPI trừ'!$B:$B, C49)</f>
        <v>0</v>
      </c>
      <c r="AN49" s="42">
        <f>SUMIFS('KPI trừ'!$F:$F, 'KPI trừ'!$B:$B, C49)</f>
        <v>0</v>
      </c>
      <c r="AO49" s="42">
        <f>SUMIFS('KPI trừ'!$G:$G, 'KPI trừ'!$B:$B, C49)</f>
        <v>0</v>
      </c>
      <c r="AP49" s="41">
        <f>IFERROR(INDEX('KPI trừ'!$H:$H, MATCH(C49, 'KPI trừ'!$B:$B, 0)), "")</f>
        <v>0</v>
      </c>
      <c r="AQ49" s="28"/>
      <c r="AR49" s="41"/>
      <c r="AS49" s="41"/>
      <c r="AT49" s="41"/>
      <c r="AU49" s="41"/>
      <c r="AV49" s="41"/>
      <c r="AW49" s="41"/>
      <c r="AX49" s="41"/>
      <c r="AY49" s="41"/>
      <c r="AZ49" s="41"/>
      <c r="BA49" s="41"/>
    </row>
    <row r="50" spans="1:53" ht="15.6" customHeight="1">
      <c r="A50" s="34">
        <v>48</v>
      </c>
      <c r="B50" s="35" t="s">
        <v>19</v>
      </c>
      <c r="C50" s="36" t="s">
        <v>20</v>
      </c>
      <c r="D50" s="34" t="s">
        <v>110</v>
      </c>
      <c r="E50" s="145">
        <f t="shared" si="7"/>
        <v>16</v>
      </c>
      <c r="F50" s="145">
        <f t="shared" si="8"/>
        <v>247.76666666666668</v>
      </c>
      <c r="G50" s="40">
        <f>SUMIFS('Giờ công'!I:I, 'Giờ công'!H:H, C50)</f>
        <v>0</v>
      </c>
      <c r="H50" s="40">
        <f>SUMIFS('Giờ công'!J:J, 'Giờ công'!H:H, C50)</f>
        <v>247.76666666666668</v>
      </c>
      <c r="I50" s="42">
        <f t="shared" si="9"/>
        <v>16</v>
      </c>
      <c r="J50" s="42">
        <f t="shared" si="10"/>
        <v>0</v>
      </c>
      <c r="K50" s="42">
        <f>SUMIFS('Ngày công'!I:I, 'Ngày công'!B:B, C50)</f>
        <v>31</v>
      </c>
      <c r="L50" s="35"/>
      <c r="M50" s="35"/>
      <c r="N50" s="42">
        <f>SUMIFS('Tăng ca lễ'!M:M, 'Tăng ca lễ'!L:L, C50)</f>
        <v>0</v>
      </c>
      <c r="O50" s="35">
        <f>IF(OR(D50="PT", D50="DSHV"), SUMIFS('Tăng ca lễ'!O:O, 'Tăng ca lễ'!L:L, C50)*2, SUMIFS('Tăng ca lễ'!O:O, 'Tăng ca lễ'!L:L, C50)*3)</f>
        <v>0</v>
      </c>
      <c r="P50" s="35">
        <f>IF(OR(D50="PT", D50="DSHV"), SUMIFS('Tăng ca lễ'!P:P, 'Tăng ca lễ'!L:L, C50)*2, SUMIFS('Tăng ca lễ'!P:P, 'Tăng ca lễ'!L:L, C50)*3)</f>
        <v>0</v>
      </c>
      <c r="Q50" s="35"/>
      <c r="R50" s="42">
        <f>MIN(31, SUMIFS('Ngày công'!H:H, 'Ngày công'!B:B, C50))</f>
        <v>31</v>
      </c>
      <c r="S50" s="40">
        <f>SUMIFS('Công Đào tạo'!G:G, 'Công Đào tạo'!F:F, C50)</f>
        <v>0</v>
      </c>
      <c r="T50" s="35">
        <v>0</v>
      </c>
      <c r="U50" s="202"/>
      <c r="V50" s="45">
        <f t="shared" si="11"/>
        <v>0</v>
      </c>
      <c r="W50" s="42"/>
      <c r="X50" s="42">
        <f t="shared" si="12"/>
        <v>1500000</v>
      </c>
      <c r="Y50" s="42"/>
      <c r="Z50" s="42"/>
      <c r="AA50" s="42">
        <f>IFERROR(VLOOKUP(C50, 'MiniKat - HN'!$A:$L, 12, FALSE), 0) + IFERROR(VLOOKUP(C50, 'MiniKat - HCM'!$A:$J, 10, FALSE), 0)</f>
        <v>324000</v>
      </c>
      <c r="AB50" s="42">
        <f>IF(OR(TRIM(D50)="CHT", TRIM(D50)="Q.CHT"), SUMIFS('MiniKat - HN'!$Y:$Y, 'MiniKat - HN'!$N:$N, B50) + SUMIFS('MiniKat - HCM'!$U:$U, 'MiniKat - HCM'!$M:$M, B50), 0)</f>
        <v>0</v>
      </c>
      <c r="AC50" s="42">
        <f>SUMIFS(whatsapp!$D:$D, whatsapp!$A:$A, C50)</f>
        <v>0</v>
      </c>
      <c r="AD50" s="42">
        <f>SUMIFS('Dự án'!$C:$C, 'Dự án'!$B:$B, C50)</f>
        <v>1650000</v>
      </c>
      <c r="AE50" s="42">
        <f>SUMIFS(KPI!$C:$C, KPI!$B:$B, C50)</f>
        <v>1926300</v>
      </c>
      <c r="AF50" s="43">
        <f>SUMIFS('Thưởng CK'!$C:$C, 'Thưởng CK'!$B:$B, C50)</f>
        <v>6729100</v>
      </c>
      <c r="AG50" s="42">
        <f>SUMIFS('Cận date'!$C:$C, 'Cận date'!$B:$B, C50)</f>
        <v>36876</v>
      </c>
      <c r="AH50" s="42">
        <f>SUMIFS(Map!$D:$D, Map!$A:$A, C50)</f>
        <v>0</v>
      </c>
      <c r="AI50" s="42">
        <v>0</v>
      </c>
      <c r="AJ50" s="42">
        <f t="shared" si="13"/>
        <v>0</v>
      </c>
      <c r="AK50" s="42">
        <f>SUMIFS('KPI trừ'!$C:$C, 'KPI trừ'!$B:$B, C50)</f>
        <v>0</v>
      </c>
      <c r="AL50" s="42">
        <f>SUMIFS('KPI trừ'!$D:$D, 'KPI trừ'!$B:$B, C50)</f>
        <v>0</v>
      </c>
      <c r="AM50" s="42">
        <f>SUMIFS('KPI trừ'!$E:$E, 'KPI trừ'!$B:$B, C50)</f>
        <v>0</v>
      </c>
      <c r="AN50" s="42">
        <f>SUMIFS('KPI trừ'!$F:$F, 'KPI trừ'!$B:$B, C50)</f>
        <v>0</v>
      </c>
      <c r="AO50" s="42">
        <f>SUMIFS('KPI trừ'!$G:$G, 'KPI trừ'!$B:$B, C50)</f>
        <v>0</v>
      </c>
      <c r="AP50" s="41">
        <f>IFERROR(INDEX('KPI trừ'!$H:$H, MATCH(C50, 'KPI trừ'!$B:$B, 0)), "")</f>
        <v>0</v>
      </c>
      <c r="AQ50" s="28"/>
      <c r="AR50" s="41"/>
      <c r="AS50" s="41"/>
      <c r="AT50" s="41"/>
      <c r="AU50" s="41"/>
      <c r="AV50" s="41"/>
      <c r="AW50" s="41"/>
      <c r="AX50" s="41"/>
      <c r="AY50" s="41"/>
      <c r="AZ50" s="41"/>
      <c r="BA50" s="41"/>
    </row>
    <row r="51" spans="1:53" ht="15.6" customHeight="1">
      <c r="A51" s="34">
        <v>49</v>
      </c>
      <c r="B51" s="35" t="s">
        <v>19</v>
      </c>
      <c r="C51" s="36" t="s">
        <v>22</v>
      </c>
      <c r="D51" s="34" t="s">
        <v>104</v>
      </c>
      <c r="E51" s="145">
        <f t="shared" si="7"/>
        <v>323.40000000000003</v>
      </c>
      <c r="F51" s="145">
        <f t="shared" si="8"/>
        <v>77.333333333333329</v>
      </c>
      <c r="G51" s="40">
        <f>SUMIFS('Giờ công'!I:I, 'Giờ công'!H:H, C51)</f>
        <v>315.40000000000003</v>
      </c>
      <c r="H51" s="40">
        <f>SUMIFS('Giờ công'!J:J, 'Giờ công'!H:H, C51)</f>
        <v>77.333333333333329</v>
      </c>
      <c r="I51" s="42">
        <f t="shared" si="9"/>
        <v>8</v>
      </c>
      <c r="J51" s="42">
        <f t="shared" si="10"/>
        <v>13</v>
      </c>
      <c r="K51" s="42">
        <f>SUMIFS('Ngày công'!I:I, 'Ngày công'!B:B, C51)</f>
        <v>6</v>
      </c>
      <c r="L51" s="35"/>
      <c r="M51" s="35"/>
      <c r="N51" s="42">
        <f>SUMIFS('Tăng ca lễ'!M:M, 'Tăng ca lễ'!L:L, C51)</f>
        <v>0</v>
      </c>
      <c r="O51" s="35">
        <f>IF(OR(D51="PT", D51="DSHV"), SUMIFS('Tăng ca lễ'!O:O, 'Tăng ca lễ'!L:L, C51)*2, SUMIFS('Tăng ca lễ'!O:O, 'Tăng ca lễ'!L:L, C51)*3)</f>
        <v>0</v>
      </c>
      <c r="P51" s="35">
        <f>IF(OR(D51="PT", D51="DSHV"), SUMIFS('Tăng ca lễ'!P:P, 'Tăng ca lễ'!L:L, C51)*2, SUMIFS('Tăng ca lễ'!P:P, 'Tăng ca lễ'!L:L, C51)*3)</f>
        <v>0</v>
      </c>
      <c r="Q51" s="35"/>
      <c r="R51" s="42">
        <f>MIN(31, SUMIFS('Ngày công'!H:H, 'Ngày công'!B:B, C51))</f>
        <v>29</v>
      </c>
      <c r="S51" s="40">
        <f>SUMIFS('Công Đào tạo'!G:G, 'Công Đào tạo'!F:F, C51)</f>
        <v>0</v>
      </c>
      <c r="T51" s="35">
        <v>0</v>
      </c>
      <c r="U51" s="202"/>
      <c r="V51" s="45">
        <f t="shared" si="11"/>
        <v>0</v>
      </c>
      <c r="W51" s="42"/>
      <c r="X51" s="42">
        <f t="shared" si="12"/>
        <v>0</v>
      </c>
      <c r="Y51" s="42"/>
      <c r="Z51" s="42"/>
      <c r="AA51" s="42">
        <f>IFERROR(VLOOKUP(C51, 'MiniKat - HN'!$A:$L, 12, FALSE), 0) + IFERROR(VLOOKUP(C51, 'MiniKat - HCM'!$A:$J, 10, FALSE), 0)</f>
        <v>0</v>
      </c>
      <c r="AB51" s="42">
        <f>IF(OR(TRIM(D51)="CHT", TRIM(D51)="Q.CHT"), SUMIFS('MiniKat - HN'!$Y:$Y, 'MiniKat - HN'!$N:$N, B51) + SUMIFS('MiniKat - HCM'!$U:$U, 'MiniKat - HCM'!$M:$M, B51), 0)</f>
        <v>0</v>
      </c>
      <c r="AC51" s="42">
        <f>SUMIFS(whatsapp!$D:$D, whatsapp!$A:$A, C51)</f>
        <v>0</v>
      </c>
      <c r="AD51" s="42">
        <f>SUMIFS('Dự án'!$C:$C, 'Dự án'!$B:$B, C51)</f>
        <v>1550000</v>
      </c>
      <c r="AE51" s="42">
        <f>SUMIFS(KPI!$C:$C, KPI!$B:$B, C51)</f>
        <v>2293837</v>
      </c>
      <c r="AF51" s="43">
        <f>SUMIFS('Thưởng CK'!$C:$C, 'Thưởng CK'!$B:$B, C51)</f>
        <v>4555900</v>
      </c>
      <c r="AG51" s="42">
        <f>SUMIFS('Cận date'!$C:$C, 'Cận date'!$B:$B, C51)</f>
        <v>124767</v>
      </c>
      <c r="AH51" s="42">
        <f>SUMIFS(Map!$D:$D, Map!$A:$A, C51)</f>
        <v>0</v>
      </c>
      <c r="AI51" s="42">
        <v>0</v>
      </c>
      <c r="AJ51" s="42">
        <f t="shared" si="13"/>
        <v>0</v>
      </c>
      <c r="AK51" s="42">
        <f>SUMIFS('KPI trừ'!$C:$C, 'KPI trừ'!$B:$B, C51)</f>
        <v>0</v>
      </c>
      <c r="AL51" s="42">
        <f>SUMIFS('KPI trừ'!$D:$D, 'KPI trừ'!$B:$B, C51)</f>
        <v>0</v>
      </c>
      <c r="AM51" s="42">
        <f>SUMIFS('KPI trừ'!$E:$E, 'KPI trừ'!$B:$B, C51)</f>
        <v>0</v>
      </c>
      <c r="AN51" s="42">
        <f>SUMIFS('KPI trừ'!$F:$F, 'KPI trừ'!$B:$B, C51)</f>
        <v>0</v>
      </c>
      <c r="AO51" s="42">
        <f>SUMIFS('KPI trừ'!$G:$G, 'KPI trừ'!$B:$B, C51)</f>
        <v>0</v>
      </c>
      <c r="AP51" s="41">
        <f>IFERROR(INDEX('KPI trừ'!$H:$H, MATCH(C51, 'KPI trừ'!$B:$B, 0)), "")</f>
        <v>0</v>
      </c>
      <c r="AQ51" s="28"/>
      <c r="AR51" s="41"/>
      <c r="AS51" s="41"/>
      <c r="AT51" s="41"/>
      <c r="AU51" s="41"/>
      <c r="AV51" s="41"/>
      <c r="AW51" s="41"/>
      <c r="AX51" s="41"/>
      <c r="AY51" s="41"/>
      <c r="AZ51" s="41"/>
      <c r="BA51" s="41"/>
    </row>
    <row r="52" spans="1:53" ht="15.6" customHeight="1">
      <c r="A52" s="34">
        <v>50</v>
      </c>
      <c r="B52" s="35" t="s">
        <v>19</v>
      </c>
      <c r="C52" s="36" t="s">
        <v>23</v>
      </c>
      <c r="D52" s="34" t="s">
        <v>104</v>
      </c>
      <c r="E52" s="145">
        <f t="shared" si="7"/>
        <v>136.18333333333331</v>
      </c>
      <c r="F52" s="145">
        <f t="shared" si="8"/>
        <v>232.26666666666668</v>
      </c>
      <c r="G52" s="40">
        <f>SUMIFS('Giờ công'!I:I, 'Giờ công'!H:H, C52)</f>
        <v>120.18333333333331</v>
      </c>
      <c r="H52" s="40">
        <f>SUMIFS('Giờ công'!J:J, 'Giờ công'!H:H, C52)</f>
        <v>232.26666666666668</v>
      </c>
      <c r="I52" s="42">
        <f t="shared" si="9"/>
        <v>16</v>
      </c>
      <c r="J52" s="42">
        <f t="shared" si="10"/>
        <v>2</v>
      </c>
      <c r="K52" s="42">
        <f>SUMIFS('Ngày công'!I:I, 'Ngày công'!B:B, C52)</f>
        <v>29</v>
      </c>
      <c r="L52" s="35"/>
      <c r="M52" s="35"/>
      <c r="N52" s="42">
        <f>SUMIFS('Tăng ca lễ'!M:M, 'Tăng ca lễ'!L:L, C52)</f>
        <v>0</v>
      </c>
      <c r="O52" s="35">
        <f>IF(OR(D52="PT", D52="DSHV"), SUMIFS('Tăng ca lễ'!O:O, 'Tăng ca lễ'!L:L, C52)*2, SUMIFS('Tăng ca lễ'!O:O, 'Tăng ca lễ'!L:L, C52)*3)</f>
        <v>0</v>
      </c>
      <c r="P52" s="35">
        <f>IF(OR(D52="PT", D52="DSHV"), SUMIFS('Tăng ca lễ'!P:P, 'Tăng ca lễ'!L:L, C52)*2, SUMIFS('Tăng ca lễ'!P:P, 'Tăng ca lễ'!L:L, C52)*3)</f>
        <v>0</v>
      </c>
      <c r="Q52" s="35"/>
      <c r="R52" s="42">
        <f>MIN(31, SUMIFS('Ngày công'!H:H, 'Ngày công'!B:B, C52))</f>
        <v>31</v>
      </c>
      <c r="S52" s="40">
        <f>SUMIFS('Công Đào tạo'!G:G, 'Công Đào tạo'!F:F, C52)</f>
        <v>0</v>
      </c>
      <c r="T52" s="35">
        <v>0</v>
      </c>
      <c r="U52" s="202"/>
      <c r="V52" s="45">
        <f t="shared" si="11"/>
        <v>0</v>
      </c>
      <c r="W52" s="42"/>
      <c r="X52" s="42">
        <f t="shared" si="12"/>
        <v>1500000</v>
      </c>
      <c r="Y52" s="42"/>
      <c r="Z52" s="42"/>
      <c r="AA52" s="42">
        <f>IFERROR(VLOOKUP(C52, 'MiniKat - HN'!$A:$L, 12, FALSE), 0) + IFERROR(VLOOKUP(C52, 'MiniKat - HCM'!$A:$J, 10, FALSE), 0)</f>
        <v>184000</v>
      </c>
      <c r="AB52" s="42">
        <f>IF(OR(TRIM(D52)="CHT", TRIM(D52)="Q.CHT"), SUMIFS('MiniKat - HN'!$Y:$Y, 'MiniKat - HN'!$N:$N, B52) + SUMIFS('MiniKat - HCM'!$U:$U, 'MiniKat - HCM'!$M:$M, B52), 0)</f>
        <v>0</v>
      </c>
      <c r="AC52" s="42">
        <f>SUMIFS(whatsapp!$D:$D, whatsapp!$A:$A, C52)</f>
        <v>0</v>
      </c>
      <c r="AD52" s="42">
        <f>SUMIFS('Dự án'!$C:$C, 'Dự án'!$B:$B, C52)</f>
        <v>1150000</v>
      </c>
      <c r="AE52" s="42">
        <f>SUMIFS(KPI!$C:$C, KPI!$B:$B, C52)</f>
        <v>2079796</v>
      </c>
      <c r="AF52" s="43">
        <f>SUMIFS('Thưởng CK'!$C:$C, 'Thưởng CK'!$B:$B, C52)</f>
        <v>5186750</v>
      </c>
      <c r="AG52" s="42">
        <f>SUMIFS('Cận date'!$C:$C, 'Cận date'!$B:$B, C52)</f>
        <v>23664</v>
      </c>
      <c r="AH52" s="42">
        <f>SUMIFS(Map!$D:$D, Map!$A:$A, C52)</f>
        <v>0</v>
      </c>
      <c r="AI52" s="42">
        <v>0</v>
      </c>
      <c r="AJ52" s="42">
        <f t="shared" si="13"/>
        <v>0</v>
      </c>
      <c r="AK52" s="42">
        <f>SUMIFS('KPI trừ'!$C:$C, 'KPI trừ'!$B:$B, C52)</f>
        <v>0</v>
      </c>
      <c r="AL52" s="42">
        <f>SUMIFS('KPI trừ'!$D:$D, 'KPI trừ'!$B:$B, C52)</f>
        <v>0</v>
      </c>
      <c r="AM52" s="42">
        <f>SUMIFS('KPI trừ'!$E:$E, 'KPI trừ'!$B:$B, C52)</f>
        <v>0</v>
      </c>
      <c r="AN52" s="42">
        <f>SUMIFS('KPI trừ'!$F:$F, 'KPI trừ'!$B:$B, C52)</f>
        <v>0</v>
      </c>
      <c r="AO52" s="42">
        <f>SUMIFS('KPI trừ'!$G:$G, 'KPI trừ'!$B:$B, C52)</f>
        <v>0</v>
      </c>
      <c r="AP52" s="41">
        <f>IFERROR(INDEX('KPI trừ'!$H:$H, MATCH(C52, 'KPI trừ'!$B:$B, 0)), "")</f>
        <v>0</v>
      </c>
      <c r="AQ52" s="28"/>
      <c r="AR52" s="41"/>
      <c r="AS52" s="41"/>
      <c r="AT52" s="41"/>
      <c r="AU52" s="41"/>
      <c r="AV52" s="41"/>
      <c r="AW52" s="41"/>
      <c r="AX52" s="41"/>
      <c r="AY52" s="41"/>
      <c r="AZ52" s="41"/>
      <c r="BA52" s="41"/>
    </row>
    <row r="53" spans="1:53" ht="15.6" customHeight="1">
      <c r="A53" s="34">
        <v>51</v>
      </c>
      <c r="B53" s="35" t="s">
        <v>19</v>
      </c>
      <c r="C53" s="36" t="s">
        <v>24</v>
      </c>
      <c r="D53" s="34" t="s">
        <v>104</v>
      </c>
      <c r="E53" s="145">
        <f t="shared" si="7"/>
        <v>211.68333333333334</v>
      </c>
      <c r="F53" s="145">
        <f t="shared" si="8"/>
        <v>49.116666666666674</v>
      </c>
      <c r="G53" s="40">
        <f>SUMIFS('Giờ công'!I:I, 'Giờ công'!H:H, C53)</f>
        <v>211.68333333333334</v>
      </c>
      <c r="H53" s="40">
        <f>SUMIFS('Giờ công'!J:J, 'Giờ công'!H:H, C53)</f>
        <v>49.116666666666674</v>
      </c>
      <c r="I53" s="42" t="str">
        <f t="shared" si="9"/>
        <v/>
      </c>
      <c r="J53" s="42">
        <f t="shared" si="10"/>
        <v>9</v>
      </c>
      <c r="K53" s="42">
        <f>SUMIFS('Ngày công'!I:I, 'Ngày công'!B:B, C53)</f>
        <v>5</v>
      </c>
      <c r="L53" s="35"/>
      <c r="M53" s="35"/>
      <c r="N53" s="42">
        <f>SUMIFS('Tăng ca lễ'!M:M, 'Tăng ca lễ'!L:L, C53)</f>
        <v>0</v>
      </c>
      <c r="O53" s="35">
        <f>IF(OR(D53="PT", D53="DSHV"), SUMIFS('Tăng ca lễ'!O:O, 'Tăng ca lễ'!L:L, C53)*2, SUMIFS('Tăng ca lễ'!O:O, 'Tăng ca lễ'!L:L, C53)*3)</f>
        <v>0</v>
      </c>
      <c r="P53" s="35">
        <f>IF(OR(D53="PT", D53="DSHV"), SUMIFS('Tăng ca lễ'!P:P, 'Tăng ca lễ'!L:L, C53)*2, SUMIFS('Tăng ca lễ'!P:P, 'Tăng ca lễ'!L:L, C53)*3)</f>
        <v>0</v>
      </c>
      <c r="Q53" s="35"/>
      <c r="R53" s="42">
        <f>MIN(31, SUMIFS('Ngày công'!H:H, 'Ngày công'!B:B, C53))</f>
        <v>26</v>
      </c>
      <c r="S53" s="40">
        <f>SUMIFS('Công Đào tạo'!G:G, 'Công Đào tạo'!F:F, C53)</f>
        <v>0</v>
      </c>
      <c r="T53" s="35">
        <v>0</v>
      </c>
      <c r="U53" s="202"/>
      <c r="V53" s="45">
        <f t="shared" si="11"/>
        <v>0</v>
      </c>
      <c r="W53" s="42"/>
      <c r="X53" s="42">
        <f t="shared" si="12"/>
        <v>0</v>
      </c>
      <c r="Y53" s="42"/>
      <c r="Z53" s="42"/>
      <c r="AA53" s="42">
        <f>IFERROR(VLOOKUP(C53, 'MiniKat - HN'!$A:$L, 12, FALSE), 0) + IFERROR(VLOOKUP(C53, 'MiniKat - HCM'!$A:$J, 10, FALSE), 0)</f>
        <v>0</v>
      </c>
      <c r="AB53" s="42">
        <f>IF(OR(TRIM(D53)="CHT", TRIM(D53)="Q.CHT"), SUMIFS('MiniKat - HN'!$Y:$Y, 'MiniKat - HN'!$N:$N, B53) + SUMIFS('MiniKat - HCM'!$U:$U, 'MiniKat - HCM'!$M:$M, B53), 0)</f>
        <v>0</v>
      </c>
      <c r="AC53" s="42">
        <f>SUMIFS(whatsapp!$D:$D, whatsapp!$A:$A, C53)</f>
        <v>0</v>
      </c>
      <c r="AD53" s="42">
        <f>SUMIFS('Dự án'!$C:$C, 'Dự án'!$B:$B, C53)</f>
        <v>0</v>
      </c>
      <c r="AE53" s="42">
        <f>SUMIFS(KPI!$C:$C, KPI!$B:$B, C53)</f>
        <v>1979598</v>
      </c>
      <c r="AF53" s="43">
        <f>SUMIFS('Thưởng CK'!$C:$C, 'Thưởng CK'!$B:$B, C53)</f>
        <v>1520650</v>
      </c>
      <c r="AG53" s="42">
        <f>SUMIFS('Cận date'!$C:$C, 'Cận date'!$B:$B, C53)</f>
        <v>170114</v>
      </c>
      <c r="AH53" s="42">
        <f>SUMIFS(Map!$D:$D, Map!$A:$A, C53)</f>
        <v>0</v>
      </c>
      <c r="AI53" s="42">
        <v>0</v>
      </c>
      <c r="AJ53" s="42">
        <f t="shared" si="13"/>
        <v>0</v>
      </c>
      <c r="AK53" s="42">
        <f>SUMIFS('KPI trừ'!$C:$C, 'KPI trừ'!$B:$B, C53)</f>
        <v>0</v>
      </c>
      <c r="AL53" s="42">
        <f>SUMIFS('KPI trừ'!$D:$D, 'KPI trừ'!$B:$B, C53)</f>
        <v>0</v>
      </c>
      <c r="AM53" s="42">
        <f>SUMIFS('KPI trừ'!$E:$E, 'KPI trừ'!$B:$B, C53)</f>
        <v>0</v>
      </c>
      <c r="AN53" s="42">
        <f>SUMIFS('KPI trừ'!$F:$F, 'KPI trừ'!$B:$B, C53)</f>
        <v>0</v>
      </c>
      <c r="AO53" s="42">
        <f>SUMIFS('KPI trừ'!$G:$G, 'KPI trừ'!$B:$B, C53)</f>
        <v>0</v>
      </c>
      <c r="AP53" s="41">
        <f>IFERROR(INDEX('KPI trừ'!$H:$H, MATCH(C53, 'KPI trừ'!$B:$B, 0)), "")</f>
        <v>0</v>
      </c>
      <c r="AQ53" s="28"/>
      <c r="AR53" s="41"/>
      <c r="AS53" s="41"/>
      <c r="AT53" s="41"/>
      <c r="AU53" s="41"/>
      <c r="AV53" s="41"/>
      <c r="AW53" s="41"/>
      <c r="AX53" s="41"/>
      <c r="AY53" s="41"/>
      <c r="AZ53" s="41"/>
      <c r="BA53" s="41"/>
    </row>
    <row r="54" spans="1:53" ht="15.6" customHeight="1">
      <c r="A54" s="34">
        <v>52</v>
      </c>
      <c r="B54" s="35" t="s">
        <v>21</v>
      </c>
      <c r="C54" s="36" t="s">
        <v>25</v>
      </c>
      <c r="D54" s="34" t="s">
        <v>108</v>
      </c>
      <c r="E54" s="145">
        <f t="shared" si="7"/>
        <v>281.86666666666662</v>
      </c>
      <c r="F54" s="145">
        <f t="shared" si="8"/>
        <v>28.983333333333331</v>
      </c>
      <c r="G54" s="40">
        <f>SUMIFS('Giờ công'!I:I, 'Giờ công'!H:H, C54)</f>
        <v>265.86666666666662</v>
      </c>
      <c r="H54" s="40">
        <f>SUMIFS('Giờ công'!J:J, 'Giờ công'!H:H, C54)</f>
        <v>28.983333333333331</v>
      </c>
      <c r="I54" s="42">
        <f t="shared" si="9"/>
        <v>16</v>
      </c>
      <c r="J54" s="42">
        <f t="shared" si="10"/>
        <v>11</v>
      </c>
      <c r="K54" s="42">
        <f>SUMIFS('Ngày công'!I:I, 'Ngày công'!B:B, C54)</f>
        <v>3</v>
      </c>
      <c r="L54" s="35"/>
      <c r="M54" s="35"/>
      <c r="N54" s="42">
        <f>SUMIFS('Tăng ca lễ'!M:M, 'Tăng ca lễ'!L:L, C54)</f>
        <v>0</v>
      </c>
      <c r="O54" s="35">
        <f>IF(OR(D54="PT", D54="DSHV"), SUMIFS('Tăng ca lễ'!O:O, 'Tăng ca lễ'!L:L, C54)*2, SUMIFS('Tăng ca lễ'!O:O, 'Tăng ca lễ'!L:L, C54)*3)</f>
        <v>0</v>
      </c>
      <c r="P54" s="35">
        <f>IF(OR(D54="PT", D54="DSHV"), SUMIFS('Tăng ca lễ'!P:P, 'Tăng ca lễ'!L:L, C54)*2, SUMIFS('Tăng ca lễ'!P:P, 'Tăng ca lễ'!L:L, C54)*3)</f>
        <v>0</v>
      </c>
      <c r="Q54" s="35"/>
      <c r="R54" s="42">
        <f>MIN(31, SUMIFS('Ngày công'!H:H, 'Ngày công'!B:B, C54))</f>
        <v>30</v>
      </c>
      <c r="S54" s="40">
        <f>SUMIFS('Công Đào tạo'!G:G, 'Công Đào tạo'!F:F, C54)</f>
        <v>0</v>
      </c>
      <c r="T54" s="35">
        <v>0</v>
      </c>
      <c r="U54" s="202"/>
      <c r="V54" s="45">
        <f t="shared" si="11"/>
        <v>483870.96774193551</v>
      </c>
      <c r="W54" s="42"/>
      <c r="X54" s="42">
        <f t="shared" si="12"/>
        <v>0</v>
      </c>
      <c r="Y54" s="42"/>
      <c r="Z54" s="42"/>
      <c r="AA54" s="42">
        <f>IFERROR(VLOOKUP(C54, 'MiniKat - HN'!$A:$L, 12, FALSE), 0) + IFERROR(VLOOKUP(C54, 'MiniKat - HCM'!$A:$J, 10, FALSE), 0)</f>
        <v>0</v>
      </c>
      <c r="AB54" s="42">
        <f>IF(OR(TRIM(D54)="CHT", TRIM(D54)="Q.CHT"), SUMIFS('MiniKat - HN'!$Y:$Y, 'MiniKat - HN'!$N:$N, B54) + SUMIFS('MiniKat - HCM'!$U:$U, 'MiniKat - HCM'!$M:$M, B54), 0)</f>
        <v>0</v>
      </c>
      <c r="AC54" s="42">
        <f>SUMIFS(whatsapp!$D:$D, whatsapp!$A:$A, C54)</f>
        <v>0</v>
      </c>
      <c r="AD54" s="42">
        <f>SUMIFS('Dự án'!$C:$C, 'Dự án'!$B:$B, C54)</f>
        <v>650000</v>
      </c>
      <c r="AE54" s="42">
        <f>SUMIFS(KPI!$C:$C, KPI!$B:$B, C54)</f>
        <v>4056950</v>
      </c>
      <c r="AF54" s="43">
        <f>SUMIFS('Thưởng CK'!$C:$C, 'Thưởng CK'!$B:$B, C54)</f>
        <v>5423800</v>
      </c>
      <c r="AG54" s="42">
        <f>SUMIFS('Cận date'!$C:$C, 'Cận date'!$B:$B, C54)</f>
        <v>23983</v>
      </c>
      <c r="AH54" s="42">
        <f>SUMIFS(Map!$D:$D, Map!$A:$A, C54)</f>
        <v>0</v>
      </c>
      <c r="AI54" s="42">
        <v>0</v>
      </c>
      <c r="AJ54" s="42">
        <f t="shared" si="13"/>
        <v>0</v>
      </c>
      <c r="AK54" s="42">
        <f>SUMIFS('KPI trừ'!$C:$C, 'KPI trừ'!$B:$B, C54)</f>
        <v>0</v>
      </c>
      <c r="AL54" s="42">
        <f>SUMIFS('KPI trừ'!$D:$D, 'KPI trừ'!$B:$B, C54)</f>
        <v>0</v>
      </c>
      <c r="AM54" s="42">
        <f>SUMIFS('KPI trừ'!$E:$E, 'KPI trừ'!$B:$B, C54)</f>
        <v>0</v>
      </c>
      <c r="AN54" s="42">
        <f>SUMIFS('KPI trừ'!$F:$F, 'KPI trừ'!$B:$B, C54)</f>
        <v>0</v>
      </c>
      <c r="AO54" s="42">
        <f>SUMIFS('KPI trừ'!$G:$G, 'KPI trừ'!$B:$B, C54)</f>
        <v>0</v>
      </c>
      <c r="AP54" s="41">
        <f>IFERROR(INDEX('KPI trừ'!$H:$H, MATCH(C54, 'KPI trừ'!$B:$B, 0)), "")</f>
        <v>0</v>
      </c>
      <c r="AQ54" s="28"/>
      <c r="AR54" s="41"/>
      <c r="AS54" s="41"/>
      <c r="AT54" s="41"/>
      <c r="AU54" s="41"/>
      <c r="AV54" s="41"/>
      <c r="AW54" s="41"/>
      <c r="AX54" s="41"/>
      <c r="AY54" s="41"/>
      <c r="AZ54" s="41"/>
      <c r="BA54" s="41"/>
    </row>
    <row r="55" spans="1:53" ht="15.6" customHeight="1">
      <c r="A55" s="34">
        <v>53</v>
      </c>
      <c r="B55" s="35" t="s">
        <v>21</v>
      </c>
      <c r="C55" s="36" t="s">
        <v>26</v>
      </c>
      <c r="D55" s="34" t="s">
        <v>110</v>
      </c>
      <c r="E55" s="145">
        <f t="shared" si="7"/>
        <v>64.449999999999989</v>
      </c>
      <c r="F55" s="145">
        <f t="shared" si="8"/>
        <v>195.05</v>
      </c>
      <c r="G55" s="40">
        <f>SUMIFS('Giờ công'!I:I, 'Giờ công'!H:H, C55)</f>
        <v>64.449999999999989</v>
      </c>
      <c r="H55" s="40">
        <f>SUMIFS('Giờ công'!J:J, 'Giờ công'!H:H, C55)</f>
        <v>195.05</v>
      </c>
      <c r="I55" s="42" t="str">
        <f t="shared" si="9"/>
        <v/>
      </c>
      <c r="J55" s="42">
        <f t="shared" si="10"/>
        <v>3</v>
      </c>
      <c r="K55" s="42">
        <f>SUMIFS('Ngày công'!I:I, 'Ngày công'!B:B, C55)</f>
        <v>24</v>
      </c>
      <c r="L55" s="35"/>
      <c r="M55" s="35"/>
      <c r="N55" s="42">
        <f>SUMIFS('Tăng ca lễ'!M:M, 'Tăng ca lễ'!L:L, C55)</f>
        <v>0</v>
      </c>
      <c r="O55" s="35">
        <f>IF(OR(D55="PT", D55="DSHV"), SUMIFS('Tăng ca lễ'!O:O, 'Tăng ca lễ'!L:L, C55)*2, SUMIFS('Tăng ca lễ'!O:O, 'Tăng ca lễ'!L:L, C55)*3)</f>
        <v>0</v>
      </c>
      <c r="P55" s="35">
        <f>IF(OR(D55="PT", D55="DSHV"), SUMIFS('Tăng ca lễ'!P:P, 'Tăng ca lễ'!L:L, C55)*2, SUMIFS('Tăng ca lễ'!P:P, 'Tăng ca lễ'!L:L, C55)*3)</f>
        <v>0</v>
      </c>
      <c r="Q55" s="35"/>
      <c r="R55" s="42">
        <f>MIN(31, SUMIFS('Ngày công'!H:H, 'Ngày công'!B:B, C55))</f>
        <v>27</v>
      </c>
      <c r="S55" s="40">
        <f>SUMIFS('Công Đào tạo'!G:G, 'Công Đào tạo'!F:F, C55)</f>
        <v>0</v>
      </c>
      <c r="T55" s="35">
        <v>0</v>
      </c>
      <c r="U55" s="202"/>
      <c r="V55" s="45">
        <f t="shared" si="11"/>
        <v>0</v>
      </c>
      <c r="W55" s="42"/>
      <c r="X55" s="42">
        <f t="shared" si="12"/>
        <v>1285714</v>
      </c>
      <c r="Y55" s="42"/>
      <c r="Z55" s="42"/>
      <c r="AA55" s="42">
        <f>IFERROR(VLOOKUP(C55, 'MiniKat - HN'!$A:$L, 12, FALSE), 0) + IFERROR(VLOOKUP(C55, 'MiniKat - HCM'!$A:$J, 10, FALSE), 0)</f>
        <v>0</v>
      </c>
      <c r="AB55" s="42">
        <f>IF(OR(TRIM(D55)="CHT", TRIM(D55)="Q.CHT"), SUMIFS('MiniKat - HN'!$Y:$Y, 'MiniKat - HN'!$N:$N, B55) + SUMIFS('MiniKat - HCM'!$U:$U, 'MiniKat - HCM'!$M:$M, B55), 0)</f>
        <v>0</v>
      </c>
      <c r="AC55" s="42">
        <f>SUMIFS(whatsapp!$D:$D, whatsapp!$A:$A, C55)</f>
        <v>0</v>
      </c>
      <c r="AD55" s="42">
        <f>SUMIFS('Dự án'!$C:$C, 'Dự án'!$B:$B, C55)</f>
        <v>100000</v>
      </c>
      <c r="AE55" s="42">
        <f>SUMIFS(KPI!$C:$C, KPI!$B:$B, C55)</f>
        <v>0</v>
      </c>
      <c r="AF55" s="43">
        <f>SUMIFS('Thưởng CK'!$C:$C, 'Thưởng CK'!$B:$B, C55)</f>
        <v>4697300</v>
      </c>
      <c r="AG55" s="42">
        <f>SUMIFS('Cận date'!$C:$C, 'Cận date'!$B:$B, C55)</f>
        <v>78869</v>
      </c>
      <c r="AH55" s="42">
        <f>SUMIFS(Map!$D:$D, Map!$A:$A, C55)</f>
        <v>0</v>
      </c>
      <c r="AI55" s="42">
        <v>0</v>
      </c>
      <c r="AJ55" s="42">
        <f t="shared" si="13"/>
        <v>0</v>
      </c>
      <c r="AK55" s="42">
        <f>SUMIFS('KPI trừ'!$C:$C, 'KPI trừ'!$B:$B, C55)</f>
        <v>0</v>
      </c>
      <c r="AL55" s="42">
        <f>SUMIFS('KPI trừ'!$D:$D, 'KPI trừ'!$B:$B, C55)</f>
        <v>0</v>
      </c>
      <c r="AM55" s="42">
        <f>SUMIFS('KPI trừ'!$E:$E, 'KPI trừ'!$B:$B, C55)</f>
        <v>0</v>
      </c>
      <c r="AN55" s="42">
        <f>SUMIFS('KPI trừ'!$F:$F, 'KPI trừ'!$B:$B, C55)</f>
        <v>0</v>
      </c>
      <c r="AO55" s="42">
        <f>SUMIFS('KPI trừ'!$G:$G, 'KPI trừ'!$B:$B, C55)</f>
        <v>0</v>
      </c>
      <c r="AP55" s="41">
        <f>IFERROR(INDEX('KPI trừ'!$H:$H, MATCH(C55, 'KPI trừ'!$B:$B, 0)), "")</f>
        <v>0</v>
      </c>
      <c r="AQ55" s="28"/>
      <c r="AR55" s="41"/>
      <c r="AS55" s="41"/>
      <c r="AT55" s="41"/>
      <c r="AU55" s="41"/>
      <c r="AV55" s="41"/>
      <c r="AW55" s="41"/>
      <c r="AX55" s="41"/>
      <c r="AY55" s="41"/>
      <c r="AZ55" s="41"/>
      <c r="BA55" s="41"/>
    </row>
    <row r="56" spans="1:53" ht="15.75" customHeight="1">
      <c r="A56" s="34">
        <v>54</v>
      </c>
      <c r="B56" s="35" t="s">
        <v>21</v>
      </c>
      <c r="C56" s="36" t="s">
        <v>27</v>
      </c>
      <c r="D56" s="34" t="s">
        <v>104</v>
      </c>
      <c r="E56" s="145">
        <f t="shared" si="7"/>
        <v>226.66666666666669</v>
      </c>
      <c r="F56" s="145">
        <f t="shared" si="8"/>
        <v>45.93333333333333</v>
      </c>
      <c r="G56" s="40">
        <f>SUMIFS('Giờ công'!I:I, 'Giờ công'!H:H, C56)</f>
        <v>218.66666666666669</v>
      </c>
      <c r="H56" s="40">
        <f>SUMIFS('Giờ công'!J:J, 'Giờ công'!H:H, C56)</f>
        <v>45.93333333333333</v>
      </c>
      <c r="I56" s="42">
        <f t="shared" si="9"/>
        <v>8</v>
      </c>
      <c r="J56" s="42">
        <f t="shared" si="10"/>
        <v>9</v>
      </c>
      <c r="K56" s="42">
        <f>SUMIFS('Ngày công'!I:I, 'Ngày công'!B:B, C56)</f>
        <v>3</v>
      </c>
      <c r="L56" s="35"/>
      <c r="M56" s="35"/>
      <c r="N56" s="42">
        <f>SUMIFS('Tăng ca lễ'!M:M, 'Tăng ca lễ'!L:L, C56)</f>
        <v>0</v>
      </c>
      <c r="O56" s="35">
        <f>IF(OR(D56="PT", D56="DSHV"), SUMIFS('Tăng ca lễ'!O:O, 'Tăng ca lễ'!L:L, C56)*2, SUMIFS('Tăng ca lễ'!O:O, 'Tăng ca lễ'!L:L, C56)*3)</f>
        <v>0</v>
      </c>
      <c r="P56" s="35">
        <f>IF(OR(D56="PT", D56="DSHV"), SUMIFS('Tăng ca lễ'!P:P, 'Tăng ca lễ'!L:L, C56)*2, SUMIFS('Tăng ca lễ'!P:P, 'Tăng ca lễ'!L:L, C56)*3)</f>
        <v>0</v>
      </c>
      <c r="Q56" s="35"/>
      <c r="R56" s="42">
        <f>MIN(31, SUMIFS('Ngày công'!H:H, 'Ngày công'!B:B, C56))</f>
        <v>29</v>
      </c>
      <c r="S56" s="40">
        <f>SUMIFS('Công Đào tạo'!G:G, 'Công Đào tạo'!F:F, C56)</f>
        <v>0</v>
      </c>
      <c r="T56" s="35">
        <v>0</v>
      </c>
      <c r="U56" s="202"/>
      <c r="V56" s="45">
        <f t="shared" si="11"/>
        <v>0</v>
      </c>
      <c r="W56" s="42"/>
      <c r="X56" s="42">
        <f t="shared" si="12"/>
        <v>0</v>
      </c>
      <c r="Y56" s="42"/>
      <c r="Z56" s="42"/>
      <c r="AA56" s="42">
        <f>IFERROR(VLOOKUP(C56, 'MiniKat - HN'!$A:$L, 12, FALSE), 0) + IFERROR(VLOOKUP(C56, 'MiniKat - HCM'!$A:$J, 10, FALSE), 0)</f>
        <v>0</v>
      </c>
      <c r="AB56" s="42">
        <f>IF(OR(TRIM(D56)="CHT", TRIM(D56)="Q.CHT"), SUMIFS('MiniKat - HN'!$Y:$Y, 'MiniKat - HN'!$N:$N, B56) + SUMIFS('MiniKat - HCM'!$U:$U, 'MiniKat - HCM'!$M:$M, B56), 0)</f>
        <v>0</v>
      </c>
      <c r="AC56" s="42">
        <f>SUMIFS(whatsapp!$D:$D, whatsapp!$A:$A, C56)</f>
        <v>0</v>
      </c>
      <c r="AD56" s="42">
        <f>SUMIFS('Dự án'!$C:$C, 'Dự án'!$B:$B, C56)</f>
        <v>2150000</v>
      </c>
      <c r="AE56" s="42">
        <f>SUMIFS(KPI!$C:$C, KPI!$B:$B, C56)</f>
        <v>4463159</v>
      </c>
      <c r="AF56" s="43">
        <f>SUMIFS('Thưởng CK'!$C:$C, 'Thưởng CK'!$B:$B, C56)</f>
        <v>6838500</v>
      </c>
      <c r="AG56" s="42">
        <f>SUMIFS('Cận date'!$C:$C, 'Cận date'!$B:$B, C56)</f>
        <v>27571</v>
      </c>
      <c r="AH56" s="42">
        <f>SUMIFS(Map!$D:$D, Map!$A:$A, C56)</f>
        <v>0</v>
      </c>
      <c r="AI56" s="42">
        <v>0</v>
      </c>
      <c r="AJ56" s="42">
        <f t="shared" si="13"/>
        <v>0</v>
      </c>
      <c r="AK56" s="42">
        <f>SUMIFS('KPI trừ'!$C:$C, 'KPI trừ'!$B:$B, C56)</f>
        <v>0</v>
      </c>
      <c r="AL56" s="42">
        <f>SUMIFS('KPI trừ'!$D:$D, 'KPI trừ'!$B:$B, C56)</f>
        <v>0</v>
      </c>
      <c r="AM56" s="42">
        <f>SUMIFS('KPI trừ'!$E:$E, 'KPI trừ'!$B:$B, C56)</f>
        <v>0</v>
      </c>
      <c r="AN56" s="42">
        <f>SUMIFS('KPI trừ'!$F:$F, 'KPI trừ'!$B:$B, C56)</f>
        <v>0</v>
      </c>
      <c r="AO56" s="42">
        <f>SUMIFS('KPI trừ'!$G:$G, 'KPI trừ'!$B:$B, C56)</f>
        <v>0</v>
      </c>
      <c r="AP56" s="41">
        <f>IFERROR(INDEX('KPI trừ'!$H:$H, MATCH(C56, 'KPI trừ'!$B:$B, 0)), "")</f>
        <v>0</v>
      </c>
      <c r="AQ56" s="28"/>
      <c r="AR56" s="41"/>
      <c r="AS56" s="41"/>
      <c r="AT56" s="41"/>
      <c r="AU56" s="41"/>
      <c r="AV56" s="41"/>
      <c r="AW56" s="41"/>
      <c r="AX56" s="41"/>
      <c r="AY56" s="41"/>
      <c r="AZ56" s="41"/>
      <c r="BA56" s="41"/>
    </row>
    <row r="57" spans="1:53" ht="15.75" customHeight="1">
      <c r="A57" s="34">
        <v>55</v>
      </c>
      <c r="B57" s="35" t="s">
        <v>21</v>
      </c>
      <c r="C57" s="41" t="s">
        <v>28</v>
      </c>
      <c r="D57" s="34" t="s">
        <v>104</v>
      </c>
      <c r="E57" s="145">
        <f t="shared" si="7"/>
        <v>183.93333333333331</v>
      </c>
      <c r="F57" s="145">
        <f t="shared" si="8"/>
        <v>72.400000000000006</v>
      </c>
      <c r="G57" s="40">
        <f>SUMIFS('Giờ công'!I:I, 'Giờ công'!H:H, C57)</f>
        <v>183.93333333333331</v>
      </c>
      <c r="H57" s="40">
        <f>SUMIFS('Giờ công'!J:J, 'Giờ công'!H:H, C57)</f>
        <v>72.400000000000006</v>
      </c>
      <c r="I57" s="42" t="str">
        <f t="shared" si="9"/>
        <v/>
      </c>
      <c r="J57" s="42">
        <f t="shared" si="10"/>
        <v>8</v>
      </c>
      <c r="K57" s="42">
        <f>SUMIFS('Ngày công'!I:I, 'Ngày công'!B:B, C57)</f>
        <v>9</v>
      </c>
      <c r="L57" s="35"/>
      <c r="M57" s="35"/>
      <c r="N57" s="42">
        <f>SUMIFS('Tăng ca lễ'!M:M, 'Tăng ca lễ'!L:L, C57)</f>
        <v>0</v>
      </c>
      <c r="O57" s="35">
        <f>IF(OR(D57="PT", D57="DSHV"), SUMIFS('Tăng ca lễ'!O:O, 'Tăng ca lễ'!L:L, C57)*2, SUMIFS('Tăng ca lễ'!O:O, 'Tăng ca lễ'!L:L, C57)*3)</f>
        <v>0</v>
      </c>
      <c r="P57" s="35">
        <f>IF(OR(D57="PT", D57="DSHV"), SUMIFS('Tăng ca lễ'!P:P, 'Tăng ca lễ'!L:L, C57)*2, SUMIFS('Tăng ca lễ'!P:P, 'Tăng ca lễ'!L:L, C57)*3)</f>
        <v>0</v>
      </c>
      <c r="Q57" s="35"/>
      <c r="R57" s="42">
        <f>MIN(31, SUMIFS('Ngày công'!H:H, 'Ngày công'!B:B, C57))</f>
        <v>27</v>
      </c>
      <c r="S57" s="40">
        <f>SUMIFS('Công Đào tạo'!G:G, 'Công Đào tạo'!F:F, C57)</f>
        <v>0</v>
      </c>
      <c r="T57" s="35">
        <v>0</v>
      </c>
      <c r="U57" s="202"/>
      <c r="V57" s="42">
        <f t="shared" si="11"/>
        <v>0</v>
      </c>
      <c r="W57" s="42"/>
      <c r="X57" s="42">
        <f t="shared" si="12"/>
        <v>0</v>
      </c>
      <c r="Y57" s="42"/>
      <c r="Z57" s="42"/>
      <c r="AA57" s="42">
        <f>IFERROR(VLOOKUP(C57, 'MiniKat - HN'!$A:$L, 12, FALSE), 0) + IFERROR(VLOOKUP(C57, 'MiniKat - HCM'!$A:$J, 10, FALSE), 0)</f>
        <v>0</v>
      </c>
      <c r="AB57" s="42">
        <f>IF(OR(TRIM(D57)="CHT", TRIM(D57)="Q.CHT"), SUMIFS('MiniKat - HN'!$Y:$Y, 'MiniKat - HN'!$N:$N, B57) + SUMIFS('MiniKat - HCM'!$U:$U, 'MiniKat - HCM'!$M:$M, B57), 0)</f>
        <v>0</v>
      </c>
      <c r="AC57" s="42">
        <f>SUMIFS(whatsapp!$D:$D, whatsapp!$A:$A, C57)</f>
        <v>292335</v>
      </c>
      <c r="AD57" s="42">
        <f>SUMIFS('Dự án'!$C:$C, 'Dự án'!$B:$B, C57)</f>
        <v>950000</v>
      </c>
      <c r="AE57" s="42">
        <f>SUMIFS(KPI!$C:$C, KPI!$B:$B, C57)</f>
        <v>4243442</v>
      </c>
      <c r="AF57" s="43">
        <f>SUMIFS('Thưởng CK'!$C:$C, 'Thưởng CK'!$B:$B, C57)</f>
        <v>7370500</v>
      </c>
      <c r="AG57" s="42">
        <f>SUMIFS('Cận date'!$C:$C, 'Cận date'!$B:$B, C57)</f>
        <v>104556</v>
      </c>
      <c r="AH57" s="42">
        <f>SUMIFS(Map!$D:$D, Map!$A:$A, C57)</f>
        <v>0</v>
      </c>
      <c r="AI57" s="42">
        <v>0</v>
      </c>
      <c r="AJ57" s="42">
        <f t="shared" si="13"/>
        <v>0</v>
      </c>
      <c r="AK57" s="42">
        <f>SUMIFS('KPI trừ'!$C:$C, 'KPI trừ'!$B:$B, C57)</f>
        <v>0</v>
      </c>
      <c r="AL57" s="42">
        <f>SUMIFS('KPI trừ'!$D:$D, 'KPI trừ'!$B:$B, C57)</f>
        <v>0</v>
      </c>
      <c r="AM57" s="42">
        <f>SUMIFS('KPI trừ'!$E:$E, 'KPI trừ'!$B:$B, C57)</f>
        <v>0</v>
      </c>
      <c r="AN57" s="42">
        <f>SUMIFS('KPI trừ'!$F:$F, 'KPI trừ'!$B:$B, C57)</f>
        <v>0</v>
      </c>
      <c r="AO57" s="42">
        <f>SUMIFS('KPI trừ'!$G:$G, 'KPI trừ'!$B:$B, C57)</f>
        <v>0</v>
      </c>
      <c r="AP57" s="41">
        <f>IFERROR(INDEX('KPI trừ'!$H:$H, MATCH(C57, 'KPI trừ'!$B:$B, 0)), "")</f>
        <v>0</v>
      </c>
      <c r="AQ57" s="28"/>
      <c r="AR57" s="41"/>
      <c r="AS57" s="41"/>
      <c r="AT57" s="41"/>
      <c r="AU57" s="41"/>
      <c r="AV57" s="41"/>
      <c r="AW57" s="41"/>
      <c r="AX57" s="41"/>
      <c r="AY57" s="41"/>
      <c r="AZ57" s="41"/>
      <c r="BA57" s="41"/>
    </row>
    <row r="58" spans="1:53" ht="15.75" customHeight="1">
      <c r="A58" s="34">
        <v>56</v>
      </c>
      <c r="B58" s="35" t="s">
        <v>21</v>
      </c>
      <c r="C58" s="36" t="s">
        <v>29</v>
      </c>
      <c r="D58" s="34" t="s">
        <v>127</v>
      </c>
      <c r="E58" s="145">
        <f t="shared" si="7"/>
        <v>120.03333333333333</v>
      </c>
      <c r="F58" s="145">
        <f t="shared" si="8"/>
        <v>0</v>
      </c>
      <c r="G58" s="40">
        <f>SUMIFS('Giờ công'!I:I, 'Giờ công'!H:H, C58)</f>
        <v>120.03333333333333</v>
      </c>
      <c r="H58" s="40">
        <f>SUMIFS('Giờ công'!J:J, 'Giờ công'!H:H, C58)</f>
        <v>0</v>
      </c>
      <c r="I58" s="42" t="str">
        <f t="shared" si="9"/>
        <v/>
      </c>
      <c r="J58" s="42">
        <f t="shared" si="10"/>
        <v>5</v>
      </c>
      <c r="K58" s="42">
        <f>SUMIFS('Ngày công'!I:I, 'Ngày công'!B:B, C58)</f>
        <v>0</v>
      </c>
      <c r="L58" s="35"/>
      <c r="M58" s="35"/>
      <c r="N58" s="42">
        <f>SUMIFS('Tăng ca lễ'!M:M, 'Tăng ca lễ'!L:L, C58)</f>
        <v>0</v>
      </c>
      <c r="O58" s="35">
        <f>IF(OR(D58="PT", D58="DSHV"), SUMIFS('Tăng ca lễ'!O:O, 'Tăng ca lễ'!L:L, C58)*2, SUMIFS('Tăng ca lễ'!O:O, 'Tăng ca lễ'!L:L, C58)*3)</f>
        <v>0</v>
      </c>
      <c r="P58" s="35">
        <f>IF(OR(D58="PT", D58="DSHV"), SUMIFS('Tăng ca lễ'!P:P, 'Tăng ca lễ'!L:L, C58)*2, SUMIFS('Tăng ca lễ'!P:P, 'Tăng ca lễ'!L:L, C58)*3)</f>
        <v>0</v>
      </c>
      <c r="Q58" s="35"/>
      <c r="R58" s="42">
        <f>MIN(31, SUMIFS('Ngày công'!H:H, 'Ngày công'!B:B, C58))</f>
        <v>15</v>
      </c>
      <c r="S58" s="40">
        <f>SUMIFS('Công Đào tạo'!G:G, 'Công Đào tạo'!F:F, C58)</f>
        <v>0</v>
      </c>
      <c r="T58" s="35">
        <v>0</v>
      </c>
      <c r="U58" s="202"/>
      <c r="V58" s="45">
        <f t="shared" si="11"/>
        <v>0</v>
      </c>
      <c r="W58" s="42"/>
      <c r="X58" s="42">
        <f t="shared" si="12"/>
        <v>0</v>
      </c>
      <c r="Y58" s="42"/>
      <c r="Z58" s="42"/>
      <c r="AA58" s="42">
        <f>IFERROR(VLOOKUP(C58, 'MiniKat - HN'!$A:$L, 12, FALSE), 0) + IFERROR(VLOOKUP(C58, 'MiniKat - HCM'!$A:$J, 10, FALSE), 0)</f>
        <v>0</v>
      </c>
      <c r="AB58" s="42">
        <f>IF(OR(TRIM(D58)="CHT", TRIM(D58)="Q.CHT"), SUMIFS('MiniKat - HN'!$Y:$Y, 'MiniKat - HN'!$N:$N, B58) + SUMIFS('MiniKat - HCM'!$U:$U, 'MiniKat - HCM'!$M:$M, B58), 0)</f>
        <v>0</v>
      </c>
      <c r="AC58" s="42">
        <f>SUMIFS(whatsapp!$D:$D, whatsapp!$A:$A, C58)</f>
        <v>0</v>
      </c>
      <c r="AD58" s="42">
        <f>SUMIFS('Dự án'!$C:$C, 'Dự án'!$B:$B, C58)</f>
        <v>0</v>
      </c>
      <c r="AE58" s="42">
        <f>SUMIFS(KPI!$C:$C, KPI!$B:$B, C58)</f>
        <v>0</v>
      </c>
      <c r="AF58" s="43">
        <f>SUMIFS('Thưởng CK'!$C:$C, 'Thưởng CK'!$B:$B, C58)</f>
        <v>0</v>
      </c>
      <c r="AG58" s="42">
        <f>SUMIFS('Cận date'!$C:$C, 'Cận date'!$B:$B, C58)</f>
        <v>0</v>
      </c>
      <c r="AH58" s="42">
        <f>SUMIFS(Map!$D:$D, Map!$A:$A, C58)</f>
        <v>0</v>
      </c>
      <c r="AI58" s="42">
        <v>0</v>
      </c>
      <c r="AJ58" s="42">
        <f t="shared" si="13"/>
        <v>0</v>
      </c>
      <c r="AK58" s="42">
        <f>SUMIFS('KPI trừ'!$C:$C, 'KPI trừ'!$B:$B, C58)</f>
        <v>0</v>
      </c>
      <c r="AL58" s="42">
        <f>SUMIFS('KPI trừ'!$D:$D, 'KPI trừ'!$B:$B, C58)</f>
        <v>0</v>
      </c>
      <c r="AM58" s="42">
        <f>SUMIFS('KPI trừ'!$E:$E, 'KPI trừ'!$B:$B, C58)</f>
        <v>0</v>
      </c>
      <c r="AN58" s="42">
        <f>SUMIFS('KPI trừ'!$F:$F, 'KPI trừ'!$B:$B, C58)</f>
        <v>0</v>
      </c>
      <c r="AO58" s="42">
        <f>SUMIFS('KPI trừ'!$G:$G, 'KPI trừ'!$B:$B, C58)</f>
        <v>0</v>
      </c>
      <c r="AP58" s="41">
        <f>IFERROR(INDEX('KPI trừ'!$H:$H, MATCH(C58, 'KPI trừ'!$B:$B, 0)), "")</f>
        <v>0</v>
      </c>
      <c r="AQ58" s="28"/>
      <c r="AR58" s="41"/>
      <c r="AS58" s="41"/>
      <c r="AT58" s="41"/>
      <c r="AU58" s="41"/>
      <c r="AV58" s="41"/>
      <c r="AW58" s="41"/>
      <c r="AX58" s="41"/>
      <c r="AY58" s="41"/>
      <c r="AZ58" s="41"/>
      <c r="BA58" s="41"/>
    </row>
    <row r="59" spans="1:53" ht="15.75" customHeight="1">
      <c r="A59" s="34"/>
      <c r="B59" s="35"/>
      <c r="C59" s="36"/>
      <c r="D59" s="34"/>
      <c r="E59" s="38"/>
      <c r="F59" s="38"/>
      <c r="G59" s="40"/>
      <c r="H59" s="40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40"/>
      <c r="T59" s="35"/>
      <c r="U59" s="41"/>
      <c r="V59" s="45"/>
      <c r="W59" s="42"/>
      <c r="X59" s="42"/>
      <c r="Y59" s="42"/>
      <c r="Z59" s="42"/>
      <c r="AA59" s="42"/>
      <c r="AB59" s="42"/>
      <c r="AC59" s="42"/>
      <c r="AD59" s="42"/>
      <c r="AE59" s="42"/>
      <c r="AF59" s="43"/>
      <c r="AG59" s="42"/>
      <c r="AH59" s="42"/>
      <c r="AI59" s="42"/>
      <c r="AJ59" s="42"/>
      <c r="AK59" s="42"/>
      <c r="AL59" s="42"/>
      <c r="AM59" s="42"/>
      <c r="AN59" s="42"/>
      <c r="AO59" s="42"/>
      <c r="AP59" s="41"/>
      <c r="AQ59" s="28"/>
      <c r="AR59" s="41"/>
      <c r="AS59" s="41"/>
      <c r="AT59" s="41"/>
      <c r="AU59" s="41"/>
      <c r="AV59" s="41"/>
      <c r="AW59" s="41"/>
      <c r="AX59" s="41"/>
      <c r="AY59" s="41"/>
      <c r="AZ59" s="41"/>
      <c r="BA59" s="41"/>
    </row>
    <row r="60" spans="1:53" ht="15.75" customHeight="1">
      <c r="A60" s="34"/>
      <c r="B60" s="35"/>
      <c r="C60" s="36"/>
      <c r="D60" s="189" t="s">
        <v>153</v>
      </c>
      <c r="E60" s="203">
        <f t="shared" ref="E60:K60" si="14">SUM(E3:E58)</f>
        <v>8501.9666666666653</v>
      </c>
      <c r="F60" s="203">
        <f t="shared" si="14"/>
        <v>5347.7833333333319</v>
      </c>
      <c r="G60" s="204">
        <f t="shared" si="14"/>
        <v>8149.9666666666672</v>
      </c>
      <c r="H60" s="204">
        <f t="shared" si="14"/>
        <v>5347.7833333333319</v>
      </c>
      <c r="I60" s="190">
        <f t="shared" si="14"/>
        <v>352</v>
      </c>
      <c r="J60" s="190">
        <f t="shared" si="14"/>
        <v>328</v>
      </c>
      <c r="K60" s="190">
        <f t="shared" si="14"/>
        <v>663</v>
      </c>
      <c r="L60" s="190" t="str">
        <f ca="1">SUM(L3:L72)</f>
        <v/>
      </c>
      <c r="M60" s="190" t="str">
        <f ca="1">SUM(M3:M72)</f>
        <v/>
      </c>
      <c r="N60" s="190">
        <f>SUM(N3:N58)</f>
        <v>0</v>
      </c>
      <c r="O60" s="190">
        <f>SUM(O3:O58)</f>
        <v>0</v>
      </c>
      <c r="P60" s="190">
        <f>SUM(P3:P58)</f>
        <v>0</v>
      </c>
      <c r="Q60" s="190" t="str">
        <f ca="1">SUM(Q3:Q72)</f>
        <v/>
      </c>
      <c r="R60" s="190">
        <f>SUM(R3:R58)</f>
        <v>1461</v>
      </c>
      <c r="S60" s="190">
        <f>SUM(S3:S58)</f>
        <v>0</v>
      </c>
      <c r="T60" s="190">
        <f>SUM(T3:T58)</f>
        <v>0</v>
      </c>
      <c r="U60" s="191" t="str">
        <f ca="1">SUM(U3:U72)</f>
        <v/>
      </c>
      <c r="V60" s="190">
        <f t="shared" ref="V60:AO60" si="15">SUM(V3:V58)</f>
        <v>4403225.8064516131</v>
      </c>
      <c r="W60" s="190">
        <f t="shared" si="15"/>
        <v>0</v>
      </c>
      <c r="X60" s="190">
        <f t="shared" si="15"/>
        <v>29196429</v>
      </c>
      <c r="Y60" s="190">
        <f t="shared" si="15"/>
        <v>0</v>
      </c>
      <c r="Z60" s="190">
        <f t="shared" si="15"/>
        <v>0</v>
      </c>
      <c r="AA60" s="190">
        <f t="shared" si="15"/>
        <v>1243000</v>
      </c>
      <c r="AB60" s="190">
        <f t="shared" si="15"/>
        <v>1050000</v>
      </c>
      <c r="AC60" s="190">
        <f t="shared" si="15"/>
        <v>9739907</v>
      </c>
      <c r="AD60" s="190">
        <f t="shared" si="15"/>
        <v>23800000</v>
      </c>
      <c r="AE60" s="190">
        <f t="shared" si="15"/>
        <v>43737456</v>
      </c>
      <c r="AF60" s="190">
        <f t="shared" si="15"/>
        <v>105845325</v>
      </c>
      <c r="AG60" s="190">
        <f t="shared" si="15"/>
        <v>1879270</v>
      </c>
      <c r="AH60" s="190">
        <f t="shared" si="15"/>
        <v>0</v>
      </c>
      <c r="AI60" s="190">
        <f t="shared" si="15"/>
        <v>0</v>
      </c>
      <c r="AJ60" s="190">
        <f t="shared" si="15"/>
        <v>1000000</v>
      </c>
      <c r="AK60" s="190">
        <f t="shared" si="15"/>
        <v>0</v>
      </c>
      <c r="AL60" s="190">
        <f t="shared" si="15"/>
        <v>0</v>
      </c>
      <c r="AM60" s="190">
        <f t="shared" si="15"/>
        <v>0</v>
      </c>
      <c r="AN60" s="190">
        <f t="shared" si="15"/>
        <v>0</v>
      </c>
      <c r="AO60" s="190">
        <f t="shared" si="15"/>
        <v>1000000</v>
      </c>
      <c r="AP60" s="41"/>
      <c r="AQ60" s="28"/>
      <c r="AR60" s="41"/>
      <c r="AS60" s="41"/>
      <c r="AT60" s="41"/>
      <c r="AU60" s="41"/>
      <c r="AV60" s="41"/>
      <c r="AW60" s="41"/>
      <c r="AX60" s="41"/>
      <c r="AY60" s="41"/>
      <c r="AZ60" s="41"/>
      <c r="BA60" s="41"/>
    </row>
    <row r="61" spans="1:53" ht="15.75" customHeight="1">
      <c r="A61" s="34"/>
      <c r="B61" s="35"/>
      <c r="C61" s="36"/>
      <c r="D61" s="34"/>
      <c r="E61" s="38"/>
      <c r="F61" s="38"/>
      <c r="G61" s="40"/>
      <c r="H61" s="40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40"/>
      <c r="T61" s="35"/>
      <c r="U61" s="41"/>
      <c r="V61" s="45"/>
      <c r="W61" s="42"/>
      <c r="X61" s="42"/>
      <c r="Y61" s="42"/>
      <c r="Z61" s="42"/>
      <c r="AA61" s="42"/>
      <c r="AB61" s="42"/>
      <c r="AC61" s="42"/>
      <c r="AD61" s="42"/>
      <c r="AE61" s="42"/>
      <c r="AF61" s="43"/>
      <c r="AG61" s="42"/>
      <c r="AH61" s="42"/>
      <c r="AI61" s="42"/>
      <c r="AJ61" s="42"/>
      <c r="AK61" s="42"/>
      <c r="AL61" s="42"/>
      <c r="AM61" s="42"/>
      <c r="AN61" s="42"/>
      <c r="AO61" s="42"/>
      <c r="AP61" s="41"/>
      <c r="AQ61" s="28"/>
      <c r="AR61" s="41"/>
      <c r="AS61" s="41"/>
      <c r="AT61" s="41"/>
      <c r="AU61" s="41"/>
      <c r="AV61" s="41"/>
      <c r="AW61" s="41"/>
      <c r="AX61" s="41"/>
      <c r="AY61" s="41"/>
      <c r="AZ61" s="41"/>
      <c r="BA61" s="41"/>
    </row>
    <row r="62" spans="1:53" ht="15.75" customHeight="1">
      <c r="A62" s="34"/>
      <c r="B62" s="35"/>
      <c r="C62" s="36"/>
      <c r="D62" s="34"/>
      <c r="E62" s="192" t="s">
        <v>12</v>
      </c>
      <c r="F62" s="38"/>
      <c r="G62" s="193" t="s">
        <v>61</v>
      </c>
      <c r="H62" s="193" t="s">
        <v>154</v>
      </c>
      <c r="I62" s="189" t="s">
        <v>155</v>
      </c>
      <c r="J62" s="35"/>
      <c r="K62" s="35"/>
      <c r="L62" s="35"/>
      <c r="M62" s="35"/>
      <c r="N62" s="35"/>
      <c r="O62" s="35"/>
      <c r="P62" s="35"/>
      <c r="Q62" s="35"/>
      <c r="R62" s="35"/>
      <c r="S62" s="40"/>
      <c r="T62" s="35"/>
      <c r="U62" s="41"/>
      <c r="V62" s="45"/>
      <c r="W62" s="42"/>
      <c r="X62" s="42"/>
      <c r="Y62" s="42"/>
      <c r="Z62" s="42"/>
      <c r="AA62" s="42"/>
      <c r="AB62" s="42"/>
      <c r="AC62" s="42"/>
      <c r="AD62" s="42"/>
      <c r="AE62" s="42"/>
      <c r="AF62" s="43"/>
      <c r="AG62" s="42"/>
      <c r="AH62" s="42"/>
      <c r="AI62" s="42"/>
      <c r="AJ62" s="42"/>
      <c r="AK62" s="42"/>
      <c r="AL62" s="42"/>
      <c r="AM62" s="42"/>
      <c r="AN62" s="42"/>
      <c r="AO62" s="42"/>
      <c r="AP62" s="41"/>
      <c r="AQ62" s="28"/>
      <c r="AR62" s="41"/>
      <c r="AS62" s="41"/>
      <c r="AT62" s="41"/>
      <c r="AU62" s="41"/>
      <c r="AV62" s="41"/>
      <c r="AW62" s="41"/>
      <c r="AX62" s="41"/>
      <c r="AY62" s="41"/>
      <c r="AZ62" s="41"/>
      <c r="BA62" s="41"/>
    </row>
    <row r="63" spans="1:53" ht="15.75" customHeight="1">
      <c r="A63" s="34"/>
      <c r="B63" s="35"/>
      <c r="C63" s="36"/>
      <c r="D63" s="34"/>
      <c r="E63" s="194" t="s">
        <v>44</v>
      </c>
      <c r="F63" s="38"/>
      <c r="G63" s="195">
        <f t="shared" ref="G63:G73" si="16">SUMIF(B:B, E63, G:G)</f>
        <v>700.26666666666677</v>
      </c>
      <c r="H63" s="196">
        <f t="shared" ref="H63:H73" si="17">SUMIF(B:B, E63, H:H)</f>
        <v>326.5</v>
      </c>
      <c r="I63" s="195">
        <f t="shared" ref="I63:I73" si="18">SUM(G63:H63)</f>
        <v>1026.7666666666669</v>
      </c>
      <c r="J63" s="35"/>
      <c r="K63" s="35"/>
      <c r="L63" s="35"/>
      <c r="M63" s="35"/>
      <c r="N63" s="35"/>
      <c r="O63" s="35"/>
      <c r="P63" s="35"/>
      <c r="Q63" s="35"/>
      <c r="R63" s="35"/>
      <c r="S63" s="40"/>
      <c r="T63" s="35"/>
      <c r="U63" s="41"/>
      <c r="V63" s="45"/>
      <c r="W63" s="42"/>
      <c r="X63" s="42"/>
      <c r="Y63" s="42"/>
      <c r="Z63" s="42"/>
      <c r="AA63" s="42"/>
      <c r="AB63" s="42"/>
      <c r="AC63" s="42"/>
      <c r="AD63" s="42"/>
      <c r="AE63" s="42"/>
      <c r="AF63" s="43"/>
      <c r="AG63" s="42"/>
      <c r="AH63" s="42"/>
      <c r="AI63" s="42"/>
      <c r="AJ63" s="42"/>
      <c r="AK63" s="42"/>
      <c r="AL63" s="42"/>
      <c r="AM63" s="42"/>
      <c r="AN63" s="42"/>
      <c r="AO63" s="42"/>
      <c r="AP63" s="41"/>
      <c r="AQ63" s="28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5.75" customHeight="1">
      <c r="A64" s="34"/>
      <c r="B64" s="35"/>
      <c r="C64" s="36"/>
      <c r="D64" s="34"/>
      <c r="E64" s="194" t="s">
        <v>46</v>
      </c>
      <c r="F64" s="38"/>
      <c r="G64" s="195">
        <f t="shared" si="16"/>
        <v>668.55</v>
      </c>
      <c r="H64" s="195">
        <f t="shared" si="17"/>
        <v>484.88333333333338</v>
      </c>
      <c r="I64" s="195">
        <f t="shared" si="18"/>
        <v>1153.4333333333334</v>
      </c>
      <c r="J64" s="35"/>
      <c r="K64" s="35"/>
      <c r="L64" s="35"/>
      <c r="M64" s="35"/>
      <c r="N64" s="35"/>
      <c r="O64" s="35"/>
      <c r="P64" s="35"/>
      <c r="Q64" s="35"/>
      <c r="R64" s="35"/>
      <c r="S64" s="40"/>
      <c r="T64" s="35"/>
      <c r="U64" s="41"/>
      <c r="V64" s="45"/>
      <c r="W64" s="42"/>
      <c r="X64" s="42"/>
      <c r="Y64" s="42"/>
      <c r="Z64" s="42"/>
      <c r="AA64" s="42"/>
      <c r="AB64" s="42"/>
      <c r="AC64" s="42"/>
      <c r="AD64" s="42"/>
      <c r="AE64" s="42"/>
      <c r="AF64" s="43"/>
      <c r="AG64" s="42"/>
      <c r="AH64" s="42"/>
      <c r="AI64" s="42"/>
      <c r="AJ64" s="42"/>
      <c r="AK64" s="42"/>
      <c r="AL64" s="42"/>
      <c r="AM64" s="42"/>
      <c r="AN64" s="42"/>
      <c r="AO64" s="42"/>
      <c r="AP64" s="41"/>
      <c r="AQ64" s="28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53" ht="15.75" customHeight="1">
      <c r="A65" s="34"/>
      <c r="B65" s="35"/>
      <c r="C65" s="36"/>
      <c r="D65" s="34"/>
      <c r="E65" s="194" t="s">
        <v>48</v>
      </c>
      <c r="F65" s="38"/>
      <c r="G65" s="195">
        <f t="shared" si="16"/>
        <v>653.29999999999995</v>
      </c>
      <c r="H65" s="195">
        <f t="shared" si="17"/>
        <v>476.34999999999997</v>
      </c>
      <c r="I65" s="195">
        <f t="shared" si="18"/>
        <v>1129.6499999999999</v>
      </c>
      <c r="J65" s="35"/>
      <c r="K65" s="35"/>
      <c r="L65" s="35"/>
      <c r="M65" s="35"/>
      <c r="N65" s="35"/>
      <c r="O65" s="35"/>
      <c r="P65" s="35"/>
      <c r="Q65" s="35"/>
      <c r="R65" s="35"/>
      <c r="S65" s="40"/>
      <c r="T65" s="35"/>
      <c r="U65" s="41"/>
      <c r="V65" s="45"/>
      <c r="W65" s="42"/>
      <c r="X65" s="42"/>
      <c r="Y65" s="42"/>
      <c r="Z65" s="42"/>
      <c r="AA65" s="42"/>
      <c r="AB65" s="42"/>
      <c r="AC65" s="42"/>
      <c r="AD65" s="42"/>
      <c r="AE65" s="42"/>
      <c r="AF65" s="43"/>
      <c r="AG65" s="42"/>
      <c r="AH65" s="42"/>
      <c r="AI65" s="42"/>
      <c r="AJ65" s="42"/>
      <c r="AK65" s="42"/>
      <c r="AL65" s="42"/>
      <c r="AM65" s="42"/>
      <c r="AN65" s="42"/>
      <c r="AO65" s="42"/>
      <c r="AP65" s="41"/>
      <c r="AQ65" s="28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53" ht="15.75" customHeight="1">
      <c r="A66" s="34"/>
      <c r="B66" s="35"/>
      <c r="C66" s="36"/>
      <c r="D66" s="34"/>
      <c r="E66" s="194" t="s">
        <v>47</v>
      </c>
      <c r="F66" s="38"/>
      <c r="G66" s="195">
        <f t="shared" si="16"/>
        <v>867.93333333333317</v>
      </c>
      <c r="H66" s="195">
        <f t="shared" si="17"/>
        <v>547.06666666666672</v>
      </c>
      <c r="I66" s="195">
        <f t="shared" si="18"/>
        <v>1415</v>
      </c>
      <c r="J66" s="35"/>
      <c r="K66" s="35"/>
      <c r="L66" s="35"/>
      <c r="M66" s="35"/>
      <c r="N66" s="35"/>
      <c r="O66" s="35"/>
      <c r="P66" s="35"/>
      <c r="Q66" s="35"/>
      <c r="R66" s="35"/>
      <c r="S66" s="40"/>
      <c r="T66" s="35"/>
      <c r="U66" s="41"/>
      <c r="V66" s="45"/>
      <c r="W66" s="42"/>
      <c r="X66" s="42"/>
      <c r="Y66" s="42"/>
      <c r="Z66" s="42"/>
      <c r="AA66" s="42"/>
      <c r="AB66" s="42"/>
      <c r="AC66" s="42"/>
      <c r="AD66" s="42"/>
      <c r="AE66" s="42"/>
      <c r="AF66" s="43"/>
      <c r="AG66" s="42"/>
      <c r="AH66" s="42"/>
      <c r="AI66" s="42"/>
      <c r="AJ66" s="42"/>
      <c r="AK66" s="42"/>
      <c r="AL66" s="42"/>
      <c r="AM66" s="42"/>
      <c r="AN66" s="42"/>
      <c r="AO66" s="42"/>
      <c r="AP66" s="41"/>
      <c r="AQ66" s="28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53" ht="15.75" customHeight="1">
      <c r="A67" s="34"/>
      <c r="B67" s="35"/>
      <c r="C67" s="36"/>
      <c r="D67" s="34"/>
      <c r="E67" s="194" t="s">
        <v>53</v>
      </c>
      <c r="F67" s="38"/>
      <c r="G67" s="195">
        <f t="shared" si="16"/>
        <v>862.15</v>
      </c>
      <c r="H67" s="195">
        <f t="shared" si="17"/>
        <v>519.05000000000007</v>
      </c>
      <c r="I67" s="195">
        <f t="shared" si="18"/>
        <v>1381.2</v>
      </c>
      <c r="J67" s="35"/>
      <c r="K67" s="35"/>
      <c r="L67" s="35"/>
      <c r="M67" s="35"/>
      <c r="N67" s="35"/>
      <c r="O67" s="35"/>
      <c r="P67" s="35"/>
      <c r="Q67" s="40"/>
      <c r="R67" s="35"/>
      <c r="S67" s="40"/>
      <c r="T67" s="35"/>
      <c r="U67" s="35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3"/>
      <c r="AG67" s="42"/>
      <c r="AH67" s="42"/>
      <c r="AI67" s="35"/>
      <c r="AJ67" s="42"/>
      <c r="AK67" s="42"/>
      <c r="AL67" s="42"/>
      <c r="AM67" s="42"/>
      <c r="AN67" s="42"/>
      <c r="AO67" s="42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53" ht="15.75" customHeight="1">
      <c r="A68" s="36"/>
      <c r="B68" s="35"/>
      <c r="D68" s="76"/>
      <c r="E68" s="197" t="s">
        <v>49</v>
      </c>
      <c r="F68" s="161"/>
      <c r="G68" s="198">
        <f t="shared" si="16"/>
        <v>747.7</v>
      </c>
      <c r="H68" s="198">
        <f t="shared" si="17"/>
        <v>487.45</v>
      </c>
      <c r="I68" s="198">
        <f t="shared" si="18"/>
        <v>1235.1500000000001</v>
      </c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53" ht="15.75" customHeight="1">
      <c r="A69" s="34"/>
      <c r="B69" s="35"/>
      <c r="C69" s="36"/>
      <c r="D69" s="34"/>
      <c r="E69" s="199" t="s">
        <v>50</v>
      </c>
      <c r="F69" s="165"/>
      <c r="G69" s="195">
        <f t="shared" si="16"/>
        <v>720.61666666666656</v>
      </c>
      <c r="H69" s="196">
        <f t="shared" si="17"/>
        <v>551.95000000000005</v>
      </c>
      <c r="I69" s="195">
        <f t="shared" si="18"/>
        <v>1272.5666666666666</v>
      </c>
      <c r="J69" s="35"/>
      <c r="K69" s="35"/>
      <c r="L69" s="35"/>
      <c r="M69" s="35"/>
      <c r="N69" s="42"/>
      <c r="O69" s="42"/>
      <c r="P69" s="42"/>
      <c r="Q69" s="35"/>
      <c r="R69" s="35"/>
      <c r="S69" s="40"/>
      <c r="T69" s="35"/>
      <c r="U69" s="35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3"/>
      <c r="AG69" s="42"/>
      <c r="AH69" s="42"/>
      <c r="AI69" s="35"/>
      <c r="AJ69" s="42"/>
      <c r="AK69" s="42"/>
      <c r="AL69" s="42"/>
      <c r="AM69" s="42"/>
      <c r="AN69" s="42"/>
      <c r="AO69" s="42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53" ht="15.75" customHeight="1">
      <c r="A70" s="34"/>
      <c r="B70" s="35"/>
      <c r="C70" s="36"/>
      <c r="D70" s="34"/>
      <c r="E70" s="199" t="s">
        <v>51</v>
      </c>
      <c r="F70" s="165"/>
      <c r="G70" s="195">
        <f t="shared" si="16"/>
        <v>533.4</v>
      </c>
      <c r="H70" s="195">
        <f t="shared" si="17"/>
        <v>430.9666666666667</v>
      </c>
      <c r="I70" s="195">
        <f t="shared" si="18"/>
        <v>964.36666666666667</v>
      </c>
      <c r="J70" s="35"/>
      <c r="K70" s="35"/>
      <c r="L70" s="35"/>
      <c r="M70" s="35"/>
      <c r="N70" s="35"/>
      <c r="O70" s="35"/>
      <c r="P70" s="35"/>
      <c r="Q70" s="35"/>
      <c r="R70" s="35"/>
      <c r="S70" s="40"/>
      <c r="T70" s="35"/>
      <c r="U70" s="35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3"/>
      <c r="AG70" s="42"/>
      <c r="AH70" s="42"/>
      <c r="AI70" s="35"/>
      <c r="AJ70" s="42"/>
      <c r="AK70" s="42"/>
      <c r="AL70" s="42"/>
      <c r="AM70" s="42"/>
      <c r="AN70" s="42"/>
      <c r="AO70" s="42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</row>
    <row r="71" spans="1:53" ht="15.75" customHeight="1">
      <c r="A71" s="34"/>
      <c r="B71" s="35"/>
      <c r="C71" s="36"/>
      <c r="D71" s="34"/>
      <c r="E71" s="199" t="s">
        <v>52</v>
      </c>
      <c r="F71" s="166"/>
      <c r="G71" s="195">
        <f t="shared" si="16"/>
        <v>713.9</v>
      </c>
      <c r="H71" s="200">
        <f t="shared" si="17"/>
        <v>479.56666666666666</v>
      </c>
      <c r="I71" s="195">
        <f t="shared" si="18"/>
        <v>1193.4666666666667</v>
      </c>
      <c r="J71" s="35"/>
      <c r="K71" s="35"/>
      <c r="L71" s="35"/>
      <c r="M71" s="35"/>
      <c r="N71" s="35"/>
      <c r="O71" s="35"/>
      <c r="P71" s="35"/>
      <c r="Q71" s="35"/>
      <c r="R71" s="35"/>
      <c r="S71" s="40"/>
      <c r="T71" s="35"/>
      <c r="U71" s="35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3"/>
      <c r="AG71" s="42"/>
      <c r="AH71" s="42"/>
      <c r="AI71" s="35"/>
      <c r="AJ71" s="42"/>
      <c r="AK71" s="42"/>
      <c r="AL71" s="42"/>
      <c r="AM71" s="42"/>
      <c r="AN71" s="42"/>
      <c r="AO71" s="42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</row>
    <row r="72" spans="1:53" ht="15.6" customHeight="1">
      <c r="A72" s="34"/>
      <c r="B72" s="35"/>
      <c r="C72" s="36"/>
      <c r="D72" s="34"/>
      <c r="E72" s="201" t="s">
        <v>19</v>
      </c>
      <c r="F72" s="166"/>
      <c r="G72" s="195">
        <f t="shared" si="16"/>
        <v>829.2</v>
      </c>
      <c r="H72" s="196">
        <f t="shared" si="17"/>
        <v>701.63333333333333</v>
      </c>
      <c r="I72" s="195">
        <f t="shared" si="18"/>
        <v>1530.8333333333335</v>
      </c>
      <c r="J72" s="35"/>
      <c r="K72" s="35"/>
      <c r="L72" s="35"/>
      <c r="M72" s="35"/>
      <c r="N72" s="35"/>
      <c r="O72" s="35"/>
      <c r="P72" s="35"/>
      <c r="Q72" s="35"/>
      <c r="R72" s="35"/>
      <c r="S72" s="40"/>
      <c r="T72" s="35"/>
      <c r="U72" s="35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3"/>
      <c r="AG72" s="42"/>
      <c r="AH72" s="42"/>
      <c r="AI72" s="35"/>
      <c r="AJ72" s="42"/>
      <c r="AK72" s="42"/>
      <c r="AL72" s="42"/>
      <c r="AM72" s="42"/>
      <c r="AN72" s="42"/>
      <c r="AO72" s="42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</row>
    <row r="73" spans="1:53" ht="15.75" customHeight="1">
      <c r="A73" s="34"/>
      <c r="B73" s="35"/>
      <c r="C73" s="36"/>
      <c r="D73" s="34"/>
      <c r="E73" s="199" t="s">
        <v>21</v>
      </c>
      <c r="F73" s="166"/>
      <c r="G73" s="195">
        <f t="shared" si="16"/>
        <v>852.94999999999993</v>
      </c>
      <c r="H73" s="195">
        <f t="shared" si="17"/>
        <v>342.36666666666667</v>
      </c>
      <c r="I73" s="195">
        <f t="shared" si="18"/>
        <v>1195.3166666666666</v>
      </c>
      <c r="J73" s="35"/>
      <c r="K73" s="35"/>
      <c r="L73" s="35"/>
      <c r="M73" s="35"/>
      <c r="N73" s="35"/>
      <c r="O73" s="35"/>
      <c r="P73" s="35"/>
      <c r="Q73" s="35"/>
      <c r="R73" s="35"/>
      <c r="S73" s="40"/>
      <c r="T73" s="35"/>
      <c r="U73" s="35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2"/>
      <c r="AH73" s="42"/>
      <c r="AI73" s="35"/>
      <c r="AJ73" s="42"/>
      <c r="AK73" s="42"/>
      <c r="AL73" s="42"/>
      <c r="AM73" s="42"/>
      <c r="AN73" s="42"/>
      <c r="AO73" s="42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</row>
    <row r="74" spans="1:53" ht="15.75" customHeight="1">
      <c r="A74" s="34"/>
      <c r="B74" s="35"/>
      <c r="C74" s="36"/>
      <c r="D74" s="34"/>
      <c r="E74" s="164" t="s">
        <v>156</v>
      </c>
      <c r="F74" s="166"/>
      <c r="G74" s="40">
        <f>SUM(G63:G73)</f>
        <v>8149.9666666666653</v>
      </c>
      <c r="H74" s="40">
        <f>SUM(H63:H73)</f>
        <v>5347.7833333333338</v>
      </c>
      <c r="I74" s="40">
        <f>SUM(I63:I73)</f>
        <v>13497.75</v>
      </c>
      <c r="J74" s="35"/>
      <c r="K74" s="35"/>
      <c r="L74" s="35"/>
      <c r="M74" s="35"/>
      <c r="N74" s="35"/>
      <c r="O74" s="35"/>
      <c r="P74" s="35"/>
      <c r="Q74" s="35"/>
      <c r="R74" s="35"/>
      <c r="S74" s="40"/>
      <c r="T74" s="35"/>
      <c r="U74" s="35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3"/>
      <c r="AG74" s="42"/>
      <c r="AH74" s="42"/>
      <c r="AI74" s="35"/>
      <c r="AJ74" s="42"/>
      <c r="AK74" s="42"/>
      <c r="AL74" s="42"/>
      <c r="AM74" s="42"/>
      <c r="AN74" s="42"/>
      <c r="AO74" s="42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</row>
    <row r="75" spans="1:53" ht="15.75" customHeight="1">
      <c r="A75" s="34"/>
      <c r="B75" s="35"/>
      <c r="C75" s="36"/>
      <c r="D75" s="34"/>
      <c r="E75" s="164"/>
      <c r="F75" s="166"/>
      <c r="G75" s="40"/>
      <c r="H75" s="40"/>
      <c r="I75" s="40"/>
      <c r="J75" s="35"/>
      <c r="K75" s="35"/>
      <c r="L75" s="35"/>
      <c r="M75" s="35"/>
      <c r="N75" s="35"/>
      <c r="O75" s="35"/>
      <c r="P75" s="35"/>
      <c r="Q75" s="35"/>
      <c r="R75" s="35"/>
      <c r="S75" s="40"/>
      <c r="T75" s="35"/>
      <c r="U75" s="35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2"/>
      <c r="AH75" s="42"/>
      <c r="AI75" s="35"/>
      <c r="AJ75" s="42"/>
      <c r="AK75" s="42"/>
      <c r="AL75" s="42"/>
      <c r="AM75" s="42"/>
      <c r="AN75" s="42"/>
      <c r="AO75" s="42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</row>
    <row r="76" spans="1:53" ht="15.75" customHeight="1">
      <c r="A76" s="34"/>
      <c r="B76" s="35"/>
      <c r="C76" s="36"/>
      <c r="D76" s="34"/>
      <c r="E76" s="164"/>
      <c r="F76" s="166"/>
      <c r="G76" s="40"/>
      <c r="H76" s="40"/>
      <c r="I76" s="40"/>
      <c r="J76" s="35"/>
      <c r="K76" s="35"/>
      <c r="L76" s="35"/>
      <c r="M76" s="35"/>
      <c r="N76" s="35"/>
      <c r="O76" s="35"/>
      <c r="P76" s="35"/>
      <c r="Q76" s="35"/>
      <c r="R76" s="35"/>
      <c r="S76" s="40"/>
      <c r="T76" s="35"/>
      <c r="U76" s="35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2"/>
      <c r="AH76" s="42"/>
      <c r="AI76" s="35"/>
      <c r="AJ76" s="42"/>
      <c r="AK76" s="42"/>
      <c r="AL76" s="42"/>
      <c r="AM76" s="42"/>
      <c r="AN76" s="42"/>
      <c r="AO76" s="42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</row>
    <row r="77" spans="1:53" ht="15.75" customHeight="1">
      <c r="A77" s="34"/>
      <c r="B77" s="35"/>
      <c r="C77" s="41"/>
      <c r="D77" s="34"/>
      <c r="E77" s="164"/>
      <c r="F77" s="166"/>
      <c r="G77" s="40"/>
      <c r="H77" s="167"/>
      <c r="I77" s="40"/>
      <c r="J77" s="35"/>
      <c r="K77" s="35"/>
      <c r="L77" s="35"/>
      <c r="M77" s="35"/>
      <c r="N77" s="35"/>
      <c r="O77" s="35"/>
      <c r="P77" s="35"/>
      <c r="Q77" s="35"/>
      <c r="R77" s="35"/>
      <c r="S77" s="40"/>
      <c r="T77" s="35"/>
      <c r="U77" s="35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2"/>
      <c r="AH77" s="42"/>
      <c r="AI77" s="35"/>
      <c r="AJ77" s="42"/>
      <c r="AK77" s="42"/>
      <c r="AL77" s="42"/>
      <c r="AM77" s="42"/>
      <c r="AN77" s="42"/>
      <c r="AO77" s="42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</row>
    <row r="78" spans="1:53" ht="15.75" customHeight="1">
      <c r="A78" s="34"/>
      <c r="B78" s="35"/>
      <c r="C78" s="36"/>
      <c r="D78" s="34"/>
      <c r="E78" s="164"/>
      <c r="F78" s="166"/>
      <c r="G78" s="40"/>
      <c r="H78" s="40"/>
      <c r="I78" s="40"/>
      <c r="J78" s="35"/>
      <c r="K78" s="35"/>
      <c r="L78" s="35"/>
      <c r="M78" s="35"/>
      <c r="N78" s="35"/>
      <c r="O78" s="35"/>
      <c r="P78" s="35"/>
      <c r="Q78" s="35"/>
      <c r="R78" s="35"/>
      <c r="S78" s="40"/>
      <c r="T78" s="35"/>
      <c r="U78" s="35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2"/>
      <c r="AH78" s="42"/>
      <c r="AI78" s="35"/>
      <c r="AJ78" s="42"/>
      <c r="AK78" s="42"/>
      <c r="AL78" s="42"/>
      <c r="AM78" s="42"/>
      <c r="AN78" s="42"/>
      <c r="AO78" s="42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</row>
    <row r="79" spans="1:53" ht="15.75" customHeight="1">
      <c r="A79" s="34"/>
      <c r="B79" s="35"/>
      <c r="C79" s="36"/>
      <c r="D79" s="34"/>
      <c r="E79" s="164"/>
      <c r="F79" s="166"/>
      <c r="G79" s="40"/>
      <c r="H79" s="40"/>
      <c r="I79" s="40"/>
      <c r="J79" s="35"/>
      <c r="K79" s="35"/>
      <c r="L79" s="35"/>
      <c r="M79" s="35"/>
      <c r="N79" s="35"/>
      <c r="O79" s="35"/>
      <c r="P79" s="35"/>
      <c r="Q79" s="35"/>
      <c r="R79" s="35"/>
      <c r="S79" s="40"/>
      <c r="T79" s="35"/>
      <c r="U79" s="35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2"/>
      <c r="AH79" s="42"/>
      <c r="AI79" s="35"/>
      <c r="AJ79" s="42"/>
      <c r="AK79" s="42"/>
      <c r="AL79" s="42"/>
      <c r="AM79" s="42"/>
      <c r="AN79" s="42"/>
      <c r="AO79" s="42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</row>
    <row r="80" spans="1:53" ht="15.75" customHeight="1">
      <c r="A80" s="34"/>
      <c r="B80" s="35"/>
      <c r="C80" s="36"/>
      <c r="D80" s="34"/>
      <c r="E80" s="164"/>
      <c r="F80" s="166"/>
      <c r="G80" s="40"/>
      <c r="H80" s="167"/>
      <c r="I80" s="40"/>
      <c r="J80" s="40"/>
      <c r="K80" s="35"/>
      <c r="L80" s="35"/>
      <c r="M80" s="35"/>
      <c r="N80" s="35"/>
      <c r="O80" s="35"/>
      <c r="P80" s="35"/>
      <c r="Q80" s="35"/>
      <c r="R80" s="35"/>
      <c r="S80" s="40"/>
      <c r="T80" s="35"/>
      <c r="U80" s="35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2"/>
      <c r="AH80" s="42"/>
      <c r="AI80" s="35"/>
      <c r="AJ80" s="42"/>
      <c r="AK80" s="42"/>
      <c r="AL80" s="42"/>
      <c r="AM80" s="42"/>
      <c r="AN80" s="42"/>
      <c r="AO80" s="42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</row>
    <row r="81" spans="1:53" ht="15.75" customHeight="1">
      <c r="A81" s="34"/>
      <c r="B81" s="35"/>
      <c r="C81" s="36"/>
      <c r="D81" s="34"/>
      <c r="E81" s="169"/>
      <c r="F81" s="38"/>
      <c r="G81" s="40"/>
      <c r="H81" s="40"/>
      <c r="I81" s="40"/>
      <c r="J81" s="35"/>
      <c r="K81" s="35"/>
      <c r="L81" s="35"/>
      <c r="M81" s="35"/>
      <c r="N81" s="35"/>
      <c r="O81" s="35"/>
      <c r="P81" s="35"/>
      <c r="Q81" s="35"/>
      <c r="R81" s="35"/>
      <c r="S81" s="40"/>
      <c r="T81" s="35"/>
      <c r="U81" s="35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2"/>
      <c r="AH81" s="42"/>
      <c r="AI81" s="35"/>
      <c r="AJ81" s="42"/>
      <c r="AK81" s="42"/>
      <c r="AL81" s="42"/>
      <c r="AM81" s="42"/>
      <c r="AN81" s="42"/>
      <c r="AO81" s="42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</row>
    <row r="82" spans="1:53" ht="15.75" customHeight="1">
      <c r="A82" s="34"/>
      <c r="B82" s="35"/>
      <c r="C82" s="36"/>
      <c r="D82" s="34"/>
      <c r="E82" s="38"/>
      <c r="F82" s="38"/>
      <c r="G82" s="40"/>
      <c r="H82" s="40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40"/>
      <c r="T82" s="35"/>
      <c r="U82" s="35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3"/>
      <c r="AG82" s="42"/>
      <c r="AH82" s="42"/>
      <c r="AI82" s="35"/>
      <c r="AJ82" s="42"/>
      <c r="AK82" s="42"/>
      <c r="AL82" s="42"/>
      <c r="AM82" s="42"/>
      <c r="AN82" s="42"/>
      <c r="AO82" s="42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</row>
    <row r="83" spans="1:53" ht="15.75" customHeight="1">
      <c r="A83" s="34"/>
      <c r="B83" s="35"/>
      <c r="C83" s="36"/>
      <c r="D83" s="34"/>
      <c r="E83" s="38"/>
      <c r="F83" s="38"/>
      <c r="G83" s="40"/>
      <c r="H83" s="40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40"/>
      <c r="T83" s="35"/>
      <c r="U83" s="35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2"/>
      <c r="AH83" s="42"/>
      <c r="AI83" s="35"/>
      <c r="AJ83" s="42"/>
      <c r="AK83" s="42"/>
      <c r="AL83" s="42"/>
      <c r="AM83" s="42"/>
      <c r="AN83" s="42"/>
      <c r="AO83" s="42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</row>
    <row r="84" spans="1:53" ht="15.75" customHeight="1">
      <c r="A84" s="34"/>
      <c r="B84" s="35"/>
      <c r="C84" s="36"/>
      <c r="D84" s="34"/>
      <c r="E84" s="38"/>
      <c r="F84" s="38"/>
      <c r="G84" s="40"/>
      <c r="H84" s="40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40"/>
      <c r="T84" s="35"/>
      <c r="U84" s="35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2"/>
      <c r="AH84" s="42"/>
      <c r="AI84" s="35"/>
      <c r="AJ84" s="42"/>
      <c r="AK84" s="42"/>
      <c r="AL84" s="42"/>
      <c r="AM84" s="42"/>
      <c r="AN84" s="42"/>
      <c r="AO84" s="42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</row>
    <row r="85" spans="1:53" ht="15.75" customHeight="1">
      <c r="A85" s="34"/>
      <c r="B85" s="35"/>
      <c r="C85" s="36"/>
      <c r="D85" s="34"/>
      <c r="E85" s="38"/>
      <c r="F85" s="38"/>
      <c r="G85" s="40"/>
      <c r="H85" s="40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40"/>
      <c r="T85" s="35"/>
      <c r="U85" s="35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2"/>
      <c r="AH85" s="42"/>
      <c r="AI85" s="35"/>
      <c r="AJ85" s="42"/>
      <c r="AK85" s="42"/>
      <c r="AL85" s="42"/>
      <c r="AM85" s="42"/>
      <c r="AN85" s="42"/>
      <c r="AO85" s="42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</row>
    <row r="86" spans="1:53" ht="15.75" customHeight="1">
      <c r="A86" s="34"/>
      <c r="B86" s="35"/>
      <c r="C86" s="36"/>
      <c r="D86" s="34"/>
      <c r="E86" s="38"/>
      <c r="F86" s="38"/>
      <c r="G86" s="40"/>
      <c r="H86" s="40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40"/>
      <c r="T86" s="35"/>
      <c r="U86" s="35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2"/>
      <c r="AH86" s="42"/>
      <c r="AI86" s="35"/>
      <c r="AJ86" s="42"/>
      <c r="AK86" s="42"/>
      <c r="AL86" s="42"/>
      <c r="AM86" s="42"/>
      <c r="AN86" s="42"/>
      <c r="AO86" s="42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</row>
    <row r="87" spans="1:53" ht="15.75" customHeight="1">
      <c r="A87" s="34"/>
      <c r="B87" s="35"/>
      <c r="C87" s="36"/>
      <c r="D87" s="34"/>
      <c r="E87" s="38"/>
      <c r="F87" s="38"/>
      <c r="G87" s="40"/>
      <c r="H87" s="40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40"/>
      <c r="T87" s="35"/>
      <c r="U87" s="35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2"/>
      <c r="AH87" s="42"/>
      <c r="AI87" s="35"/>
      <c r="AJ87" s="42"/>
      <c r="AK87" s="42"/>
      <c r="AL87" s="42"/>
      <c r="AM87" s="42"/>
      <c r="AN87" s="42"/>
      <c r="AO87" s="42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</row>
    <row r="88" spans="1:53" ht="15.75" customHeight="1">
      <c r="A88" s="34"/>
      <c r="B88" s="35"/>
      <c r="C88" s="36"/>
      <c r="D88" s="34"/>
      <c r="E88" s="38"/>
      <c r="F88" s="38"/>
      <c r="G88" s="40"/>
      <c r="H88" s="40"/>
      <c r="I88" s="42"/>
      <c r="J88" s="40"/>
      <c r="K88" s="35"/>
      <c r="L88" s="35"/>
      <c r="M88" s="35"/>
      <c r="N88" s="35"/>
      <c r="O88" s="35"/>
      <c r="P88" s="35"/>
      <c r="Q88" s="35"/>
      <c r="R88" s="35"/>
      <c r="S88" s="40"/>
      <c r="T88" s="35"/>
      <c r="U88" s="35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2"/>
      <c r="AH88" s="42"/>
      <c r="AI88" s="35"/>
      <c r="AJ88" s="42"/>
      <c r="AK88" s="42"/>
      <c r="AL88" s="42"/>
      <c r="AM88" s="42"/>
      <c r="AN88" s="42"/>
      <c r="AO88" s="42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</row>
    <row r="89" spans="1:53" ht="15.75" customHeight="1">
      <c r="A89" s="34"/>
      <c r="B89" s="35"/>
      <c r="C89" s="36"/>
      <c r="D89" s="34"/>
      <c r="E89" s="38"/>
      <c r="F89" s="38"/>
      <c r="G89" s="40"/>
      <c r="H89" s="40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40"/>
      <c r="T89" s="35"/>
      <c r="U89" s="35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2"/>
      <c r="AH89" s="42"/>
      <c r="AI89" s="35"/>
      <c r="AJ89" s="42"/>
      <c r="AK89" s="42"/>
      <c r="AL89" s="42"/>
      <c r="AM89" s="42"/>
      <c r="AN89" s="42"/>
      <c r="AO89" s="42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</row>
    <row r="90" spans="1:53" ht="15.75" customHeight="1">
      <c r="A90" s="34"/>
      <c r="B90" s="35"/>
      <c r="C90" s="41"/>
      <c r="D90" s="34"/>
      <c r="E90" s="38"/>
      <c r="F90" s="38"/>
      <c r="G90" s="40"/>
      <c r="H90" s="40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40"/>
      <c r="T90" s="35"/>
      <c r="U90" s="35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2"/>
      <c r="AH90" s="42"/>
      <c r="AI90" s="35"/>
      <c r="AJ90" s="42"/>
      <c r="AK90" s="42"/>
      <c r="AL90" s="42"/>
      <c r="AM90" s="42"/>
      <c r="AN90" s="42"/>
      <c r="AO90" s="42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</row>
    <row r="91" spans="1:53" ht="15.75" customHeight="1">
      <c r="A91" s="34"/>
      <c r="B91" s="35"/>
      <c r="C91" s="41"/>
      <c r="D91" s="34"/>
      <c r="E91" s="38"/>
      <c r="F91" s="38"/>
      <c r="G91" s="40"/>
      <c r="H91" s="40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40"/>
      <c r="T91" s="35"/>
      <c r="U91" s="35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2"/>
      <c r="AH91" s="42"/>
      <c r="AI91" s="35"/>
      <c r="AJ91" s="42"/>
      <c r="AK91" s="42"/>
      <c r="AL91" s="42"/>
      <c r="AM91" s="42"/>
      <c r="AN91" s="42"/>
      <c r="AO91" s="42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</row>
    <row r="92" spans="1:53" ht="15.75" customHeight="1">
      <c r="A92" s="34"/>
      <c r="B92" s="35"/>
      <c r="C92" s="41"/>
      <c r="D92" s="34"/>
      <c r="E92" s="38"/>
      <c r="F92" s="38"/>
      <c r="G92" s="40"/>
      <c r="H92" s="40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40"/>
      <c r="T92" s="35"/>
      <c r="U92" s="35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2"/>
      <c r="AH92" s="42"/>
      <c r="AI92" s="35"/>
      <c r="AJ92" s="42"/>
      <c r="AK92" s="42"/>
      <c r="AL92" s="42"/>
      <c r="AM92" s="42"/>
      <c r="AN92" s="42"/>
      <c r="AO92" s="42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</row>
    <row r="93" spans="1:53" ht="15.75" customHeight="1">
      <c r="A93" s="34"/>
      <c r="B93" s="35"/>
      <c r="C93" s="41"/>
      <c r="D93" s="34"/>
      <c r="E93" s="38"/>
      <c r="F93" s="38"/>
      <c r="G93" s="40"/>
      <c r="H93" s="40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40"/>
      <c r="T93" s="35"/>
      <c r="U93" s="35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2"/>
      <c r="AH93" s="42"/>
      <c r="AI93" s="35"/>
      <c r="AJ93" s="42"/>
      <c r="AK93" s="42"/>
      <c r="AL93" s="42"/>
      <c r="AM93" s="42"/>
      <c r="AN93" s="42"/>
      <c r="AO93" s="42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</row>
    <row r="94" spans="1:53" ht="15.75" customHeight="1">
      <c r="A94" s="34"/>
      <c r="B94" s="35"/>
      <c r="C94" s="36"/>
      <c r="D94" s="34"/>
      <c r="E94" s="38"/>
      <c r="F94" s="38"/>
      <c r="G94" s="40"/>
      <c r="H94" s="40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40"/>
      <c r="T94" s="35"/>
      <c r="U94" s="35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2"/>
      <c r="AH94" s="42"/>
      <c r="AI94" s="35"/>
      <c r="AJ94" s="42"/>
      <c r="AK94" s="42"/>
      <c r="AL94" s="42"/>
      <c r="AM94" s="42"/>
      <c r="AN94" s="42"/>
      <c r="AO94" s="42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</row>
    <row r="95" spans="1:53" ht="15.75" customHeight="1">
      <c r="A95" s="34"/>
      <c r="B95" s="35"/>
      <c r="C95" s="36"/>
      <c r="D95" s="34"/>
      <c r="E95" s="38"/>
      <c r="F95" s="38"/>
      <c r="G95" s="40"/>
      <c r="H95" s="40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40"/>
      <c r="T95" s="35"/>
      <c r="U95" s="35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2"/>
      <c r="AH95" s="42"/>
      <c r="AI95" s="35"/>
      <c r="AJ95" s="42"/>
      <c r="AK95" s="42"/>
      <c r="AL95" s="42"/>
      <c r="AM95" s="42"/>
      <c r="AN95" s="42"/>
      <c r="AO95" s="42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</row>
    <row r="96" spans="1:53" ht="15.75" customHeight="1">
      <c r="A96" s="34"/>
      <c r="B96" s="35"/>
      <c r="C96" s="36"/>
      <c r="D96" s="34"/>
      <c r="E96" s="38"/>
      <c r="F96" s="38"/>
      <c r="G96" s="40"/>
      <c r="H96" s="40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40"/>
      <c r="T96" s="35"/>
      <c r="U96" s="35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2"/>
      <c r="AH96" s="42"/>
      <c r="AI96" s="35"/>
      <c r="AJ96" s="42"/>
      <c r="AK96" s="42"/>
      <c r="AL96" s="42"/>
      <c r="AM96" s="42"/>
      <c r="AN96" s="42"/>
      <c r="AO96" s="42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</row>
    <row r="97" spans="1:53" ht="15.75" customHeight="1">
      <c r="A97" s="34"/>
      <c r="B97" s="35"/>
      <c r="C97" s="36"/>
      <c r="D97" s="34"/>
      <c r="E97" s="38"/>
      <c r="F97" s="38"/>
      <c r="G97" s="40"/>
      <c r="H97" s="40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40"/>
      <c r="T97" s="35"/>
      <c r="U97" s="35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2"/>
      <c r="AH97" s="42"/>
      <c r="AI97" s="35"/>
      <c r="AJ97" s="42"/>
      <c r="AK97" s="42"/>
      <c r="AL97" s="42"/>
      <c r="AM97" s="42"/>
      <c r="AN97" s="42"/>
      <c r="AO97" s="42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</row>
    <row r="98" spans="1:53" ht="15.75" customHeight="1">
      <c r="A98" s="34"/>
      <c r="B98" s="35"/>
      <c r="C98" s="36"/>
      <c r="D98" s="34"/>
      <c r="E98" s="38"/>
      <c r="F98" s="38"/>
      <c r="G98" s="40"/>
      <c r="H98" s="40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40"/>
      <c r="T98" s="35"/>
      <c r="U98" s="35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2"/>
      <c r="AH98" s="42"/>
      <c r="AI98" s="35"/>
      <c r="AJ98" s="42"/>
      <c r="AK98" s="42"/>
      <c r="AL98" s="42"/>
      <c r="AM98" s="42"/>
      <c r="AN98" s="42"/>
      <c r="AO98" s="42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</row>
    <row r="99" spans="1:53" ht="15.75" customHeight="1">
      <c r="A99" s="34"/>
      <c r="B99" s="35"/>
      <c r="C99" s="36"/>
      <c r="D99" s="34"/>
      <c r="E99" s="38"/>
      <c r="F99" s="38"/>
      <c r="G99" s="40"/>
      <c r="H99" s="40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40"/>
      <c r="T99" s="35"/>
      <c r="U99" s="35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2"/>
      <c r="AH99" s="42"/>
      <c r="AI99" s="35"/>
      <c r="AJ99" s="42"/>
      <c r="AK99" s="42"/>
      <c r="AL99" s="42"/>
      <c r="AM99" s="42"/>
      <c r="AN99" s="42"/>
      <c r="AO99" s="42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</row>
    <row r="100" spans="1:53" ht="15.75" customHeight="1">
      <c r="A100" s="34"/>
      <c r="B100" s="35"/>
      <c r="C100" s="36"/>
      <c r="D100" s="34"/>
      <c r="E100" s="38"/>
      <c r="F100" s="38"/>
      <c r="G100" s="40"/>
      <c r="H100" s="40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40"/>
      <c r="T100" s="35"/>
      <c r="U100" s="35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2"/>
      <c r="AH100" s="42"/>
      <c r="AI100" s="35"/>
      <c r="AJ100" s="42"/>
      <c r="AK100" s="42"/>
      <c r="AL100" s="42"/>
      <c r="AM100" s="42"/>
      <c r="AN100" s="42"/>
      <c r="AO100" s="42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</row>
    <row r="101" spans="1:53" ht="15.75" customHeight="1">
      <c r="A101" s="34"/>
      <c r="B101" s="35"/>
      <c r="C101" s="36"/>
      <c r="D101" s="34"/>
      <c r="E101" s="38"/>
      <c r="F101" s="38"/>
      <c r="G101" s="40"/>
      <c r="H101" s="40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40"/>
      <c r="T101" s="35"/>
      <c r="U101" s="35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2"/>
      <c r="AH101" s="42"/>
      <c r="AI101" s="35"/>
      <c r="AJ101" s="42"/>
      <c r="AK101" s="42"/>
      <c r="AL101" s="42"/>
      <c r="AM101" s="42"/>
      <c r="AN101" s="42"/>
      <c r="AO101" s="42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</row>
    <row r="102" spans="1:53" ht="15.75" customHeight="1">
      <c r="A102" s="34"/>
      <c r="B102" s="35"/>
      <c r="C102" s="36"/>
      <c r="D102" s="34"/>
      <c r="E102" s="38"/>
      <c r="F102" s="38"/>
      <c r="G102" s="40"/>
      <c r="H102" s="40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40"/>
      <c r="T102" s="35"/>
      <c r="U102" s="35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2"/>
      <c r="AH102" s="42"/>
      <c r="AI102" s="35"/>
      <c r="AJ102" s="42"/>
      <c r="AK102" s="42"/>
      <c r="AL102" s="42"/>
      <c r="AM102" s="42"/>
      <c r="AN102" s="42"/>
      <c r="AO102" s="42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</row>
    <row r="103" spans="1:53" ht="15.75" customHeight="1">
      <c r="A103" s="34"/>
      <c r="B103" s="35"/>
      <c r="C103" s="36"/>
      <c r="D103" s="34"/>
      <c r="E103" s="38"/>
      <c r="F103" s="38"/>
      <c r="G103" s="40"/>
      <c r="H103" s="40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40"/>
      <c r="T103" s="35"/>
      <c r="U103" s="35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2"/>
      <c r="AH103" s="42"/>
      <c r="AI103" s="35"/>
      <c r="AJ103" s="42"/>
      <c r="AK103" s="42"/>
      <c r="AL103" s="42"/>
      <c r="AM103" s="42"/>
      <c r="AN103" s="42"/>
      <c r="AO103" s="42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</row>
    <row r="104" spans="1:53" ht="15.75" customHeight="1">
      <c r="A104" s="34"/>
      <c r="B104" s="35"/>
      <c r="C104" s="36"/>
      <c r="D104" s="34"/>
      <c r="E104" s="38"/>
      <c r="F104" s="38"/>
      <c r="G104" s="40"/>
      <c r="H104" s="40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40"/>
      <c r="T104" s="35"/>
      <c r="U104" s="35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2"/>
      <c r="AH104" s="42"/>
      <c r="AI104" s="35"/>
      <c r="AJ104" s="42"/>
      <c r="AK104" s="42"/>
      <c r="AL104" s="42"/>
      <c r="AM104" s="42"/>
      <c r="AN104" s="42"/>
      <c r="AO104" s="42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</row>
    <row r="105" spans="1:53" ht="15.75" customHeight="1">
      <c r="A105" s="34"/>
      <c r="B105" s="35"/>
      <c r="C105" s="41"/>
      <c r="D105" s="34"/>
      <c r="E105" s="38"/>
      <c r="F105" s="38"/>
      <c r="G105" s="40"/>
      <c r="H105" s="40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40"/>
      <c r="T105" s="35"/>
      <c r="U105" s="35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2"/>
      <c r="AH105" s="42"/>
      <c r="AI105" s="35"/>
      <c r="AJ105" s="42"/>
      <c r="AK105" s="42"/>
      <c r="AL105" s="42"/>
      <c r="AM105" s="42"/>
      <c r="AN105" s="42"/>
      <c r="AO105" s="42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</row>
    <row r="106" spans="1:53" ht="15.75" customHeight="1">
      <c r="A106" s="34"/>
      <c r="B106" s="35"/>
      <c r="C106" s="41"/>
      <c r="D106" s="34"/>
      <c r="E106" s="38"/>
      <c r="F106" s="38"/>
      <c r="G106" s="40"/>
      <c r="H106" s="40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40"/>
      <c r="T106" s="35"/>
      <c r="U106" s="35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2"/>
      <c r="AH106" s="42"/>
      <c r="AI106" s="35"/>
      <c r="AJ106" s="42"/>
      <c r="AK106" s="42"/>
      <c r="AL106" s="42"/>
      <c r="AM106" s="42"/>
      <c r="AN106" s="42"/>
      <c r="AO106" s="42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</row>
    <row r="107" spans="1:53" ht="15.75" customHeight="1">
      <c r="A107" s="34"/>
      <c r="B107" s="35"/>
      <c r="C107" s="41"/>
      <c r="D107" s="34"/>
      <c r="E107" s="38"/>
      <c r="F107" s="38"/>
      <c r="G107" s="40"/>
      <c r="H107" s="40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40"/>
      <c r="T107" s="35"/>
      <c r="U107" s="35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2"/>
      <c r="AH107" s="42"/>
      <c r="AI107" s="35"/>
      <c r="AJ107" s="42"/>
      <c r="AK107" s="42"/>
      <c r="AL107" s="42"/>
      <c r="AM107" s="42"/>
      <c r="AN107" s="42"/>
      <c r="AO107" s="42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</row>
    <row r="108" spans="1:53" ht="15.75" customHeight="1">
      <c r="A108" s="34"/>
      <c r="B108" s="35"/>
      <c r="C108" s="41"/>
      <c r="D108" s="34"/>
      <c r="E108" s="38"/>
      <c r="F108" s="38"/>
      <c r="G108" s="40"/>
      <c r="H108" s="40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40"/>
      <c r="T108" s="35"/>
      <c r="U108" s="35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2"/>
      <c r="AH108" s="42"/>
      <c r="AI108" s="35"/>
      <c r="AJ108" s="42"/>
      <c r="AK108" s="42"/>
      <c r="AL108" s="42"/>
      <c r="AM108" s="42"/>
      <c r="AN108" s="42"/>
      <c r="AO108" s="42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</row>
    <row r="109" spans="1:53" ht="15.75" customHeight="1">
      <c r="A109" s="34"/>
      <c r="B109" s="35"/>
      <c r="C109" s="41"/>
      <c r="D109" s="34"/>
      <c r="E109" s="38"/>
      <c r="F109" s="38"/>
      <c r="G109" s="40"/>
      <c r="H109" s="40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40"/>
      <c r="T109" s="35"/>
      <c r="U109" s="35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2"/>
      <c r="AH109" s="42"/>
      <c r="AI109" s="35"/>
      <c r="AJ109" s="42"/>
      <c r="AK109" s="42"/>
      <c r="AL109" s="42"/>
      <c r="AM109" s="42"/>
      <c r="AN109" s="42"/>
      <c r="AO109" s="42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</row>
    <row r="110" spans="1:53" ht="15.75" customHeight="1">
      <c r="A110" s="34"/>
      <c r="B110" s="35"/>
      <c r="C110" s="36"/>
      <c r="D110" s="34"/>
      <c r="E110" s="38"/>
      <c r="F110" s="38"/>
      <c r="G110" s="40"/>
      <c r="H110" s="40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40"/>
      <c r="T110" s="35"/>
      <c r="U110" s="35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2"/>
      <c r="AH110" s="42"/>
      <c r="AI110" s="35"/>
      <c r="AJ110" s="42"/>
      <c r="AK110" s="42"/>
      <c r="AL110" s="42"/>
      <c r="AM110" s="42"/>
      <c r="AN110" s="42"/>
      <c r="AO110" s="42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</row>
    <row r="111" spans="1:53" ht="15.75" customHeight="1">
      <c r="A111" s="34"/>
      <c r="B111" s="35"/>
      <c r="C111" s="36"/>
      <c r="D111" s="34"/>
      <c r="E111" s="38"/>
      <c r="F111" s="38"/>
      <c r="G111" s="40"/>
      <c r="H111" s="40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40"/>
      <c r="T111" s="35"/>
      <c r="U111" s="35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2"/>
      <c r="AH111" s="42"/>
      <c r="AI111" s="35"/>
      <c r="AJ111" s="42"/>
      <c r="AK111" s="42"/>
      <c r="AL111" s="42"/>
      <c r="AM111" s="42"/>
      <c r="AN111" s="42"/>
      <c r="AO111" s="42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</row>
    <row r="112" spans="1:53" ht="15.75" customHeight="1">
      <c r="A112" s="34"/>
      <c r="B112" s="35"/>
      <c r="C112" s="36"/>
      <c r="D112" s="34"/>
      <c r="E112" s="38"/>
      <c r="F112" s="38"/>
      <c r="G112" s="40"/>
      <c r="H112" s="40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40"/>
      <c r="T112" s="35"/>
      <c r="U112" s="35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2"/>
      <c r="AH112" s="42"/>
      <c r="AI112" s="35"/>
      <c r="AJ112" s="42"/>
      <c r="AK112" s="42"/>
      <c r="AL112" s="42"/>
      <c r="AM112" s="42"/>
      <c r="AN112" s="42"/>
      <c r="AO112" s="42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</row>
    <row r="113" spans="1:53" ht="15.75" customHeight="1">
      <c r="A113" s="34"/>
      <c r="B113" s="35"/>
      <c r="C113" s="36"/>
      <c r="D113" s="34"/>
      <c r="E113" s="38"/>
      <c r="F113" s="38"/>
      <c r="G113" s="40"/>
      <c r="H113" s="40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40"/>
      <c r="T113" s="35"/>
      <c r="U113" s="35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2"/>
      <c r="AH113" s="42"/>
      <c r="AI113" s="35"/>
      <c r="AJ113" s="42"/>
      <c r="AK113" s="42"/>
      <c r="AL113" s="42"/>
      <c r="AM113" s="42"/>
      <c r="AN113" s="42"/>
      <c r="AO113" s="42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</row>
    <row r="114" spans="1:53" ht="15.75" customHeight="1">
      <c r="A114" s="34"/>
      <c r="B114" s="35"/>
      <c r="C114" s="36"/>
      <c r="D114" s="34"/>
      <c r="E114" s="38"/>
      <c r="F114" s="38"/>
      <c r="G114" s="40"/>
      <c r="H114" s="40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40"/>
      <c r="T114" s="35"/>
      <c r="U114" s="35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2"/>
      <c r="AH114" s="42"/>
      <c r="AI114" s="35"/>
      <c r="AJ114" s="42"/>
      <c r="AK114" s="42"/>
      <c r="AL114" s="42"/>
      <c r="AM114" s="42"/>
      <c r="AN114" s="42"/>
      <c r="AO114" s="42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</row>
    <row r="115" spans="1:53" ht="15.75" customHeight="1">
      <c r="A115" s="34"/>
      <c r="B115" s="35"/>
      <c r="C115" s="36"/>
      <c r="D115" s="34"/>
      <c r="E115" s="38"/>
      <c r="F115" s="38"/>
      <c r="G115" s="40"/>
      <c r="H115" s="40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40"/>
      <c r="T115" s="35"/>
      <c r="U115" s="35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2"/>
      <c r="AH115" s="42"/>
      <c r="AI115" s="35"/>
      <c r="AJ115" s="42"/>
      <c r="AK115" s="42"/>
      <c r="AL115" s="42"/>
      <c r="AM115" s="42"/>
      <c r="AN115" s="42"/>
      <c r="AO115" s="42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</row>
    <row r="116" spans="1:53" ht="15.75" customHeight="1">
      <c r="A116" s="34"/>
      <c r="B116" s="35"/>
      <c r="C116" s="36"/>
      <c r="D116" s="34"/>
      <c r="E116" s="38"/>
      <c r="F116" s="38"/>
      <c r="G116" s="40"/>
      <c r="H116" s="40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40"/>
      <c r="T116" s="35"/>
      <c r="U116" s="35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2"/>
      <c r="AH116" s="42"/>
      <c r="AI116" s="35"/>
      <c r="AJ116" s="42"/>
      <c r="AK116" s="42"/>
      <c r="AL116" s="42"/>
      <c r="AM116" s="42"/>
      <c r="AN116" s="42"/>
      <c r="AO116" s="42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</row>
    <row r="117" spans="1:53" ht="15.75" customHeight="1">
      <c r="A117" s="34"/>
      <c r="B117" s="35"/>
      <c r="C117" s="36"/>
      <c r="D117" s="34"/>
      <c r="E117" s="38"/>
      <c r="F117" s="38"/>
      <c r="G117" s="40"/>
      <c r="H117" s="40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40"/>
      <c r="T117" s="35"/>
      <c r="U117" s="35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2"/>
      <c r="AH117" s="42"/>
      <c r="AI117" s="35"/>
      <c r="AJ117" s="42"/>
      <c r="AK117" s="42"/>
      <c r="AL117" s="42"/>
      <c r="AM117" s="42"/>
      <c r="AN117" s="42"/>
      <c r="AO117" s="42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</row>
    <row r="118" spans="1:53" ht="15.75" customHeight="1">
      <c r="A118" s="34"/>
      <c r="B118" s="35"/>
      <c r="C118" s="36"/>
      <c r="D118" s="34"/>
      <c r="E118" s="38"/>
      <c r="F118" s="38"/>
      <c r="G118" s="40"/>
      <c r="H118" s="40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40"/>
      <c r="T118" s="35"/>
      <c r="U118" s="35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2"/>
      <c r="AH118" s="42"/>
      <c r="AI118" s="35"/>
      <c r="AJ118" s="42"/>
      <c r="AK118" s="42"/>
      <c r="AL118" s="42"/>
      <c r="AM118" s="42"/>
      <c r="AN118" s="42"/>
      <c r="AO118" s="42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</row>
    <row r="119" spans="1:53" ht="15.75" customHeight="1">
      <c r="A119" s="34"/>
      <c r="B119" s="35"/>
      <c r="C119" s="36"/>
      <c r="D119" s="34"/>
      <c r="E119" s="38"/>
      <c r="F119" s="38"/>
      <c r="G119" s="40"/>
      <c r="H119" s="40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40"/>
      <c r="T119" s="35"/>
      <c r="U119" s="35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2"/>
      <c r="AH119" s="42"/>
      <c r="AI119" s="35"/>
      <c r="AJ119" s="42"/>
      <c r="AK119" s="42"/>
      <c r="AL119" s="42"/>
      <c r="AM119" s="42"/>
      <c r="AN119" s="42"/>
      <c r="AO119" s="42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</row>
    <row r="120" spans="1:53" ht="15.75" customHeight="1">
      <c r="A120" s="34"/>
      <c r="B120" s="35"/>
      <c r="C120" s="41"/>
      <c r="D120" s="34"/>
      <c r="E120" s="38"/>
      <c r="F120" s="38"/>
      <c r="G120" s="40"/>
      <c r="H120" s="40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40"/>
      <c r="T120" s="35"/>
      <c r="U120" s="35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2"/>
      <c r="AH120" s="42"/>
      <c r="AI120" s="35"/>
      <c r="AJ120" s="42"/>
      <c r="AK120" s="42"/>
      <c r="AL120" s="42"/>
      <c r="AM120" s="42"/>
      <c r="AN120" s="42"/>
      <c r="AO120" s="42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</row>
    <row r="121" spans="1:53" ht="15.75" customHeight="1">
      <c r="A121" s="34"/>
      <c r="B121" s="35"/>
      <c r="C121" s="41"/>
      <c r="D121" s="34"/>
      <c r="E121" s="38"/>
      <c r="F121" s="38"/>
      <c r="G121" s="40"/>
      <c r="H121" s="40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40"/>
      <c r="T121" s="35"/>
      <c r="U121" s="35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2"/>
      <c r="AH121" s="42"/>
      <c r="AI121" s="35"/>
      <c r="AJ121" s="42"/>
      <c r="AK121" s="42"/>
      <c r="AL121" s="42"/>
      <c r="AM121" s="42"/>
      <c r="AN121" s="42"/>
      <c r="AO121" s="42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</row>
    <row r="122" spans="1:53" ht="15.75" customHeight="1">
      <c r="A122" s="34"/>
      <c r="B122" s="35"/>
      <c r="C122" s="41"/>
      <c r="D122" s="34"/>
      <c r="E122" s="38"/>
      <c r="F122" s="38"/>
      <c r="G122" s="40"/>
      <c r="H122" s="40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40"/>
      <c r="T122" s="35"/>
      <c r="U122" s="35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2"/>
      <c r="AH122" s="42"/>
      <c r="AI122" s="35"/>
      <c r="AJ122" s="42"/>
      <c r="AK122" s="42"/>
      <c r="AL122" s="42"/>
      <c r="AM122" s="42"/>
      <c r="AN122" s="42"/>
      <c r="AO122" s="42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</row>
    <row r="123" spans="1:53" ht="15.75" customHeight="1">
      <c r="A123" s="34"/>
      <c r="B123" s="35"/>
      <c r="C123" s="41"/>
      <c r="D123" s="34"/>
      <c r="E123" s="38"/>
      <c r="F123" s="38"/>
      <c r="G123" s="40"/>
      <c r="H123" s="40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40"/>
      <c r="T123" s="35"/>
      <c r="U123" s="35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2"/>
      <c r="AH123" s="42"/>
      <c r="AI123" s="35"/>
      <c r="AJ123" s="42"/>
      <c r="AK123" s="42"/>
      <c r="AL123" s="42"/>
      <c r="AM123" s="42"/>
      <c r="AN123" s="42"/>
      <c r="AO123" s="42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</row>
    <row r="124" spans="1:53" ht="15.75" customHeight="1">
      <c r="A124" s="34"/>
      <c r="B124" s="35"/>
      <c r="C124" s="36"/>
      <c r="D124" s="34"/>
      <c r="E124" s="38"/>
      <c r="F124" s="38"/>
      <c r="G124" s="40"/>
      <c r="H124" s="40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40"/>
      <c r="T124" s="35"/>
      <c r="U124" s="35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2"/>
      <c r="AH124" s="42"/>
      <c r="AI124" s="35"/>
      <c r="AJ124" s="42"/>
      <c r="AK124" s="42"/>
      <c r="AL124" s="42"/>
      <c r="AM124" s="42"/>
      <c r="AN124" s="42"/>
      <c r="AO124" s="42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</row>
    <row r="125" spans="1:53" ht="15.75" customHeight="1">
      <c r="A125" s="34"/>
      <c r="B125" s="35"/>
      <c r="C125" s="36"/>
      <c r="D125" s="34"/>
      <c r="E125" s="38"/>
      <c r="F125" s="38"/>
      <c r="G125" s="40"/>
      <c r="H125" s="40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40"/>
      <c r="T125" s="35"/>
      <c r="U125" s="35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2"/>
      <c r="AH125" s="42"/>
      <c r="AI125" s="35"/>
      <c r="AJ125" s="42"/>
      <c r="AK125" s="42"/>
      <c r="AL125" s="42"/>
      <c r="AM125" s="42"/>
      <c r="AN125" s="42"/>
      <c r="AO125" s="42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</row>
    <row r="126" spans="1:53" ht="15.75" customHeight="1">
      <c r="A126" s="34"/>
      <c r="B126" s="35"/>
      <c r="C126" s="36"/>
      <c r="D126" s="34"/>
      <c r="E126" s="38"/>
      <c r="F126" s="38"/>
      <c r="G126" s="40"/>
      <c r="H126" s="40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40"/>
      <c r="T126" s="35"/>
      <c r="U126" s="35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2"/>
      <c r="AH126" s="42"/>
      <c r="AI126" s="35"/>
      <c r="AJ126" s="42"/>
      <c r="AK126" s="42"/>
      <c r="AL126" s="42"/>
      <c r="AM126" s="42"/>
      <c r="AN126" s="42"/>
      <c r="AO126" s="42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</row>
    <row r="127" spans="1:53" ht="15.75" customHeight="1">
      <c r="A127" s="34"/>
      <c r="B127" s="35"/>
      <c r="C127" s="36"/>
      <c r="D127" s="34"/>
      <c r="E127" s="38"/>
      <c r="F127" s="38"/>
      <c r="G127" s="40"/>
      <c r="H127" s="40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40"/>
      <c r="T127" s="35"/>
      <c r="U127" s="35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2"/>
      <c r="AH127" s="42"/>
      <c r="AI127" s="35"/>
      <c r="AJ127" s="42"/>
      <c r="AK127" s="42"/>
      <c r="AL127" s="42"/>
      <c r="AM127" s="42"/>
      <c r="AN127" s="42"/>
      <c r="AO127" s="42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</row>
    <row r="128" spans="1:53" ht="15.75" customHeight="1">
      <c r="A128" s="34"/>
      <c r="B128" s="35"/>
      <c r="C128" s="36"/>
      <c r="D128" s="34"/>
      <c r="E128" s="38"/>
      <c r="F128" s="38"/>
      <c r="G128" s="40"/>
      <c r="H128" s="40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40"/>
      <c r="T128" s="35"/>
      <c r="U128" s="35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2"/>
      <c r="AH128" s="42"/>
      <c r="AI128" s="35"/>
      <c r="AJ128" s="42"/>
      <c r="AK128" s="42"/>
      <c r="AL128" s="42"/>
      <c r="AM128" s="42"/>
      <c r="AN128" s="42"/>
      <c r="AO128" s="42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</row>
    <row r="129" spans="1:53" ht="15.75" customHeight="1">
      <c r="A129" s="34"/>
      <c r="B129" s="35"/>
      <c r="C129" s="36"/>
      <c r="D129" s="34"/>
      <c r="E129" s="38"/>
      <c r="F129" s="38"/>
      <c r="G129" s="40"/>
      <c r="H129" s="40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40"/>
      <c r="T129" s="35"/>
      <c r="U129" s="35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2"/>
      <c r="AH129" s="42"/>
      <c r="AI129" s="35"/>
      <c r="AJ129" s="42"/>
      <c r="AK129" s="42"/>
      <c r="AL129" s="42"/>
      <c r="AM129" s="42"/>
      <c r="AN129" s="42"/>
      <c r="AO129" s="42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</row>
    <row r="130" spans="1:53" ht="15.75" customHeight="1">
      <c r="A130" s="34"/>
      <c r="B130" s="35"/>
      <c r="C130" s="36"/>
      <c r="D130" s="34"/>
      <c r="E130" s="38"/>
      <c r="F130" s="38"/>
      <c r="G130" s="40"/>
      <c r="H130" s="40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40"/>
      <c r="T130" s="35"/>
      <c r="U130" s="35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2"/>
      <c r="AH130" s="42"/>
      <c r="AI130" s="35"/>
      <c r="AJ130" s="42"/>
      <c r="AK130" s="42"/>
      <c r="AL130" s="42"/>
      <c r="AM130" s="42"/>
      <c r="AN130" s="42"/>
      <c r="AO130" s="42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</row>
    <row r="131" spans="1:53" ht="15.75" customHeight="1">
      <c r="A131" s="34"/>
      <c r="B131" s="35"/>
      <c r="C131" s="36"/>
      <c r="D131" s="34"/>
      <c r="E131" s="38"/>
      <c r="F131" s="38"/>
      <c r="G131" s="40"/>
      <c r="H131" s="40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40"/>
      <c r="T131" s="35"/>
      <c r="U131" s="35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2"/>
      <c r="AH131" s="42"/>
      <c r="AI131" s="35"/>
      <c r="AJ131" s="42"/>
      <c r="AK131" s="42"/>
      <c r="AL131" s="42"/>
      <c r="AM131" s="42"/>
      <c r="AN131" s="42"/>
      <c r="AO131" s="42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</row>
    <row r="132" spans="1:53" ht="15.75" customHeight="1">
      <c r="A132" s="34"/>
      <c r="B132" s="35"/>
      <c r="C132" s="36"/>
      <c r="D132" s="34"/>
      <c r="E132" s="38"/>
      <c r="F132" s="38"/>
      <c r="G132" s="40"/>
      <c r="H132" s="40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40"/>
      <c r="T132" s="35"/>
      <c r="U132" s="35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2"/>
      <c r="AH132" s="42"/>
      <c r="AI132" s="35"/>
      <c r="AJ132" s="42"/>
      <c r="AK132" s="42"/>
      <c r="AL132" s="42"/>
      <c r="AM132" s="42"/>
      <c r="AN132" s="42"/>
      <c r="AO132" s="42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</row>
    <row r="133" spans="1:53" ht="15.75" customHeight="1">
      <c r="A133" s="34"/>
      <c r="B133" s="35"/>
      <c r="C133" s="36"/>
      <c r="D133" s="34"/>
      <c r="E133" s="38"/>
      <c r="F133" s="38"/>
      <c r="G133" s="40"/>
      <c r="H133" s="40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40"/>
      <c r="T133" s="35"/>
      <c r="U133" s="35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2"/>
      <c r="AH133" s="42"/>
      <c r="AI133" s="35"/>
      <c r="AJ133" s="42"/>
      <c r="AK133" s="42"/>
      <c r="AL133" s="42"/>
      <c r="AM133" s="42"/>
      <c r="AN133" s="42"/>
      <c r="AO133" s="42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</row>
    <row r="134" spans="1:53" ht="15.75" customHeight="1">
      <c r="A134" s="34"/>
      <c r="B134" s="35"/>
      <c r="C134" s="36"/>
      <c r="D134" s="34"/>
      <c r="E134" s="38"/>
      <c r="F134" s="38"/>
      <c r="G134" s="40"/>
      <c r="H134" s="40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40"/>
      <c r="T134" s="35"/>
      <c r="U134" s="35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2"/>
      <c r="AH134" s="42"/>
      <c r="AI134" s="35"/>
      <c r="AJ134" s="42"/>
      <c r="AK134" s="42"/>
      <c r="AL134" s="42"/>
      <c r="AM134" s="42"/>
      <c r="AN134" s="42"/>
      <c r="AO134" s="42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</row>
    <row r="135" spans="1:53" ht="15.75" customHeight="1">
      <c r="A135" s="34"/>
      <c r="B135" s="35"/>
      <c r="C135" s="41"/>
      <c r="D135" s="34"/>
      <c r="E135" s="38"/>
      <c r="F135" s="38"/>
      <c r="G135" s="40"/>
      <c r="H135" s="40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40"/>
      <c r="T135" s="35"/>
      <c r="U135" s="35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2"/>
      <c r="AH135" s="42"/>
      <c r="AI135" s="35"/>
      <c r="AJ135" s="42"/>
      <c r="AK135" s="42"/>
      <c r="AL135" s="42"/>
      <c r="AM135" s="42"/>
      <c r="AN135" s="42"/>
      <c r="AO135" s="42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</row>
    <row r="136" spans="1:53" ht="15.75" customHeight="1">
      <c r="A136" s="34"/>
      <c r="B136" s="35"/>
      <c r="C136" s="41"/>
      <c r="D136" s="34"/>
      <c r="E136" s="38"/>
      <c r="F136" s="38"/>
      <c r="G136" s="40"/>
      <c r="H136" s="40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40"/>
      <c r="T136" s="35"/>
      <c r="U136" s="35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2"/>
      <c r="AH136" s="42"/>
      <c r="AI136" s="35"/>
      <c r="AJ136" s="42"/>
      <c r="AK136" s="42"/>
      <c r="AL136" s="42"/>
      <c r="AM136" s="42"/>
      <c r="AN136" s="42"/>
      <c r="AO136" s="42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</row>
    <row r="137" spans="1:53" ht="15.75" customHeight="1">
      <c r="A137" s="34"/>
      <c r="B137" s="35"/>
      <c r="C137" s="41"/>
      <c r="D137" s="34"/>
      <c r="E137" s="38"/>
      <c r="F137" s="38"/>
      <c r="G137" s="40"/>
      <c r="H137" s="40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40"/>
      <c r="T137" s="35"/>
      <c r="U137" s="35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2"/>
      <c r="AH137" s="42"/>
      <c r="AI137" s="35"/>
      <c r="AJ137" s="42"/>
      <c r="AK137" s="42"/>
      <c r="AL137" s="42"/>
      <c r="AM137" s="42"/>
      <c r="AN137" s="42"/>
      <c r="AO137" s="42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</row>
    <row r="138" spans="1:53" ht="15.75" customHeight="1">
      <c r="A138" s="34"/>
      <c r="B138" s="35"/>
      <c r="C138" s="41"/>
      <c r="D138" s="34"/>
      <c r="E138" s="38"/>
      <c r="F138" s="38"/>
      <c r="G138" s="40"/>
      <c r="H138" s="40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40"/>
      <c r="T138" s="35"/>
      <c r="U138" s="35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2"/>
      <c r="AH138" s="42"/>
      <c r="AI138" s="35"/>
      <c r="AJ138" s="42"/>
      <c r="AK138" s="42"/>
      <c r="AL138" s="42"/>
      <c r="AM138" s="42"/>
      <c r="AN138" s="42"/>
      <c r="AO138" s="42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</row>
    <row r="139" spans="1:53" ht="15.75" customHeight="1">
      <c r="A139" s="34"/>
      <c r="B139" s="35"/>
      <c r="C139" s="36"/>
      <c r="D139" s="34"/>
      <c r="E139" s="38"/>
      <c r="F139" s="38"/>
      <c r="G139" s="40"/>
      <c r="H139" s="40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40"/>
      <c r="T139" s="35"/>
      <c r="U139" s="35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2"/>
      <c r="AH139" s="42"/>
      <c r="AI139" s="35"/>
      <c r="AJ139" s="42"/>
      <c r="AK139" s="42"/>
      <c r="AL139" s="42"/>
      <c r="AM139" s="42"/>
      <c r="AN139" s="42"/>
      <c r="AO139" s="42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</row>
    <row r="140" spans="1:53" ht="15.75" customHeight="1">
      <c r="A140" s="34"/>
      <c r="B140" s="35"/>
      <c r="C140" s="36"/>
      <c r="D140" s="34"/>
      <c r="E140" s="38"/>
      <c r="F140" s="38"/>
      <c r="G140" s="40"/>
      <c r="H140" s="40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40"/>
      <c r="T140" s="35"/>
      <c r="U140" s="35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2"/>
      <c r="AH140" s="42"/>
      <c r="AI140" s="35"/>
      <c r="AJ140" s="42"/>
      <c r="AK140" s="42"/>
      <c r="AL140" s="42"/>
      <c r="AM140" s="42"/>
      <c r="AN140" s="42"/>
      <c r="AO140" s="42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</row>
    <row r="141" spans="1:53" ht="15.75" customHeight="1">
      <c r="A141" s="34"/>
      <c r="B141" s="35"/>
      <c r="C141" s="36"/>
      <c r="D141" s="34"/>
      <c r="E141" s="38"/>
      <c r="F141" s="38"/>
      <c r="G141" s="40"/>
      <c r="H141" s="40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40"/>
      <c r="T141" s="35"/>
      <c r="U141" s="35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2"/>
      <c r="AH141" s="42"/>
      <c r="AI141" s="35"/>
      <c r="AJ141" s="42"/>
      <c r="AK141" s="42"/>
      <c r="AL141" s="42"/>
      <c r="AM141" s="42"/>
      <c r="AN141" s="42"/>
      <c r="AO141" s="42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</row>
    <row r="142" spans="1:53" ht="15.75" customHeight="1">
      <c r="A142" s="34"/>
      <c r="B142" s="35"/>
      <c r="C142" s="36"/>
      <c r="D142" s="34"/>
      <c r="E142" s="38"/>
      <c r="F142" s="38"/>
      <c r="G142" s="40"/>
      <c r="H142" s="40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40"/>
      <c r="T142" s="35"/>
      <c r="U142" s="35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2"/>
      <c r="AH142" s="42"/>
      <c r="AI142" s="35"/>
      <c r="AJ142" s="42"/>
      <c r="AK142" s="42"/>
      <c r="AL142" s="42"/>
      <c r="AM142" s="42"/>
      <c r="AN142" s="42"/>
      <c r="AO142" s="42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</row>
    <row r="143" spans="1:53" ht="15.75" customHeight="1">
      <c r="A143" s="34"/>
      <c r="B143" s="35"/>
      <c r="C143" s="36"/>
      <c r="D143" s="34"/>
      <c r="E143" s="38"/>
      <c r="F143" s="38"/>
      <c r="G143" s="40"/>
      <c r="H143" s="40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40"/>
      <c r="T143" s="35"/>
      <c r="U143" s="35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2"/>
      <c r="AH143" s="42"/>
      <c r="AI143" s="35"/>
      <c r="AJ143" s="42"/>
      <c r="AK143" s="42"/>
      <c r="AL143" s="42"/>
      <c r="AM143" s="42"/>
      <c r="AN143" s="42"/>
      <c r="AO143" s="42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</row>
    <row r="144" spans="1:53" ht="15.75" customHeight="1">
      <c r="A144" s="34"/>
      <c r="B144" s="35"/>
      <c r="C144" s="36"/>
      <c r="D144" s="34"/>
      <c r="E144" s="38"/>
      <c r="F144" s="38"/>
      <c r="G144" s="40"/>
      <c r="H144" s="40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40"/>
      <c r="T144" s="35"/>
      <c r="U144" s="35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2"/>
      <c r="AH144" s="42"/>
      <c r="AI144" s="35"/>
      <c r="AJ144" s="42"/>
      <c r="AK144" s="42"/>
      <c r="AL144" s="42"/>
      <c r="AM144" s="42"/>
      <c r="AN144" s="42"/>
      <c r="AO144" s="42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</row>
    <row r="145" spans="1:53" ht="15.75" customHeight="1">
      <c r="A145" s="34"/>
      <c r="B145" s="35"/>
      <c r="C145" s="36"/>
      <c r="D145" s="34"/>
      <c r="E145" s="38"/>
      <c r="F145" s="38"/>
      <c r="G145" s="40"/>
      <c r="H145" s="40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40"/>
      <c r="T145" s="35"/>
      <c r="U145" s="35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2"/>
      <c r="AH145" s="42"/>
      <c r="AI145" s="35"/>
      <c r="AJ145" s="42"/>
      <c r="AK145" s="42"/>
      <c r="AL145" s="42"/>
      <c r="AM145" s="42"/>
      <c r="AN145" s="42"/>
      <c r="AO145" s="42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</row>
    <row r="146" spans="1:53" ht="15.75" customHeight="1">
      <c r="A146" s="34"/>
      <c r="B146" s="35"/>
      <c r="C146" s="36"/>
      <c r="D146" s="34"/>
      <c r="E146" s="38"/>
      <c r="F146" s="38"/>
      <c r="G146" s="40"/>
      <c r="H146" s="40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40"/>
      <c r="T146" s="35"/>
      <c r="U146" s="35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2"/>
      <c r="AH146" s="42"/>
      <c r="AI146" s="35"/>
      <c r="AJ146" s="42"/>
      <c r="AK146" s="42"/>
      <c r="AL146" s="42"/>
      <c r="AM146" s="42"/>
      <c r="AN146" s="42"/>
      <c r="AO146" s="42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</row>
    <row r="147" spans="1:53" ht="15.75" customHeight="1">
      <c r="A147" s="34"/>
      <c r="B147" s="35"/>
      <c r="C147" s="41"/>
      <c r="D147" s="34"/>
      <c r="E147" s="38"/>
      <c r="F147" s="38"/>
      <c r="G147" s="40"/>
      <c r="H147" s="40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40"/>
      <c r="T147" s="35"/>
      <c r="U147" s="35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2"/>
      <c r="AH147" s="42"/>
      <c r="AI147" s="35"/>
      <c r="AJ147" s="42"/>
      <c r="AK147" s="42"/>
      <c r="AL147" s="42"/>
      <c r="AM147" s="42"/>
      <c r="AN147" s="42"/>
      <c r="AO147" s="42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</row>
    <row r="148" spans="1:53" ht="15.75" customHeight="1">
      <c r="A148" s="34"/>
      <c r="B148" s="35"/>
      <c r="C148" s="41"/>
      <c r="D148" s="34"/>
      <c r="E148" s="38"/>
      <c r="F148" s="38"/>
      <c r="G148" s="40"/>
      <c r="H148" s="40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40"/>
      <c r="T148" s="35"/>
      <c r="U148" s="35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2"/>
      <c r="AH148" s="42"/>
      <c r="AI148" s="35"/>
      <c r="AJ148" s="42"/>
      <c r="AK148" s="42"/>
      <c r="AL148" s="42"/>
      <c r="AM148" s="42"/>
      <c r="AN148" s="42"/>
      <c r="AO148" s="42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</row>
    <row r="149" spans="1:53" ht="15.75" customHeight="1">
      <c r="A149" s="34"/>
      <c r="B149" s="35"/>
      <c r="C149" s="41"/>
      <c r="D149" s="34"/>
      <c r="E149" s="38"/>
      <c r="F149" s="38"/>
      <c r="G149" s="40"/>
      <c r="H149" s="40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40"/>
      <c r="T149" s="35"/>
      <c r="U149" s="35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2"/>
      <c r="AH149" s="42"/>
      <c r="AI149" s="35"/>
      <c r="AJ149" s="42"/>
      <c r="AK149" s="42"/>
      <c r="AL149" s="42"/>
      <c r="AM149" s="42"/>
      <c r="AN149" s="42"/>
      <c r="AO149" s="42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</row>
    <row r="150" spans="1:53" ht="15.75" customHeight="1">
      <c r="A150" s="34"/>
      <c r="B150" s="35"/>
      <c r="C150" s="41"/>
      <c r="D150" s="34"/>
      <c r="E150" s="38"/>
      <c r="F150" s="38"/>
      <c r="G150" s="40"/>
      <c r="H150" s="40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40"/>
      <c r="T150" s="35"/>
      <c r="U150" s="35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2"/>
      <c r="AH150" s="42"/>
      <c r="AI150" s="35"/>
      <c r="AJ150" s="42"/>
      <c r="AK150" s="42"/>
      <c r="AL150" s="42"/>
      <c r="AM150" s="42"/>
      <c r="AN150" s="42"/>
      <c r="AO150" s="42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</row>
    <row r="151" spans="1:53" ht="15.75" customHeight="1">
      <c r="A151" s="34"/>
      <c r="B151" s="35"/>
      <c r="C151" s="41"/>
      <c r="D151" s="34"/>
      <c r="E151" s="38"/>
      <c r="F151" s="38"/>
      <c r="G151" s="40"/>
      <c r="H151" s="40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40"/>
      <c r="T151" s="35"/>
      <c r="U151" s="35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2"/>
      <c r="AH151" s="42"/>
      <c r="AI151" s="35"/>
      <c r="AJ151" s="42"/>
      <c r="AK151" s="42"/>
      <c r="AL151" s="42"/>
      <c r="AM151" s="42"/>
      <c r="AN151" s="42"/>
      <c r="AO151" s="42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</row>
    <row r="152" spans="1:53" ht="15.75" customHeight="1">
      <c r="A152" s="34"/>
      <c r="B152" s="35"/>
      <c r="C152" s="41"/>
      <c r="D152" s="34"/>
      <c r="E152" s="38"/>
      <c r="F152" s="38"/>
      <c r="G152" s="40"/>
      <c r="H152" s="40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40"/>
      <c r="T152" s="35"/>
      <c r="U152" s="35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2"/>
      <c r="AH152" s="42"/>
      <c r="AI152" s="35"/>
      <c r="AJ152" s="42"/>
      <c r="AK152" s="42"/>
      <c r="AL152" s="42"/>
      <c r="AM152" s="42"/>
      <c r="AN152" s="42"/>
      <c r="AO152" s="42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</row>
    <row r="153" spans="1:53" ht="15.75" customHeight="1">
      <c r="A153" s="34"/>
      <c r="B153" s="35"/>
      <c r="C153" s="41"/>
      <c r="D153" s="34"/>
      <c r="E153" s="38"/>
      <c r="F153" s="38"/>
      <c r="G153" s="40"/>
      <c r="H153" s="40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40"/>
      <c r="T153" s="35"/>
      <c r="U153" s="35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2"/>
      <c r="AH153" s="42"/>
      <c r="AI153" s="35"/>
      <c r="AJ153" s="42"/>
      <c r="AK153" s="42"/>
      <c r="AL153" s="42"/>
      <c r="AM153" s="42"/>
      <c r="AN153" s="42"/>
      <c r="AO153" s="42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</row>
    <row r="154" spans="1:53" ht="15.75" customHeight="1">
      <c r="A154" s="34"/>
      <c r="B154" s="35"/>
      <c r="C154" s="36"/>
      <c r="D154" s="34"/>
      <c r="E154" s="38"/>
      <c r="F154" s="38"/>
      <c r="G154" s="40"/>
      <c r="H154" s="40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40"/>
      <c r="T154" s="35"/>
      <c r="U154" s="35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2"/>
      <c r="AH154" s="42"/>
      <c r="AI154" s="35"/>
      <c r="AJ154" s="42"/>
      <c r="AK154" s="42"/>
      <c r="AL154" s="42"/>
      <c r="AM154" s="42"/>
      <c r="AN154" s="42"/>
      <c r="AO154" s="42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</row>
    <row r="155" spans="1:53" ht="15.75" customHeight="1">
      <c r="A155" s="34"/>
      <c r="B155" s="35"/>
      <c r="C155" s="36"/>
      <c r="D155" s="34"/>
      <c r="E155" s="38"/>
      <c r="F155" s="38"/>
      <c r="G155" s="40"/>
      <c r="H155" s="40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40"/>
      <c r="T155" s="35"/>
      <c r="U155" s="35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2"/>
      <c r="AH155" s="42"/>
      <c r="AI155" s="35"/>
      <c r="AJ155" s="42"/>
      <c r="AK155" s="42"/>
      <c r="AL155" s="42"/>
      <c r="AM155" s="42"/>
      <c r="AN155" s="42"/>
      <c r="AO155" s="42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</row>
    <row r="156" spans="1:53" ht="15.75" customHeight="1">
      <c r="A156" s="34"/>
      <c r="B156" s="35"/>
      <c r="C156" s="36"/>
      <c r="D156" s="34"/>
      <c r="E156" s="38"/>
      <c r="F156" s="38"/>
      <c r="G156" s="40"/>
      <c r="H156" s="40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40"/>
      <c r="T156" s="35"/>
      <c r="U156" s="35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2"/>
      <c r="AH156" s="42"/>
      <c r="AI156" s="35"/>
      <c r="AJ156" s="42"/>
      <c r="AK156" s="42"/>
      <c r="AL156" s="42"/>
      <c r="AM156" s="42"/>
      <c r="AN156" s="42"/>
      <c r="AO156" s="42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</row>
    <row r="157" spans="1:53" ht="15.75" customHeight="1">
      <c r="A157" s="34"/>
      <c r="B157" s="35"/>
      <c r="C157" s="36"/>
      <c r="D157" s="34"/>
      <c r="E157" s="38"/>
      <c r="F157" s="38"/>
      <c r="G157" s="40"/>
      <c r="H157" s="40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40"/>
      <c r="T157" s="35"/>
      <c r="U157" s="35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2"/>
      <c r="AH157" s="42"/>
      <c r="AI157" s="35"/>
      <c r="AJ157" s="42"/>
      <c r="AK157" s="42"/>
      <c r="AL157" s="42"/>
      <c r="AM157" s="42"/>
      <c r="AN157" s="42"/>
      <c r="AO157" s="42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</row>
    <row r="158" spans="1:53" ht="15.75" customHeight="1">
      <c r="A158" s="34"/>
      <c r="B158" s="35"/>
      <c r="C158" s="41"/>
      <c r="D158" s="34"/>
      <c r="E158" s="38"/>
      <c r="F158" s="38"/>
      <c r="G158" s="40"/>
      <c r="H158" s="40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40"/>
      <c r="T158" s="35"/>
      <c r="U158" s="35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2"/>
      <c r="AH158" s="42"/>
      <c r="AI158" s="35"/>
      <c r="AJ158" s="42"/>
      <c r="AK158" s="42"/>
      <c r="AL158" s="42"/>
      <c r="AM158" s="42"/>
      <c r="AN158" s="42"/>
      <c r="AO158" s="42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</row>
    <row r="159" spans="1:53" ht="15.75" customHeight="1">
      <c r="A159" s="34"/>
      <c r="B159" s="35"/>
      <c r="C159" s="41"/>
      <c r="D159" s="34"/>
      <c r="E159" s="38"/>
      <c r="F159" s="38"/>
      <c r="G159" s="40"/>
      <c r="H159" s="40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40"/>
      <c r="T159" s="35"/>
      <c r="U159" s="35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2"/>
      <c r="AH159" s="42"/>
      <c r="AI159" s="35"/>
      <c r="AJ159" s="42"/>
      <c r="AK159" s="42"/>
      <c r="AL159" s="42"/>
      <c r="AM159" s="42"/>
      <c r="AN159" s="42"/>
      <c r="AO159" s="42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</row>
    <row r="160" spans="1:53" ht="15.75" customHeight="1">
      <c r="A160" s="34"/>
      <c r="B160" s="35"/>
      <c r="C160" s="41"/>
      <c r="D160" s="34"/>
      <c r="E160" s="38"/>
      <c r="F160" s="38"/>
      <c r="G160" s="40"/>
      <c r="H160" s="40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40"/>
      <c r="T160" s="35"/>
      <c r="U160" s="35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2"/>
      <c r="AH160" s="42"/>
      <c r="AI160" s="35"/>
      <c r="AJ160" s="42"/>
      <c r="AK160" s="42"/>
      <c r="AL160" s="42"/>
      <c r="AM160" s="42"/>
      <c r="AN160" s="42"/>
      <c r="AO160" s="42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</row>
    <row r="161" spans="1:53" ht="15.75" customHeight="1">
      <c r="A161" s="34"/>
      <c r="B161" s="35"/>
      <c r="C161" s="41"/>
      <c r="D161" s="34"/>
      <c r="E161" s="38"/>
      <c r="F161" s="38"/>
      <c r="G161" s="40"/>
      <c r="H161" s="40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40"/>
      <c r="T161" s="35"/>
      <c r="U161" s="35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2"/>
      <c r="AH161" s="42"/>
      <c r="AI161" s="35"/>
      <c r="AJ161" s="42"/>
      <c r="AK161" s="42"/>
      <c r="AL161" s="42"/>
      <c r="AM161" s="42"/>
      <c r="AN161" s="42"/>
      <c r="AO161" s="42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</row>
    <row r="162" spans="1:53" ht="15.75" customHeight="1">
      <c r="A162" s="34"/>
      <c r="B162" s="35"/>
      <c r="C162" s="41"/>
      <c r="D162" s="34"/>
      <c r="E162" s="38"/>
      <c r="F162" s="38"/>
      <c r="G162" s="40"/>
      <c r="H162" s="40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40"/>
      <c r="T162" s="35"/>
      <c r="U162" s="35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2"/>
      <c r="AH162" s="42"/>
      <c r="AI162" s="35"/>
      <c r="AJ162" s="42"/>
      <c r="AK162" s="42"/>
      <c r="AL162" s="42"/>
      <c r="AM162" s="42"/>
      <c r="AN162" s="42"/>
      <c r="AO162" s="42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</row>
    <row r="163" spans="1:53" ht="15.75" customHeight="1">
      <c r="A163" s="34"/>
      <c r="B163" s="35"/>
      <c r="C163" s="41"/>
      <c r="D163" s="34"/>
      <c r="E163" s="38"/>
      <c r="F163" s="38"/>
      <c r="G163" s="40"/>
      <c r="H163" s="40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40"/>
      <c r="T163" s="35"/>
      <c r="U163" s="35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2"/>
      <c r="AH163" s="42"/>
      <c r="AI163" s="35"/>
      <c r="AJ163" s="42"/>
      <c r="AK163" s="42"/>
      <c r="AL163" s="42"/>
      <c r="AM163" s="42"/>
      <c r="AN163" s="42"/>
      <c r="AO163" s="42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</row>
    <row r="164" spans="1:53" ht="15.75" customHeight="1">
      <c r="A164" s="34"/>
      <c r="B164" s="35"/>
      <c r="C164" s="41"/>
      <c r="D164" s="34"/>
      <c r="E164" s="38"/>
      <c r="F164" s="38"/>
      <c r="G164" s="40"/>
      <c r="H164" s="40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40"/>
      <c r="T164" s="35"/>
      <c r="U164" s="35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2"/>
      <c r="AH164" s="42"/>
      <c r="AI164" s="35"/>
      <c r="AJ164" s="42"/>
      <c r="AK164" s="42"/>
      <c r="AL164" s="42"/>
      <c r="AM164" s="42"/>
      <c r="AN164" s="42"/>
      <c r="AO164" s="42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</row>
    <row r="165" spans="1:53" ht="15.75" customHeight="1">
      <c r="A165" s="34"/>
      <c r="B165" s="35"/>
      <c r="C165" s="41"/>
      <c r="D165" s="34"/>
      <c r="E165" s="38"/>
      <c r="F165" s="38"/>
      <c r="G165" s="40"/>
      <c r="H165" s="40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40"/>
      <c r="T165" s="35"/>
      <c r="U165" s="35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2"/>
      <c r="AH165" s="42"/>
      <c r="AI165" s="35"/>
      <c r="AJ165" s="42"/>
      <c r="AK165" s="42"/>
      <c r="AL165" s="42"/>
      <c r="AM165" s="42"/>
      <c r="AN165" s="42"/>
      <c r="AO165" s="42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</row>
    <row r="166" spans="1:53" ht="15.75" customHeight="1">
      <c r="A166" s="34"/>
      <c r="B166" s="35"/>
      <c r="C166" s="41"/>
      <c r="D166" s="34"/>
      <c r="E166" s="38"/>
      <c r="F166" s="38"/>
      <c r="G166" s="40"/>
      <c r="H166" s="40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40"/>
      <c r="T166" s="35"/>
      <c r="U166" s="35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2"/>
      <c r="AH166" s="42"/>
      <c r="AI166" s="35"/>
      <c r="AJ166" s="42"/>
      <c r="AK166" s="42"/>
      <c r="AL166" s="42"/>
      <c r="AM166" s="42"/>
      <c r="AN166" s="42"/>
      <c r="AO166" s="42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</row>
    <row r="167" spans="1:53" ht="15.75" customHeight="1">
      <c r="A167" s="34"/>
      <c r="B167" s="35"/>
      <c r="C167" s="41"/>
      <c r="D167" s="34"/>
      <c r="E167" s="38"/>
      <c r="F167" s="38"/>
      <c r="G167" s="40"/>
      <c r="H167" s="40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40"/>
      <c r="T167" s="35"/>
      <c r="U167" s="35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2"/>
      <c r="AH167" s="42"/>
      <c r="AI167" s="35"/>
      <c r="AJ167" s="42"/>
      <c r="AK167" s="42"/>
      <c r="AL167" s="42"/>
      <c r="AM167" s="42"/>
      <c r="AN167" s="42"/>
      <c r="AO167" s="42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</row>
    <row r="168" spans="1:53" ht="15.75" customHeight="1">
      <c r="A168" s="34"/>
      <c r="B168" s="35"/>
      <c r="C168" s="41"/>
      <c r="D168" s="34"/>
      <c r="E168" s="38"/>
      <c r="F168" s="38"/>
      <c r="G168" s="40"/>
      <c r="H168" s="40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40"/>
      <c r="T168" s="35"/>
      <c r="U168" s="35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2"/>
      <c r="AH168" s="42"/>
      <c r="AI168" s="35"/>
      <c r="AJ168" s="42"/>
      <c r="AK168" s="42"/>
      <c r="AL168" s="42"/>
      <c r="AM168" s="42"/>
      <c r="AN168" s="42"/>
      <c r="AO168" s="42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</row>
    <row r="169" spans="1:53" ht="15.75" customHeight="1">
      <c r="A169" s="34"/>
      <c r="B169" s="35"/>
      <c r="C169" s="41"/>
      <c r="D169" s="34"/>
      <c r="E169" s="38"/>
      <c r="F169" s="38"/>
      <c r="G169" s="40"/>
      <c r="H169" s="40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40"/>
      <c r="T169" s="35"/>
      <c r="U169" s="35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2"/>
      <c r="AH169" s="42"/>
      <c r="AI169" s="35"/>
      <c r="AJ169" s="42"/>
      <c r="AK169" s="42"/>
      <c r="AL169" s="42"/>
      <c r="AM169" s="42"/>
      <c r="AN169" s="42"/>
      <c r="AO169" s="42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</row>
    <row r="170" spans="1:53" ht="15.75" customHeight="1">
      <c r="A170" s="34"/>
      <c r="B170" s="35"/>
      <c r="C170" s="41"/>
      <c r="D170" s="34"/>
      <c r="E170" s="38"/>
      <c r="F170" s="38"/>
      <c r="G170" s="40"/>
      <c r="H170" s="40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40"/>
      <c r="T170" s="35"/>
      <c r="U170" s="35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2"/>
      <c r="AH170" s="42"/>
      <c r="AI170" s="35"/>
      <c r="AJ170" s="42"/>
      <c r="AK170" s="42"/>
      <c r="AL170" s="42"/>
      <c r="AM170" s="42"/>
      <c r="AN170" s="42"/>
      <c r="AO170" s="42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</row>
    <row r="171" spans="1:53" ht="15.75" customHeight="1">
      <c r="A171" s="34"/>
      <c r="B171" s="35"/>
      <c r="C171" s="41"/>
      <c r="D171" s="34"/>
      <c r="E171" s="38"/>
      <c r="F171" s="38"/>
      <c r="G171" s="40"/>
      <c r="H171" s="40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40"/>
      <c r="T171" s="35"/>
      <c r="U171" s="35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2"/>
      <c r="AH171" s="42"/>
      <c r="AI171" s="35"/>
      <c r="AJ171" s="42"/>
      <c r="AK171" s="42"/>
      <c r="AL171" s="42"/>
      <c r="AM171" s="42"/>
      <c r="AN171" s="42"/>
      <c r="AO171" s="42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</row>
    <row r="172" spans="1:53" ht="15.75" customHeight="1">
      <c r="A172" s="34"/>
      <c r="B172" s="35"/>
      <c r="C172" s="41"/>
      <c r="D172" s="34"/>
      <c r="E172" s="38"/>
      <c r="F172" s="38"/>
      <c r="G172" s="40"/>
      <c r="H172" s="40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40"/>
      <c r="T172" s="35"/>
      <c r="U172" s="35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2"/>
      <c r="AH172" s="42"/>
      <c r="AI172" s="35"/>
      <c r="AJ172" s="42"/>
      <c r="AK172" s="42"/>
      <c r="AL172" s="42"/>
      <c r="AM172" s="42"/>
      <c r="AN172" s="42"/>
      <c r="AO172" s="42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</row>
    <row r="173" spans="1:53" ht="15.75" customHeight="1">
      <c r="A173" s="34"/>
      <c r="B173" s="35"/>
      <c r="C173" s="41"/>
      <c r="D173" s="34"/>
      <c r="E173" s="38"/>
      <c r="F173" s="38"/>
      <c r="G173" s="40"/>
      <c r="H173" s="40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40"/>
      <c r="T173" s="35"/>
      <c r="U173" s="35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2"/>
      <c r="AH173" s="42"/>
      <c r="AI173" s="35"/>
      <c r="AJ173" s="42"/>
      <c r="AK173" s="42"/>
      <c r="AL173" s="42"/>
      <c r="AM173" s="42"/>
      <c r="AN173" s="42"/>
      <c r="AO173" s="42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</row>
    <row r="174" spans="1:53" ht="15.75" customHeight="1">
      <c r="A174" s="34"/>
      <c r="B174" s="35"/>
      <c r="C174" s="41"/>
      <c r="D174" s="34"/>
      <c r="E174" s="38"/>
      <c r="F174" s="38"/>
      <c r="G174" s="40"/>
      <c r="H174" s="40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40"/>
      <c r="T174" s="35"/>
      <c r="U174" s="35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2"/>
      <c r="AH174" s="42"/>
      <c r="AI174" s="35"/>
      <c r="AJ174" s="42"/>
      <c r="AK174" s="42"/>
      <c r="AL174" s="42"/>
      <c r="AM174" s="42"/>
      <c r="AN174" s="42"/>
      <c r="AO174" s="42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</row>
    <row r="175" spans="1:53" ht="15.75" customHeight="1">
      <c r="A175" s="34"/>
      <c r="B175" s="35"/>
      <c r="C175" s="41"/>
      <c r="D175" s="34"/>
      <c r="E175" s="38"/>
      <c r="F175" s="38"/>
      <c r="G175" s="40"/>
      <c r="H175" s="40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40"/>
      <c r="T175" s="35"/>
      <c r="U175" s="35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2"/>
      <c r="AH175" s="42"/>
      <c r="AI175" s="35"/>
      <c r="AJ175" s="42"/>
      <c r="AK175" s="42"/>
      <c r="AL175" s="42"/>
      <c r="AM175" s="42"/>
      <c r="AN175" s="42"/>
      <c r="AO175" s="42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</row>
    <row r="176" spans="1:53" ht="15.75" customHeight="1">
      <c r="A176" s="34"/>
      <c r="B176" s="35"/>
      <c r="C176" s="41"/>
      <c r="D176" s="34"/>
      <c r="E176" s="38"/>
      <c r="F176" s="38"/>
      <c r="G176" s="40"/>
      <c r="H176" s="40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40"/>
      <c r="T176" s="35"/>
      <c r="U176" s="35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2"/>
      <c r="AH176" s="42"/>
      <c r="AI176" s="35"/>
      <c r="AJ176" s="42"/>
      <c r="AK176" s="42"/>
      <c r="AL176" s="42"/>
      <c r="AM176" s="42"/>
      <c r="AN176" s="42"/>
      <c r="AO176" s="42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</row>
    <row r="177" spans="1:53" ht="15.75" customHeight="1">
      <c r="A177" s="34"/>
      <c r="B177" s="35"/>
      <c r="C177" s="41"/>
      <c r="D177" s="34"/>
      <c r="E177" s="38"/>
      <c r="F177" s="38"/>
      <c r="G177" s="40"/>
      <c r="H177" s="40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40"/>
      <c r="T177" s="35"/>
      <c r="U177" s="35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2"/>
      <c r="AH177" s="42"/>
      <c r="AI177" s="35"/>
      <c r="AJ177" s="42"/>
      <c r="AK177" s="42"/>
      <c r="AL177" s="42"/>
      <c r="AM177" s="42"/>
      <c r="AN177" s="42"/>
      <c r="AO177" s="42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</row>
    <row r="178" spans="1:53" ht="15.75" customHeight="1">
      <c r="A178" s="34"/>
      <c r="B178" s="35"/>
      <c r="C178" s="41"/>
      <c r="D178" s="34"/>
      <c r="E178" s="38"/>
      <c r="F178" s="38"/>
      <c r="G178" s="40"/>
      <c r="H178" s="40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40"/>
      <c r="T178" s="35"/>
      <c r="U178" s="35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2"/>
      <c r="AH178" s="42"/>
      <c r="AI178" s="35"/>
      <c r="AJ178" s="42"/>
      <c r="AK178" s="42"/>
      <c r="AL178" s="42"/>
      <c r="AM178" s="42"/>
      <c r="AN178" s="42"/>
      <c r="AO178" s="42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</row>
    <row r="179" spans="1:53" ht="15.75" customHeight="1">
      <c r="A179" s="34"/>
      <c r="B179" s="35"/>
      <c r="C179" s="41"/>
      <c r="D179" s="34"/>
      <c r="E179" s="38"/>
      <c r="F179" s="38"/>
      <c r="G179" s="40"/>
      <c r="H179" s="40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40"/>
      <c r="T179" s="35"/>
      <c r="U179" s="35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2"/>
      <c r="AH179" s="42"/>
      <c r="AI179" s="35"/>
      <c r="AJ179" s="42"/>
      <c r="AK179" s="42"/>
      <c r="AL179" s="42"/>
      <c r="AM179" s="42"/>
      <c r="AN179" s="42"/>
      <c r="AO179" s="42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</row>
    <row r="180" spans="1:53" ht="15.75" customHeight="1">
      <c r="A180" s="34"/>
      <c r="B180" s="41"/>
      <c r="C180" s="41"/>
      <c r="D180" s="34"/>
      <c r="E180" s="38"/>
      <c r="F180" s="38"/>
      <c r="G180" s="40"/>
      <c r="H180" s="40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40"/>
      <c r="T180" s="35"/>
      <c r="U180" s="35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2"/>
      <c r="AH180" s="42"/>
      <c r="AI180" s="35"/>
      <c r="AJ180" s="42"/>
      <c r="AK180" s="42"/>
      <c r="AL180" s="42"/>
      <c r="AM180" s="42"/>
      <c r="AN180" s="42"/>
      <c r="AO180" s="42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</row>
    <row r="181" spans="1:53" ht="15.75" customHeight="1">
      <c r="A181" s="34"/>
      <c r="B181" s="41"/>
      <c r="C181" s="41"/>
      <c r="D181" s="34"/>
      <c r="E181" s="38"/>
      <c r="F181" s="38"/>
      <c r="G181" s="40"/>
      <c r="H181" s="40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40"/>
      <c r="T181" s="35"/>
      <c r="U181" s="35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2"/>
      <c r="AH181" s="42"/>
      <c r="AI181" s="35"/>
      <c r="AJ181" s="42"/>
      <c r="AK181" s="42"/>
      <c r="AL181" s="42"/>
      <c r="AM181" s="42"/>
      <c r="AN181" s="42"/>
      <c r="AO181" s="42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</row>
    <row r="182" spans="1:53" ht="15.75" customHeight="1">
      <c r="A182" s="34"/>
      <c r="B182" s="41"/>
      <c r="C182" s="41"/>
      <c r="D182" s="34"/>
      <c r="E182" s="38"/>
      <c r="F182" s="38"/>
      <c r="G182" s="40"/>
      <c r="H182" s="40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2"/>
      <c r="AH182" s="42"/>
      <c r="AI182" s="35"/>
      <c r="AJ182" s="42"/>
      <c r="AK182" s="42"/>
      <c r="AL182" s="42"/>
      <c r="AM182" s="42"/>
      <c r="AN182" s="42"/>
      <c r="AO182" s="42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</row>
    <row r="183" spans="1:53" ht="15.75" customHeight="1">
      <c r="A183" s="34"/>
      <c r="B183" s="41"/>
      <c r="C183" s="41"/>
      <c r="D183" s="34"/>
      <c r="E183" s="38"/>
      <c r="F183" s="38"/>
      <c r="G183" s="40"/>
      <c r="H183" s="40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2"/>
      <c r="AH183" s="42"/>
      <c r="AI183" s="35"/>
      <c r="AJ183" s="42"/>
      <c r="AK183" s="42"/>
      <c r="AL183" s="42"/>
      <c r="AM183" s="42"/>
      <c r="AN183" s="42"/>
      <c r="AO183" s="42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</row>
    <row r="184" spans="1:53" ht="15.75" customHeight="1">
      <c r="A184" s="34"/>
      <c r="B184" s="41"/>
      <c r="C184" s="41"/>
      <c r="D184" s="34"/>
      <c r="E184" s="38"/>
      <c r="F184" s="38"/>
      <c r="G184" s="40"/>
      <c r="H184" s="40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2"/>
      <c r="AH184" s="42"/>
      <c r="AI184" s="35"/>
      <c r="AJ184" s="42"/>
      <c r="AK184" s="42"/>
      <c r="AL184" s="42"/>
      <c r="AM184" s="42"/>
      <c r="AN184" s="42"/>
      <c r="AO184" s="42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</row>
    <row r="185" spans="1:53" ht="15.75" customHeight="1">
      <c r="A185" s="34"/>
      <c r="B185" s="41"/>
      <c r="C185" s="41"/>
      <c r="D185" s="34"/>
      <c r="E185" s="38"/>
      <c r="F185" s="38"/>
      <c r="G185" s="40"/>
      <c r="H185" s="40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2"/>
      <c r="AH185" s="42"/>
      <c r="AI185" s="35"/>
      <c r="AJ185" s="42"/>
      <c r="AK185" s="42"/>
      <c r="AL185" s="42"/>
      <c r="AM185" s="42"/>
      <c r="AN185" s="42"/>
      <c r="AO185" s="42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</row>
    <row r="186" spans="1:53" ht="15.75" customHeight="1">
      <c r="A186" s="34"/>
      <c r="B186" s="41"/>
      <c r="C186" s="41"/>
      <c r="D186" s="34"/>
      <c r="E186" s="38"/>
      <c r="F186" s="38"/>
      <c r="G186" s="40"/>
      <c r="H186" s="40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2"/>
      <c r="AH186" s="42"/>
      <c r="AI186" s="35"/>
      <c r="AJ186" s="42"/>
      <c r="AK186" s="42"/>
      <c r="AL186" s="42"/>
      <c r="AM186" s="42"/>
      <c r="AN186" s="42"/>
      <c r="AO186" s="42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</row>
    <row r="187" spans="1:53" ht="15.75" customHeight="1">
      <c r="A187" s="34"/>
      <c r="B187" s="41"/>
      <c r="C187" s="41"/>
      <c r="D187" s="34"/>
      <c r="E187" s="38"/>
      <c r="F187" s="38"/>
      <c r="G187" s="40"/>
      <c r="H187" s="40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2"/>
      <c r="AH187" s="42"/>
      <c r="AI187" s="35"/>
      <c r="AJ187" s="42"/>
      <c r="AK187" s="42"/>
      <c r="AL187" s="42"/>
      <c r="AM187" s="42"/>
      <c r="AN187" s="42"/>
      <c r="AO187" s="42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</row>
    <row r="188" spans="1:53" ht="15.75" customHeight="1">
      <c r="A188" s="34"/>
      <c r="B188" s="41"/>
      <c r="C188" s="41"/>
      <c r="D188" s="34"/>
      <c r="E188" s="38"/>
      <c r="F188" s="38"/>
      <c r="G188" s="40"/>
      <c r="H188" s="40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2"/>
      <c r="AH188" s="42"/>
      <c r="AI188" s="35"/>
      <c r="AJ188" s="42"/>
      <c r="AK188" s="42"/>
      <c r="AL188" s="42"/>
      <c r="AM188" s="42"/>
      <c r="AN188" s="42"/>
      <c r="AO188" s="42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</row>
    <row r="189" spans="1:53" ht="15.75" customHeight="1">
      <c r="A189" s="34"/>
      <c r="B189" s="41"/>
      <c r="C189" s="41"/>
      <c r="D189" s="34"/>
      <c r="E189" s="38"/>
      <c r="F189" s="38"/>
      <c r="G189" s="40"/>
      <c r="H189" s="40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2"/>
      <c r="AH189" s="42"/>
      <c r="AI189" s="35"/>
      <c r="AJ189" s="42"/>
      <c r="AK189" s="42"/>
      <c r="AL189" s="42"/>
      <c r="AM189" s="42"/>
      <c r="AN189" s="42"/>
      <c r="AO189" s="42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</row>
    <row r="190" spans="1:53" ht="15.75" customHeight="1">
      <c r="A190" s="34"/>
      <c r="B190" s="41"/>
      <c r="C190" s="41"/>
      <c r="D190" s="34"/>
      <c r="E190" s="38"/>
      <c r="F190" s="38"/>
      <c r="G190" s="40"/>
      <c r="H190" s="40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2"/>
      <c r="AH190" s="42"/>
      <c r="AI190" s="35"/>
      <c r="AJ190" s="42"/>
      <c r="AK190" s="42"/>
      <c r="AL190" s="42"/>
      <c r="AM190" s="42"/>
      <c r="AN190" s="42"/>
      <c r="AO190" s="42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</row>
    <row r="191" spans="1:53" ht="15.75" customHeight="1">
      <c r="A191" s="34"/>
      <c r="B191" s="41"/>
      <c r="C191" s="41"/>
      <c r="D191" s="34"/>
      <c r="E191" s="38"/>
      <c r="F191" s="38"/>
      <c r="G191" s="40"/>
      <c r="H191" s="40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2"/>
      <c r="AH191" s="42"/>
      <c r="AI191" s="35"/>
      <c r="AJ191" s="42"/>
      <c r="AK191" s="42"/>
      <c r="AL191" s="42"/>
      <c r="AM191" s="42"/>
      <c r="AN191" s="42"/>
      <c r="AO191" s="42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</row>
    <row r="192" spans="1:53" ht="15.75" customHeight="1">
      <c r="A192" s="34"/>
      <c r="B192" s="41"/>
      <c r="C192" s="41"/>
      <c r="D192" s="34"/>
      <c r="E192" s="38"/>
      <c r="F192" s="38"/>
      <c r="G192" s="40"/>
      <c r="H192" s="40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2"/>
      <c r="AH192" s="42"/>
      <c r="AI192" s="35"/>
      <c r="AJ192" s="42"/>
      <c r="AK192" s="42"/>
      <c r="AL192" s="42"/>
      <c r="AM192" s="42"/>
      <c r="AN192" s="42"/>
      <c r="AO192" s="42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</row>
    <row r="193" spans="1:53" ht="15.75" customHeight="1">
      <c r="A193" s="34"/>
      <c r="B193" s="41"/>
      <c r="C193" s="41"/>
      <c r="D193" s="34"/>
      <c r="E193" s="38"/>
      <c r="F193" s="38"/>
      <c r="G193" s="40"/>
      <c r="H193" s="40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2"/>
      <c r="AH193" s="42"/>
      <c r="AI193" s="35"/>
      <c r="AJ193" s="42"/>
      <c r="AK193" s="42"/>
      <c r="AL193" s="42"/>
      <c r="AM193" s="42"/>
      <c r="AN193" s="42"/>
      <c r="AO193" s="42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</row>
    <row r="194" spans="1:53" ht="15.75" customHeight="1">
      <c r="A194" s="34"/>
      <c r="B194" s="41"/>
      <c r="C194" s="41"/>
      <c r="D194" s="34"/>
      <c r="E194" s="38"/>
      <c r="F194" s="38"/>
      <c r="G194" s="40"/>
      <c r="H194" s="40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2"/>
      <c r="AH194" s="42"/>
      <c r="AI194" s="35"/>
      <c r="AJ194" s="42"/>
      <c r="AK194" s="42"/>
      <c r="AL194" s="42"/>
      <c r="AM194" s="42"/>
      <c r="AN194" s="42"/>
      <c r="AO194" s="42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</row>
    <row r="195" spans="1:53" ht="15.75" customHeight="1">
      <c r="A195" s="34"/>
      <c r="B195" s="41"/>
      <c r="C195" s="41"/>
      <c r="D195" s="34"/>
      <c r="E195" s="38"/>
      <c r="F195" s="38"/>
      <c r="G195" s="40"/>
      <c r="H195" s="40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2"/>
      <c r="AH195" s="42"/>
      <c r="AI195" s="35"/>
      <c r="AJ195" s="42"/>
      <c r="AK195" s="42"/>
      <c r="AL195" s="42"/>
      <c r="AM195" s="42"/>
      <c r="AN195" s="42"/>
      <c r="AO195" s="42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</row>
    <row r="196" spans="1:53" ht="15.75" customHeight="1">
      <c r="A196" s="34"/>
      <c r="B196" s="41"/>
      <c r="C196" s="41"/>
      <c r="D196" s="34"/>
      <c r="E196" s="38"/>
      <c r="F196" s="38"/>
      <c r="G196" s="40"/>
      <c r="H196" s="40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2"/>
      <c r="AH196" s="42"/>
      <c r="AI196" s="35"/>
      <c r="AJ196" s="42"/>
      <c r="AK196" s="42"/>
      <c r="AL196" s="42"/>
      <c r="AM196" s="42"/>
      <c r="AN196" s="42"/>
      <c r="AO196" s="42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</row>
    <row r="197" spans="1:53" ht="15.75" customHeight="1">
      <c r="A197" s="34"/>
      <c r="B197" s="41"/>
      <c r="C197" s="41"/>
      <c r="D197" s="34"/>
      <c r="E197" s="38"/>
      <c r="F197" s="38"/>
      <c r="G197" s="40"/>
      <c r="H197" s="40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2"/>
      <c r="AH197" s="42"/>
      <c r="AI197" s="35"/>
      <c r="AJ197" s="42"/>
      <c r="AK197" s="42"/>
      <c r="AL197" s="42"/>
      <c r="AM197" s="42"/>
      <c r="AN197" s="42"/>
      <c r="AO197" s="42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</row>
    <row r="198" spans="1:53" ht="15.75" customHeight="1">
      <c r="A198" s="34"/>
      <c r="B198" s="41"/>
      <c r="C198" s="41"/>
      <c r="D198" s="34"/>
      <c r="E198" s="38"/>
      <c r="F198" s="38"/>
      <c r="G198" s="40"/>
      <c r="H198" s="40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2"/>
      <c r="AH198" s="42"/>
      <c r="AI198" s="35"/>
      <c r="AJ198" s="42"/>
      <c r="AK198" s="42"/>
      <c r="AL198" s="42"/>
      <c r="AM198" s="42"/>
      <c r="AN198" s="42"/>
      <c r="AO198" s="42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</row>
    <row r="199" spans="1:53" ht="15.75" customHeight="1">
      <c r="A199" s="34"/>
      <c r="B199" s="41"/>
      <c r="C199" s="41"/>
      <c r="D199" s="34"/>
      <c r="E199" s="38"/>
      <c r="F199" s="38"/>
      <c r="G199" s="40"/>
      <c r="H199" s="40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2"/>
      <c r="AH199" s="42"/>
      <c r="AI199" s="35"/>
      <c r="AJ199" s="42"/>
      <c r="AK199" s="42"/>
      <c r="AL199" s="42"/>
      <c r="AM199" s="42"/>
      <c r="AN199" s="42"/>
      <c r="AO199" s="42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</row>
    <row r="200" spans="1:53" ht="15.75" customHeight="1">
      <c r="A200" s="34"/>
      <c r="B200" s="41"/>
      <c r="C200" s="41"/>
      <c r="D200" s="34"/>
      <c r="E200" s="38"/>
      <c r="F200" s="38"/>
      <c r="G200" s="40"/>
      <c r="H200" s="40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2"/>
      <c r="AH200" s="42"/>
      <c r="AI200" s="35"/>
      <c r="AJ200" s="42"/>
      <c r="AK200" s="42"/>
      <c r="AL200" s="42"/>
      <c r="AM200" s="42"/>
      <c r="AN200" s="42"/>
      <c r="AO200" s="42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</row>
    <row r="201" spans="1:53" ht="15.75" customHeight="1">
      <c r="A201" s="34"/>
      <c r="B201" s="41"/>
      <c r="C201" s="41"/>
      <c r="D201" s="34"/>
      <c r="E201" s="38"/>
      <c r="F201" s="38"/>
      <c r="G201" s="40"/>
      <c r="H201" s="40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2"/>
      <c r="AH201" s="42"/>
      <c r="AI201" s="35"/>
      <c r="AJ201" s="42"/>
      <c r="AK201" s="42"/>
      <c r="AL201" s="42"/>
      <c r="AM201" s="42"/>
      <c r="AN201" s="42"/>
      <c r="AO201" s="42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</row>
    <row r="202" spans="1:53" ht="15.75" customHeight="1">
      <c r="A202" s="34"/>
      <c r="B202" s="41"/>
      <c r="C202" s="41"/>
      <c r="D202" s="34"/>
      <c r="E202" s="38"/>
      <c r="F202" s="38"/>
      <c r="G202" s="40"/>
      <c r="H202" s="40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2"/>
      <c r="AH202" s="42"/>
      <c r="AI202" s="35"/>
      <c r="AJ202" s="42"/>
      <c r="AK202" s="42"/>
      <c r="AL202" s="42"/>
      <c r="AM202" s="42"/>
      <c r="AN202" s="42"/>
      <c r="AO202" s="42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</row>
    <row r="203" spans="1:53" ht="15.75" customHeight="1">
      <c r="A203" s="34"/>
      <c r="B203" s="41"/>
      <c r="C203" s="41"/>
      <c r="D203" s="34"/>
      <c r="E203" s="38"/>
      <c r="F203" s="38"/>
      <c r="G203" s="40"/>
      <c r="H203" s="40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2"/>
      <c r="AH203" s="42"/>
      <c r="AI203" s="35"/>
      <c r="AJ203" s="42"/>
      <c r="AK203" s="42"/>
      <c r="AL203" s="42"/>
      <c r="AM203" s="42"/>
      <c r="AN203" s="42"/>
      <c r="AO203" s="42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</row>
    <row r="204" spans="1:53" ht="15.75" customHeight="1">
      <c r="A204" s="34"/>
      <c r="B204" s="41"/>
      <c r="C204" s="41"/>
      <c r="D204" s="34"/>
      <c r="E204" s="38"/>
      <c r="F204" s="38"/>
      <c r="G204" s="40"/>
      <c r="H204" s="40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2"/>
      <c r="AH204" s="42"/>
      <c r="AI204" s="35"/>
      <c r="AJ204" s="42"/>
      <c r="AK204" s="42"/>
      <c r="AL204" s="42"/>
      <c r="AM204" s="42"/>
      <c r="AN204" s="42"/>
      <c r="AO204" s="42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</row>
    <row r="205" spans="1:53" ht="15.75" customHeight="1">
      <c r="A205" s="34"/>
      <c r="B205" s="41"/>
      <c r="C205" s="41"/>
      <c r="D205" s="34"/>
      <c r="E205" s="38"/>
      <c r="F205" s="38"/>
      <c r="G205" s="40"/>
      <c r="H205" s="40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2"/>
      <c r="AH205" s="42"/>
      <c r="AI205" s="35"/>
      <c r="AJ205" s="42"/>
      <c r="AK205" s="42"/>
      <c r="AL205" s="42"/>
      <c r="AM205" s="42"/>
      <c r="AN205" s="42"/>
      <c r="AO205" s="42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</row>
    <row r="206" spans="1:53" ht="15.75" customHeight="1">
      <c r="A206" s="34"/>
      <c r="B206" s="41"/>
      <c r="C206" s="41"/>
      <c r="D206" s="34"/>
      <c r="E206" s="38"/>
      <c r="F206" s="38"/>
      <c r="G206" s="40"/>
      <c r="H206" s="40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2"/>
      <c r="AH206" s="42"/>
      <c r="AI206" s="35"/>
      <c r="AJ206" s="42"/>
      <c r="AK206" s="42"/>
      <c r="AL206" s="42"/>
      <c r="AM206" s="42"/>
      <c r="AN206" s="42"/>
      <c r="AO206" s="42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</row>
    <row r="207" spans="1:53" ht="15.75" customHeight="1">
      <c r="A207" s="34"/>
      <c r="B207" s="41"/>
      <c r="C207" s="41"/>
      <c r="D207" s="34"/>
      <c r="E207" s="38"/>
      <c r="F207" s="38"/>
      <c r="G207" s="40"/>
      <c r="H207" s="40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2"/>
      <c r="AH207" s="42"/>
      <c r="AI207" s="35"/>
      <c r="AJ207" s="42"/>
      <c r="AK207" s="42"/>
      <c r="AL207" s="42"/>
      <c r="AM207" s="42"/>
      <c r="AN207" s="42"/>
      <c r="AO207" s="42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</row>
    <row r="208" spans="1:53" ht="15.75" customHeight="1">
      <c r="A208" s="34"/>
      <c r="B208" s="41"/>
      <c r="C208" s="41"/>
      <c r="D208" s="34"/>
      <c r="E208" s="38"/>
      <c r="F208" s="38"/>
      <c r="G208" s="40"/>
      <c r="H208" s="40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2"/>
      <c r="AH208" s="42"/>
      <c r="AI208" s="35"/>
      <c r="AJ208" s="42"/>
      <c r="AK208" s="42"/>
      <c r="AL208" s="42"/>
      <c r="AM208" s="42"/>
      <c r="AN208" s="42"/>
      <c r="AO208" s="42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</row>
    <row r="209" spans="1:53" ht="15.75" customHeight="1">
      <c r="A209" s="34"/>
      <c r="B209" s="41"/>
      <c r="C209" s="41"/>
      <c r="D209" s="34"/>
      <c r="E209" s="38"/>
      <c r="F209" s="38"/>
      <c r="G209" s="40"/>
      <c r="H209" s="40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2"/>
      <c r="AH209" s="42"/>
      <c r="AI209" s="35"/>
      <c r="AJ209" s="42"/>
      <c r="AK209" s="42"/>
      <c r="AL209" s="42"/>
      <c r="AM209" s="42"/>
      <c r="AN209" s="42"/>
      <c r="AO209" s="42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</row>
    <row r="210" spans="1:53" ht="15.75" customHeight="1">
      <c r="A210" s="34"/>
      <c r="B210" s="41"/>
      <c r="C210" s="41"/>
      <c r="D210" s="34"/>
      <c r="E210" s="38"/>
      <c r="F210" s="38"/>
      <c r="G210" s="40"/>
      <c r="H210" s="40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2"/>
      <c r="AH210" s="42"/>
      <c r="AI210" s="35"/>
      <c r="AJ210" s="42"/>
      <c r="AK210" s="42"/>
      <c r="AL210" s="42"/>
      <c r="AM210" s="42"/>
      <c r="AN210" s="42"/>
      <c r="AO210" s="42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</row>
    <row r="211" spans="1:53" ht="15.75" customHeight="1">
      <c r="A211" s="34"/>
      <c r="B211" s="41"/>
      <c r="C211" s="41"/>
      <c r="D211" s="34"/>
      <c r="E211" s="38"/>
      <c r="F211" s="38"/>
      <c r="G211" s="40"/>
      <c r="H211" s="40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2"/>
      <c r="AH211" s="42"/>
      <c r="AI211" s="35"/>
      <c r="AJ211" s="42"/>
      <c r="AK211" s="42"/>
      <c r="AL211" s="42"/>
      <c r="AM211" s="42"/>
      <c r="AN211" s="42"/>
      <c r="AO211" s="42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</row>
    <row r="212" spans="1:53" ht="15.75" customHeight="1">
      <c r="A212" s="34"/>
      <c r="B212" s="41"/>
      <c r="C212" s="41"/>
      <c r="D212" s="34"/>
      <c r="E212" s="38"/>
      <c r="F212" s="38"/>
      <c r="G212" s="40"/>
      <c r="H212" s="40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2"/>
      <c r="AH212" s="42"/>
      <c r="AI212" s="35"/>
      <c r="AJ212" s="42"/>
      <c r="AK212" s="42"/>
      <c r="AL212" s="42"/>
      <c r="AM212" s="42"/>
      <c r="AN212" s="42"/>
      <c r="AO212" s="42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</row>
    <row r="213" spans="1:53" ht="15.75" customHeight="1">
      <c r="A213" s="34"/>
      <c r="B213" s="41"/>
      <c r="C213" s="41"/>
      <c r="D213" s="34"/>
      <c r="E213" s="38"/>
      <c r="F213" s="38"/>
      <c r="G213" s="40"/>
      <c r="H213" s="40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2"/>
      <c r="AH213" s="42"/>
      <c r="AI213" s="35"/>
      <c r="AJ213" s="42"/>
      <c r="AK213" s="42"/>
      <c r="AL213" s="42"/>
      <c r="AM213" s="42"/>
      <c r="AN213" s="42"/>
      <c r="AO213" s="42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</row>
    <row r="214" spans="1:53" ht="15.75" customHeight="1">
      <c r="A214" s="34"/>
      <c r="B214" s="41"/>
      <c r="C214" s="41"/>
      <c r="D214" s="34"/>
      <c r="E214" s="38"/>
      <c r="F214" s="38"/>
      <c r="G214" s="40"/>
      <c r="H214" s="40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2"/>
      <c r="AH214" s="42"/>
      <c r="AI214" s="35"/>
      <c r="AJ214" s="42"/>
      <c r="AK214" s="42"/>
      <c r="AL214" s="42"/>
      <c r="AM214" s="42"/>
      <c r="AN214" s="42"/>
      <c r="AO214" s="42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</row>
    <row r="215" spans="1:53" ht="15.75" customHeight="1">
      <c r="A215" s="34"/>
      <c r="B215" s="41"/>
      <c r="C215" s="41"/>
      <c r="D215" s="34"/>
      <c r="E215" s="38"/>
      <c r="F215" s="38"/>
      <c r="G215" s="40"/>
      <c r="H215" s="40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2"/>
      <c r="AH215" s="42"/>
      <c r="AI215" s="35"/>
      <c r="AJ215" s="42"/>
      <c r="AK215" s="42"/>
      <c r="AL215" s="42"/>
      <c r="AM215" s="42"/>
      <c r="AN215" s="42"/>
      <c r="AO215" s="42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</row>
    <row r="216" spans="1:53" ht="15.75" customHeight="1">
      <c r="A216" s="34"/>
      <c r="B216" s="41"/>
      <c r="C216" s="41"/>
      <c r="D216" s="34"/>
      <c r="E216" s="38"/>
      <c r="F216" s="38"/>
      <c r="G216" s="40"/>
      <c r="H216" s="40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2"/>
      <c r="AH216" s="42"/>
      <c r="AI216" s="35"/>
      <c r="AJ216" s="42"/>
      <c r="AK216" s="42"/>
      <c r="AL216" s="42"/>
      <c r="AM216" s="42"/>
      <c r="AN216" s="42"/>
      <c r="AO216" s="42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</row>
    <row r="217" spans="1:53" ht="15.75" customHeight="1">
      <c r="A217" s="34"/>
      <c r="B217" s="41"/>
      <c r="C217" s="41"/>
      <c r="D217" s="34"/>
      <c r="E217" s="38"/>
      <c r="F217" s="38"/>
      <c r="G217" s="40"/>
      <c r="H217" s="40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2"/>
      <c r="AH217" s="42"/>
      <c r="AI217" s="35"/>
      <c r="AJ217" s="42"/>
      <c r="AK217" s="42"/>
      <c r="AL217" s="42"/>
      <c r="AM217" s="42"/>
      <c r="AN217" s="42"/>
      <c r="AO217" s="42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</row>
    <row r="218" spans="1:53" ht="15.75" customHeight="1">
      <c r="A218" s="34"/>
      <c r="B218" s="41"/>
      <c r="C218" s="41"/>
      <c r="D218" s="34"/>
      <c r="E218" s="38"/>
      <c r="F218" s="38"/>
      <c r="G218" s="40"/>
      <c r="H218" s="40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2"/>
      <c r="AH218" s="42"/>
      <c r="AI218" s="35"/>
      <c r="AJ218" s="42"/>
      <c r="AK218" s="42"/>
      <c r="AL218" s="42"/>
      <c r="AM218" s="42"/>
      <c r="AN218" s="42"/>
      <c r="AO218" s="42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</row>
    <row r="219" spans="1:53" ht="15.75" customHeight="1">
      <c r="A219" s="34"/>
      <c r="B219" s="41"/>
      <c r="C219" s="41"/>
      <c r="D219" s="34"/>
      <c r="E219" s="38"/>
      <c r="F219" s="38"/>
      <c r="G219" s="40"/>
      <c r="H219" s="40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2"/>
      <c r="AH219" s="42"/>
      <c r="AI219" s="35"/>
      <c r="AJ219" s="42"/>
      <c r="AK219" s="42"/>
      <c r="AL219" s="42"/>
      <c r="AM219" s="42"/>
      <c r="AN219" s="42"/>
      <c r="AO219" s="42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</row>
    <row r="220" spans="1:53" ht="15.75" customHeight="1">
      <c r="A220" s="34"/>
      <c r="B220" s="41"/>
      <c r="C220" s="41"/>
      <c r="D220" s="34"/>
      <c r="E220" s="38"/>
      <c r="F220" s="38"/>
      <c r="G220" s="40"/>
      <c r="H220" s="40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2"/>
      <c r="AH220" s="42"/>
      <c r="AI220" s="35"/>
      <c r="AJ220" s="42"/>
      <c r="AK220" s="42"/>
      <c r="AL220" s="42"/>
      <c r="AM220" s="42"/>
      <c r="AN220" s="42"/>
      <c r="AO220" s="42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</row>
    <row r="221" spans="1:53" ht="15.75" customHeight="1">
      <c r="A221" s="34"/>
      <c r="B221" s="41"/>
      <c r="C221" s="41"/>
      <c r="D221" s="34"/>
      <c r="E221" s="38"/>
      <c r="F221" s="38"/>
      <c r="G221" s="40"/>
      <c r="H221" s="40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2"/>
      <c r="AH221" s="42"/>
      <c r="AI221" s="35"/>
      <c r="AJ221" s="42"/>
      <c r="AK221" s="42"/>
      <c r="AL221" s="42"/>
      <c r="AM221" s="42"/>
      <c r="AN221" s="42"/>
      <c r="AO221" s="42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</row>
    <row r="222" spans="1:53" ht="15.75" customHeight="1">
      <c r="A222" s="34"/>
      <c r="B222" s="41"/>
      <c r="C222" s="41"/>
      <c r="D222" s="34"/>
      <c r="E222" s="38"/>
      <c r="F222" s="38"/>
      <c r="G222" s="40"/>
      <c r="H222" s="40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2"/>
      <c r="AH222" s="42"/>
      <c r="AI222" s="35"/>
      <c r="AJ222" s="42"/>
      <c r="AK222" s="42"/>
      <c r="AL222" s="42"/>
      <c r="AM222" s="42"/>
      <c r="AN222" s="42"/>
      <c r="AO222" s="42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</row>
    <row r="223" spans="1:53" ht="15.75" customHeight="1">
      <c r="A223" s="34"/>
      <c r="B223" s="41"/>
      <c r="C223" s="41"/>
      <c r="D223" s="34"/>
      <c r="E223" s="38"/>
      <c r="F223" s="38"/>
      <c r="G223" s="40"/>
      <c r="H223" s="40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2"/>
      <c r="AH223" s="42"/>
      <c r="AI223" s="35"/>
      <c r="AJ223" s="42"/>
      <c r="AK223" s="42"/>
      <c r="AL223" s="42"/>
      <c r="AM223" s="42"/>
      <c r="AN223" s="42"/>
      <c r="AO223" s="42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</row>
    <row r="224" spans="1:53" ht="15.75" customHeight="1">
      <c r="A224" s="34"/>
      <c r="B224" s="41"/>
      <c r="C224" s="41"/>
      <c r="D224" s="34"/>
      <c r="E224" s="38"/>
      <c r="F224" s="38"/>
      <c r="G224" s="40"/>
      <c r="H224" s="40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2"/>
      <c r="AH224" s="42"/>
      <c r="AI224" s="35"/>
      <c r="AJ224" s="42"/>
      <c r="AK224" s="42"/>
      <c r="AL224" s="42"/>
      <c r="AM224" s="42"/>
      <c r="AN224" s="42"/>
      <c r="AO224" s="42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</row>
    <row r="225" spans="1:53" ht="15.75" customHeight="1">
      <c r="A225" s="34"/>
      <c r="B225" s="41"/>
      <c r="C225" s="41"/>
      <c r="D225" s="34"/>
      <c r="E225" s="38"/>
      <c r="F225" s="38"/>
      <c r="G225" s="40"/>
      <c r="H225" s="40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2"/>
      <c r="AH225" s="42"/>
      <c r="AI225" s="35"/>
      <c r="AJ225" s="42"/>
      <c r="AK225" s="42"/>
      <c r="AL225" s="42"/>
      <c r="AM225" s="42"/>
      <c r="AN225" s="42"/>
      <c r="AO225" s="42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</row>
    <row r="226" spans="1:53" ht="15.75" customHeight="1">
      <c r="A226" s="34"/>
      <c r="B226" s="41"/>
      <c r="C226" s="41"/>
      <c r="D226" s="34"/>
      <c r="E226" s="38"/>
      <c r="F226" s="38"/>
      <c r="G226" s="40"/>
      <c r="H226" s="40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2"/>
      <c r="AH226" s="42"/>
      <c r="AI226" s="35"/>
      <c r="AJ226" s="42"/>
      <c r="AK226" s="42"/>
      <c r="AL226" s="42"/>
      <c r="AM226" s="42"/>
      <c r="AN226" s="42"/>
      <c r="AO226" s="42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</row>
    <row r="227" spans="1:53" ht="15.75" customHeight="1">
      <c r="A227" s="34"/>
      <c r="B227" s="41"/>
      <c r="C227" s="41"/>
      <c r="D227" s="34"/>
      <c r="E227" s="38"/>
      <c r="F227" s="38"/>
      <c r="G227" s="40"/>
      <c r="H227" s="40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2"/>
      <c r="AH227" s="42"/>
      <c r="AI227" s="35"/>
      <c r="AJ227" s="42"/>
      <c r="AK227" s="42"/>
      <c r="AL227" s="42"/>
      <c r="AM227" s="42"/>
      <c r="AN227" s="42"/>
      <c r="AO227" s="42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</row>
    <row r="228" spans="1:53" ht="15.75" customHeight="1">
      <c r="A228" s="34"/>
      <c r="B228" s="41"/>
      <c r="C228" s="41"/>
      <c r="D228" s="34"/>
      <c r="E228" s="38"/>
      <c r="F228" s="38"/>
      <c r="G228" s="40"/>
      <c r="H228" s="40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2"/>
      <c r="AH228" s="42"/>
      <c r="AI228" s="35"/>
      <c r="AJ228" s="42"/>
      <c r="AK228" s="42"/>
      <c r="AL228" s="42"/>
      <c r="AM228" s="42"/>
      <c r="AN228" s="42"/>
      <c r="AO228" s="42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</row>
    <row r="229" spans="1:53" ht="15.75" customHeight="1">
      <c r="A229" s="34"/>
      <c r="B229" s="41"/>
      <c r="C229" s="41"/>
      <c r="D229" s="34"/>
      <c r="E229" s="38"/>
      <c r="F229" s="38"/>
      <c r="G229" s="40"/>
      <c r="H229" s="40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2"/>
      <c r="AH229" s="42"/>
      <c r="AI229" s="35"/>
      <c r="AJ229" s="42"/>
      <c r="AK229" s="42"/>
      <c r="AL229" s="42"/>
      <c r="AM229" s="42"/>
      <c r="AN229" s="42"/>
      <c r="AO229" s="42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</row>
    <row r="230" spans="1:53" ht="15.75" customHeight="1">
      <c r="A230" s="34"/>
      <c r="B230" s="41"/>
      <c r="C230" s="41"/>
      <c r="D230" s="34"/>
      <c r="E230" s="38"/>
      <c r="F230" s="38"/>
      <c r="G230" s="40"/>
      <c r="H230" s="40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2"/>
      <c r="AH230" s="42"/>
      <c r="AI230" s="35"/>
      <c r="AJ230" s="42"/>
      <c r="AK230" s="42"/>
      <c r="AL230" s="42"/>
      <c r="AM230" s="42"/>
      <c r="AN230" s="42"/>
      <c r="AO230" s="42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</row>
    <row r="231" spans="1:53" ht="15.75" customHeight="1">
      <c r="A231" s="34"/>
      <c r="B231" s="41"/>
      <c r="C231" s="41"/>
      <c r="D231" s="34"/>
      <c r="E231" s="38"/>
      <c r="F231" s="38"/>
      <c r="G231" s="40"/>
      <c r="H231" s="40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2"/>
      <c r="AH231" s="42"/>
      <c r="AI231" s="35"/>
      <c r="AJ231" s="42"/>
      <c r="AK231" s="42"/>
      <c r="AL231" s="42"/>
      <c r="AM231" s="42"/>
      <c r="AN231" s="42"/>
      <c r="AO231" s="42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</row>
    <row r="232" spans="1:53" ht="15.75" customHeight="1">
      <c r="A232" s="34"/>
      <c r="B232" s="41"/>
      <c r="C232" s="41"/>
      <c r="D232" s="34"/>
      <c r="E232" s="38"/>
      <c r="F232" s="38"/>
      <c r="G232" s="40"/>
      <c r="H232" s="40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2"/>
      <c r="AH232" s="42"/>
      <c r="AI232" s="35"/>
      <c r="AJ232" s="42"/>
      <c r="AK232" s="42"/>
      <c r="AL232" s="42"/>
      <c r="AM232" s="42"/>
      <c r="AN232" s="42"/>
      <c r="AO232" s="42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</row>
    <row r="233" spans="1:53" ht="15.75" customHeight="1">
      <c r="A233" s="34"/>
      <c r="B233" s="41"/>
      <c r="C233" s="41"/>
      <c r="D233" s="34"/>
      <c r="E233" s="38"/>
      <c r="F233" s="38"/>
      <c r="G233" s="40"/>
      <c r="H233" s="40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2"/>
      <c r="AH233" s="42"/>
      <c r="AI233" s="35"/>
      <c r="AJ233" s="42"/>
      <c r="AK233" s="42"/>
      <c r="AL233" s="42"/>
      <c r="AM233" s="42"/>
      <c r="AN233" s="42"/>
      <c r="AO233" s="42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</row>
    <row r="234" spans="1:53" ht="15.75" customHeight="1">
      <c r="A234" s="34"/>
      <c r="B234" s="41"/>
      <c r="C234" s="41"/>
      <c r="D234" s="34"/>
      <c r="E234" s="38"/>
      <c r="F234" s="38"/>
      <c r="G234" s="40"/>
      <c r="H234" s="40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2"/>
      <c r="AH234" s="42"/>
      <c r="AI234" s="35"/>
      <c r="AJ234" s="42"/>
      <c r="AK234" s="42"/>
      <c r="AL234" s="42"/>
      <c r="AM234" s="42"/>
      <c r="AN234" s="42"/>
      <c r="AO234" s="42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</row>
    <row r="235" spans="1:53" ht="15.75" customHeight="1">
      <c r="A235" s="34"/>
      <c r="B235" s="41"/>
      <c r="C235" s="41"/>
      <c r="D235" s="34"/>
      <c r="E235" s="38"/>
      <c r="F235" s="38"/>
      <c r="G235" s="40"/>
      <c r="H235" s="40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2"/>
      <c r="AH235" s="42"/>
      <c r="AI235" s="35"/>
      <c r="AJ235" s="42"/>
      <c r="AK235" s="42"/>
      <c r="AL235" s="42"/>
      <c r="AM235" s="42"/>
      <c r="AN235" s="42"/>
      <c r="AO235" s="42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</row>
    <row r="236" spans="1:53" ht="15.75" customHeight="1">
      <c r="A236" s="34"/>
      <c r="B236" s="41"/>
      <c r="C236" s="41"/>
      <c r="D236" s="34"/>
      <c r="E236" s="38"/>
      <c r="F236" s="38"/>
      <c r="G236" s="40"/>
      <c r="H236" s="40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2"/>
      <c r="AH236" s="42"/>
      <c r="AI236" s="35"/>
      <c r="AJ236" s="42"/>
      <c r="AK236" s="42"/>
      <c r="AL236" s="42"/>
      <c r="AM236" s="42"/>
      <c r="AN236" s="42"/>
      <c r="AO236" s="42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</row>
    <row r="237" spans="1:53" ht="15.75" customHeight="1">
      <c r="A237" s="34"/>
      <c r="B237" s="41"/>
      <c r="C237" s="41"/>
      <c r="D237" s="34"/>
      <c r="E237" s="38"/>
      <c r="F237" s="38"/>
      <c r="G237" s="40"/>
      <c r="H237" s="40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2"/>
      <c r="AH237" s="42"/>
      <c r="AI237" s="35"/>
      <c r="AJ237" s="42"/>
      <c r="AK237" s="42"/>
      <c r="AL237" s="42"/>
      <c r="AM237" s="42"/>
      <c r="AN237" s="42"/>
      <c r="AO237" s="42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</row>
    <row r="238" spans="1:53" ht="15.75" customHeight="1">
      <c r="A238" s="34"/>
      <c r="B238" s="41"/>
      <c r="C238" s="41"/>
      <c r="D238" s="34"/>
      <c r="E238" s="38"/>
      <c r="F238" s="38"/>
      <c r="G238" s="40"/>
      <c r="H238" s="40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2"/>
      <c r="AH238" s="42"/>
      <c r="AI238" s="35"/>
      <c r="AJ238" s="42"/>
      <c r="AK238" s="42"/>
      <c r="AL238" s="42"/>
      <c r="AM238" s="42"/>
      <c r="AN238" s="42"/>
      <c r="AO238" s="42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</row>
    <row r="239" spans="1:53" ht="15.75" customHeight="1">
      <c r="A239" s="34"/>
      <c r="B239" s="41"/>
      <c r="C239" s="41"/>
      <c r="D239" s="34"/>
      <c r="E239" s="38"/>
      <c r="F239" s="38"/>
      <c r="G239" s="40"/>
      <c r="H239" s="40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2"/>
      <c r="AH239" s="42"/>
      <c r="AI239" s="35"/>
      <c r="AJ239" s="42"/>
      <c r="AK239" s="42"/>
      <c r="AL239" s="42"/>
      <c r="AM239" s="42"/>
      <c r="AN239" s="42"/>
      <c r="AO239" s="42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</row>
    <row r="240" spans="1:53" ht="15.75" customHeight="1">
      <c r="A240" s="34"/>
      <c r="B240" s="41"/>
      <c r="C240" s="41"/>
      <c r="D240" s="34"/>
      <c r="E240" s="38"/>
      <c r="F240" s="38"/>
      <c r="G240" s="40"/>
      <c r="H240" s="40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2"/>
      <c r="AH240" s="42"/>
      <c r="AI240" s="35"/>
      <c r="AJ240" s="42"/>
      <c r="AK240" s="42"/>
      <c r="AL240" s="42"/>
      <c r="AM240" s="42"/>
      <c r="AN240" s="42"/>
      <c r="AO240" s="42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</row>
    <row r="241" spans="1:53" ht="15.75" customHeight="1">
      <c r="A241" s="34"/>
      <c r="B241" s="41"/>
      <c r="C241" s="41"/>
      <c r="D241" s="34"/>
      <c r="E241" s="38"/>
      <c r="F241" s="38"/>
      <c r="G241" s="40"/>
      <c r="H241" s="40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2"/>
      <c r="AH241" s="42"/>
      <c r="AI241" s="35"/>
      <c r="AJ241" s="42"/>
      <c r="AK241" s="42"/>
      <c r="AL241" s="42"/>
      <c r="AM241" s="42"/>
      <c r="AN241" s="42"/>
      <c r="AO241" s="42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</row>
    <row r="242" spans="1:53" ht="15.75" customHeight="1">
      <c r="A242" s="34"/>
      <c r="B242" s="41"/>
      <c r="C242" s="41"/>
      <c r="D242" s="34"/>
      <c r="E242" s="38"/>
      <c r="F242" s="38"/>
      <c r="G242" s="40"/>
      <c r="H242" s="40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2"/>
      <c r="AH242" s="42"/>
      <c r="AI242" s="35"/>
      <c r="AJ242" s="42"/>
      <c r="AK242" s="42"/>
      <c r="AL242" s="42"/>
      <c r="AM242" s="42"/>
      <c r="AN242" s="42"/>
      <c r="AO242" s="42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</row>
    <row r="243" spans="1:53" ht="15.75" customHeight="1">
      <c r="A243" s="34"/>
      <c r="B243" s="41"/>
      <c r="C243" s="41"/>
      <c r="D243" s="34"/>
      <c r="E243" s="38"/>
      <c r="F243" s="38"/>
      <c r="G243" s="40"/>
      <c r="H243" s="40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2"/>
      <c r="AH243" s="42"/>
      <c r="AI243" s="35"/>
      <c r="AJ243" s="42"/>
      <c r="AK243" s="42"/>
      <c r="AL243" s="42"/>
      <c r="AM243" s="42"/>
      <c r="AN243" s="42"/>
      <c r="AO243" s="42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</row>
    <row r="244" spans="1:53" ht="15.75" customHeight="1">
      <c r="A244" s="34"/>
      <c r="B244" s="41"/>
      <c r="C244" s="41"/>
      <c r="D244" s="34"/>
      <c r="E244" s="38"/>
      <c r="F244" s="38"/>
      <c r="G244" s="40"/>
      <c r="H244" s="40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2"/>
      <c r="AH244" s="42"/>
      <c r="AI244" s="35"/>
      <c r="AJ244" s="42"/>
      <c r="AK244" s="42"/>
      <c r="AL244" s="42"/>
      <c r="AM244" s="42"/>
      <c r="AN244" s="42"/>
      <c r="AO244" s="42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</row>
    <row r="245" spans="1:53" ht="15.75" customHeight="1">
      <c r="A245" s="34"/>
      <c r="B245" s="41"/>
      <c r="C245" s="41"/>
      <c r="D245" s="34"/>
      <c r="E245" s="38"/>
      <c r="F245" s="38"/>
      <c r="G245" s="40"/>
      <c r="H245" s="40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2"/>
      <c r="AH245" s="42"/>
      <c r="AI245" s="35"/>
      <c r="AJ245" s="42"/>
      <c r="AK245" s="42"/>
      <c r="AL245" s="42"/>
      <c r="AM245" s="42"/>
      <c r="AN245" s="42"/>
      <c r="AO245" s="42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</row>
    <row r="246" spans="1:53" ht="15.75" customHeight="1">
      <c r="A246" s="34"/>
      <c r="B246" s="41"/>
      <c r="C246" s="41"/>
      <c r="D246" s="34"/>
      <c r="E246" s="38"/>
      <c r="F246" s="38"/>
      <c r="G246" s="40"/>
      <c r="H246" s="40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2"/>
      <c r="AH246" s="42"/>
      <c r="AI246" s="35"/>
      <c r="AJ246" s="42"/>
      <c r="AK246" s="42"/>
      <c r="AL246" s="42"/>
      <c r="AM246" s="42"/>
      <c r="AN246" s="42"/>
      <c r="AO246" s="42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</row>
    <row r="247" spans="1:53" ht="15.75" customHeight="1">
      <c r="A247" s="34"/>
      <c r="B247" s="41"/>
      <c r="C247" s="41"/>
      <c r="D247" s="34"/>
      <c r="E247" s="38"/>
      <c r="F247" s="38"/>
      <c r="G247" s="40"/>
      <c r="H247" s="40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2"/>
      <c r="AH247" s="42"/>
      <c r="AI247" s="35"/>
      <c r="AJ247" s="42"/>
      <c r="AK247" s="42"/>
      <c r="AL247" s="42"/>
      <c r="AM247" s="42"/>
      <c r="AN247" s="42"/>
      <c r="AO247" s="42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</row>
    <row r="248" spans="1:53" ht="15.75" customHeight="1">
      <c r="A248" s="34"/>
      <c r="B248" s="41"/>
      <c r="C248" s="41"/>
      <c r="D248" s="34"/>
      <c r="E248" s="38"/>
      <c r="F248" s="38"/>
      <c r="G248" s="40"/>
      <c r="H248" s="40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2"/>
      <c r="AH248" s="42"/>
      <c r="AI248" s="35"/>
      <c r="AJ248" s="42"/>
      <c r="AK248" s="42"/>
      <c r="AL248" s="42"/>
      <c r="AM248" s="42"/>
      <c r="AN248" s="42"/>
      <c r="AO248" s="42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</row>
    <row r="249" spans="1:53" ht="15.75" customHeight="1">
      <c r="A249" s="34"/>
      <c r="B249" s="41"/>
      <c r="C249" s="41"/>
      <c r="D249" s="34"/>
      <c r="E249" s="38"/>
      <c r="F249" s="38"/>
      <c r="G249" s="40"/>
      <c r="H249" s="40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2"/>
      <c r="AH249" s="42"/>
      <c r="AI249" s="35"/>
      <c r="AJ249" s="42"/>
      <c r="AK249" s="42"/>
      <c r="AL249" s="42"/>
      <c r="AM249" s="42"/>
      <c r="AN249" s="42"/>
      <c r="AO249" s="42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</row>
    <row r="250" spans="1:53" ht="15.75" customHeight="1">
      <c r="A250" s="34"/>
      <c r="B250" s="41"/>
      <c r="C250" s="41"/>
      <c r="D250" s="34"/>
      <c r="E250" s="38"/>
      <c r="F250" s="38"/>
      <c r="G250" s="40"/>
      <c r="H250" s="40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2"/>
      <c r="AH250" s="42"/>
      <c r="AI250" s="35"/>
      <c r="AJ250" s="42"/>
      <c r="AK250" s="42"/>
      <c r="AL250" s="42"/>
      <c r="AM250" s="42"/>
      <c r="AN250" s="42"/>
      <c r="AO250" s="42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</row>
    <row r="251" spans="1:53" ht="15.75" customHeight="1">
      <c r="A251" s="34"/>
      <c r="B251" s="41"/>
      <c r="C251" s="41"/>
      <c r="D251" s="34"/>
      <c r="E251" s="38"/>
      <c r="F251" s="38"/>
      <c r="G251" s="40"/>
      <c r="H251" s="40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2"/>
      <c r="AH251" s="42"/>
      <c r="AI251" s="35"/>
      <c r="AJ251" s="42"/>
      <c r="AK251" s="42"/>
      <c r="AL251" s="42"/>
      <c r="AM251" s="42"/>
      <c r="AN251" s="42"/>
      <c r="AO251" s="42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</row>
    <row r="252" spans="1:53" ht="15.75" customHeight="1">
      <c r="A252" s="34"/>
      <c r="B252" s="41"/>
      <c r="C252" s="41"/>
      <c r="D252" s="34"/>
      <c r="E252" s="38"/>
      <c r="F252" s="38"/>
      <c r="G252" s="40"/>
      <c r="H252" s="40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2"/>
      <c r="AH252" s="42"/>
      <c r="AI252" s="35"/>
      <c r="AJ252" s="42"/>
      <c r="AK252" s="42"/>
      <c r="AL252" s="42"/>
      <c r="AM252" s="42"/>
      <c r="AN252" s="42"/>
      <c r="AO252" s="42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</row>
    <row r="253" spans="1:53" ht="15.75" customHeight="1">
      <c r="A253" s="34"/>
      <c r="B253" s="41"/>
      <c r="C253" s="41"/>
      <c r="D253" s="34"/>
      <c r="E253" s="38"/>
      <c r="F253" s="38"/>
      <c r="G253" s="40"/>
      <c r="H253" s="40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2"/>
      <c r="AH253" s="42"/>
      <c r="AI253" s="35"/>
      <c r="AJ253" s="42"/>
      <c r="AK253" s="42"/>
      <c r="AL253" s="42"/>
      <c r="AM253" s="42"/>
      <c r="AN253" s="42"/>
      <c r="AO253" s="42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</row>
    <row r="254" spans="1:53" ht="15.75" customHeight="1">
      <c r="A254" s="34"/>
      <c r="B254" s="41"/>
      <c r="C254" s="41"/>
      <c r="D254" s="34"/>
      <c r="E254" s="38"/>
      <c r="F254" s="38"/>
      <c r="G254" s="40"/>
      <c r="H254" s="40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2"/>
      <c r="AH254" s="42"/>
      <c r="AI254" s="35"/>
      <c r="AJ254" s="42"/>
      <c r="AK254" s="42"/>
      <c r="AL254" s="42"/>
      <c r="AM254" s="42"/>
      <c r="AN254" s="42"/>
      <c r="AO254" s="42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</row>
    <row r="255" spans="1:53" ht="15.75" customHeight="1">
      <c r="A255" s="34"/>
      <c r="B255" s="36"/>
      <c r="C255" s="36"/>
      <c r="D255" s="34"/>
      <c r="E255" s="38"/>
      <c r="F255" s="38"/>
      <c r="G255" s="40"/>
      <c r="H255" s="40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2"/>
      <c r="AH255" s="42"/>
      <c r="AI255" s="35"/>
      <c r="AJ255" s="42"/>
      <c r="AK255" s="42"/>
      <c r="AL255" s="42"/>
      <c r="AM255" s="42"/>
      <c r="AN255" s="42"/>
      <c r="AO255" s="42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</row>
    <row r="256" spans="1:53" ht="15.75" customHeight="1">
      <c r="A256" s="34"/>
      <c r="B256" s="36"/>
      <c r="C256" s="36"/>
      <c r="D256" s="34"/>
      <c r="E256" s="38"/>
      <c r="F256" s="38"/>
      <c r="G256" s="40"/>
      <c r="H256" s="40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2"/>
      <c r="AH256" s="42"/>
      <c r="AI256" s="35"/>
      <c r="AJ256" s="42"/>
      <c r="AK256" s="42"/>
      <c r="AL256" s="42"/>
      <c r="AM256" s="42"/>
      <c r="AN256" s="42"/>
      <c r="AO256" s="42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</row>
    <row r="257" spans="1:53" ht="15.75" customHeight="1">
      <c r="A257" s="34"/>
      <c r="B257" s="36"/>
      <c r="C257" s="36"/>
      <c r="D257" s="34"/>
      <c r="E257" s="38"/>
      <c r="F257" s="38"/>
      <c r="G257" s="40"/>
      <c r="H257" s="40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2"/>
      <c r="AH257" s="42"/>
      <c r="AI257" s="35"/>
      <c r="AJ257" s="42"/>
      <c r="AK257" s="42"/>
      <c r="AL257" s="42"/>
      <c r="AM257" s="42"/>
      <c r="AN257" s="42"/>
      <c r="AO257" s="42"/>
      <c r="AP257" s="41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</row>
    <row r="258" spans="1:53" ht="15.75" customHeight="1">
      <c r="A258" s="34"/>
      <c r="B258" s="36"/>
      <c r="C258" s="36"/>
      <c r="D258" s="34"/>
      <c r="E258" s="38"/>
      <c r="F258" s="38"/>
      <c r="G258" s="40"/>
      <c r="H258" s="40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2"/>
      <c r="AH258" s="42"/>
      <c r="AI258" s="35"/>
      <c r="AJ258" s="42"/>
      <c r="AK258" s="42"/>
      <c r="AL258" s="42"/>
      <c r="AM258" s="42"/>
      <c r="AN258" s="42"/>
      <c r="AO258" s="42"/>
      <c r="AP258" s="41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</row>
    <row r="259" spans="1:53" ht="15.75" customHeight="1">
      <c r="A259" s="34"/>
      <c r="B259" s="36"/>
      <c r="C259" s="36"/>
      <c r="D259" s="34"/>
      <c r="E259" s="38"/>
      <c r="F259" s="38"/>
      <c r="G259" s="40"/>
      <c r="H259" s="40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2"/>
      <c r="AH259" s="42"/>
      <c r="AI259" s="35"/>
      <c r="AJ259" s="42"/>
      <c r="AK259" s="42"/>
      <c r="AL259" s="42"/>
      <c r="AM259" s="42"/>
      <c r="AN259" s="42"/>
      <c r="AO259" s="42"/>
      <c r="AP259" s="41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</row>
    <row r="260" spans="1:53" ht="15.75" customHeight="1">
      <c r="A260" s="34"/>
      <c r="B260" s="36"/>
      <c r="C260" s="36"/>
      <c r="D260" s="34"/>
      <c r="E260" s="38"/>
      <c r="F260" s="38"/>
      <c r="G260" s="40"/>
      <c r="H260" s="40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2"/>
      <c r="AH260" s="42"/>
      <c r="AI260" s="35"/>
      <c r="AJ260" s="42"/>
      <c r="AK260" s="42"/>
      <c r="AL260" s="42"/>
      <c r="AM260" s="42"/>
      <c r="AN260" s="42"/>
      <c r="AO260" s="42"/>
      <c r="AP260" s="41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</row>
    <row r="261" spans="1:53" ht="15.75" customHeight="1">
      <c r="A261" s="34"/>
      <c r="B261" s="36"/>
      <c r="C261" s="36"/>
      <c r="D261" s="34"/>
      <c r="E261" s="38"/>
      <c r="F261" s="38"/>
      <c r="G261" s="40"/>
      <c r="H261" s="40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2"/>
      <c r="AH261" s="42"/>
      <c r="AI261" s="35"/>
      <c r="AJ261" s="42"/>
      <c r="AK261" s="42"/>
      <c r="AL261" s="42"/>
      <c r="AM261" s="42"/>
      <c r="AN261" s="42"/>
      <c r="AO261" s="42"/>
      <c r="AP261" s="41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</row>
    <row r="262" spans="1:53" ht="15.75" customHeight="1">
      <c r="A262" s="34"/>
      <c r="B262" s="36"/>
      <c r="C262" s="36"/>
      <c r="D262" s="34"/>
      <c r="E262" s="38"/>
      <c r="F262" s="38"/>
      <c r="G262" s="40"/>
      <c r="H262" s="40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/>
      <c r="AG262" s="42"/>
      <c r="AH262" s="42"/>
      <c r="AI262" s="35"/>
      <c r="AJ262" s="42"/>
      <c r="AK262" s="42"/>
      <c r="AL262" s="42"/>
      <c r="AM262" s="42"/>
      <c r="AN262" s="42"/>
      <c r="AO262" s="42"/>
      <c r="AP262" s="41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</row>
    <row r="263" spans="1:53" ht="15.75" customHeight="1">
      <c r="A263" s="34"/>
      <c r="B263" s="36"/>
      <c r="C263" s="36"/>
      <c r="D263" s="34"/>
      <c r="E263" s="38"/>
      <c r="F263" s="38"/>
      <c r="G263" s="40"/>
      <c r="H263" s="40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3"/>
      <c r="AG263" s="42"/>
      <c r="AH263" s="42"/>
      <c r="AI263" s="35"/>
      <c r="AJ263" s="42"/>
      <c r="AK263" s="42"/>
      <c r="AL263" s="42"/>
      <c r="AM263" s="42"/>
      <c r="AN263" s="42"/>
      <c r="AO263" s="42"/>
      <c r="AP263" s="41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</row>
    <row r="264" spans="1:53" ht="15.75" customHeight="1">
      <c r="A264" s="34"/>
      <c r="B264" s="36"/>
      <c r="C264" s="36"/>
      <c r="D264" s="34"/>
      <c r="E264" s="38"/>
      <c r="F264" s="38"/>
      <c r="G264" s="40"/>
      <c r="H264" s="40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/>
      <c r="AG264" s="42"/>
      <c r="AH264" s="42"/>
      <c r="AI264" s="35"/>
      <c r="AJ264" s="42"/>
      <c r="AK264" s="42"/>
      <c r="AL264" s="42"/>
      <c r="AM264" s="42"/>
      <c r="AN264" s="42"/>
      <c r="AO264" s="42"/>
      <c r="AP264" s="41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</row>
    <row r="265" spans="1:53" ht="15.75" customHeight="1">
      <c r="A265" s="34"/>
      <c r="B265" s="36"/>
      <c r="C265" s="36"/>
      <c r="D265" s="34"/>
      <c r="E265" s="38"/>
      <c r="F265" s="38"/>
      <c r="G265" s="40"/>
      <c r="H265" s="40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3"/>
      <c r="AG265" s="42"/>
      <c r="AH265" s="42"/>
      <c r="AI265" s="35"/>
      <c r="AJ265" s="42"/>
      <c r="AK265" s="42"/>
      <c r="AL265" s="42"/>
      <c r="AM265" s="42"/>
      <c r="AN265" s="42"/>
      <c r="AO265" s="42"/>
      <c r="AP265" s="41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</row>
    <row r="266" spans="1:53" ht="15.75" customHeight="1">
      <c r="A266" s="34"/>
      <c r="B266" s="36"/>
      <c r="C266" s="36"/>
      <c r="D266" s="34"/>
      <c r="E266" s="38"/>
      <c r="F266" s="38"/>
      <c r="G266" s="40"/>
      <c r="H266" s="40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/>
      <c r="AG266" s="42"/>
      <c r="AH266" s="42"/>
      <c r="AI266" s="35"/>
      <c r="AJ266" s="42"/>
      <c r="AK266" s="42"/>
      <c r="AL266" s="42"/>
      <c r="AM266" s="42"/>
      <c r="AN266" s="42"/>
      <c r="AO266" s="42"/>
      <c r="AP266" s="41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</row>
    <row r="267" spans="1:53" ht="15.75" customHeight="1">
      <c r="A267" s="34"/>
      <c r="B267" s="36"/>
      <c r="C267" s="36"/>
      <c r="D267" s="34"/>
      <c r="E267" s="38"/>
      <c r="F267" s="38"/>
      <c r="G267" s="40"/>
      <c r="H267" s="40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3"/>
      <c r="AG267" s="42"/>
      <c r="AH267" s="42"/>
      <c r="AI267" s="35"/>
      <c r="AJ267" s="42"/>
      <c r="AK267" s="42"/>
      <c r="AL267" s="42"/>
      <c r="AM267" s="42"/>
      <c r="AN267" s="42"/>
      <c r="AO267" s="42"/>
      <c r="AP267" s="41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</row>
    <row r="268" spans="1:53" ht="15.75" customHeight="1">
      <c r="A268" s="34"/>
      <c r="B268" s="36"/>
      <c r="C268" s="36"/>
      <c r="D268" s="34"/>
      <c r="E268" s="38"/>
      <c r="F268" s="38"/>
      <c r="G268" s="40"/>
      <c r="H268" s="40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/>
      <c r="AG268" s="42"/>
      <c r="AH268" s="42"/>
      <c r="AI268" s="35"/>
      <c r="AJ268" s="42"/>
      <c r="AK268" s="42"/>
      <c r="AL268" s="42"/>
      <c r="AM268" s="42"/>
      <c r="AN268" s="42"/>
      <c r="AO268" s="42"/>
      <c r="AP268" s="41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</row>
    <row r="269" spans="1:53" ht="15.6" customHeight="1">
      <c r="A269" s="34"/>
      <c r="B269" s="36"/>
      <c r="C269" s="36"/>
      <c r="D269" s="34"/>
      <c r="E269" s="38"/>
      <c r="F269" s="38"/>
      <c r="G269" s="40"/>
      <c r="H269" s="40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3"/>
      <c r="AG269" s="42"/>
      <c r="AH269" s="42"/>
      <c r="AI269" s="35"/>
      <c r="AJ269" s="42"/>
      <c r="AK269" s="42"/>
      <c r="AL269" s="42"/>
      <c r="AM269" s="42"/>
      <c r="AN269" s="42"/>
      <c r="AO269" s="42"/>
      <c r="AP269" s="41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</row>
    <row r="270" spans="1:53" ht="15.6" customHeight="1">
      <c r="A270" s="34"/>
      <c r="B270" s="36"/>
      <c r="C270" s="36"/>
      <c r="D270" s="34"/>
      <c r="E270" s="38"/>
      <c r="F270" s="38"/>
      <c r="G270" s="40"/>
      <c r="H270" s="40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/>
      <c r="AG270" s="42"/>
      <c r="AH270" s="42"/>
      <c r="AI270" s="35"/>
      <c r="AJ270" s="42"/>
      <c r="AK270" s="42"/>
      <c r="AL270" s="42"/>
      <c r="AM270" s="42"/>
      <c r="AN270" s="42"/>
      <c r="AO270" s="42"/>
      <c r="AP270" s="41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</row>
    <row r="271" spans="1:53" ht="15.6" customHeight="1">
      <c r="A271" s="34"/>
      <c r="B271" s="36"/>
      <c r="C271" s="36"/>
      <c r="D271" s="34"/>
      <c r="E271" s="38"/>
      <c r="F271" s="38"/>
      <c r="G271" s="40"/>
      <c r="H271" s="40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3"/>
      <c r="AG271" s="42"/>
      <c r="AH271" s="42"/>
      <c r="AI271" s="35"/>
      <c r="AJ271" s="42"/>
      <c r="AK271" s="42"/>
      <c r="AL271" s="42"/>
      <c r="AM271" s="42"/>
      <c r="AN271" s="42"/>
      <c r="AO271" s="42"/>
      <c r="AP271" s="41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</row>
    <row r="272" spans="1:53" ht="15.6" customHeight="1">
      <c r="A272" s="34"/>
      <c r="B272" s="36"/>
      <c r="C272" s="36"/>
      <c r="D272" s="34"/>
      <c r="E272" s="38"/>
      <c r="F272" s="38"/>
      <c r="G272" s="40"/>
      <c r="H272" s="40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/>
      <c r="AG272" s="42"/>
      <c r="AH272" s="42"/>
      <c r="AI272" s="35"/>
      <c r="AJ272" s="42"/>
      <c r="AK272" s="42"/>
      <c r="AL272" s="42"/>
      <c r="AM272" s="42"/>
      <c r="AN272" s="42"/>
      <c r="AO272" s="42"/>
      <c r="AP272" s="41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</row>
    <row r="273" spans="1:53" ht="15.6" customHeight="1">
      <c r="A273" s="34"/>
      <c r="B273" s="36"/>
      <c r="C273" s="36"/>
      <c r="D273" s="34"/>
      <c r="E273" s="38"/>
      <c r="F273" s="38"/>
      <c r="G273" s="40"/>
      <c r="H273" s="40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3"/>
      <c r="AG273" s="42"/>
      <c r="AH273" s="42"/>
      <c r="AI273" s="35"/>
      <c r="AJ273" s="42"/>
      <c r="AK273" s="42"/>
      <c r="AL273" s="42"/>
      <c r="AM273" s="42"/>
      <c r="AN273" s="42"/>
      <c r="AO273" s="42"/>
      <c r="AP273" s="41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</row>
    <row r="274" spans="1:53" ht="15.6" customHeight="1">
      <c r="A274" s="34"/>
      <c r="B274" s="36"/>
      <c r="C274" s="36"/>
      <c r="D274" s="34"/>
      <c r="E274" s="38"/>
      <c r="F274" s="38"/>
      <c r="G274" s="40"/>
      <c r="H274" s="40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/>
      <c r="AG274" s="42"/>
      <c r="AH274" s="42"/>
      <c r="AI274" s="35"/>
      <c r="AJ274" s="42"/>
      <c r="AK274" s="42"/>
      <c r="AL274" s="42"/>
      <c r="AM274" s="42"/>
      <c r="AN274" s="42"/>
      <c r="AO274" s="42"/>
      <c r="AP274" s="41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</row>
    <row r="275" spans="1:53" ht="15.6" customHeight="1">
      <c r="A275" s="34"/>
      <c r="B275" s="36"/>
      <c r="C275" s="36"/>
      <c r="D275" s="34"/>
      <c r="E275" s="38"/>
      <c r="F275" s="38"/>
      <c r="G275" s="40"/>
      <c r="H275" s="40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3"/>
      <c r="AG275" s="42"/>
      <c r="AH275" s="42"/>
      <c r="AI275" s="35"/>
      <c r="AJ275" s="42"/>
      <c r="AK275" s="42"/>
      <c r="AL275" s="42"/>
      <c r="AM275" s="42"/>
      <c r="AN275" s="42"/>
      <c r="AO275" s="42"/>
      <c r="AP275" s="41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</row>
    <row r="276" spans="1:53" ht="15.6" customHeight="1">
      <c r="A276" s="34"/>
      <c r="B276" s="36"/>
      <c r="C276" s="36"/>
      <c r="D276" s="34"/>
      <c r="E276" s="38"/>
      <c r="F276" s="38"/>
      <c r="G276" s="40"/>
      <c r="H276" s="40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/>
      <c r="AG276" s="42"/>
      <c r="AH276" s="42"/>
      <c r="AI276" s="35"/>
      <c r="AJ276" s="42"/>
      <c r="AK276" s="42"/>
      <c r="AL276" s="42"/>
      <c r="AM276" s="42"/>
      <c r="AN276" s="42"/>
      <c r="AO276" s="42"/>
      <c r="AP276" s="41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</row>
    <row r="277" spans="1:53" ht="15.6" customHeight="1">
      <c r="A277" s="34"/>
      <c r="B277" s="36"/>
      <c r="C277" s="36"/>
      <c r="D277" s="34"/>
      <c r="E277" s="38"/>
      <c r="F277" s="38"/>
      <c r="G277" s="40"/>
      <c r="H277" s="40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3"/>
      <c r="AG277" s="42"/>
      <c r="AH277" s="42"/>
      <c r="AI277" s="35"/>
      <c r="AJ277" s="42"/>
      <c r="AK277" s="42"/>
      <c r="AL277" s="42"/>
      <c r="AM277" s="42"/>
      <c r="AN277" s="42"/>
      <c r="AO277" s="42"/>
      <c r="AP277" s="41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</row>
    <row r="278" spans="1:53" ht="15.6" customHeight="1">
      <c r="A278" s="34"/>
      <c r="B278" s="36"/>
      <c r="C278" s="36"/>
      <c r="D278" s="34"/>
      <c r="E278" s="38"/>
      <c r="F278" s="38"/>
      <c r="G278" s="40"/>
      <c r="H278" s="40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/>
      <c r="AG278" s="42"/>
      <c r="AH278" s="42"/>
      <c r="AI278" s="35"/>
      <c r="AJ278" s="42"/>
      <c r="AK278" s="42"/>
      <c r="AL278" s="42"/>
      <c r="AM278" s="42"/>
      <c r="AN278" s="42"/>
      <c r="AO278" s="42"/>
      <c r="AP278" s="41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</row>
    <row r="279" spans="1:53" ht="15.6" customHeight="1">
      <c r="A279" s="34"/>
      <c r="B279" s="36"/>
      <c r="C279" s="36"/>
      <c r="D279" s="34"/>
      <c r="E279" s="38"/>
      <c r="F279" s="38"/>
      <c r="G279" s="40"/>
      <c r="H279" s="40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3"/>
      <c r="AG279" s="42"/>
      <c r="AH279" s="42"/>
      <c r="AI279" s="35"/>
      <c r="AJ279" s="42"/>
      <c r="AK279" s="42"/>
      <c r="AL279" s="42"/>
      <c r="AM279" s="42"/>
      <c r="AN279" s="42"/>
      <c r="AO279" s="42"/>
      <c r="AP279" s="41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</row>
    <row r="280" spans="1:53" ht="15.6" customHeight="1">
      <c r="A280" s="34"/>
      <c r="B280" s="36"/>
      <c r="C280" s="36"/>
      <c r="D280" s="34"/>
      <c r="E280" s="38"/>
      <c r="F280" s="38"/>
      <c r="G280" s="40"/>
      <c r="H280" s="40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/>
      <c r="AG280" s="42"/>
      <c r="AH280" s="42"/>
      <c r="AI280" s="35"/>
      <c r="AJ280" s="42"/>
      <c r="AK280" s="42"/>
      <c r="AL280" s="42"/>
      <c r="AM280" s="42"/>
      <c r="AN280" s="42"/>
      <c r="AO280" s="42"/>
      <c r="AP280" s="41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</row>
    <row r="281" spans="1:53" ht="15.6" customHeight="1">
      <c r="A281" s="34"/>
      <c r="B281" s="36"/>
      <c r="C281" s="36"/>
      <c r="D281" s="34"/>
      <c r="E281" s="38"/>
      <c r="F281" s="38"/>
      <c r="G281" s="40"/>
      <c r="H281" s="40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3"/>
      <c r="AG281" s="42"/>
      <c r="AH281" s="42"/>
      <c r="AI281" s="35"/>
      <c r="AJ281" s="42"/>
      <c r="AK281" s="42"/>
      <c r="AL281" s="42"/>
      <c r="AM281" s="42"/>
      <c r="AN281" s="42"/>
      <c r="AO281" s="42"/>
      <c r="AP281" s="41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</row>
    <row r="282" spans="1:53" ht="15.6" customHeight="1">
      <c r="A282" s="34"/>
      <c r="B282" s="36"/>
      <c r="C282" s="36"/>
      <c r="D282" s="34"/>
      <c r="E282" s="38"/>
      <c r="F282" s="38"/>
      <c r="G282" s="40"/>
      <c r="H282" s="40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/>
      <c r="AG282" s="42"/>
      <c r="AH282" s="42"/>
      <c r="AI282" s="35"/>
      <c r="AJ282" s="42"/>
      <c r="AK282" s="42"/>
      <c r="AL282" s="42"/>
      <c r="AM282" s="42"/>
      <c r="AN282" s="42"/>
      <c r="AO282" s="42"/>
      <c r="AP282" s="41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</row>
    <row r="283" spans="1:53" ht="15.6" customHeight="1">
      <c r="A283" s="34"/>
      <c r="B283" s="36"/>
      <c r="C283" s="36"/>
      <c r="D283" s="34"/>
      <c r="E283" s="38"/>
      <c r="F283" s="38"/>
      <c r="G283" s="40"/>
      <c r="H283" s="40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3"/>
      <c r="AG283" s="42"/>
      <c r="AH283" s="42"/>
      <c r="AI283" s="35"/>
      <c r="AJ283" s="42"/>
      <c r="AK283" s="42"/>
      <c r="AL283" s="42"/>
      <c r="AM283" s="42"/>
      <c r="AN283" s="42"/>
      <c r="AO283" s="42"/>
      <c r="AP283" s="41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</row>
    <row r="284" spans="1:53" ht="15.6" customHeight="1">
      <c r="A284" s="34"/>
      <c r="B284" s="36"/>
      <c r="C284" s="36"/>
      <c r="D284" s="34"/>
      <c r="E284" s="38"/>
      <c r="F284" s="38"/>
      <c r="G284" s="40"/>
      <c r="H284" s="40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/>
      <c r="AG284" s="42"/>
      <c r="AH284" s="42"/>
      <c r="AI284" s="35"/>
      <c r="AJ284" s="42"/>
      <c r="AK284" s="42"/>
      <c r="AL284" s="42"/>
      <c r="AM284" s="42"/>
      <c r="AN284" s="42"/>
      <c r="AO284" s="42"/>
      <c r="AP284" s="41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</row>
    <row r="285" spans="1:53" ht="15.6" customHeight="1">
      <c r="A285" s="34"/>
      <c r="B285" s="36"/>
      <c r="C285" s="36"/>
      <c r="D285" s="34"/>
      <c r="E285" s="38"/>
      <c r="F285" s="38"/>
      <c r="G285" s="40"/>
      <c r="H285" s="40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3"/>
      <c r="AG285" s="42"/>
      <c r="AH285" s="42"/>
      <c r="AI285" s="35"/>
      <c r="AJ285" s="42"/>
      <c r="AK285" s="42"/>
      <c r="AL285" s="42"/>
      <c r="AM285" s="42"/>
      <c r="AN285" s="42"/>
      <c r="AO285" s="42"/>
      <c r="AP285" s="41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</row>
    <row r="286" spans="1:53" ht="15.6" customHeight="1">
      <c r="A286" s="34"/>
      <c r="B286" s="36"/>
      <c r="C286" s="36"/>
      <c r="D286" s="34"/>
      <c r="E286" s="38"/>
      <c r="F286" s="38"/>
      <c r="G286" s="40"/>
      <c r="H286" s="40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/>
      <c r="AG286" s="42"/>
      <c r="AH286" s="42"/>
      <c r="AI286" s="35"/>
      <c r="AJ286" s="42"/>
      <c r="AK286" s="42"/>
      <c r="AL286" s="42"/>
      <c r="AM286" s="42"/>
      <c r="AN286" s="42"/>
      <c r="AO286" s="42"/>
      <c r="AP286" s="41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</row>
    <row r="287" spans="1:53" ht="15.6" customHeight="1">
      <c r="A287" s="34"/>
      <c r="B287" s="36"/>
      <c r="C287" s="36"/>
      <c r="D287" s="34"/>
      <c r="E287" s="38"/>
      <c r="F287" s="38"/>
      <c r="G287" s="40"/>
      <c r="H287" s="40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3"/>
      <c r="AG287" s="42"/>
      <c r="AH287" s="42"/>
      <c r="AI287" s="35"/>
      <c r="AJ287" s="42"/>
      <c r="AK287" s="42"/>
      <c r="AL287" s="42"/>
      <c r="AM287" s="42"/>
      <c r="AN287" s="42"/>
      <c r="AO287" s="42"/>
      <c r="AP287" s="41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</row>
    <row r="288" spans="1:53" ht="15.6" customHeight="1">
      <c r="A288" s="34"/>
      <c r="B288" s="36"/>
      <c r="C288" s="36"/>
      <c r="D288" s="34"/>
      <c r="E288" s="38"/>
      <c r="F288" s="38"/>
      <c r="G288" s="40"/>
      <c r="H288" s="40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/>
      <c r="AG288" s="42"/>
      <c r="AH288" s="42"/>
      <c r="AI288" s="35"/>
      <c r="AJ288" s="42"/>
      <c r="AK288" s="42"/>
      <c r="AL288" s="42"/>
      <c r="AM288" s="42"/>
      <c r="AN288" s="42"/>
      <c r="AO288" s="42"/>
      <c r="AP288" s="41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</row>
    <row r="289" spans="1:53" ht="15.6" customHeight="1">
      <c r="A289" s="34"/>
      <c r="B289" s="36"/>
      <c r="C289" s="36"/>
      <c r="D289" s="34"/>
      <c r="E289" s="38"/>
      <c r="F289" s="38"/>
      <c r="G289" s="40"/>
      <c r="H289" s="40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3"/>
      <c r="AG289" s="42"/>
      <c r="AH289" s="42"/>
      <c r="AI289" s="35"/>
      <c r="AJ289" s="42"/>
      <c r="AK289" s="42"/>
      <c r="AL289" s="42"/>
      <c r="AM289" s="42"/>
      <c r="AN289" s="42"/>
      <c r="AO289" s="42"/>
      <c r="AP289" s="41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</row>
    <row r="290" spans="1:53" ht="15.6" customHeight="1">
      <c r="A290" s="34"/>
      <c r="B290" s="36"/>
      <c r="C290" s="36"/>
      <c r="D290" s="34"/>
      <c r="E290" s="38"/>
      <c r="F290" s="38"/>
      <c r="G290" s="40"/>
      <c r="H290" s="40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/>
      <c r="AG290" s="42"/>
      <c r="AH290" s="42"/>
      <c r="AI290" s="35"/>
      <c r="AJ290" s="42"/>
      <c r="AK290" s="42"/>
      <c r="AL290" s="42"/>
      <c r="AM290" s="42"/>
      <c r="AN290" s="42"/>
      <c r="AO290" s="42"/>
      <c r="AP290" s="41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</row>
    <row r="291" spans="1:53" ht="15.6" customHeight="1">
      <c r="A291" s="34"/>
      <c r="B291" s="36"/>
      <c r="C291" s="36"/>
      <c r="D291" s="34"/>
      <c r="E291" s="38"/>
      <c r="F291" s="38"/>
      <c r="G291" s="40"/>
      <c r="H291" s="40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3"/>
      <c r="AG291" s="42"/>
      <c r="AH291" s="42"/>
      <c r="AI291" s="35"/>
      <c r="AJ291" s="42"/>
      <c r="AK291" s="42"/>
      <c r="AL291" s="42"/>
      <c r="AM291" s="42"/>
      <c r="AN291" s="42"/>
      <c r="AO291" s="42"/>
      <c r="AP291" s="41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</row>
    <row r="292" spans="1:53" ht="15.6" customHeight="1">
      <c r="A292" s="34"/>
      <c r="B292" s="36"/>
      <c r="C292" s="36"/>
      <c r="D292" s="34"/>
      <c r="E292" s="38"/>
      <c r="F292" s="38"/>
      <c r="G292" s="40"/>
      <c r="H292" s="40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/>
      <c r="AG292" s="42"/>
      <c r="AH292" s="42"/>
      <c r="AI292" s="35"/>
      <c r="AJ292" s="42"/>
      <c r="AK292" s="42"/>
      <c r="AL292" s="42"/>
      <c r="AM292" s="42"/>
      <c r="AN292" s="42"/>
      <c r="AO292" s="42"/>
      <c r="AP292" s="41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</row>
    <row r="293" spans="1:53" ht="15.6" customHeight="1">
      <c r="A293" s="34"/>
      <c r="B293" s="36"/>
      <c r="C293" s="36"/>
      <c r="D293" s="34"/>
      <c r="E293" s="38"/>
      <c r="F293" s="38"/>
      <c r="G293" s="40"/>
      <c r="H293" s="40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3"/>
      <c r="AG293" s="42"/>
      <c r="AH293" s="42"/>
      <c r="AI293" s="35"/>
      <c r="AJ293" s="42"/>
      <c r="AK293" s="42"/>
      <c r="AL293" s="42"/>
      <c r="AM293" s="42"/>
      <c r="AN293" s="42"/>
      <c r="AO293" s="42"/>
      <c r="AP293" s="41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</row>
    <row r="294" spans="1:53" ht="15.6" customHeight="1">
      <c r="A294" s="34"/>
      <c r="B294" s="36"/>
      <c r="C294" s="36"/>
      <c r="D294" s="34"/>
      <c r="E294" s="38"/>
      <c r="F294" s="38"/>
      <c r="G294" s="40"/>
      <c r="H294" s="40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/>
      <c r="AG294" s="42"/>
      <c r="AH294" s="42"/>
      <c r="AI294" s="35"/>
      <c r="AJ294" s="42"/>
      <c r="AK294" s="42"/>
      <c r="AL294" s="42"/>
      <c r="AM294" s="42"/>
      <c r="AN294" s="42"/>
      <c r="AO294" s="42"/>
      <c r="AP294" s="41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</row>
    <row r="295" spans="1:53" ht="15.6" customHeight="1">
      <c r="A295" s="34"/>
      <c r="B295" s="36"/>
      <c r="C295" s="36"/>
      <c r="D295" s="34"/>
      <c r="E295" s="38"/>
      <c r="F295" s="38"/>
      <c r="G295" s="40"/>
      <c r="H295" s="40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3"/>
      <c r="AG295" s="42"/>
      <c r="AH295" s="42"/>
      <c r="AI295" s="35"/>
      <c r="AJ295" s="42"/>
      <c r="AK295" s="42"/>
      <c r="AL295" s="42"/>
      <c r="AM295" s="42"/>
      <c r="AN295" s="42"/>
      <c r="AO295" s="42"/>
      <c r="AP295" s="41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</row>
    <row r="296" spans="1:53" ht="15.6" customHeight="1">
      <c r="A296" s="34"/>
      <c r="B296" s="36"/>
      <c r="C296" s="36"/>
      <c r="D296" s="34"/>
      <c r="E296" s="38"/>
      <c r="F296" s="38"/>
      <c r="G296" s="40"/>
      <c r="H296" s="40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3"/>
      <c r="AG296" s="42"/>
      <c r="AH296" s="42"/>
      <c r="AI296" s="35"/>
      <c r="AJ296" s="42"/>
      <c r="AK296" s="42"/>
      <c r="AL296" s="42"/>
      <c r="AM296" s="42"/>
      <c r="AN296" s="42"/>
      <c r="AO296" s="42"/>
      <c r="AP296" s="41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</row>
    <row r="297" spans="1:53" ht="15.6" customHeight="1">
      <c r="A297" s="34"/>
      <c r="B297" s="36"/>
      <c r="C297" s="36"/>
      <c r="D297" s="34"/>
      <c r="E297" s="38"/>
      <c r="F297" s="38"/>
      <c r="G297" s="40"/>
      <c r="H297" s="40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3"/>
      <c r="AG297" s="42"/>
      <c r="AH297" s="42"/>
      <c r="AI297" s="35"/>
      <c r="AJ297" s="42"/>
      <c r="AK297" s="42"/>
      <c r="AL297" s="42"/>
      <c r="AM297" s="42"/>
      <c r="AN297" s="42"/>
      <c r="AO297" s="42"/>
      <c r="AP297" s="41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</row>
    <row r="298" spans="1:53" ht="15.6" customHeight="1">
      <c r="A298" s="34"/>
      <c r="B298" s="36"/>
      <c r="C298" s="36"/>
      <c r="D298" s="34"/>
      <c r="E298" s="38"/>
      <c r="F298" s="38"/>
      <c r="G298" s="40"/>
      <c r="H298" s="40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3"/>
      <c r="AG298" s="42"/>
      <c r="AH298" s="42"/>
      <c r="AI298" s="35"/>
      <c r="AJ298" s="42"/>
      <c r="AK298" s="42"/>
      <c r="AL298" s="42"/>
      <c r="AM298" s="42"/>
      <c r="AN298" s="42"/>
      <c r="AO298" s="42"/>
      <c r="AP298" s="41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</row>
    <row r="299" spans="1:53" ht="15.6" customHeight="1">
      <c r="A299" s="34"/>
      <c r="B299" s="36"/>
      <c r="C299" s="36"/>
      <c r="D299" s="34"/>
      <c r="E299" s="38"/>
      <c r="F299" s="38"/>
      <c r="G299" s="40"/>
      <c r="H299" s="40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3"/>
      <c r="AG299" s="42"/>
      <c r="AH299" s="42"/>
      <c r="AI299" s="35"/>
      <c r="AJ299" s="42"/>
      <c r="AK299" s="42"/>
      <c r="AL299" s="42"/>
      <c r="AM299" s="42"/>
      <c r="AN299" s="42"/>
      <c r="AO299" s="42"/>
      <c r="AP299" s="41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</row>
    <row r="300" spans="1:53" ht="15.6" customHeight="1">
      <c r="A300" s="34"/>
      <c r="B300" s="36"/>
      <c r="C300" s="36"/>
      <c r="D300" s="34"/>
      <c r="E300" s="38"/>
      <c r="F300" s="38"/>
      <c r="G300" s="40"/>
      <c r="H300" s="40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3"/>
      <c r="AG300" s="42"/>
      <c r="AH300" s="42"/>
      <c r="AI300" s="35"/>
      <c r="AJ300" s="42"/>
      <c r="AK300" s="42"/>
      <c r="AL300" s="42"/>
      <c r="AM300" s="42"/>
      <c r="AN300" s="42"/>
      <c r="AO300" s="42"/>
      <c r="AP300" s="41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</row>
    <row r="301" spans="1:53" ht="15.6" customHeight="1">
      <c r="A301" s="34"/>
      <c r="B301" s="36"/>
      <c r="C301" s="36"/>
      <c r="D301" s="34"/>
      <c r="E301" s="38"/>
      <c r="F301" s="38"/>
      <c r="G301" s="40"/>
      <c r="H301" s="40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3"/>
      <c r="AG301" s="42"/>
      <c r="AH301" s="42"/>
      <c r="AI301" s="35"/>
      <c r="AJ301" s="42"/>
      <c r="AK301" s="42"/>
      <c r="AL301" s="42"/>
      <c r="AM301" s="42"/>
      <c r="AN301" s="42"/>
      <c r="AO301" s="42"/>
      <c r="AP301" s="41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</row>
    <row r="302" spans="1:53" ht="15.6" customHeight="1">
      <c r="A302" s="34"/>
      <c r="B302" s="36"/>
      <c r="C302" s="36"/>
      <c r="D302" s="34"/>
      <c r="E302" s="38"/>
      <c r="F302" s="38"/>
      <c r="G302" s="40"/>
      <c r="H302" s="40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3"/>
      <c r="AG302" s="42"/>
      <c r="AH302" s="42"/>
      <c r="AI302" s="35"/>
      <c r="AJ302" s="42"/>
      <c r="AK302" s="42"/>
      <c r="AL302" s="42"/>
      <c r="AM302" s="42"/>
      <c r="AN302" s="42"/>
      <c r="AO302" s="42"/>
      <c r="AP302" s="41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</row>
    <row r="303" spans="1:53" ht="15.6" customHeight="1">
      <c r="A303" s="34"/>
      <c r="B303" s="36"/>
      <c r="C303" s="36"/>
      <c r="D303" s="34"/>
      <c r="E303" s="38"/>
      <c r="F303" s="38"/>
      <c r="G303" s="40"/>
      <c r="H303" s="40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3"/>
      <c r="AG303" s="42"/>
      <c r="AH303" s="42"/>
      <c r="AI303" s="35"/>
      <c r="AJ303" s="42"/>
      <c r="AK303" s="42"/>
      <c r="AL303" s="42"/>
      <c r="AM303" s="42"/>
      <c r="AN303" s="42"/>
      <c r="AO303" s="42"/>
      <c r="AP303" s="41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</row>
    <row r="304" spans="1:53" ht="15.6" customHeight="1">
      <c r="A304" s="34"/>
      <c r="B304" s="36"/>
      <c r="C304" s="36"/>
      <c r="D304" s="34"/>
      <c r="E304" s="38"/>
      <c r="F304" s="38"/>
      <c r="G304" s="40"/>
      <c r="H304" s="40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3"/>
      <c r="AG304" s="42"/>
      <c r="AH304" s="42"/>
      <c r="AI304" s="35"/>
      <c r="AJ304" s="42"/>
      <c r="AK304" s="42"/>
      <c r="AL304" s="42"/>
      <c r="AM304" s="42"/>
      <c r="AN304" s="42"/>
      <c r="AO304" s="42"/>
      <c r="AP304" s="41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</row>
    <row r="305" spans="1:53" ht="15.6" customHeight="1">
      <c r="A305" s="34"/>
      <c r="B305" s="36"/>
      <c r="C305" s="36"/>
      <c r="D305" s="34"/>
      <c r="E305" s="38"/>
      <c r="F305" s="38"/>
      <c r="G305" s="40"/>
      <c r="H305" s="40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3"/>
      <c r="AG305" s="42"/>
      <c r="AH305" s="42"/>
      <c r="AI305" s="35"/>
      <c r="AJ305" s="42"/>
      <c r="AK305" s="42"/>
      <c r="AL305" s="42"/>
      <c r="AM305" s="42"/>
      <c r="AN305" s="42"/>
      <c r="AO305" s="42"/>
      <c r="AP305" s="41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</row>
    <row r="306" spans="1:53" ht="15.6" customHeight="1">
      <c r="A306" s="34"/>
      <c r="B306" s="36"/>
      <c r="C306" s="36"/>
      <c r="D306" s="34"/>
      <c r="E306" s="38"/>
      <c r="F306" s="38"/>
      <c r="G306" s="40"/>
      <c r="H306" s="40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3"/>
      <c r="AG306" s="42"/>
      <c r="AH306" s="42"/>
      <c r="AI306" s="35"/>
      <c r="AJ306" s="42"/>
      <c r="AK306" s="42"/>
      <c r="AL306" s="42"/>
      <c r="AM306" s="42"/>
      <c r="AN306" s="42"/>
      <c r="AO306" s="42"/>
      <c r="AP306" s="41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</row>
    <row r="307" spans="1:53" ht="15.6" customHeight="1">
      <c r="A307" s="34"/>
      <c r="B307" s="36"/>
      <c r="C307" s="36"/>
      <c r="D307" s="34"/>
      <c r="E307" s="38"/>
      <c r="F307" s="38"/>
      <c r="G307" s="40"/>
      <c r="H307" s="40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3"/>
      <c r="AG307" s="42"/>
      <c r="AH307" s="42"/>
      <c r="AI307" s="35"/>
      <c r="AJ307" s="42"/>
      <c r="AK307" s="42"/>
      <c r="AL307" s="42"/>
      <c r="AM307" s="42"/>
      <c r="AN307" s="42"/>
      <c r="AO307" s="42"/>
      <c r="AP307" s="41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</row>
    <row r="308" spans="1:53" ht="15.6" customHeight="1">
      <c r="A308" s="34"/>
      <c r="B308" s="36"/>
      <c r="C308" s="36"/>
      <c r="D308" s="34"/>
      <c r="E308" s="38"/>
      <c r="F308" s="38"/>
      <c r="G308" s="40"/>
      <c r="H308" s="40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3"/>
      <c r="AG308" s="42"/>
      <c r="AH308" s="42"/>
      <c r="AI308" s="35"/>
      <c r="AJ308" s="42"/>
      <c r="AK308" s="42"/>
      <c r="AL308" s="42"/>
      <c r="AM308" s="42"/>
      <c r="AN308" s="42"/>
      <c r="AO308" s="42"/>
      <c r="AP308" s="41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</row>
    <row r="309" spans="1:53" ht="15.6" customHeight="1">
      <c r="A309" s="34"/>
      <c r="B309" s="36"/>
      <c r="C309" s="36"/>
      <c r="D309" s="34"/>
      <c r="E309" s="38"/>
      <c r="F309" s="38"/>
      <c r="G309" s="40"/>
      <c r="H309" s="40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3"/>
      <c r="AG309" s="42"/>
      <c r="AH309" s="42"/>
      <c r="AI309" s="35"/>
      <c r="AJ309" s="42"/>
      <c r="AK309" s="42"/>
      <c r="AL309" s="42"/>
      <c r="AM309" s="42"/>
      <c r="AN309" s="42"/>
      <c r="AO309" s="42"/>
      <c r="AP309" s="41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</row>
    <row r="310" spans="1:53" ht="15.6" customHeight="1">
      <c r="A310" s="34"/>
      <c r="B310" s="36"/>
      <c r="C310" s="36"/>
      <c r="D310" s="34"/>
      <c r="E310" s="38"/>
      <c r="F310" s="38"/>
      <c r="G310" s="40"/>
      <c r="H310" s="40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3"/>
      <c r="AG310" s="42"/>
      <c r="AH310" s="42"/>
      <c r="AI310" s="35"/>
      <c r="AJ310" s="42"/>
      <c r="AK310" s="42"/>
      <c r="AL310" s="42"/>
      <c r="AM310" s="42"/>
      <c r="AN310" s="42"/>
      <c r="AO310" s="42"/>
      <c r="AP310" s="41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</row>
    <row r="311" spans="1:53" ht="15.6" customHeight="1">
      <c r="A311" s="34"/>
      <c r="B311" s="36"/>
      <c r="C311" s="36"/>
      <c r="D311" s="34"/>
      <c r="E311" s="38"/>
      <c r="F311" s="38"/>
      <c r="G311" s="40"/>
      <c r="H311" s="40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3"/>
      <c r="AG311" s="42"/>
      <c r="AH311" s="42"/>
      <c r="AI311" s="35"/>
      <c r="AJ311" s="42"/>
      <c r="AK311" s="42"/>
      <c r="AL311" s="42"/>
      <c r="AM311" s="42"/>
      <c r="AN311" s="42"/>
      <c r="AO311" s="42"/>
      <c r="AP311" s="41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</row>
    <row r="312" spans="1:53" ht="15.6" customHeight="1">
      <c r="A312" s="34"/>
      <c r="B312" s="36"/>
      <c r="C312" s="36"/>
      <c r="D312" s="34"/>
      <c r="E312" s="38"/>
      <c r="F312" s="38"/>
      <c r="G312" s="40"/>
      <c r="H312" s="40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3"/>
      <c r="AG312" s="42"/>
      <c r="AH312" s="42"/>
      <c r="AI312" s="35"/>
      <c r="AJ312" s="42"/>
      <c r="AK312" s="42"/>
      <c r="AL312" s="42"/>
      <c r="AM312" s="42"/>
      <c r="AN312" s="42"/>
      <c r="AO312" s="42"/>
      <c r="AP312" s="41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</row>
    <row r="313" spans="1:53" ht="15.6" customHeight="1">
      <c r="A313" s="34"/>
      <c r="B313" s="36"/>
      <c r="C313" s="36"/>
      <c r="D313" s="34"/>
      <c r="E313" s="38"/>
      <c r="F313" s="38"/>
      <c r="G313" s="40"/>
      <c r="H313" s="40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3"/>
      <c r="AG313" s="42"/>
      <c r="AH313" s="42"/>
      <c r="AI313" s="35"/>
      <c r="AJ313" s="42"/>
      <c r="AK313" s="42"/>
      <c r="AL313" s="42"/>
      <c r="AM313" s="42"/>
      <c r="AN313" s="42"/>
      <c r="AO313" s="42"/>
      <c r="AP313" s="41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</row>
    <row r="314" spans="1:53" ht="15.6" customHeight="1">
      <c r="A314" s="34"/>
      <c r="B314" s="36"/>
      <c r="C314" s="36"/>
      <c r="D314" s="34"/>
      <c r="E314" s="38"/>
      <c r="F314" s="38"/>
      <c r="G314" s="40"/>
      <c r="H314" s="40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3"/>
      <c r="AG314" s="42"/>
      <c r="AH314" s="42"/>
      <c r="AI314" s="35"/>
      <c r="AJ314" s="42"/>
      <c r="AK314" s="42"/>
      <c r="AL314" s="42"/>
      <c r="AM314" s="42"/>
      <c r="AN314" s="42"/>
      <c r="AO314" s="42"/>
      <c r="AP314" s="41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</row>
    <row r="315" spans="1:53" ht="15.6" customHeight="1">
      <c r="A315" s="34"/>
      <c r="B315" s="36"/>
      <c r="C315" s="36"/>
      <c r="D315" s="34"/>
      <c r="E315" s="38"/>
      <c r="F315" s="38"/>
      <c r="G315" s="40"/>
      <c r="H315" s="40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3"/>
      <c r="AG315" s="42"/>
      <c r="AH315" s="42"/>
      <c r="AI315" s="35"/>
      <c r="AJ315" s="42"/>
      <c r="AK315" s="42"/>
      <c r="AL315" s="42"/>
      <c r="AM315" s="42"/>
      <c r="AN315" s="42"/>
      <c r="AO315" s="42"/>
      <c r="AP315" s="41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</row>
    <row r="316" spans="1:53" ht="15.6" customHeight="1">
      <c r="A316" s="34"/>
      <c r="B316" s="36"/>
      <c r="C316" s="36"/>
      <c r="D316" s="34"/>
      <c r="E316" s="38"/>
      <c r="F316" s="38"/>
      <c r="G316" s="40"/>
      <c r="H316" s="40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3"/>
      <c r="AG316" s="42"/>
      <c r="AH316" s="42"/>
      <c r="AI316" s="35"/>
      <c r="AJ316" s="42"/>
      <c r="AK316" s="42"/>
      <c r="AL316" s="42"/>
      <c r="AM316" s="42"/>
      <c r="AN316" s="42"/>
      <c r="AO316" s="42"/>
      <c r="AP316" s="41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</row>
    <row r="317" spans="1:53" ht="15.6" customHeight="1">
      <c r="A317" s="34"/>
      <c r="B317" s="36"/>
      <c r="C317" s="36"/>
      <c r="D317" s="34"/>
      <c r="E317" s="38"/>
      <c r="F317" s="38"/>
      <c r="G317" s="40"/>
      <c r="H317" s="40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3"/>
      <c r="AG317" s="42"/>
      <c r="AH317" s="42"/>
      <c r="AI317" s="35"/>
      <c r="AJ317" s="42"/>
      <c r="AK317" s="42"/>
      <c r="AL317" s="42"/>
      <c r="AM317" s="42"/>
      <c r="AN317" s="42"/>
      <c r="AO317" s="42"/>
      <c r="AP317" s="41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</row>
    <row r="318" spans="1:53" ht="15.6" customHeight="1">
      <c r="A318" s="34"/>
      <c r="B318" s="36"/>
      <c r="C318" s="36"/>
      <c r="D318" s="34"/>
      <c r="E318" s="38"/>
      <c r="F318" s="38"/>
      <c r="G318" s="40"/>
      <c r="H318" s="40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3"/>
      <c r="AG318" s="42"/>
      <c r="AH318" s="42"/>
      <c r="AI318" s="35"/>
      <c r="AJ318" s="42"/>
      <c r="AK318" s="42"/>
      <c r="AL318" s="42"/>
      <c r="AM318" s="42"/>
      <c r="AN318" s="42"/>
      <c r="AO318" s="42"/>
      <c r="AP318" s="41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</row>
    <row r="319" spans="1:53" ht="15.6" customHeight="1">
      <c r="A319" s="34"/>
      <c r="B319" s="36"/>
      <c r="C319" s="36"/>
      <c r="D319" s="34"/>
      <c r="E319" s="38"/>
      <c r="F319" s="38"/>
      <c r="G319" s="40"/>
      <c r="H319" s="40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3"/>
      <c r="AG319" s="42"/>
      <c r="AH319" s="42"/>
      <c r="AI319" s="35"/>
      <c r="AJ319" s="42"/>
      <c r="AK319" s="42"/>
      <c r="AL319" s="42"/>
      <c r="AM319" s="42"/>
      <c r="AN319" s="42"/>
      <c r="AO319" s="42"/>
      <c r="AP319" s="41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</row>
    <row r="320" spans="1:53" ht="15.6" customHeight="1">
      <c r="A320" s="34"/>
      <c r="B320" s="36"/>
      <c r="C320" s="36"/>
      <c r="D320" s="34"/>
      <c r="E320" s="38"/>
      <c r="F320" s="38"/>
      <c r="G320" s="40"/>
      <c r="H320" s="40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3"/>
      <c r="AG320" s="42"/>
      <c r="AH320" s="42"/>
      <c r="AI320" s="35"/>
      <c r="AJ320" s="42"/>
      <c r="AK320" s="42"/>
      <c r="AL320" s="42"/>
      <c r="AM320" s="42"/>
      <c r="AN320" s="42"/>
      <c r="AO320" s="42"/>
      <c r="AP320" s="41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</row>
    <row r="321" spans="1:53" ht="15.6" customHeight="1">
      <c r="A321" s="34"/>
      <c r="B321" s="36"/>
      <c r="C321" s="36"/>
      <c r="D321" s="34"/>
      <c r="E321" s="38"/>
      <c r="F321" s="38"/>
      <c r="G321" s="40"/>
      <c r="H321" s="40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3"/>
      <c r="AG321" s="42"/>
      <c r="AH321" s="42"/>
      <c r="AI321" s="35"/>
      <c r="AJ321" s="42"/>
      <c r="AK321" s="42"/>
      <c r="AL321" s="42"/>
      <c r="AM321" s="42"/>
      <c r="AN321" s="42"/>
      <c r="AO321" s="42"/>
      <c r="AP321" s="41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</row>
    <row r="322" spans="1:53" ht="15.6" customHeight="1">
      <c r="A322" s="34"/>
      <c r="B322" s="36"/>
      <c r="C322" s="36"/>
      <c r="D322" s="34"/>
      <c r="E322" s="38"/>
      <c r="F322" s="38"/>
      <c r="G322" s="40"/>
      <c r="H322" s="40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3"/>
      <c r="AG322" s="42"/>
      <c r="AH322" s="42"/>
      <c r="AI322" s="35"/>
      <c r="AJ322" s="42"/>
      <c r="AK322" s="42"/>
      <c r="AL322" s="42"/>
      <c r="AM322" s="42"/>
      <c r="AN322" s="42"/>
      <c r="AO322" s="42"/>
      <c r="AP322" s="41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</row>
    <row r="323" spans="1:53" ht="15.6" customHeight="1">
      <c r="A323" s="34"/>
      <c r="B323" s="36"/>
      <c r="C323" s="36"/>
      <c r="D323" s="34"/>
      <c r="E323" s="38"/>
      <c r="F323" s="38"/>
      <c r="G323" s="40"/>
      <c r="H323" s="40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3"/>
      <c r="AG323" s="42"/>
      <c r="AH323" s="42"/>
      <c r="AI323" s="35"/>
      <c r="AJ323" s="42"/>
      <c r="AK323" s="42"/>
      <c r="AL323" s="42"/>
      <c r="AM323" s="42"/>
      <c r="AN323" s="42"/>
      <c r="AO323" s="42"/>
      <c r="AP323" s="41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</row>
    <row r="324" spans="1:53" ht="15.6" customHeight="1">
      <c r="A324" s="34"/>
      <c r="B324" s="36"/>
      <c r="C324" s="36"/>
      <c r="D324" s="34"/>
      <c r="E324" s="38"/>
      <c r="F324" s="38"/>
      <c r="G324" s="40"/>
      <c r="H324" s="40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3"/>
      <c r="AG324" s="42"/>
      <c r="AH324" s="42"/>
      <c r="AI324" s="35"/>
      <c r="AJ324" s="42"/>
      <c r="AK324" s="42"/>
      <c r="AL324" s="42"/>
      <c r="AM324" s="42"/>
      <c r="AN324" s="42"/>
      <c r="AO324" s="42"/>
      <c r="AP324" s="41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</row>
    <row r="325" spans="1:53" ht="15.6" customHeight="1">
      <c r="A325" s="34"/>
      <c r="B325" s="36"/>
      <c r="C325" s="36"/>
      <c r="D325" s="34"/>
      <c r="E325" s="38"/>
      <c r="F325" s="38"/>
      <c r="G325" s="40"/>
      <c r="H325" s="40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3"/>
      <c r="AG325" s="42"/>
      <c r="AH325" s="42"/>
      <c r="AI325" s="35"/>
      <c r="AJ325" s="42"/>
      <c r="AK325" s="42"/>
      <c r="AL325" s="42"/>
      <c r="AM325" s="42"/>
      <c r="AN325" s="42"/>
      <c r="AO325" s="42"/>
      <c r="AP325" s="41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</row>
    <row r="326" spans="1:53" ht="15.6" customHeight="1">
      <c r="A326" s="34"/>
      <c r="B326" s="36"/>
      <c r="C326" s="36"/>
      <c r="D326" s="34"/>
      <c r="E326" s="38"/>
      <c r="F326" s="38"/>
      <c r="G326" s="40"/>
      <c r="H326" s="40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3"/>
      <c r="AG326" s="42"/>
      <c r="AH326" s="42"/>
      <c r="AI326" s="35"/>
      <c r="AJ326" s="42"/>
      <c r="AK326" s="42"/>
      <c r="AL326" s="42"/>
      <c r="AM326" s="42"/>
      <c r="AN326" s="42"/>
      <c r="AO326" s="42"/>
      <c r="AP326" s="41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</row>
    <row r="327" spans="1:53" ht="15.6" customHeight="1">
      <c r="A327" s="34"/>
      <c r="B327" s="36"/>
      <c r="C327" s="36"/>
      <c r="D327" s="34"/>
      <c r="E327" s="38"/>
      <c r="F327" s="38"/>
      <c r="G327" s="40"/>
      <c r="H327" s="40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3"/>
      <c r="AG327" s="42"/>
      <c r="AH327" s="42"/>
      <c r="AI327" s="35"/>
      <c r="AJ327" s="42"/>
      <c r="AK327" s="42"/>
      <c r="AL327" s="42"/>
      <c r="AM327" s="42"/>
      <c r="AN327" s="42"/>
      <c r="AO327" s="42"/>
      <c r="AP327" s="41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</row>
    <row r="328" spans="1:53" ht="15.6" customHeight="1">
      <c r="A328" s="34"/>
      <c r="B328" s="36"/>
      <c r="C328" s="36"/>
      <c r="D328" s="34"/>
      <c r="E328" s="38"/>
      <c r="F328" s="38"/>
      <c r="G328" s="40"/>
      <c r="H328" s="40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3"/>
      <c r="AG328" s="42"/>
      <c r="AH328" s="42"/>
      <c r="AI328" s="35"/>
      <c r="AJ328" s="42"/>
      <c r="AK328" s="42"/>
      <c r="AL328" s="42"/>
      <c r="AM328" s="42"/>
      <c r="AN328" s="42"/>
      <c r="AO328" s="42"/>
      <c r="AP328" s="41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</row>
    <row r="329" spans="1:53" ht="15.6" customHeight="1">
      <c r="A329" s="34"/>
      <c r="B329" s="36"/>
      <c r="C329" s="36"/>
      <c r="D329" s="34"/>
      <c r="E329" s="38"/>
      <c r="F329" s="38"/>
      <c r="G329" s="40"/>
      <c r="H329" s="40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3"/>
      <c r="AG329" s="42"/>
      <c r="AH329" s="42"/>
      <c r="AI329" s="35"/>
      <c r="AJ329" s="42"/>
      <c r="AK329" s="42"/>
      <c r="AL329" s="42"/>
      <c r="AM329" s="42"/>
      <c r="AN329" s="42"/>
      <c r="AO329" s="42"/>
      <c r="AP329" s="41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</row>
    <row r="330" spans="1:53" ht="15.6" customHeight="1">
      <c r="A330" s="34"/>
      <c r="B330" s="36"/>
      <c r="C330" s="36"/>
      <c r="D330" s="34"/>
      <c r="E330" s="38"/>
      <c r="F330" s="38"/>
      <c r="G330" s="40"/>
      <c r="H330" s="40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3"/>
      <c r="AG330" s="42"/>
      <c r="AH330" s="42"/>
      <c r="AI330" s="35"/>
      <c r="AJ330" s="42"/>
      <c r="AK330" s="42"/>
      <c r="AL330" s="42"/>
      <c r="AM330" s="42"/>
      <c r="AN330" s="42"/>
      <c r="AO330" s="42"/>
      <c r="AP330" s="41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</row>
    <row r="331" spans="1:53" ht="15.6" customHeight="1">
      <c r="A331" s="34"/>
      <c r="B331" s="36"/>
      <c r="C331" s="36"/>
      <c r="D331" s="34"/>
      <c r="E331" s="38"/>
      <c r="F331" s="38"/>
      <c r="G331" s="40"/>
      <c r="H331" s="40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3"/>
      <c r="AG331" s="42"/>
      <c r="AH331" s="42"/>
      <c r="AI331" s="35"/>
      <c r="AJ331" s="42"/>
      <c r="AK331" s="42"/>
      <c r="AL331" s="42"/>
      <c r="AM331" s="42"/>
      <c r="AN331" s="42"/>
      <c r="AO331" s="42"/>
      <c r="AP331" s="41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</row>
    <row r="332" spans="1:53" ht="15.6" customHeight="1">
      <c r="A332" s="34"/>
      <c r="B332" s="36"/>
      <c r="C332" s="36"/>
      <c r="D332" s="34"/>
      <c r="E332" s="38"/>
      <c r="F332" s="38"/>
      <c r="G332" s="40"/>
      <c r="H332" s="40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3"/>
      <c r="AG332" s="42"/>
      <c r="AH332" s="42"/>
      <c r="AI332" s="35"/>
      <c r="AJ332" s="42"/>
      <c r="AK332" s="42"/>
      <c r="AL332" s="42"/>
      <c r="AM332" s="42"/>
      <c r="AN332" s="42"/>
      <c r="AO332" s="42"/>
      <c r="AP332" s="41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</row>
    <row r="333" spans="1:53" ht="15.6" customHeight="1">
      <c r="A333" s="34"/>
      <c r="B333" s="36"/>
      <c r="C333" s="36"/>
      <c r="D333" s="34"/>
      <c r="E333" s="38"/>
      <c r="F333" s="38"/>
      <c r="G333" s="40"/>
      <c r="H333" s="40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3"/>
      <c r="AG333" s="42"/>
      <c r="AH333" s="42"/>
      <c r="AI333" s="35"/>
      <c r="AJ333" s="42"/>
      <c r="AK333" s="42"/>
      <c r="AL333" s="42"/>
      <c r="AM333" s="42"/>
      <c r="AN333" s="42"/>
      <c r="AO333" s="42"/>
      <c r="AP333" s="41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</row>
    <row r="334" spans="1:53" ht="15.6" customHeight="1">
      <c r="A334" s="34"/>
      <c r="B334" s="36"/>
      <c r="C334" s="36"/>
      <c r="D334" s="34"/>
      <c r="E334" s="38"/>
      <c r="F334" s="38"/>
      <c r="G334" s="40"/>
      <c r="H334" s="40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3"/>
      <c r="AG334" s="42"/>
      <c r="AH334" s="42"/>
      <c r="AI334" s="35"/>
      <c r="AJ334" s="42"/>
      <c r="AK334" s="42"/>
      <c r="AL334" s="42"/>
      <c r="AM334" s="42"/>
      <c r="AN334" s="42"/>
      <c r="AO334" s="42"/>
      <c r="AP334" s="41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</row>
    <row r="335" spans="1:53" ht="15.6" customHeight="1">
      <c r="A335" s="34"/>
      <c r="B335" s="36"/>
      <c r="C335" s="36"/>
      <c r="D335" s="34"/>
      <c r="E335" s="38"/>
      <c r="F335" s="38"/>
      <c r="G335" s="40"/>
      <c r="H335" s="40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3"/>
      <c r="AG335" s="42"/>
      <c r="AH335" s="42"/>
      <c r="AI335" s="35"/>
      <c r="AJ335" s="42"/>
      <c r="AK335" s="42"/>
      <c r="AL335" s="42"/>
      <c r="AM335" s="42"/>
      <c r="AN335" s="42"/>
      <c r="AO335" s="42"/>
      <c r="AP335" s="41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</row>
    <row r="336" spans="1:53" ht="15.6" customHeight="1">
      <c r="A336" s="34"/>
      <c r="B336" s="36"/>
      <c r="C336" s="36"/>
      <c r="D336" s="34"/>
      <c r="E336" s="38"/>
      <c r="F336" s="38"/>
      <c r="G336" s="40"/>
      <c r="H336" s="40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3"/>
      <c r="AG336" s="42"/>
      <c r="AH336" s="42"/>
      <c r="AI336" s="35"/>
      <c r="AJ336" s="42"/>
      <c r="AK336" s="42"/>
      <c r="AL336" s="42"/>
      <c r="AM336" s="42"/>
      <c r="AN336" s="42"/>
      <c r="AO336" s="42"/>
      <c r="AP336" s="41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</row>
    <row r="337" spans="1:53" ht="15.6" customHeight="1">
      <c r="A337" s="34"/>
      <c r="B337" s="36"/>
      <c r="C337" s="36"/>
      <c r="D337" s="34"/>
      <c r="E337" s="38"/>
      <c r="F337" s="38"/>
      <c r="G337" s="40"/>
      <c r="H337" s="40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3"/>
      <c r="AG337" s="42"/>
      <c r="AH337" s="42"/>
      <c r="AI337" s="35"/>
      <c r="AJ337" s="42"/>
      <c r="AK337" s="42"/>
      <c r="AL337" s="42"/>
      <c r="AM337" s="42"/>
      <c r="AN337" s="42"/>
      <c r="AO337" s="42"/>
      <c r="AP337" s="41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</row>
    <row r="338" spans="1:53" ht="15.6" customHeight="1">
      <c r="A338" s="34"/>
      <c r="B338" s="36"/>
      <c r="C338" s="36"/>
      <c r="D338" s="34"/>
      <c r="E338" s="38"/>
      <c r="F338" s="38"/>
      <c r="G338" s="40"/>
      <c r="H338" s="40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3"/>
      <c r="AG338" s="42"/>
      <c r="AH338" s="42"/>
      <c r="AI338" s="35"/>
      <c r="AJ338" s="42"/>
      <c r="AK338" s="42"/>
      <c r="AL338" s="42"/>
      <c r="AM338" s="42"/>
      <c r="AN338" s="42"/>
      <c r="AO338" s="42"/>
      <c r="AP338" s="41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</row>
    <row r="339" spans="1:53" ht="15.6" customHeight="1">
      <c r="A339" s="34"/>
      <c r="B339" s="36"/>
      <c r="C339" s="36"/>
      <c r="D339" s="34"/>
      <c r="E339" s="38"/>
      <c r="F339" s="38"/>
      <c r="G339" s="40"/>
      <c r="H339" s="40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3"/>
      <c r="AG339" s="42"/>
      <c r="AH339" s="42"/>
      <c r="AI339" s="35"/>
      <c r="AJ339" s="42"/>
      <c r="AK339" s="42"/>
      <c r="AL339" s="42"/>
      <c r="AM339" s="42"/>
      <c r="AN339" s="42"/>
      <c r="AO339" s="42"/>
      <c r="AP339" s="41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</row>
    <row r="340" spans="1:53" ht="15.6" customHeight="1">
      <c r="A340" s="34"/>
      <c r="B340" s="36"/>
      <c r="C340" s="36"/>
      <c r="D340" s="34"/>
      <c r="E340" s="38"/>
      <c r="F340" s="38"/>
      <c r="G340" s="40"/>
      <c r="H340" s="40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3"/>
      <c r="AG340" s="42"/>
      <c r="AH340" s="42"/>
      <c r="AI340" s="35"/>
      <c r="AJ340" s="42"/>
      <c r="AK340" s="42"/>
      <c r="AL340" s="42"/>
      <c r="AM340" s="42"/>
      <c r="AN340" s="42"/>
      <c r="AO340" s="42"/>
      <c r="AP340" s="41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</row>
    <row r="341" spans="1:53" ht="15.6" customHeight="1">
      <c r="A341" s="34"/>
      <c r="B341" s="36"/>
      <c r="C341" s="36"/>
      <c r="D341" s="34"/>
      <c r="E341" s="38"/>
      <c r="F341" s="38"/>
      <c r="G341" s="40"/>
      <c r="H341" s="40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3"/>
      <c r="AG341" s="42"/>
      <c r="AH341" s="42"/>
      <c r="AI341" s="35"/>
      <c r="AJ341" s="42"/>
      <c r="AK341" s="42"/>
      <c r="AL341" s="42"/>
      <c r="AM341" s="42"/>
      <c r="AN341" s="42"/>
      <c r="AO341" s="42"/>
      <c r="AP341" s="41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</row>
    <row r="342" spans="1:53" ht="15.6" customHeight="1">
      <c r="A342" s="34"/>
      <c r="B342" s="36"/>
      <c r="C342" s="36"/>
      <c r="D342" s="34"/>
      <c r="E342" s="38"/>
      <c r="F342" s="38"/>
      <c r="G342" s="40"/>
      <c r="H342" s="40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3"/>
      <c r="AG342" s="42"/>
      <c r="AH342" s="42"/>
      <c r="AI342" s="35"/>
      <c r="AJ342" s="42"/>
      <c r="AK342" s="42"/>
      <c r="AL342" s="42"/>
      <c r="AM342" s="42"/>
      <c r="AN342" s="42"/>
      <c r="AO342" s="42"/>
      <c r="AP342" s="41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</row>
    <row r="343" spans="1:53" ht="15.6" customHeight="1">
      <c r="A343" s="34"/>
      <c r="B343" s="36"/>
      <c r="C343" s="36"/>
      <c r="D343" s="34"/>
      <c r="E343" s="38"/>
      <c r="F343" s="38"/>
      <c r="G343" s="40"/>
      <c r="H343" s="40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3"/>
      <c r="AG343" s="42"/>
      <c r="AH343" s="42"/>
      <c r="AI343" s="35"/>
      <c r="AJ343" s="42"/>
      <c r="AK343" s="42"/>
      <c r="AL343" s="42"/>
      <c r="AM343" s="42"/>
      <c r="AN343" s="42"/>
      <c r="AO343" s="42"/>
      <c r="AP343" s="41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</row>
    <row r="344" spans="1:53" ht="15.6" customHeight="1">
      <c r="A344" s="34"/>
      <c r="B344" s="36"/>
      <c r="C344" s="36"/>
      <c r="D344" s="34"/>
      <c r="E344" s="38"/>
      <c r="F344" s="38"/>
      <c r="G344" s="40"/>
      <c r="H344" s="40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3"/>
      <c r="AG344" s="42"/>
      <c r="AH344" s="42"/>
      <c r="AI344" s="35"/>
      <c r="AJ344" s="42"/>
      <c r="AK344" s="42"/>
      <c r="AL344" s="42"/>
      <c r="AM344" s="42"/>
      <c r="AN344" s="42"/>
      <c r="AO344" s="42"/>
      <c r="AP344" s="41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</row>
    <row r="345" spans="1:53" ht="15.6" customHeight="1">
      <c r="A345" s="34"/>
      <c r="B345" s="36"/>
      <c r="C345" s="36"/>
      <c r="D345" s="34"/>
      <c r="E345" s="38"/>
      <c r="F345" s="38"/>
      <c r="G345" s="40"/>
      <c r="H345" s="40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3"/>
      <c r="AG345" s="42"/>
      <c r="AH345" s="42"/>
      <c r="AI345" s="35"/>
      <c r="AJ345" s="42"/>
      <c r="AK345" s="42"/>
      <c r="AL345" s="42"/>
      <c r="AM345" s="42"/>
      <c r="AN345" s="42"/>
      <c r="AO345" s="42"/>
      <c r="AP345" s="41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</row>
    <row r="346" spans="1:53" ht="15.6" customHeight="1">
      <c r="A346" s="34"/>
      <c r="B346" s="36"/>
      <c r="C346" s="36"/>
      <c r="D346" s="34"/>
      <c r="E346" s="38"/>
      <c r="F346" s="38"/>
      <c r="G346" s="40"/>
      <c r="H346" s="40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3"/>
      <c r="AG346" s="42"/>
      <c r="AH346" s="42"/>
      <c r="AI346" s="35"/>
      <c r="AJ346" s="42"/>
      <c r="AK346" s="42"/>
      <c r="AL346" s="42"/>
      <c r="AM346" s="42"/>
      <c r="AN346" s="42"/>
      <c r="AO346" s="42"/>
      <c r="AP346" s="41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</row>
    <row r="347" spans="1:53" ht="15.6" customHeight="1">
      <c r="A347" s="34"/>
      <c r="B347" s="36"/>
      <c r="C347" s="36"/>
      <c r="D347" s="34"/>
      <c r="E347" s="38"/>
      <c r="F347" s="38"/>
      <c r="G347" s="40"/>
      <c r="H347" s="40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3"/>
      <c r="AG347" s="42"/>
      <c r="AH347" s="42"/>
      <c r="AI347" s="35"/>
      <c r="AJ347" s="42"/>
      <c r="AK347" s="42"/>
      <c r="AL347" s="42"/>
      <c r="AM347" s="42"/>
      <c r="AN347" s="42"/>
      <c r="AO347" s="42"/>
      <c r="AP347" s="41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</row>
    <row r="348" spans="1:53" ht="15.6" customHeight="1">
      <c r="A348" s="34"/>
      <c r="B348" s="36"/>
      <c r="C348" s="36"/>
      <c r="D348" s="34"/>
      <c r="E348" s="38"/>
      <c r="F348" s="38"/>
      <c r="G348" s="40"/>
      <c r="H348" s="40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3"/>
      <c r="AG348" s="42"/>
      <c r="AH348" s="42"/>
      <c r="AI348" s="35"/>
      <c r="AJ348" s="42"/>
      <c r="AK348" s="42"/>
      <c r="AL348" s="42"/>
      <c r="AM348" s="42"/>
      <c r="AN348" s="42"/>
      <c r="AO348" s="42"/>
      <c r="AP348" s="41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</row>
    <row r="349" spans="1:53" ht="15.6" customHeight="1">
      <c r="A349" s="34"/>
      <c r="B349" s="36"/>
      <c r="C349" s="36"/>
      <c r="D349" s="34"/>
      <c r="E349" s="38"/>
      <c r="F349" s="38"/>
      <c r="G349" s="40"/>
      <c r="H349" s="40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3"/>
      <c r="AG349" s="42"/>
      <c r="AH349" s="42"/>
      <c r="AI349" s="35"/>
      <c r="AJ349" s="42"/>
      <c r="AK349" s="42"/>
      <c r="AL349" s="42"/>
      <c r="AM349" s="42"/>
      <c r="AN349" s="42"/>
      <c r="AO349" s="42"/>
      <c r="AP349" s="41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</row>
    <row r="350" spans="1:53" ht="15.6" customHeight="1">
      <c r="A350" s="34"/>
      <c r="B350" s="36"/>
      <c r="C350" s="36"/>
      <c r="D350" s="34"/>
      <c r="E350" s="38"/>
      <c r="F350" s="38"/>
      <c r="G350" s="40"/>
      <c r="H350" s="40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3"/>
      <c r="AG350" s="42"/>
      <c r="AH350" s="42"/>
      <c r="AI350" s="35"/>
      <c r="AJ350" s="42"/>
      <c r="AK350" s="42"/>
      <c r="AL350" s="42"/>
      <c r="AM350" s="42"/>
      <c r="AN350" s="42"/>
      <c r="AO350" s="42"/>
      <c r="AP350" s="41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</row>
    <row r="351" spans="1:53" ht="15.6" customHeight="1">
      <c r="A351" s="34"/>
      <c r="B351" s="36"/>
      <c r="C351" s="36"/>
      <c r="D351" s="34"/>
      <c r="E351" s="38"/>
      <c r="F351" s="38"/>
      <c r="G351" s="40"/>
      <c r="H351" s="40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3"/>
      <c r="AG351" s="42"/>
      <c r="AH351" s="42"/>
      <c r="AI351" s="35"/>
      <c r="AJ351" s="42"/>
      <c r="AK351" s="42"/>
      <c r="AL351" s="42"/>
      <c r="AM351" s="42"/>
      <c r="AN351" s="42"/>
      <c r="AO351" s="42"/>
      <c r="AP351" s="41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</row>
    <row r="352" spans="1:53" ht="15.6" customHeight="1">
      <c r="A352" s="34"/>
      <c r="B352" s="36"/>
      <c r="C352" s="36"/>
      <c r="D352" s="34"/>
      <c r="E352" s="38"/>
      <c r="F352" s="38"/>
      <c r="G352" s="40"/>
      <c r="H352" s="40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3"/>
      <c r="AG352" s="42"/>
      <c r="AH352" s="42"/>
      <c r="AI352" s="35"/>
      <c r="AJ352" s="42"/>
      <c r="AK352" s="42"/>
      <c r="AL352" s="42"/>
      <c r="AM352" s="42"/>
      <c r="AN352" s="42"/>
      <c r="AO352" s="42"/>
      <c r="AP352" s="41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</row>
    <row r="353" spans="1:53" ht="15.6" customHeight="1">
      <c r="A353" s="34"/>
      <c r="B353" s="36"/>
      <c r="C353" s="36"/>
      <c r="D353" s="34"/>
      <c r="E353" s="38"/>
      <c r="F353" s="38"/>
      <c r="G353" s="40"/>
      <c r="H353" s="40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3"/>
      <c r="AG353" s="42"/>
      <c r="AH353" s="42"/>
      <c r="AI353" s="35"/>
      <c r="AJ353" s="42"/>
      <c r="AK353" s="42"/>
      <c r="AL353" s="42"/>
      <c r="AM353" s="42"/>
      <c r="AN353" s="42"/>
      <c r="AO353" s="42"/>
      <c r="AP353" s="41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</row>
    <row r="354" spans="1:53" ht="15.6" customHeight="1">
      <c r="A354" s="34"/>
      <c r="B354" s="36"/>
      <c r="C354" s="36"/>
      <c r="D354" s="34"/>
      <c r="E354" s="38"/>
      <c r="F354" s="38"/>
      <c r="G354" s="40"/>
      <c r="H354" s="40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3"/>
      <c r="AG354" s="42"/>
      <c r="AH354" s="42"/>
      <c r="AI354" s="35"/>
      <c r="AJ354" s="42"/>
      <c r="AK354" s="42"/>
      <c r="AL354" s="42"/>
      <c r="AM354" s="42"/>
      <c r="AN354" s="42"/>
      <c r="AO354" s="42"/>
      <c r="AP354" s="41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</row>
    <row r="355" spans="1:53" ht="15.6" customHeight="1">
      <c r="A355" s="34"/>
      <c r="B355" s="36"/>
      <c r="C355" s="36"/>
      <c r="D355" s="34"/>
      <c r="E355" s="38"/>
      <c r="F355" s="38"/>
      <c r="G355" s="40"/>
      <c r="H355" s="40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3"/>
      <c r="AG355" s="42"/>
      <c r="AH355" s="42"/>
      <c r="AI355" s="35"/>
      <c r="AJ355" s="42"/>
      <c r="AK355" s="42"/>
      <c r="AL355" s="42"/>
      <c r="AM355" s="42"/>
      <c r="AN355" s="42"/>
      <c r="AO355" s="42"/>
      <c r="AP355" s="41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</row>
    <row r="356" spans="1:53" ht="15.6" customHeight="1">
      <c r="A356" s="34"/>
      <c r="B356" s="36"/>
      <c r="C356" s="36"/>
      <c r="D356" s="34"/>
      <c r="E356" s="38"/>
      <c r="F356" s="38"/>
      <c r="G356" s="40"/>
      <c r="H356" s="40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3"/>
      <c r="AG356" s="42"/>
      <c r="AH356" s="42"/>
      <c r="AI356" s="35"/>
      <c r="AJ356" s="42"/>
      <c r="AK356" s="42"/>
      <c r="AL356" s="42"/>
      <c r="AM356" s="42"/>
      <c r="AN356" s="42"/>
      <c r="AO356" s="42"/>
      <c r="AP356" s="41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</row>
    <row r="357" spans="1:53" ht="15.6" customHeight="1">
      <c r="A357" s="34"/>
      <c r="B357" s="36"/>
      <c r="C357" s="36"/>
      <c r="D357" s="34"/>
      <c r="E357" s="38"/>
      <c r="F357" s="38"/>
      <c r="G357" s="40"/>
      <c r="H357" s="40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3"/>
      <c r="AG357" s="42"/>
      <c r="AH357" s="42"/>
      <c r="AI357" s="35"/>
      <c r="AJ357" s="42"/>
      <c r="AK357" s="42"/>
      <c r="AL357" s="42"/>
      <c r="AM357" s="42"/>
      <c r="AN357" s="42"/>
      <c r="AO357" s="42"/>
      <c r="AP357" s="41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</row>
    <row r="358" spans="1:53" ht="15.6" customHeight="1">
      <c r="A358" s="34"/>
      <c r="B358" s="36"/>
      <c r="C358" s="36"/>
      <c r="D358" s="34"/>
      <c r="E358" s="38"/>
      <c r="F358" s="38"/>
      <c r="G358" s="40"/>
      <c r="H358" s="40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3"/>
      <c r="AG358" s="42"/>
      <c r="AH358" s="42"/>
      <c r="AI358" s="35"/>
      <c r="AJ358" s="42"/>
      <c r="AK358" s="42"/>
      <c r="AL358" s="42"/>
      <c r="AM358" s="42"/>
      <c r="AN358" s="42"/>
      <c r="AO358" s="42"/>
      <c r="AP358" s="41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</row>
    <row r="359" spans="1:53" ht="15.6" customHeight="1">
      <c r="A359" s="34"/>
      <c r="B359" s="36"/>
      <c r="C359" s="36"/>
      <c r="D359" s="34"/>
      <c r="E359" s="38"/>
      <c r="F359" s="38"/>
      <c r="G359" s="40"/>
      <c r="H359" s="40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3"/>
      <c r="AG359" s="42"/>
      <c r="AH359" s="42"/>
      <c r="AI359" s="35"/>
      <c r="AJ359" s="42"/>
      <c r="AK359" s="42"/>
      <c r="AL359" s="42"/>
      <c r="AM359" s="42"/>
      <c r="AN359" s="42"/>
      <c r="AO359" s="42"/>
      <c r="AP359" s="41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</row>
    <row r="360" spans="1:53" ht="15.6" customHeight="1">
      <c r="A360" s="34"/>
      <c r="B360" s="36"/>
      <c r="C360" s="36"/>
      <c r="D360" s="34"/>
      <c r="E360" s="38"/>
      <c r="F360" s="38"/>
      <c r="G360" s="40"/>
      <c r="H360" s="40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3"/>
      <c r="AG360" s="42"/>
      <c r="AH360" s="42"/>
      <c r="AI360" s="35"/>
      <c r="AJ360" s="42"/>
      <c r="AK360" s="42"/>
      <c r="AL360" s="42"/>
      <c r="AM360" s="42"/>
      <c r="AN360" s="42"/>
      <c r="AO360" s="42"/>
      <c r="AP360" s="41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</row>
    <row r="361" spans="1:53" ht="15.6" customHeight="1">
      <c r="A361" s="34"/>
      <c r="B361" s="36"/>
      <c r="C361" s="36"/>
      <c r="D361" s="34"/>
      <c r="E361" s="38"/>
      <c r="F361" s="38"/>
      <c r="G361" s="40"/>
      <c r="H361" s="40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3"/>
      <c r="AG361" s="42"/>
      <c r="AH361" s="42"/>
      <c r="AI361" s="35"/>
      <c r="AJ361" s="42"/>
      <c r="AK361" s="42"/>
      <c r="AL361" s="42"/>
      <c r="AM361" s="42"/>
      <c r="AN361" s="42"/>
      <c r="AO361" s="42"/>
      <c r="AP361" s="41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</row>
    <row r="362" spans="1:53" ht="15.6" customHeight="1">
      <c r="A362" s="34"/>
      <c r="B362" s="36"/>
      <c r="C362" s="36"/>
      <c r="D362" s="34"/>
      <c r="E362" s="38"/>
      <c r="F362" s="38"/>
      <c r="G362" s="40"/>
      <c r="H362" s="40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3"/>
      <c r="AG362" s="42"/>
      <c r="AH362" s="42"/>
      <c r="AI362" s="35"/>
      <c r="AJ362" s="42"/>
      <c r="AK362" s="42"/>
      <c r="AL362" s="42"/>
      <c r="AM362" s="42"/>
      <c r="AN362" s="42"/>
      <c r="AO362" s="42"/>
      <c r="AP362" s="41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</row>
    <row r="363" spans="1:53" ht="15.6" customHeight="1">
      <c r="A363" s="34"/>
      <c r="B363" s="36"/>
      <c r="C363" s="36"/>
      <c r="D363" s="34"/>
      <c r="E363" s="38"/>
      <c r="F363" s="38"/>
      <c r="G363" s="40"/>
      <c r="H363" s="40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3"/>
      <c r="AG363" s="42"/>
      <c r="AH363" s="42"/>
      <c r="AI363" s="35"/>
      <c r="AJ363" s="42"/>
      <c r="AK363" s="42"/>
      <c r="AL363" s="42"/>
      <c r="AM363" s="42"/>
      <c r="AN363" s="42"/>
      <c r="AO363" s="42"/>
      <c r="AP363" s="41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</row>
    <row r="364" spans="1:53" ht="15.6" customHeight="1">
      <c r="A364" s="34"/>
      <c r="B364" s="36"/>
      <c r="C364" s="36"/>
      <c r="D364" s="34"/>
      <c r="E364" s="38"/>
      <c r="F364" s="38"/>
      <c r="G364" s="40"/>
      <c r="H364" s="40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3"/>
      <c r="AG364" s="42"/>
      <c r="AH364" s="42"/>
      <c r="AI364" s="35"/>
      <c r="AJ364" s="42"/>
      <c r="AK364" s="42"/>
      <c r="AL364" s="42"/>
      <c r="AM364" s="42"/>
      <c r="AN364" s="42"/>
      <c r="AO364" s="42"/>
      <c r="AP364" s="41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</row>
    <row r="365" spans="1:53" ht="15.6" customHeight="1">
      <c r="A365" s="34"/>
      <c r="B365" s="36"/>
      <c r="C365" s="36"/>
      <c r="D365" s="34"/>
      <c r="E365" s="38"/>
      <c r="F365" s="38"/>
      <c r="G365" s="40"/>
      <c r="H365" s="40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3"/>
      <c r="AG365" s="42"/>
      <c r="AH365" s="42"/>
      <c r="AI365" s="35"/>
      <c r="AJ365" s="42"/>
      <c r="AK365" s="42"/>
      <c r="AL365" s="42"/>
      <c r="AM365" s="42"/>
      <c r="AN365" s="42"/>
      <c r="AO365" s="42"/>
      <c r="AP365" s="41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</row>
    <row r="366" spans="1:53" ht="15.6" customHeight="1">
      <c r="A366" s="34"/>
      <c r="B366" s="36"/>
      <c r="C366" s="36"/>
      <c r="D366" s="34"/>
      <c r="E366" s="38"/>
      <c r="F366" s="38"/>
      <c r="G366" s="40"/>
      <c r="H366" s="40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3"/>
      <c r="AG366" s="42"/>
      <c r="AH366" s="42"/>
      <c r="AI366" s="35"/>
      <c r="AJ366" s="42"/>
      <c r="AK366" s="42"/>
      <c r="AL366" s="42"/>
      <c r="AM366" s="42"/>
      <c r="AN366" s="42"/>
      <c r="AO366" s="42"/>
      <c r="AP366" s="41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</row>
    <row r="367" spans="1:53" ht="15.6" customHeight="1">
      <c r="A367" s="34"/>
      <c r="B367" s="36"/>
      <c r="C367" s="36"/>
      <c r="D367" s="34"/>
      <c r="E367" s="38"/>
      <c r="F367" s="38"/>
      <c r="G367" s="40"/>
      <c r="H367" s="40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3"/>
      <c r="AG367" s="42"/>
      <c r="AH367" s="42"/>
      <c r="AI367" s="35"/>
      <c r="AJ367" s="42"/>
      <c r="AK367" s="42"/>
      <c r="AL367" s="42"/>
      <c r="AM367" s="42"/>
      <c r="AN367" s="42"/>
      <c r="AO367" s="42"/>
      <c r="AP367" s="41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</row>
    <row r="368" spans="1:53" ht="15.6" customHeight="1">
      <c r="A368" s="34"/>
      <c r="B368" s="36"/>
      <c r="C368" s="36"/>
      <c r="D368" s="34"/>
      <c r="E368" s="38"/>
      <c r="F368" s="38"/>
      <c r="G368" s="40"/>
      <c r="H368" s="40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3"/>
      <c r="AG368" s="42"/>
      <c r="AH368" s="42"/>
      <c r="AI368" s="35"/>
      <c r="AJ368" s="42"/>
      <c r="AK368" s="42"/>
      <c r="AL368" s="42"/>
      <c r="AM368" s="42"/>
      <c r="AN368" s="42"/>
      <c r="AO368" s="42"/>
      <c r="AP368" s="41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</row>
    <row r="369" spans="1:53" ht="15.6" customHeight="1">
      <c r="A369" s="34"/>
      <c r="B369" s="36"/>
      <c r="C369" s="36"/>
      <c r="D369" s="34"/>
      <c r="E369" s="38"/>
      <c r="F369" s="38"/>
      <c r="G369" s="40"/>
      <c r="H369" s="40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3"/>
      <c r="AG369" s="42"/>
      <c r="AH369" s="42"/>
      <c r="AI369" s="35"/>
      <c r="AJ369" s="42"/>
      <c r="AK369" s="42"/>
      <c r="AL369" s="42"/>
      <c r="AM369" s="42"/>
      <c r="AN369" s="42"/>
      <c r="AO369" s="42"/>
      <c r="AP369" s="41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</row>
    <row r="370" spans="1:53" ht="15.6" customHeight="1">
      <c r="A370" s="34"/>
      <c r="B370" s="36"/>
      <c r="C370" s="36"/>
      <c r="D370" s="34"/>
      <c r="E370" s="38"/>
      <c r="F370" s="38"/>
      <c r="G370" s="40"/>
      <c r="H370" s="40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3"/>
      <c r="AG370" s="42"/>
      <c r="AH370" s="42"/>
      <c r="AI370" s="35"/>
      <c r="AJ370" s="42"/>
      <c r="AK370" s="42"/>
      <c r="AL370" s="42"/>
      <c r="AM370" s="42"/>
      <c r="AN370" s="42"/>
      <c r="AO370" s="42"/>
      <c r="AP370" s="41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</row>
    <row r="371" spans="1:53" ht="15.6" customHeight="1">
      <c r="A371" s="34"/>
      <c r="B371" s="36"/>
      <c r="C371" s="36"/>
      <c r="D371" s="34"/>
      <c r="E371" s="38"/>
      <c r="F371" s="38"/>
      <c r="G371" s="40"/>
      <c r="H371" s="40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3"/>
      <c r="AG371" s="42"/>
      <c r="AH371" s="42"/>
      <c r="AI371" s="35"/>
      <c r="AJ371" s="42"/>
      <c r="AK371" s="42"/>
      <c r="AL371" s="42"/>
      <c r="AM371" s="42"/>
      <c r="AN371" s="42"/>
      <c r="AO371" s="42"/>
      <c r="AP371" s="41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</row>
    <row r="372" spans="1:53" ht="15.6" customHeight="1">
      <c r="A372" s="34"/>
      <c r="B372" s="36"/>
      <c r="C372" s="36"/>
      <c r="D372" s="34"/>
      <c r="E372" s="38"/>
      <c r="F372" s="38"/>
      <c r="G372" s="40"/>
      <c r="H372" s="40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3"/>
      <c r="AG372" s="42"/>
      <c r="AH372" s="42"/>
      <c r="AI372" s="35"/>
      <c r="AJ372" s="42"/>
      <c r="AK372" s="42"/>
      <c r="AL372" s="42"/>
      <c r="AM372" s="42"/>
      <c r="AN372" s="42"/>
      <c r="AO372" s="42"/>
      <c r="AP372" s="41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</row>
    <row r="373" spans="1:53" ht="15.6" customHeight="1">
      <c r="A373" s="34"/>
      <c r="B373" s="36"/>
      <c r="C373" s="36"/>
      <c r="D373" s="34"/>
      <c r="E373" s="38"/>
      <c r="F373" s="38"/>
      <c r="G373" s="40"/>
      <c r="H373" s="40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3"/>
      <c r="AG373" s="42"/>
      <c r="AH373" s="42"/>
      <c r="AI373" s="35"/>
      <c r="AJ373" s="42"/>
      <c r="AK373" s="42"/>
      <c r="AL373" s="42"/>
      <c r="AM373" s="42"/>
      <c r="AN373" s="42"/>
      <c r="AO373" s="42"/>
      <c r="AP373" s="41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</row>
    <row r="374" spans="1:53" ht="15.6" customHeight="1">
      <c r="A374" s="34"/>
      <c r="B374" s="36"/>
      <c r="C374" s="36"/>
      <c r="D374" s="34"/>
      <c r="E374" s="38"/>
      <c r="F374" s="38"/>
      <c r="G374" s="40"/>
      <c r="H374" s="40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3"/>
      <c r="AG374" s="42"/>
      <c r="AH374" s="42"/>
      <c r="AI374" s="35"/>
      <c r="AJ374" s="42"/>
      <c r="AK374" s="42"/>
      <c r="AL374" s="42"/>
      <c r="AM374" s="42"/>
      <c r="AN374" s="42"/>
      <c r="AO374" s="42"/>
      <c r="AP374" s="41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</row>
    <row r="375" spans="1:53" ht="15.6" customHeight="1">
      <c r="A375" s="34"/>
      <c r="B375" s="36"/>
      <c r="C375" s="36"/>
      <c r="D375" s="34"/>
      <c r="E375" s="38"/>
      <c r="F375" s="38"/>
      <c r="G375" s="40"/>
      <c r="H375" s="40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3"/>
      <c r="AG375" s="42"/>
      <c r="AH375" s="42"/>
      <c r="AI375" s="35"/>
      <c r="AJ375" s="42"/>
      <c r="AK375" s="42"/>
      <c r="AL375" s="42"/>
      <c r="AM375" s="42"/>
      <c r="AN375" s="42"/>
      <c r="AO375" s="42"/>
      <c r="AP375" s="41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</row>
    <row r="376" spans="1:53" ht="15.6" customHeight="1">
      <c r="A376" s="34"/>
      <c r="B376" s="36"/>
      <c r="C376" s="36"/>
      <c r="D376" s="34"/>
      <c r="E376" s="38"/>
      <c r="F376" s="38"/>
      <c r="G376" s="40"/>
      <c r="H376" s="40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3"/>
      <c r="AG376" s="42"/>
      <c r="AH376" s="42"/>
      <c r="AI376" s="35"/>
      <c r="AJ376" s="42"/>
      <c r="AK376" s="42"/>
      <c r="AL376" s="42"/>
      <c r="AM376" s="42"/>
      <c r="AN376" s="42"/>
      <c r="AO376" s="42"/>
      <c r="AP376" s="41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</row>
    <row r="377" spans="1:53" ht="15.6" customHeight="1">
      <c r="A377" s="34"/>
      <c r="B377" s="36"/>
      <c r="C377" s="36"/>
      <c r="D377" s="34"/>
      <c r="E377" s="38"/>
      <c r="F377" s="38"/>
      <c r="G377" s="40"/>
      <c r="H377" s="40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3"/>
      <c r="AG377" s="42"/>
      <c r="AH377" s="42"/>
      <c r="AI377" s="35"/>
      <c r="AJ377" s="42"/>
      <c r="AK377" s="42"/>
      <c r="AL377" s="42"/>
      <c r="AM377" s="42"/>
      <c r="AN377" s="42"/>
      <c r="AO377" s="42"/>
      <c r="AP377" s="41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</row>
    <row r="378" spans="1:53" ht="15.6" customHeight="1">
      <c r="A378" s="34"/>
      <c r="B378" s="36"/>
      <c r="C378" s="36"/>
      <c r="D378" s="34"/>
      <c r="E378" s="38"/>
      <c r="F378" s="38"/>
      <c r="G378" s="40"/>
      <c r="H378" s="40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3"/>
      <c r="AG378" s="42"/>
      <c r="AH378" s="42"/>
      <c r="AI378" s="35"/>
      <c r="AJ378" s="42"/>
      <c r="AK378" s="42"/>
      <c r="AL378" s="42"/>
      <c r="AM378" s="42"/>
      <c r="AN378" s="42"/>
      <c r="AO378" s="42"/>
      <c r="AP378" s="41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</row>
    <row r="379" spans="1:53" ht="15.6" customHeight="1">
      <c r="A379" s="34"/>
      <c r="B379" s="36"/>
      <c r="C379" s="36"/>
      <c r="D379" s="34"/>
      <c r="E379" s="38"/>
      <c r="F379" s="38"/>
      <c r="G379" s="40"/>
      <c r="H379" s="40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3"/>
      <c r="AG379" s="42"/>
      <c r="AH379" s="42"/>
      <c r="AI379" s="35"/>
      <c r="AJ379" s="42"/>
      <c r="AK379" s="42"/>
      <c r="AL379" s="42"/>
      <c r="AM379" s="42"/>
      <c r="AN379" s="42"/>
      <c r="AO379" s="42"/>
      <c r="AP379" s="41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</row>
    <row r="380" spans="1:53" ht="15.6" customHeight="1">
      <c r="A380" s="34"/>
      <c r="B380" s="36"/>
      <c r="C380" s="36"/>
      <c r="D380" s="34"/>
      <c r="E380" s="38"/>
      <c r="F380" s="38"/>
      <c r="G380" s="40"/>
      <c r="H380" s="40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3"/>
      <c r="AG380" s="42"/>
      <c r="AH380" s="42"/>
      <c r="AI380" s="35"/>
      <c r="AJ380" s="42"/>
      <c r="AK380" s="42"/>
      <c r="AL380" s="42"/>
      <c r="AM380" s="42"/>
      <c r="AN380" s="42"/>
      <c r="AO380" s="42"/>
      <c r="AP380" s="41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</row>
    <row r="381" spans="1:53" ht="15.6" customHeight="1">
      <c r="A381" s="34"/>
      <c r="B381" s="36"/>
      <c r="C381" s="36"/>
      <c r="D381" s="34"/>
      <c r="E381" s="38"/>
      <c r="F381" s="38"/>
      <c r="G381" s="40"/>
      <c r="H381" s="40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3"/>
      <c r="AG381" s="42"/>
      <c r="AH381" s="42"/>
      <c r="AI381" s="35"/>
      <c r="AJ381" s="42"/>
      <c r="AK381" s="42"/>
      <c r="AL381" s="42"/>
      <c r="AM381" s="42"/>
      <c r="AN381" s="42"/>
      <c r="AO381" s="42"/>
      <c r="AP381" s="41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</row>
    <row r="382" spans="1:53" ht="15.6" customHeight="1">
      <c r="A382" s="34"/>
      <c r="B382" s="36"/>
      <c r="C382" s="36"/>
      <c r="D382" s="34"/>
      <c r="E382" s="38"/>
      <c r="F382" s="38"/>
      <c r="G382" s="40"/>
      <c r="H382" s="40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3"/>
      <c r="AG382" s="42"/>
      <c r="AH382" s="42"/>
      <c r="AI382" s="35"/>
      <c r="AJ382" s="42"/>
      <c r="AK382" s="42"/>
      <c r="AL382" s="42"/>
      <c r="AM382" s="42"/>
      <c r="AN382" s="42"/>
      <c r="AO382" s="42"/>
      <c r="AP382" s="41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</row>
    <row r="383" spans="1:53" ht="15.6" customHeight="1">
      <c r="A383" s="34"/>
      <c r="B383" s="36"/>
      <c r="C383" s="36"/>
      <c r="D383" s="34"/>
      <c r="E383" s="38"/>
      <c r="F383" s="38"/>
      <c r="G383" s="40"/>
      <c r="H383" s="40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3"/>
      <c r="AG383" s="42"/>
      <c r="AH383" s="42"/>
      <c r="AI383" s="35"/>
      <c r="AJ383" s="42"/>
      <c r="AK383" s="42"/>
      <c r="AL383" s="42"/>
      <c r="AM383" s="42"/>
      <c r="AN383" s="42"/>
      <c r="AO383" s="42"/>
      <c r="AP383" s="41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</row>
    <row r="384" spans="1:53" ht="15.6" customHeight="1">
      <c r="A384" s="34"/>
      <c r="B384" s="36"/>
      <c r="C384" s="36"/>
      <c r="D384" s="34"/>
      <c r="E384" s="38"/>
      <c r="F384" s="38"/>
      <c r="G384" s="40"/>
      <c r="H384" s="40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3"/>
      <c r="AG384" s="42"/>
      <c r="AH384" s="42"/>
      <c r="AI384" s="35"/>
      <c r="AJ384" s="42"/>
      <c r="AK384" s="42"/>
      <c r="AL384" s="42"/>
      <c r="AM384" s="42"/>
      <c r="AN384" s="42"/>
      <c r="AO384" s="42"/>
      <c r="AP384" s="41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</row>
    <row r="385" spans="1:53" ht="15.6" customHeight="1">
      <c r="A385" s="34"/>
      <c r="B385" s="36"/>
      <c r="C385" s="36"/>
      <c r="D385" s="34"/>
      <c r="E385" s="38"/>
      <c r="F385" s="38"/>
      <c r="G385" s="40"/>
      <c r="H385" s="40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3"/>
      <c r="AG385" s="42"/>
      <c r="AH385" s="42"/>
      <c r="AI385" s="35"/>
      <c r="AJ385" s="42"/>
      <c r="AK385" s="42"/>
      <c r="AL385" s="42"/>
      <c r="AM385" s="42"/>
      <c r="AN385" s="42"/>
      <c r="AO385" s="42"/>
      <c r="AP385" s="41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</row>
    <row r="386" spans="1:53" ht="15.6" customHeight="1">
      <c r="A386" s="34"/>
      <c r="B386" s="36"/>
      <c r="C386" s="36"/>
      <c r="D386" s="34"/>
      <c r="E386" s="38"/>
      <c r="F386" s="38"/>
      <c r="G386" s="40"/>
      <c r="H386" s="40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3"/>
      <c r="AG386" s="42"/>
      <c r="AH386" s="42"/>
      <c r="AI386" s="35"/>
      <c r="AJ386" s="42"/>
      <c r="AK386" s="42"/>
      <c r="AL386" s="42"/>
      <c r="AM386" s="42"/>
      <c r="AN386" s="42"/>
      <c r="AO386" s="42"/>
      <c r="AP386" s="41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</row>
    <row r="387" spans="1:53" ht="15.6" customHeight="1">
      <c r="A387" s="34"/>
      <c r="B387" s="36"/>
      <c r="C387" s="36"/>
      <c r="D387" s="34"/>
      <c r="E387" s="38"/>
      <c r="F387" s="38"/>
      <c r="G387" s="40"/>
      <c r="H387" s="40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3"/>
      <c r="AG387" s="42"/>
      <c r="AH387" s="42"/>
      <c r="AI387" s="35"/>
      <c r="AJ387" s="42"/>
      <c r="AK387" s="42"/>
      <c r="AL387" s="42"/>
      <c r="AM387" s="42"/>
      <c r="AN387" s="42"/>
      <c r="AO387" s="42"/>
      <c r="AP387" s="41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</row>
    <row r="388" spans="1:53" ht="15.6" customHeight="1">
      <c r="A388" s="34"/>
      <c r="B388" s="36"/>
      <c r="C388" s="36"/>
      <c r="D388" s="34"/>
      <c r="E388" s="38"/>
      <c r="F388" s="38"/>
      <c r="G388" s="40"/>
      <c r="H388" s="40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3"/>
      <c r="AG388" s="42"/>
      <c r="AH388" s="42"/>
      <c r="AI388" s="35"/>
      <c r="AJ388" s="42"/>
      <c r="AK388" s="42"/>
      <c r="AL388" s="42"/>
      <c r="AM388" s="42"/>
      <c r="AN388" s="42"/>
      <c r="AO388" s="42"/>
      <c r="AP388" s="41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</row>
    <row r="389" spans="1:53" ht="15.6" customHeight="1">
      <c r="A389" s="34"/>
      <c r="B389" s="36"/>
      <c r="C389" s="36"/>
      <c r="D389" s="34"/>
      <c r="E389" s="38"/>
      <c r="F389" s="38"/>
      <c r="G389" s="40"/>
      <c r="H389" s="40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3"/>
      <c r="AG389" s="42"/>
      <c r="AH389" s="42"/>
      <c r="AI389" s="35"/>
      <c r="AJ389" s="42"/>
      <c r="AK389" s="42"/>
      <c r="AL389" s="42"/>
      <c r="AM389" s="42"/>
      <c r="AN389" s="42"/>
      <c r="AO389" s="42"/>
      <c r="AP389" s="41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</row>
    <row r="390" spans="1:53" ht="15.6" customHeight="1">
      <c r="A390" s="34"/>
      <c r="B390" s="36"/>
      <c r="C390" s="36"/>
      <c r="D390" s="34"/>
      <c r="E390" s="38"/>
      <c r="F390" s="38"/>
      <c r="G390" s="40"/>
      <c r="H390" s="40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3"/>
      <c r="AG390" s="42"/>
      <c r="AH390" s="42"/>
      <c r="AI390" s="35"/>
      <c r="AJ390" s="42"/>
      <c r="AK390" s="42"/>
      <c r="AL390" s="42"/>
      <c r="AM390" s="42"/>
      <c r="AN390" s="42"/>
      <c r="AO390" s="42"/>
      <c r="AP390" s="41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</row>
    <row r="391" spans="1:53" ht="15.6" customHeight="1">
      <c r="A391" s="34"/>
      <c r="B391" s="36"/>
      <c r="C391" s="36"/>
      <c r="D391" s="34"/>
      <c r="E391" s="38"/>
      <c r="F391" s="38"/>
      <c r="G391" s="40"/>
      <c r="H391" s="40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3"/>
      <c r="AG391" s="42"/>
      <c r="AH391" s="42"/>
      <c r="AI391" s="35"/>
      <c r="AJ391" s="42"/>
      <c r="AK391" s="42"/>
      <c r="AL391" s="42"/>
      <c r="AM391" s="42"/>
      <c r="AN391" s="42"/>
      <c r="AO391" s="42"/>
      <c r="AP391" s="41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</row>
    <row r="392" spans="1:53" ht="15.6" customHeight="1">
      <c r="A392" s="34"/>
      <c r="B392" s="36"/>
      <c r="C392" s="36"/>
      <c r="D392" s="34"/>
      <c r="E392" s="38"/>
      <c r="F392" s="38"/>
      <c r="G392" s="40"/>
      <c r="H392" s="40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3"/>
      <c r="AG392" s="42"/>
      <c r="AH392" s="42"/>
      <c r="AI392" s="35"/>
      <c r="AJ392" s="42"/>
      <c r="AK392" s="42"/>
      <c r="AL392" s="42"/>
      <c r="AM392" s="42"/>
      <c r="AN392" s="42"/>
      <c r="AO392" s="42"/>
      <c r="AP392" s="41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</row>
    <row r="393" spans="1:53" ht="15.6" customHeight="1">
      <c r="A393" s="34"/>
      <c r="B393" s="36"/>
      <c r="C393" s="36"/>
      <c r="D393" s="34"/>
      <c r="E393" s="38"/>
      <c r="F393" s="38"/>
      <c r="G393" s="40"/>
      <c r="H393" s="40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3"/>
      <c r="AG393" s="42"/>
      <c r="AH393" s="42"/>
      <c r="AI393" s="35"/>
      <c r="AJ393" s="42"/>
      <c r="AK393" s="42"/>
      <c r="AL393" s="42"/>
      <c r="AM393" s="42"/>
      <c r="AN393" s="42"/>
      <c r="AO393" s="42"/>
      <c r="AP393" s="41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</row>
    <row r="394" spans="1:53" ht="15.6" customHeight="1">
      <c r="A394" s="34"/>
      <c r="B394" s="36"/>
      <c r="C394" s="36"/>
      <c r="D394" s="34"/>
      <c r="E394" s="38"/>
      <c r="F394" s="38"/>
      <c r="G394" s="40"/>
      <c r="H394" s="40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3"/>
      <c r="AG394" s="42"/>
      <c r="AH394" s="42"/>
      <c r="AI394" s="35"/>
      <c r="AJ394" s="42"/>
      <c r="AK394" s="42"/>
      <c r="AL394" s="42"/>
      <c r="AM394" s="42"/>
      <c r="AN394" s="42"/>
      <c r="AO394" s="42"/>
      <c r="AP394" s="41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</row>
    <row r="395" spans="1:53" ht="15.6" customHeight="1">
      <c r="A395" s="34"/>
      <c r="B395" s="36"/>
      <c r="C395" s="36"/>
      <c r="D395" s="34"/>
      <c r="E395" s="38"/>
      <c r="F395" s="38"/>
      <c r="G395" s="40"/>
      <c r="H395" s="40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3"/>
      <c r="AG395" s="42"/>
      <c r="AH395" s="42"/>
      <c r="AI395" s="35"/>
      <c r="AJ395" s="42"/>
      <c r="AK395" s="42"/>
      <c r="AL395" s="42"/>
      <c r="AM395" s="42"/>
      <c r="AN395" s="42"/>
      <c r="AO395" s="42"/>
      <c r="AP395" s="41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</row>
    <row r="396" spans="1:53" ht="15.6" customHeight="1">
      <c r="A396" s="34"/>
      <c r="B396" s="36"/>
      <c r="C396" s="36"/>
      <c r="D396" s="34"/>
      <c r="E396" s="38"/>
      <c r="F396" s="38"/>
      <c r="G396" s="40"/>
      <c r="H396" s="40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3"/>
      <c r="AG396" s="42"/>
      <c r="AH396" s="42"/>
      <c r="AI396" s="35"/>
      <c r="AJ396" s="42"/>
      <c r="AK396" s="42"/>
      <c r="AL396" s="42"/>
      <c r="AM396" s="42"/>
      <c r="AN396" s="42"/>
      <c r="AO396" s="42"/>
      <c r="AP396" s="41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</row>
    <row r="397" spans="1:53" ht="15.6" customHeight="1">
      <c r="A397" s="34"/>
      <c r="B397" s="36"/>
      <c r="C397" s="36"/>
      <c r="D397" s="34"/>
      <c r="E397" s="38"/>
      <c r="F397" s="38"/>
      <c r="G397" s="40"/>
      <c r="H397" s="40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3"/>
      <c r="AG397" s="42"/>
      <c r="AH397" s="42"/>
      <c r="AI397" s="35"/>
      <c r="AJ397" s="42"/>
      <c r="AK397" s="42"/>
      <c r="AL397" s="42"/>
      <c r="AM397" s="42"/>
      <c r="AN397" s="42"/>
      <c r="AO397" s="42"/>
      <c r="AP397" s="41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</row>
    <row r="398" spans="1:53" ht="15.6" customHeight="1">
      <c r="A398" s="34"/>
      <c r="B398" s="36"/>
      <c r="C398" s="36"/>
      <c r="D398" s="34"/>
      <c r="E398" s="38"/>
      <c r="F398" s="38"/>
      <c r="G398" s="40"/>
      <c r="H398" s="40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3"/>
      <c r="AG398" s="42"/>
      <c r="AH398" s="42"/>
      <c r="AI398" s="35"/>
      <c r="AJ398" s="42"/>
      <c r="AK398" s="42"/>
      <c r="AL398" s="42"/>
      <c r="AM398" s="42"/>
      <c r="AN398" s="42"/>
      <c r="AO398" s="42"/>
      <c r="AP398" s="41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</row>
    <row r="399" spans="1:53" ht="15.6" customHeight="1">
      <c r="A399" s="34"/>
      <c r="B399" s="36"/>
      <c r="C399" s="36"/>
      <c r="D399" s="34"/>
      <c r="E399" s="38"/>
      <c r="F399" s="38"/>
      <c r="G399" s="40"/>
      <c r="H399" s="40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3"/>
      <c r="AG399" s="42"/>
      <c r="AH399" s="42"/>
      <c r="AI399" s="35"/>
      <c r="AJ399" s="42"/>
      <c r="AK399" s="42"/>
      <c r="AL399" s="42"/>
      <c r="AM399" s="42"/>
      <c r="AN399" s="42"/>
      <c r="AO399" s="42"/>
      <c r="AP399" s="41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</row>
    <row r="400" spans="1:53" ht="15.6" customHeight="1">
      <c r="A400" s="34"/>
      <c r="B400" s="36"/>
      <c r="C400" s="36"/>
      <c r="D400" s="34"/>
      <c r="E400" s="38"/>
      <c r="F400" s="38"/>
      <c r="G400" s="40"/>
      <c r="H400" s="40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3"/>
      <c r="AG400" s="42"/>
      <c r="AH400" s="42"/>
      <c r="AI400" s="35"/>
      <c r="AJ400" s="42"/>
      <c r="AK400" s="42"/>
      <c r="AL400" s="42"/>
      <c r="AM400" s="42"/>
      <c r="AN400" s="42"/>
      <c r="AO400" s="42"/>
      <c r="AP400" s="41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</row>
    <row r="401" spans="1:53" ht="15.6" customHeight="1">
      <c r="A401" s="34"/>
      <c r="B401" s="36"/>
      <c r="C401" s="36"/>
      <c r="D401" s="34"/>
      <c r="E401" s="38"/>
      <c r="F401" s="38"/>
      <c r="G401" s="40"/>
      <c r="H401" s="40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3"/>
      <c r="AG401" s="42"/>
      <c r="AH401" s="42"/>
      <c r="AI401" s="35"/>
      <c r="AJ401" s="42"/>
      <c r="AK401" s="42"/>
      <c r="AL401" s="42"/>
      <c r="AM401" s="42"/>
      <c r="AN401" s="42"/>
      <c r="AO401" s="42"/>
      <c r="AP401" s="41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</row>
    <row r="402" spans="1:53" ht="15.6" customHeight="1">
      <c r="A402" s="34"/>
      <c r="B402" s="36"/>
      <c r="C402" s="36"/>
      <c r="D402" s="34"/>
      <c r="E402" s="38"/>
      <c r="F402" s="38"/>
      <c r="G402" s="40"/>
      <c r="H402" s="40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3"/>
      <c r="AG402" s="42"/>
      <c r="AH402" s="42"/>
      <c r="AI402" s="35"/>
      <c r="AJ402" s="42"/>
      <c r="AK402" s="42"/>
      <c r="AL402" s="42"/>
      <c r="AM402" s="42"/>
      <c r="AN402" s="42"/>
      <c r="AO402" s="42"/>
      <c r="AP402" s="41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</row>
    <row r="403" spans="1:53" ht="15.6" customHeight="1">
      <c r="A403" s="34"/>
      <c r="B403" s="36"/>
      <c r="C403" s="36"/>
      <c r="D403" s="34"/>
      <c r="E403" s="38"/>
      <c r="F403" s="38"/>
      <c r="G403" s="40"/>
      <c r="H403" s="40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3"/>
      <c r="AG403" s="42"/>
      <c r="AH403" s="42"/>
      <c r="AI403" s="35"/>
      <c r="AJ403" s="42"/>
      <c r="AK403" s="42"/>
      <c r="AL403" s="42"/>
      <c r="AM403" s="42"/>
      <c r="AN403" s="42"/>
      <c r="AO403" s="42"/>
      <c r="AP403" s="41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</row>
    <row r="404" spans="1:53" ht="15.6" customHeight="1">
      <c r="A404" s="34"/>
      <c r="B404" s="36"/>
      <c r="C404" s="36"/>
      <c r="D404" s="34"/>
      <c r="E404" s="38"/>
      <c r="F404" s="38"/>
      <c r="G404" s="40"/>
      <c r="H404" s="40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3"/>
      <c r="AG404" s="42"/>
      <c r="AH404" s="42"/>
      <c r="AI404" s="35"/>
      <c r="AJ404" s="42"/>
      <c r="AK404" s="42"/>
      <c r="AL404" s="42"/>
      <c r="AM404" s="42"/>
      <c r="AN404" s="42"/>
      <c r="AO404" s="42"/>
      <c r="AP404" s="41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</row>
    <row r="405" spans="1:53" ht="15.6" customHeight="1">
      <c r="A405" s="34"/>
      <c r="B405" s="36"/>
      <c r="C405" s="36"/>
      <c r="D405" s="34"/>
      <c r="E405" s="38"/>
      <c r="F405" s="38"/>
      <c r="G405" s="40"/>
      <c r="H405" s="40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3"/>
      <c r="AG405" s="42"/>
      <c r="AH405" s="42"/>
      <c r="AI405" s="35"/>
      <c r="AJ405" s="42"/>
      <c r="AK405" s="42"/>
      <c r="AL405" s="42"/>
      <c r="AM405" s="42"/>
      <c r="AN405" s="42"/>
      <c r="AO405" s="42"/>
      <c r="AP405" s="41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</row>
    <row r="406" spans="1:53" ht="15.6" customHeight="1">
      <c r="A406" s="34"/>
      <c r="B406" s="36"/>
      <c r="C406" s="36"/>
      <c r="D406" s="34"/>
      <c r="E406" s="38"/>
      <c r="F406" s="38"/>
      <c r="G406" s="40"/>
      <c r="H406" s="40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3"/>
      <c r="AG406" s="42"/>
      <c r="AH406" s="42"/>
      <c r="AI406" s="35"/>
      <c r="AJ406" s="42"/>
      <c r="AK406" s="42"/>
      <c r="AL406" s="42"/>
      <c r="AM406" s="42"/>
      <c r="AN406" s="42"/>
      <c r="AO406" s="42"/>
      <c r="AP406" s="41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</row>
    <row r="407" spans="1:53" ht="15.6" customHeight="1">
      <c r="A407" s="34"/>
      <c r="B407" s="36"/>
      <c r="C407" s="36"/>
      <c r="D407" s="34"/>
      <c r="E407" s="38"/>
      <c r="F407" s="38"/>
      <c r="G407" s="40"/>
      <c r="H407" s="40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3"/>
      <c r="AG407" s="42"/>
      <c r="AH407" s="42"/>
      <c r="AI407" s="35"/>
      <c r="AJ407" s="42"/>
      <c r="AK407" s="42"/>
      <c r="AL407" s="42"/>
      <c r="AM407" s="42"/>
      <c r="AN407" s="42"/>
      <c r="AO407" s="42"/>
      <c r="AP407" s="41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</row>
    <row r="408" spans="1:53" ht="15.6" customHeight="1">
      <c r="A408" s="34"/>
      <c r="B408" s="36"/>
      <c r="C408" s="36"/>
      <c r="D408" s="34"/>
      <c r="E408" s="38"/>
      <c r="F408" s="38"/>
      <c r="G408" s="40"/>
      <c r="H408" s="40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3"/>
      <c r="AG408" s="42"/>
      <c r="AH408" s="42"/>
      <c r="AI408" s="35"/>
      <c r="AJ408" s="42"/>
      <c r="AK408" s="42"/>
      <c r="AL408" s="42"/>
      <c r="AM408" s="42"/>
      <c r="AN408" s="42"/>
      <c r="AO408" s="42"/>
      <c r="AP408" s="41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</row>
    <row r="409" spans="1:53" ht="15.6" customHeight="1">
      <c r="A409" s="34"/>
      <c r="B409" s="36"/>
      <c r="C409" s="36"/>
      <c r="D409" s="34"/>
      <c r="E409" s="38"/>
      <c r="F409" s="38"/>
      <c r="G409" s="40"/>
      <c r="H409" s="40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3"/>
      <c r="AG409" s="42"/>
      <c r="AH409" s="42"/>
      <c r="AI409" s="35"/>
      <c r="AJ409" s="42"/>
      <c r="AK409" s="42"/>
      <c r="AL409" s="42"/>
      <c r="AM409" s="42"/>
      <c r="AN409" s="42"/>
      <c r="AO409" s="42"/>
      <c r="AP409" s="41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</row>
    <row r="410" spans="1:53" ht="15.6" customHeight="1">
      <c r="A410" s="34"/>
      <c r="B410" s="36"/>
      <c r="C410" s="36"/>
      <c r="D410" s="34"/>
      <c r="E410" s="38"/>
      <c r="F410" s="38"/>
      <c r="G410" s="40"/>
      <c r="H410" s="40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3"/>
      <c r="AG410" s="42"/>
      <c r="AH410" s="42"/>
      <c r="AI410" s="35"/>
      <c r="AJ410" s="42"/>
      <c r="AK410" s="42"/>
      <c r="AL410" s="42"/>
      <c r="AM410" s="42"/>
      <c r="AN410" s="42"/>
      <c r="AO410" s="42"/>
      <c r="AP410" s="41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</row>
    <row r="411" spans="1:53" ht="15.6" customHeight="1">
      <c r="A411" s="34"/>
      <c r="B411" s="36"/>
      <c r="C411" s="36"/>
      <c r="D411" s="34"/>
      <c r="E411" s="38"/>
      <c r="F411" s="38"/>
      <c r="G411" s="40"/>
      <c r="H411" s="40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3"/>
      <c r="AG411" s="42"/>
      <c r="AH411" s="42"/>
      <c r="AI411" s="35"/>
      <c r="AJ411" s="42"/>
      <c r="AK411" s="42"/>
      <c r="AL411" s="42"/>
      <c r="AM411" s="42"/>
      <c r="AN411" s="42"/>
      <c r="AO411" s="42"/>
      <c r="AP411" s="41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</row>
    <row r="412" spans="1:53" ht="15.6" customHeight="1">
      <c r="A412" s="34"/>
      <c r="B412" s="36"/>
      <c r="C412" s="36"/>
      <c r="D412" s="34"/>
      <c r="E412" s="38"/>
      <c r="F412" s="38"/>
      <c r="G412" s="40"/>
      <c r="H412" s="40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3"/>
      <c r="AG412" s="42"/>
      <c r="AH412" s="42"/>
      <c r="AI412" s="35"/>
      <c r="AJ412" s="42"/>
      <c r="AK412" s="42"/>
      <c r="AL412" s="42"/>
      <c r="AM412" s="42"/>
      <c r="AN412" s="42"/>
      <c r="AO412" s="42"/>
      <c r="AP412" s="41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</row>
    <row r="413" spans="1:53" ht="15.6" customHeight="1">
      <c r="A413" s="34"/>
      <c r="B413" s="36"/>
      <c r="C413" s="36"/>
      <c r="D413" s="34"/>
      <c r="E413" s="38"/>
      <c r="F413" s="38"/>
      <c r="G413" s="40"/>
      <c r="H413" s="40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3"/>
      <c r="AG413" s="42"/>
      <c r="AH413" s="42"/>
      <c r="AI413" s="35"/>
      <c r="AJ413" s="42"/>
      <c r="AK413" s="42"/>
      <c r="AL413" s="42"/>
      <c r="AM413" s="42"/>
      <c r="AN413" s="42"/>
      <c r="AO413" s="42"/>
      <c r="AP413" s="41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</row>
    <row r="414" spans="1:53" ht="15.6" customHeight="1">
      <c r="A414" s="34"/>
      <c r="B414" s="36"/>
      <c r="C414" s="36"/>
      <c r="D414" s="34"/>
      <c r="E414" s="38"/>
      <c r="F414" s="38"/>
      <c r="G414" s="40"/>
      <c r="H414" s="40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3"/>
      <c r="AG414" s="42"/>
      <c r="AH414" s="42"/>
      <c r="AI414" s="35"/>
      <c r="AJ414" s="42"/>
      <c r="AK414" s="42"/>
      <c r="AL414" s="42"/>
      <c r="AM414" s="42"/>
      <c r="AN414" s="42"/>
      <c r="AO414" s="42"/>
      <c r="AP414" s="41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</row>
    <row r="415" spans="1:53" ht="15.6" customHeight="1">
      <c r="A415" s="34"/>
      <c r="B415" s="36"/>
      <c r="C415" s="36"/>
      <c r="D415" s="34"/>
      <c r="E415" s="38"/>
      <c r="F415" s="38"/>
      <c r="G415" s="40"/>
      <c r="H415" s="40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3"/>
      <c r="AG415" s="42"/>
      <c r="AH415" s="42"/>
      <c r="AI415" s="35"/>
      <c r="AJ415" s="42"/>
      <c r="AK415" s="42"/>
      <c r="AL415" s="42"/>
      <c r="AM415" s="42"/>
      <c r="AN415" s="42"/>
      <c r="AO415" s="42"/>
      <c r="AP415" s="41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</row>
    <row r="416" spans="1:53" ht="15.6" customHeight="1">
      <c r="A416" s="34"/>
      <c r="B416" s="36"/>
      <c r="C416" s="36"/>
      <c r="D416" s="34"/>
      <c r="E416" s="38"/>
      <c r="F416" s="38"/>
      <c r="G416" s="40"/>
      <c r="H416" s="40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3"/>
      <c r="AG416" s="42"/>
      <c r="AH416" s="42"/>
      <c r="AI416" s="35"/>
      <c r="AJ416" s="42"/>
      <c r="AK416" s="42"/>
      <c r="AL416" s="42"/>
      <c r="AM416" s="42"/>
      <c r="AN416" s="42"/>
      <c r="AO416" s="42"/>
      <c r="AP416" s="41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</row>
    <row r="417" spans="1:53" ht="15.6" customHeight="1">
      <c r="A417" s="34"/>
      <c r="B417" s="36"/>
      <c r="C417" s="36"/>
      <c r="D417" s="34"/>
      <c r="E417" s="38"/>
      <c r="F417" s="38"/>
      <c r="G417" s="40"/>
      <c r="H417" s="40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3"/>
      <c r="AG417" s="42"/>
      <c r="AH417" s="42"/>
      <c r="AI417" s="35"/>
      <c r="AJ417" s="42"/>
      <c r="AK417" s="42"/>
      <c r="AL417" s="42"/>
      <c r="AM417" s="42"/>
      <c r="AN417" s="42"/>
      <c r="AO417" s="42"/>
      <c r="AP417" s="41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</row>
    <row r="418" spans="1:53" ht="15.6" customHeight="1">
      <c r="A418" s="34"/>
      <c r="B418" s="36"/>
      <c r="C418" s="36"/>
      <c r="D418" s="34"/>
      <c r="E418" s="38"/>
      <c r="F418" s="38"/>
      <c r="G418" s="40"/>
      <c r="H418" s="40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3"/>
      <c r="AG418" s="42"/>
      <c r="AH418" s="42"/>
      <c r="AI418" s="35"/>
      <c r="AJ418" s="42"/>
      <c r="AK418" s="42"/>
      <c r="AL418" s="42"/>
      <c r="AM418" s="42"/>
      <c r="AN418" s="42"/>
      <c r="AO418" s="42"/>
      <c r="AP418" s="41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</row>
    <row r="419" spans="1:53" ht="15.6" customHeight="1">
      <c r="A419" s="34"/>
      <c r="B419" s="36"/>
      <c r="C419" s="36"/>
      <c r="D419" s="34"/>
      <c r="E419" s="38"/>
      <c r="F419" s="38"/>
      <c r="G419" s="40"/>
      <c r="H419" s="40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3"/>
      <c r="AG419" s="42"/>
      <c r="AH419" s="42"/>
      <c r="AI419" s="35"/>
      <c r="AJ419" s="42"/>
      <c r="AK419" s="42"/>
      <c r="AL419" s="42"/>
      <c r="AM419" s="42"/>
      <c r="AN419" s="42"/>
      <c r="AO419" s="42"/>
      <c r="AP419" s="41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</row>
    <row r="420" spans="1:53" ht="15.6" customHeight="1">
      <c r="A420" s="34"/>
      <c r="B420" s="36"/>
      <c r="C420" s="36"/>
      <c r="D420" s="34"/>
      <c r="E420" s="38"/>
      <c r="F420" s="38"/>
      <c r="G420" s="40"/>
      <c r="H420" s="40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3"/>
      <c r="AG420" s="42"/>
      <c r="AH420" s="42"/>
      <c r="AI420" s="35"/>
      <c r="AJ420" s="42"/>
      <c r="AK420" s="42"/>
      <c r="AL420" s="42"/>
      <c r="AM420" s="42"/>
      <c r="AN420" s="42"/>
      <c r="AO420" s="42"/>
      <c r="AP420" s="41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</row>
    <row r="421" spans="1:53" ht="15.6" customHeight="1">
      <c r="A421" s="34"/>
      <c r="B421" s="36"/>
      <c r="C421" s="36"/>
      <c r="D421" s="34"/>
      <c r="E421" s="38"/>
      <c r="F421" s="38"/>
      <c r="G421" s="40"/>
      <c r="H421" s="40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3"/>
      <c r="AG421" s="42"/>
      <c r="AH421" s="42"/>
      <c r="AI421" s="35"/>
      <c r="AJ421" s="42"/>
      <c r="AK421" s="42"/>
      <c r="AL421" s="42"/>
      <c r="AM421" s="42"/>
      <c r="AN421" s="42"/>
      <c r="AO421" s="42"/>
      <c r="AP421" s="41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</row>
    <row r="422" spans="1:53" ht="15.6" customHeight="1">
      <c r="A422" s="34"/>
      <c r="B422" s="36"/>
      <c r="C422" s="36"/>
      <c r="D422" s="34"/>
      <c r="E422" s="38"/>
      <c r="F422" s="38"/>
      <c r="G422" s="40"/>
      <c r="H422" s="40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3"/>
      <c r="AG422" s="42"/>
      <c r="AH422" s="42"/>
      <c r="AI422" s="35"/>
      <c r="AJ422" s="42"/>
      <c r="AK422" s="42"/>
      <c r="AL422" s="42"/>
      <c r="AM422" s="42"/>
      <c r="AN422" s="42"/>
      <c r="AO422" s="42"/>
      <c r="AP422" s="41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</row>
    <row r="423" spans="1:53" ht="15.6" customHeight="1">
      <c r="A423" s="34"/>
      <c r="B423" s="36"/>
      <c r="C423" s="36"/>
      <c r="D423" s="34"/>
      <c r="E423" s="38"/>
      <c r="F423" s="38"/>
      <c r="G423" s="40"/>
      <c r="H423" s="40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3"/>
      <c r="AG423" s="42"/>
      <c r="AH423" s="42"/>
      <c r="AI423" s="35"/>
      <c r="AJ423" s="42"/>
      <c r="AK423" s="42"/>
      <c r="AL423" s="42"/>
      <c r="AM423" s="42"/>
      <c r="AN423" s="42"/>
      <c r="AO423" s="42"/>
      <c r="AP423" s="41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</row>
    <row r="424" spans="1:53" ht="15.6" customHeight="1">
      <c r="A424" s="34"/>
      <c r="B424" s="36"/>
      <c r="C424" s="36"/>
      <c r="D424" s="34"/>
      <c r="E424" s="38"/>
      <c r="F424" s="38"/>
      <c r="G424" s="40"/>
      <c r="H424" s="40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3"/>
      <c r="AG424" s="42"/>
      <c r="AH424" s="42"/>
      <c r="AI424" s="35"/>
      <c r="AJ424" s="42"/>
      <c r="AK424" s="42"/>
      <c r="AL424" s="42"/>
      <c r="AM424" s="42"/>
      <c r="AN424" s="42"/>
      <c r="AO424" s="42"/>
      <c r="AP424" s="41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</row>
    <row r="425" spans="1:53" ht="15.6" customHeight="1">
      <c r="A425" s="34"/>
      <c r="B425" s="36"/>
      <c r="C425" s="36"/>
      <c r="D425" s="34"/>
      <c r="E425" s="38"/>
      <c r="F425" s="38"/>
      <c r="G425" s="40"/>
      <c r="H425" s="40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3"/>
      <c r="AG425" s="42"/>
      <c r="AH425" s="42"/>
      <c r="AI425" s="35"/>
      <c r="AJ425" s="42"/>
      <c r="AK425" s="42"/>
      <c r="AL425" s="42"/>
      <c r="AM425" s="42"/>
      <c r="AN425" s="42"/>
      <c r="AO425" s="42"/>
      <c r="AP425" s="41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</row>
    <row r="426" spans="1:53" ht="15.6" customHeight="1">
      <c r="A426" s="34"/>
      <c r="B426" s="36"/>
      <c r="C426" s="36"/>
      <c r="D426" s="34"/>
      <c r="E426" s="38"/>
      <c r="F426" s="38"/>
      <c r="G426" s="40"/>
      <c r="H426" s="40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3"/>
      <c r="AG426" s="42"/>
      <c r="AH426" s="42"/>
      <c r="AI426" s="35"/>
      <c r="AJ426" s="42"/>
      <c r="AK426" s="42"/>
      <c r="AL426" s="42"/>
      <c r="AM426" s="42"/>
      <c r="AN426" s="42"/>
      <c r="AO426" s="42"/>
      <c r="AP426" s="41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</row>
    <row r="427" spans="1:53" ht="15.6" customHeight="1">
      <c r="A427" s="34"/>
      <c r="B427" s="36"/>
      <c r="C427" s="36"/>
      <c r="D427" s="34"/>
      <c r="E427" s="38"/>
      <c r="F427" s="38"/>
      <c r="G427" s="40"/>
      <c r="H427" s="40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3"/>
      <c r="AG427" s="42"/>
      <c r="AH427" s="42"/>
      <c r="AI427" s="35"/>
      <c r="AJ427" s="42"/>
      <c r="AK427" s="42"/>
      <c r="AL427" s="42"/>
      <c r="AM427" s="42"/>
      <c r="AN427" s="42"/>
      <c r="AO427" s="42"/>
      <c r="AP427" s="41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</row>
    <row r="428" spans="1:53" ht="15.6" customHeight="1">
      <c r="A428" s="34"/>
      <c r="B428" s="36"/>
      <c r="C428" s="36"/>
      <c r="D428" s="34"/>
      <c r="E428" s="38"/>
      <c r="F428" s="38"/>
      <c r="G428" s="40"/>
      <c r="H428" s="40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3"/>
      <c r="AG428" s="42"/>
      <c r="AH428" s="42"/>
      <c r="AI428" s="35"/>
      <c r="AJ428" s="42"/>
      <c r="AK428" s="42"/>
      <c r="AL428" s="42"/>
      <c r="AM428" s="42"/>
      <c r="AN428" s="42"/>
      <c r="AO428" s="42"/>
      <c r="AP428" s="41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</row>
    <row r="429" spans="1:53" ht="15.6" customHeight="1">
      <c r="A429" s="34"/>
      <c r="B429" s="36"/>
      <c r="C429" s="36"/>
      <c r="D429" s="34"/>
      <c r="E429" s="38"/>
      <c r="F429" s="38"/>
      <c r="G429" s="40"/>
      <c r="H429" s="40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3"/>
      <c r="AG429" s="42"/>
      <c r="AH429" s="42"/>
      <c r="AI429" s="35"/>
      <c r="AJ429" s="42"/>
      <c r="AK429" s="42"/>
      <c r="AL429" s="42"/>
      <c r="AM429" s="42"/>
      <c r="AN429" s="42"/>
      <c r="AO429" s="42"/>
      <c r="AP429" s="41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</row>
    <row r="430" spans="1:53" ht="15.6" customHeight="1">
      <c r="A430" s="34"/>
      <c r="B430" s="36"/>
      <c r="C430" s="36"/>
      <c r="D430" s="34"/>
      <c r="E430" s="38"/>
      <c r="F430" s="38"/>
      <c r="G430" s="40"/>
      <c r="H430" s="40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3"/>
      <c r="AG430" s="42"/>
      <c r="AH430" s="42"/>
      <c r="AI430" s="35"/>
      <c r="AJ430" s="42"/>
      <c r="AK430" s="42"/>
      <c r="AL430" s="42"/>
      <c r="AM430" s="42"/>
      <c r="AN430" s="42"/>
      <c r="AO430" s="42"/>
      <c r="AP430" s="41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</row>
    <row r="431" spans="1:53" ht="15.6" customHeight="1">
      <c r="A431" s="34"/>
      <c r="B431" s="36"/>
      <c r="C431" s="36"/>
      <c r="D431" s="34"/>
      <c r="E431" s="38"/>
      <c r="F431" s="38"/>
      <c r="G431" s="40"/>
      <c r="H431" s="40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3"/>
      <c r="AG431" s="42"/>
      <c r="AH431" s="42"/>
      <c r="AI431" s="35"/>
      <c r="AJ431" s="42"/>
      <c r="AK431" s="42"/>
      <c r="AL431" s="42"/>
      <c r="AM431" s="42"/>
      <c r="AN431" s="42"/>
      <c r="AO431" s="42"/>
      <c r="AP431" s="41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</row>
    <row r="432" spans="1:53" ht="15.6" customHeight="1">
      <c r="A432" s="34"/>
      <c r="B432" s="36"/>
      <c r="C432" s="36"/>
      <c r="D432" s="34"/>
      <c r="E432" s="38"/>
      <c r="F432" s="38"/>
      <c r="G432" s="40"/>
      <c r="H432" s="40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3"/>
      <c r="AG432" s="42"/>
      <c r="AH432" s="42"/>
      <c r="AI432" s="35"/>
      <c r="AJ432" s="42"/>
      <c r="AK432" s="42"/>
      <c r="AL432" s="42"/>
      <c r="AM432" s="42"/>
      <c r="AN432" s="42"/>
      <c r="AO432" s="42"/>
      <c r="AP432" s="41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</row>
    <row r="433" spans="1:53" ht="15.6" customHeight="1">
      <c r="A433" s="34"/>
      <c r="B433" s="36"/>
      <c r="C433" s="36"/>
      <c r="D433" s="34"/>
      <c r="E433" s="38"/>
      <c r="F433" s="38"/>
      <c r="G433" s="40"/>
      <c r="H433" s="40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3"/>
      <c r="AG433" s="42"/>
      <c r="AH433" s="42"/>
      <c r="AI433" s="35"/>
      <c r="AJ433" s="42"/>
      <c r="AK433" s="42"/>
      <c r="AL433" s="42"/>
      <c r="AM433" s="42"/>
      <c r="AN433" s="42"/>
      <c r="AO433" s="42"/>
      <c r="AP433" s="41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</row>
    <row r="434" spans="1:53" ht="15.6" customHeight="1">
      <c r="A434" s="34"/>
      <c r="B434" s="36"/>
      <c r="C434" s="36"/>
      <c r="D434" s="34"/>
      <c r="E434" s="38"/>
      <c r="F434" s="38"/>
      <c r="G434" s="40"/>
      <c r="H434" s="40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3"/>
      <c r="AG434" s="42"/>
      <c r="AH434" s="42"/>
      <c r="AI434" s="35"/>
      <c r="AJ434" s="42"/>
      <c r="AK434" s="42"/>
      <c r="AL434" s="42"/>
      <c r="AM434" s="42"/>
      <c r="AN434" s="42"/>
      <c r="AO434" s="42"/>
      <c r="AP434" s="41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</row>
    <row r="435" spans="1:53" ht="15.6" customHeight="1">
      <c r="A435" s="34"/>
      <c r="B435" s="36"/>
      <c r="C435" s="36"/>
      <c r="D435" s="34"/>
      <c r="E435" s="38"/>
      <c r="F435" s="38"/>
      <c r="G435" s="40"/>
      <c r="H435" s="40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3"/>
      <c r="AG435" s="42"/>
      <c r="AH435" s="42"/>
      <c r="AI435" s="35"/>
      <c r="AJ435" s="42"/>
      <c r="AK435" s="42"/>
      <c r="AL435" s="42"/>
      <c r="AM435" s="42"/>
      <c r="AN435" s="42"/>
      <c r="AO435" s="42"/>
      <c r="AP435" s="41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</row>
    <row r="436" spans="1:53" ht="15.6" customHeight="1">
      <c r="A436" s="34"/>
      <c r="B436" s="36"/>
      <c r="C436" s="36"/>
      <c r="D436" s="34"/>
      <c r="E436" s="38"/>
      <c r="F436" s="38"/>
      <c r="G436" s="40"/>
      <c r="H436" s="40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3"/>
      <c r="AG436" s="42"/>
      <c r="AH436" s="42"/>
      <c r="AI436" s="35"/>
      <c r="AJ436" s="42"/>
      <c r="AK436" s="42"/>
      <c r="AL436" s="42"/>
      <c r="AM436" s="42"/>
      <c r="AN436" s="42"/>
      <c r="AO436" s="42"/>
      <c r="AP436" s="41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</row>
    <row r="437" spans="1:53" ht="15.6" customHeight="1">
      <c r="A437" s="34"/>
      <c r="B437" s="36"/>
      <c r="C437" s="36"/>
      <c r="D437" s="34"/>
      <c r="E437" s="38"/>
      <c r="F437" s="38"/>
      <c r="G437" s="40"/>
      <c r="H437" s="40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3"/>
      <c r="AG437" s="42"/>
      <c r="AH437" s="42"/>
      <c r="AI437" s="35"/>
      <c r="AJ437" s="42"/>
      <c r="AK437" s="42"/>
      <c r="AL437" s="42"/>
      <c r="AM437" s="42"/>
      <c r="AN437" s="42"/>
      <c r="AO437" s="42"/>
      <c r="AP437" s="41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</row>
    <row r="438" spans="1:53" ht="15.6" customHeight="1">
      <c r="A438" s="34"/>
      <c r="B438" s="36"/>
      <c r="C438" s="36"/>
      <c r="D438" s="34"/>
      <c r="E438" s="38"/>
      <c r="F438" s="38"/>
      <c r="G438" s="40"/>
      <c r="H438" s="40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3"/>
      <c r="AG438" s="42"/>
      <c r="AH438" s="42"/>
      <c r="AI438" s="35"/>
      <c r="AJ438" s="42"/>
      <c r="AK438" s="42"/>
      <c r="AL438" s="42"/>
      <c r="AM438" s="42"/>
      <c r="AN438" s="42"/>
      <c r="AO438" s="42"/>
      <c r="AP438" s="41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</row>
    <row r="439" spans="1:53" ht="15.6" customHeight="1">
      <c r="A439" s="34"/>
      <c r="B439" s="36"/>
      <c r="C439" s="36"/>
      <c r="D439" s="34"/>
      <c r="E439" s="38"/>
      <c r="F439" s="38"/>
      <c r="G439" s="40"/>
      <c r="H439" s="40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3"/>
      <c r="AG439" s="42"/>
      <c r="AH439" s="42"/>
      <c r="AI439" s="35"/>
      <c r="AJ439" s="42"/>
      <c r="AK439" s="42"/>
      <c r="AL439" s="42"/>
      <c r="AM439" s="42"/>
      <c r="AN439" s="42"/>
      <c r="AO439" s="42"/>
      <c r="AP439" s="41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</row>
    <row r="440" spans="1:53" ht="15.6" customHeight="1">
      <c r="A440" s="34"/>
      <c r="B440" s="36"/>
      <c r="C440" s="36"/>
      <c r="D440" s="34"/>
      <c r="E440" s="38"/>
      <c r="F440" s="38"/>
      <c r="G440" s="40"/>
      <c r="H440" s="40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3"/>
      <c r="AG440" s="42"/>
      <c r="AH440" s="42"/>
      <c r="AI440" s="35"/>
      <c r="AJ440" s="42"/>
      <c r="AK440" s="42"/>
      <c r="AL440" s="42"/>
      <c r="AM440" s="42"/>
      <c r="AN440" s="42"/>
      <c r="AO440" s="42"/>
      <c r="AP440" s="41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</row>
    <row r="441" spans="1:53" ht="15.6" customHeight="1">
      <c r="A441" s="34"/>
      <c r="B441" s="36"/>
      <c r="C441" s="36"/>
      <c r="D441" s="34"/>
      <c r="E441" s="38"/>
      <c r="F441" s="38"/>
      <c r="G441" s="40"/>
      <c r="H441" s="40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3"/>
      <c r="AG441" s="42"/>
      <c r="AH441" s="42"/>
      <c r="AI441" s="35"/>
      <c r="AJ441" s="42"/>
      <c r="AK441" s="42"/>
      <c r="AL441" s="42"/>
      <c r="AM441" s="42"/>
      <c r="AN441" s="42"/>
      <c r="AO441" s="42"/>
      <c r="AP441" s="41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</row>
    <row r="442" spans="1:53" ht="15.6" customHeight="1">
      <c r="A442" s="34"/>
      <c r="B442" s="36"/>
      <c r="C442" s="36"/>
      <c r="D442" s="34"/>
      <c r="E442" s="38"/>
      <c r="F442" s="38"/>
      <c r="G442" s="40"/>
      <c r="H442" s="40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3"/>
      <c r="AG442" s="42"/>
      <c r="AH442" s="42"/>
      <c r="AI442" s="35"/>
      <c r="AJ442" s="42"/>
      <c r="AK442" s="42"/>
      <c r="AL442" s="42"/>
      <c r="AM442" s="42"/>
      <c r="AN442" s="42"/>
      <c r="AO442" s="42"/>
      <c r="AP442" s="41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</row>
    <row r="443" spans="1:53" ht="15.6" customHeight="1">
      <c r="A443" s="34"/>
      <c r="B443" s="36"/>
      <c r="C443" s="36"/>
      <c r="D443" s="34"/>
      <c r="E443" s="38"/>
      <c r="F443" s="38"/>
      <c r="G443" s="40"/>
      <c r="H443" s="40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3"/>
      <c r="AG443" s="42"/>
      <c r="AH443" s="42"/>
      <c r="AI443" s="35"/>
      <c r="AJ443" s="42"/>
      <c r="AK443" s="42"/>
      <c r="AL443" s="42"/>
      <c r="AM443" s="42"/>
      <c r="AN443" s="42"/>
      <c r="AO443" s="42"/>
      <c r="AP443" s="41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</row>
    <row r="444" spans="1:53" ht="15.6" customHeight="1">
      <c r="A444" s="34"/>
      <c r="B444" s="36"/>
      <c r="C444" s="36"/>
      <c r="D444" s="34"/>
      <c r="E444" s="38"/>
      <c r="F444" s="38"/>
      <c r="G444" s="40"/>
      <c r="H444" s="40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3"/>
      <c r="AG444" s="42"/>
      <c r="AH444" s="42"/>
      <c r="AI444" s="35"/>
      <c r="AJ444" s="42"/>
      <c r="AK444" s="42"/>
      <c r="AL444" s="42"/>
      <c r="AM444" s="42"/>
      <c r="AN444" s="42"/>
      <c r="AO444" s="42"/>
      <c r="AP444" s="41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</row>
    <row r="445" spans="1:53" ht="15.6" customHeight="1">
      <c r="A445" s="34"/>
      <c r="B445" s="36"/>
      <c r="C445" s="36"/>
      <c r="D445" s="34"/>
      <c r="E445" s="38"/>
      <c r="F445" s="38"/>
      <c r="G445" s="40"/>
      <c r="H445" s="40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3"/>
      <c r="AG445" s="42"/>
      <c r="AH445" s="42"/>
      <c r="AI445" s="35"/>
      <c r="AJ445" s="42"/>
      <c r="AK445" s="42"/>
      <c r="AL445" s="42"/>
      <c r="AM445" s="42"/>
      <c r="AN445" s="42"/>
      <c r="AO445" s="42"/>
      <c r="AP445" s="41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</row>
    <row r="446" spans="1:53" ht="15.6" customHeight="1">
      <c r="A446" s="34"/>
      <c r="B446" s="36"/>
      <c r="C446" s="36"/>
      <c r="D446" s="34"/>
      <c r="E446" s="38"/>
      <c r="F446" s="38"/>
      <c r="G446" s="40"/>
      <c r="H446" s="40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3"/>
      <c r="AG446" s="42"/>
      <c r="AH446" s="42"/>
      <c r="AI446" s="35"/>
      <c r="AJ446" s="42"/>
      <c r="AK446" s="42"/>
      <c r="AL446" s="42"/>
      <c r="AM446" s="42"/>
      <c r="AN446" s="42"/>
      <c r="AO446" s="42"/>
      <c r="AP446" s="41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</row>
    <row r="447" spans="1:53" ht="15.6" customHeight="1">
      <c r="A447" s="34"/>
      <c r="B447" s="36"/>
      <c r="C447" s="36"/>
      <c r="D447" s="34"/>
      <c r="E447" s="38"/>
      <c r="F447" s="38"/>
      <c r="G447" s="40"/>
      <c r="H447" s="40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3"/>
      <c r="AG447" s="42"/>
      <c r="AH447" s="42"/>
      <c r="AI447" s="35"/>
      <c r="AJ447" s="42"/>
      <c r="AK447" s="42"/>
      <c r="AL447" s="42"/>
      <c r="AM447" s="42"/>
      <c r="AN447" s="42"/>
      <c r="AO447" s="42"/>
      <c r="AP447" s="41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</row>
    <row r="448" spans="1:53" ht="15.6" customHeight="1">
      <c r="A448" s="34"/>
      <c r="B448" s="36"/>
      <c r="C448" s="36"/>
      <c r="D448" s="34"/>
      <c r="E448" s="38"/>
      <c r="F448" s="38"/>
      <c r="G448" s="40"/>
      <c r="H448" s="40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3"/>
      <c r="AG448" s="42"/>
      <c r="AH448" s="42"/>
      <c r="AI448" s="35"/>
      <c r="AJ448" s="42"/>
      <c r="AK448" s="42"/>
      <c r="AL448" s="42"/>
      <c r="AM448" s="42"/>
      <c r="AN448" s="42"/>
      <c r="AO448" s="42"/>
      <c r="AP448" s="41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</row>
    <row r="449" spans="1:53" ht="15.6" customHeight="1">
      <c r="A449" s="34"/>
      <c r="B449" s="36"/>
      <c r="C449" s="36"/>
      <c r="D449" s="34"/>
      <c r="E449" s="38"/>
      <c r="F449" s="38"/>
      <c r="G449" s="40"/>
      <c r="H449" s="40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3"/>
      <c r="AG449" s="42"/>
      <c r="AH449" s="42"/>
      <c r="AI449" s="35"/>
      <c r="AJ449" s="42"/>
      <c r="AK449" s="42"/>
      <c r="AL449" s="42"/>
      <c r="AM449" s="42"/>
      <c r="AN449" s="42"/>
      <c r="AO449" s="42"/>
      <c r="AP449" s="41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</row>
    <row r="450" spans="1:53" ht="15.6" customHeight="1">
      <c r="A450" s="36"/>
      <c r="B450" s="36"/>
      <c r="C450" s="36"/>
      <c r="D450" s="34"/>
      <c r="E450" s="38"/>
      <c r="F450" s="38"/>
      <c r="G450" s="40"/>
      <c r="H450" s="40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3"/>
      <c r="AG450" s="42"/>
      <c r="AH450" s="42"/>
      <c r="AI450" s="35"/>
      <c r="AJ450" s="42"/>
      <c r="AK450" s="42"/>
      <c r="AL450" s="42"/>
      <c r="AM450" s="42"/>
      <c r="AN450" s="42"/>
      <c r="AO450" s="42"/>
      <c r="AP450" s="41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</row>
    <row r="451" spans="1:53" ht="15.6" customHeight="1">
      <c r="A451" s="36"/>
      <c r="B451" s="36"/>
      <c r="C451" s="36"/>
      <c r="D451" s="34"/>
      <c r="E451" s="38"/>
      <c r="F451" s="38"/>
      <c r="G451" s="40"/>
      <c r="H451" s="40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3"/>
      <c r="AG451" s="42"/>
      <c r="AH451" s="42"/>
      <c r="AI451" s="35"/>
      <c r="AJ451" s="42"/>
      <c r="AK451" s="42"/>
      <c r="AL451" s="42"/>
      <c r="AM451" s="42"/>
      <c r="AN451" s="42"/>
      <c r="AO451" s="42"/>
      <c r="AP451" s="41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</row>
    <row r="452" spans="1:53" ht="15.6" customHeight="1">
      <c r="A452" s="36"/>
      <c r="B452" s="36"/>
      <c r="C452" s="36"/>
      <c r="D452" s="34"/>
      <c r="E452" s="38"/>
      <c r="F452" s="38"/>
      <c r="G452" s="40"/>
      <c r="H452" s="40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3"/>
      <c r="AG452" s="42"/>
      <c r="AH452" s="42"/>
      <c r="AI452" s="35"/>
      <c r="AJ452" s="42"/>
      <c r="AK452" s="42"/>
      <c r="AL452" s="42"/>
      <c r="AM452" s="42"/>
      <c r="AN452" s="42"/>
      <c r="AO452" s="42"/>
      <c r="AP452" s="41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</row>
    <row r="453" spans="1:53" ht="15.6" customHeight="1">
      <c r="A453" s="36"/>
      <c r="B453" s="36"/>
      <c r="C453" s="36"/>
      <c r="D453" s="34"/>
      <c r="E453" s="38"/>
      <c r="F453" s="38"/>
      <c r="G453" s="40"/>
      <c r="H453" s="40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3"/>
      <c r="AG453" s="42"/>
      <c r="AH453" s="42"/>
      <c r="AI453" s="35"/>
      <c r="AJ453" s="42"/>
      <c r="AK453" s="42"/>
      <c r="AL453" s="42"/>
      <c r="AM453" s="42"/>
      <c r="AN453" s="42"/>
      <c r="AO453" s="42"/>
      <c r="AP453" s="41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</row>
    <row r="454" spans="1:53" ht="15.6" customHeight="1">
      <c r="A454" s="36"/>
      <c r="B454" s="36"/>
      <c r="C454" s="36"/>
      <c r="D454" s="34"/>
      <c r="E454" s="38"/>
      <c r="F454" s="38"/>
      <c r="G454" s="40"/>
      <c r="H454" s="40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3"/>
      <c r="AG454" s="42"/>
      <c r="AH454" s="42"/>
      <c r="AI454" s="35"/>
      <c r="AJ454" s="42"/>
      <c r="AK454" s="42"/>
      <c r="AL454" s="42"/>
      <c r="AM454" s="42"/>
      <c r="AN454" s="42"/>
      <c r="AO454" s="42"/>
      <c r="AP454" s="41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</row>
    <row r="455" spans="1:53" ht="15.6" customHeight="1">
      <c r="A455" s="36"/>
      <c r="B455" s="36"/>
      <c r="C455" s="36"/>
      <c r="D455" s="34"/>
      <c r="E455" s="38"/>
      <c r="F455" s="38"/>
      <c r="G455" s="40"/>
      <c r="H455" s="40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3"/>
      <c r="AG455" s="42"/>
      <c r="AH455" s="42"/>
      <c r="AI455" s="35"/>
      <c r="AJ455" s="42"/>
      <c r="AK455" s="42"/>
      <c r="AL455" s="42"/>
      <c r="AM455" s="42"/>
      <c r="AN455" s="42"/>
      <c r="AO455" s="42"/>
      <c r="AP455" s="41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</row>
    <row r="456" spans="1:53" ht="15.6" customHeight="1">
      <c r="A456" s="36"/>
      <c r="B456" s="36"/>
      <c r="C456" s="36"/>
      <c r="D456" s="34"/>
      <c r="E456" s="38"/>
      <c r="F456" s="38"/>
      <c r="G456" s="40"/>
      <c r="H456" s="40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3"/>
      <c r="AG456" s="42"/>
      <c r="AH456" s="42"/>
      <c r="AI456" s="35"/>
      <c r="AJ456" s="42"/>
      <c r="AK456" s="42"/>
      <c r="AL456" s="42"/>
      <c r="AM456" s="42"/>
      <c r="AN456" s="42"/>
      <c r="AO456" s="42"/>
      <c r="AP456" s="41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</row>
    <row r="457" spans="1:53" ht="15.6" customHeight="1">
      <c r="A457" s="36"/>
      <c r="B457" s="36"/>
      <c r="C457" s="36"/>
      <c r="D457" s="34"/>
      <c r="E457" s="38"/>
      <c r="F457" s="38"/>
      <c r="G457" s="40"/>
      <c r="H457" s="40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3"/>
      <c r="AG457" s="42"/>
      <c r="AH457" s="42"/>
      <c r="AI457" s="35"/>
      <c r="AJ457" s="42"/>
      <c r="AK457" s="42"/>
      <c r="AL457" s="42"/>
      <c r="AM457" s="42"/>
      <c r="AN457" s="42"/>
      <c r="AO457" s="42"/>
      <c r="AP457" s="41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</row>
    <row r="458" spans="1:53" ht="15.6" customHeight="1">
      <c r="A458" s="36"/>
      <c r="B458" s="36"/>
      <c r="C458" s="36"/>
      <c r="D458" s="34"/>
      <c r="E458" s="38"/>
      <c r="F458" s="38"/>
      <c r="G458" s="40"/>
      <c r="H458" s="40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3"/>
      <c r="AG458" s="42"/>
      <c r="AH458" s="42"/>
      <c r="AI458" s="35"/>
      <c r="AJ458" s="42"/>
      <c r="AK458" s="42"/>
      <c r="AL458" s="42"/>
      <c r="AM458" s="42"/>
      <c r="AN458" s="42"/>
      <c r="AO458" s="42"/>
      <c r="AP458" s="41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</row>
    <row r="459" spans="1:53" ht="15.6" customHeight="1">
      <c r="A459" s="36"/>
      <c r="B459" s="36"/>
      <c r="C459" s="36"/>
      <c r="D459" s="34"/>
      <c r="E459" s="38"/>
      <c r="F459" s="38"/>
      <c r="G459" s="40"/>
      <c r="H459" s="40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3"/>
      <c r="AG459" s="42"/>
      <c r="AH459" s="42"/>
      <c r="AI459" s="35"/>
      <c r="AJ459" s="42"/>
      <c r="AK459" s="42"/>
      <c r="AL459" s="42"/>
      <c r="AM459" s="42"/>
      <c r="AN459" s="42"/>
      <c r="AO459" s="42"/>
      <c r="AP459" s="41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</row>
    <row r="460" spans="1:53" ht="15.6" customHeight="1">
      <c r="A460" s="36"/>
      <c r="B460" s="36"/>
      <c r="C460" s="36"/>
      <c r="D460" s="34"/>
      <c r="E460" s="38"/>
      <c r="F460" s="38"/>
      <c r="G460" s="40"/>
      <c r="H460" s="40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3"/>
      <c r="AG460" s="42"/>
      <c r="AH460" s="42"/>
      <c r="AI460" s="35"/>
      <c r="AJ460" s="42"/>
      <c r="AK460" s="42"/>
      <c r="AL460" s="42"/>
      <c r="AM460" s="42"/>
      <c r="AN460" s="42"/>
      <c r="AO460" s="42"/>
      <c r="AP460" s="41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</row>
    <row r="461" spans="1:53" ht="15.6" customHeight="1">
      <c r="A461" s="36"/>
      <c r="B461" s="36"/>
      <c r="C461" s="36"/>
      <c r="D461" s="34"/>
      <c r="E461" s="38"/>
      <c r="F461" s="38"/>
      <c r="G461" s="40"/>
      <c r="H461" s="40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3"/>
      <c r="AG461" s="42"/>
      <c r="AH461" s="42"/>
      <c r="AI461" s="35"/>
      <c r="AJ461" s="42"/>
      <c r="AK461" s="42"/>
      <c r="AL461" s="42"/>
      <c r="AM461" s="42"/>
      <c r="AN461" s="42"/>
      <c r="AO461" s="42"/>
      <c r="AP461" s="41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</row>
    <row r="462" spans="1:53" ht="15.6" customHeight="1">
      <c r="A462" s="36"/>
      <c r="B462" s="36"/>
      <c r="C462" s="36"/>
      <c r="D462" s="34"/>
      <c r="E462" s="38"/>
      <c r="F462" s="38"/>
      <c r="G462" s="40"/>
      <c r="H462" s="40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3"/>
      <c r="AG462" s="42"/>
      <c r="AH462" s="42"/>
      <c r="AI462" s="35"/>
      <c r="AJ462" s="42"/>
      <c r="AK462" s="42"/>
      <c r="AL462" s="42"/>
      <c r="AM462" s="42"/>
      <c r="AN462" s="42"/>
      <c r="AO462" s="42"/>
      <c r="AP462" s="41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</row>
    <row r="463" spans="1:53" ht="15.6" customHeight="1">
      <c r="A463" s="36"/>
      <c r="B463" s="36"/>
      <c r="C463" s="36"/>
      <c r="D463" s="34"/>
      <c r="E463" s="38"/>
      <c r="F463" s="38"/>
      <c r="G463" s="40"/>
      <c r="H463" s="40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3"/>
      <c r="AG463" s="42"/>
      <c r="AH463" s="42"/>
      <c r="AI463" s="35"/>
      <c r="AJ463" s="42"/>
      <c r="AK463" s="42"/>
      <c r="AL463" s="42"/>
      <c r="AM463" s="42"/>
      <c r="AN463" s="42"/>
      <c r="AO463" s="42"/>
      <c r="AP463" s="41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</row>
    <row r="464" spans="1:53" ht="15.6" customHeight="1">
      <c r="A464" s="36"/>
      <c r="B464" s="36"/>
      <c r="C464" s="36"/>
      <c r="D464" s="34"/>
      <c r="E464" s="38"/>
      <c r="F464" s="38"/>
      <c r="G464" s="40"/>
      <c r="H464" s="40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3"/>
      <c r="AG464" s="42"/>
      <c r="AH464" s="42"/>
      <c r="AI464" s="35"/>
      <c r="AJ464" s="42"/>
      <c r="AK464" s="42"/>
      <c r="AL464" s="42"/>
      <c r="AM464" s="42"/>
      <c r="AN464" s="42"/>
      <c r="AO464" s="42"/>
      <c r="AP464" s="41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</row>
    <row r="465" spans="1:53" ht="15.6" customHeight="1">
      <c r="A465" s="36"/>
      <c r="B465" s="36"/>
      <c r="C465" s="36"/>
      <c r="D465" s="34"/>
      <c r="E465" s="38"/>
      <c r="F465" s="38"/>
      <c r="G465" s="40"/>
      <c r="H465" s="40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3"/>
      <c r="AG465" s="42"/>
      <c r="AH465" s="42"/>
      <c r="AI465" s="35"/>
      <c r="AJ465" s="42"/>
      <c r="AK465" s="42"/>
      <c r="AL465" s="42"/>
      <c r="AM465" s="42"/>
      <c r="AN465" s="42"/>
      <c r="AO465" s="42"/>
      <c r="AP465" s="41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</row>
    <row r="466" spans="1:53" ht="15.6" customHeight="1">
      <c r="A466" s="36"/>
      <c r="B466" s="36"/>
      <c r="C466" s="36"/>
      <c r="D466" s="34"/>
      <c r="E466" s="38"/>
      <c r="F466" s="38"/>
      <c r="G466" s="40"/>
      <c r="H466" s="40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3"/>
      <c r="AG466" s="42"/>
      <c r="AH466" s="42"/>
      <c r="AI466" s="35"/>
      <c r="AJ466" s="42"/>
      <c r="AK466" s="42"/>
      <c r="AL466" s="42"/>
      <c r="AM466" s="42"/>
      <c r="AN466" s="42"/>
      <c r="AO466" s="42"/>
      <c r="AP466" s="41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</row>
    <row r="467" spans="1:53" ht="15.6" customHeight="1">
      <c r="A467" s="36"/>
      <c r="B467" s="36"/>
      <c r="C467" s="36"/>
      <c r="D467" s="34"/>
      <c r="E467" s="38"/>
      <c r="F467" s="38"/>
      <c r="G467" s="40"/>
      <c r="H467" s="40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3"/>
      <c r="AG467" s="42"/>
      <c r="AH467" s="42"/>
      <c r="AI467" s="35"/>
      <c r="AJ467" s="42"/>
      <c r="AK467" s="42"/>
      <c r="AL467" s="42"/>
      <c r="AM467" s="42"/>
      <c r="AN467" s="42"/>
      <c r="AO467" s="42"/>
      <c r="AP467" s="41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</row>
    <row r="468" spans="1:53" ht="15.6" customHeight="1">
      <c r="A468" s="36"/>
      <c r="B468" s="36"/>
      <c r="C468" s="36"/>
      <c r="D468" s="34"/>
      <c r="E468" s="38"/>
      <c r="F468" s="38"/>
      <c r="G468" s="40"/>
      <c r="H468" s="40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3"/>
      <c r="AG468" s="42"/>
      <c r="AH468" s="42"/>
      <c r="AI468" s="35"/>
      <c r="AJ468" s="42"/>
      <c r="AK468" s="42"/>
      <c r="AL468" s="42"/>
      <c r="AM468" s="42"/>
      <c r="AN468" s="42"/>
      <c r="AO468" s="42"/>
      <c r="AP468" s="41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</row>
    <row r="469" spans="1:53" ht="15.6" customHeight="1">
      <c r="A469" s="36"/>
      <c r="B469" s="36"/>
      <c r="C469" s="36"/>
      <c r="D469" s="34"/>
      <c r="E469" s="38"/>
      <c r="F469" s="38"/>
      <c r="G469" s="40"/>
      <c r="H469" s="40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3"/>
      <c r="AG469" s="42"/>
      <c r="AH469" s="42"/>
      <c r="AI469" s="35"/>
      <c r="AJ469" s="42"/>
      <c r="AK469" s="42"/>
      <c r="AL469" s="42"/>
      <c r="AM469" s="42"/>
      <c r="AN469" s="42"/>
      <c r="AO469" s="42"/>
      <c r="AP469" s="41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</row>
    <row r="470" spans="1:53" ht="15.6" customHeight="1">
      <c r="A470" s="36"/>
      <c r="B470" s="36"/>
      <c r="C470" s="36"/>
      <c r="D470" s="34"/>
      <c r="E470" s="38"/>
      <c r="F470" s="38"/>
      <c r="G470" s="40"/>
      <c r="H470" s="40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3"/>
      <c r="AG470" s="42"/>
      <c r="AH470" s="42"/>
      <c r="AI470" s="35"/>
      <c r="AJ470" s="42"/>
      <c r="AK470" s="42"/>
      <c r="AL470" s="42"/>
      <c r="AM470" s="42"/>
      <c r="AN470" s="42"/>
      <c r="AO470" s="42"/>
      <c r="AP470" s="41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</row>
    <row r="471" spans="1:53" ht="15.6" customHeight="1">
      <c r="A471" s="36"/>
      <c r="B471" s="36"/>
      <c r="C471" s="36"/>
      <c r="D471" s="34"/>
      <c r="E471" s="38"/>
      <c r="F471" s="38"/>
      <c r="G471" s="40"/>
      <c r="H471" s="40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3"/>
      <c r="AG471" s="42"/>
      <c r="AH471" s="42"/>
      <c r="AI471" s="35"/>
      <c r="AJ471" s="42"/>
      <c r="AK471" s="42"/>
      <c r="AL471" s="42"/>
      <c r="AM471" s="42"/>
      <c r="AN471" s="42"/>
      <c r="AO471" s="42"/>
      <c r="AP471" s="41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</row>
    <row r="472" spans="1:53" ht="15.6" customHeight="1">
      <c r="A472" s="36"/>
      <c r="B472" s="36"/>
      <c r="C472" s="36"/>
      <c r="D472" s="34"/>
      <c r="E472" s="38"/>
      <c r="F472" s="38"/>
      <c r="G472" s="40"/>
      <c r="H472" s="40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3"/>
      <c r="AG472" s="42"/>
      <c r="AH472" s="42"/>
      <c r="AI472" s="35"/>
      <c r="AJ472" s="42"/>
      <c r="AK472" s="42"/>
      <c r="AL472" s="42"/>
      <c r="AM472" s="42"/>
      <c r="AN472" s="42"/>
      <c r="AO472" s="42"/>
      <c r="AP472" s="41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</row>
    <row r="473" spans="1:53" ht="15.6" customHeight="1">
      <c r="A473" s="36"/>
      <c r="B473" s="36"/>
      <c r="C473" s="36"/>
      <c r="D473" s="34"/>
      <c r="E473" s="38"/>
      <c r="F473" s="38"/>
      <c r="G473" s="40"/>
      <c r="H473" s="40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3"/>
      <c r="AG473" s="42"/>
      <c r="AH473" s="42"/>
      <c r="AI473" s="35"/>
      <c r="AJ473" s="42"/>
      <c r="AK473" s="42"/>
      <c r="AL473" s="42"/>
      <c r="AM473" s="42"/>
      <c r="AN473" s="42"/>
      <c r="AO473" s="42"/>
      <c r="AP473" s="41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</row>
    <row r="474" spans="1:53" ht="15.6" customHeight="1">
      <c r="A474" s="36"/>
      <c r="B474" s="36"/>
      <c r="C474" s="36"/>
      <c r="D474" s="34"/>
      <c r="E474" s="38"/>
      <c r="F474" s="38"/>
      <c r="G474" s="40"/>
      <c r="H474" s="40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3"/>
      <c r="AG474" s="42"/>
      <c r="AH474" s="42"/>
      <c r="AI474" s="35"/>
      <c r="AJ474" s="42"/>
      <c r="AK474" s="42"/>
      <c r="AL474" s="42"/>
      <c r="AM474" s="42"/>
      <c r="AN474" s="42"/>
      <c r="AO474" s="42"/>
      <c r="AP474" s="41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</row>
    <row r="475" spans="1:53" ht="15.6" customHeight="1">
      <c r="A475" s="36"/>
      <c r="B475" s="36"/>
      <c r="C475" s="36"/>
      <c r="D475" s="34"/>
      <c r="E475" s="38"/>
      <c r="F475" s="38"/>
      <c r="G475" s="40"/>
      <c r="H475" s="40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3"/>
      <c r="AG475" s="42"/>
      <c r="AH475" s="42"/>
      <c r="AI475" s="35"/>
      <c r="AJ475" s="42"/>
      <c r="AK475" s="42"/>
      <c r="AL475" s="42"/>
      <c r="AM475" s="42"/>
      <c r="AN475" s="42"/>
      <c r="AO475" s="42"/>
      <c r="AP475" s="41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</row>
    <row r="476" spans="1:53" ht="15.6" customHeight="1">
      <c r="A476" s="36"/>
      <c r="B476" s="36"/>
      <c r="C476" s="36"/>
      <c r="D476" s="34"/>
      <c r="E476" s="38"/>
      <c r="F476" s="38"/>
      <c r="G476" s="40"/>
      <c r="H476" s="40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3"/>
      <c r="AG476" s="42"/>
      <c r="AH476" s="42"/>
      <c r="AI476" s="35"/>
      <c r="AJ476" s="42"/>
      <c r="AK476" s="42"/>
      <c r="AL476" s="42"/>
      <c r="AM476" s="42"/>
      <c r="AN476" s="42"/>
      <c r="AO476" s="42"/>
      <c r="AP476" s="41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</row>
    <row r="477" spans="1:53" ht="15.6" customHeight="1">
      <c r="A477" s="36"/>
      <c r="B477" s="36"/>
      <c r="C477" s="36"/>
      <c r="D477" s="34"/>
      <c r="E477" s="38"/>
      <c r="F477" s="38"/>
      <c r="G477" s="40"/>
      <c r="H477" s="40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3"/>
      <c r="AG477" s="42"/>
      <c r="AH477" s="42"/>
      <c r="AI477" s="35"/>
      <c r="AJ477" s="42"/>
      <c r="AK477" s="42"/>
      <c r="AL477" s="42"/>
      <c r="AM477" s="42"/>
      <c r="AN477" s="42"/>
      <c r="AO477" s="42"/>
      <c r="AP477" s="41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</row>
    <row r="478" spans="1:53" ht="15.6" customHeight="1">
      <c r="A478" s="36"/>
      <c r="B478" s="36"/>
      <c r="C478" s="36"/>
      <c r="D478" s="34"/>
      <c r="E478" s="38"/>
      <c r="F478" s="38"/>
      <c r="G478" s="40"/>
      <c r="H478" s="40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3"/>
      <c r="AG478" s="42"/>
      <c r="AH478" s="42"/>
      <c r="AI478" s="35"/>
      <c r="AJ478" s="42"/>
      <c r="AK478" s="42"/>
      <c r="AL478" s="42"/>
      <c r="AM478" s="42"/>
      <c r="AN478" s="42"/>
      <c r="AO478" s="42"/>
      <c r="AP478" s="41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</row>
    <row r="479" spans="1:53" ht="15.6" customHeight="1">
      <c r="A479" s="36"/>
      <c r="B479" s="36"/>
      <c r="C479" s="36"/>
      <c r="D479" s="34"/>
      <c r="E479" s="38"/>
      <c r="F479" s="38"/>
      <c r="G479" s="40"/>
      <c r="H479" s="40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3"/>
      <c r="AG479" s="42"/>
      <c r="AH479" s="42"/>
      <c r="AI479" s="35"/>
      <c r="AJ479" s="42"/>
      <c r="AK479" s="42"/>
      <c r="AL479" s="42"/>
      <c r="AM479" s="42"/>
      <c r="AN479" s="42"/>
      <c r="AO479" s="42"/>
      <c r="AP479" s="41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</row>
    <row r="480" spans="1:53" ht="15.6" customHeight="1">
      <c r="A480" s="36"/>
      <c r="B480" s="36"/>
      <c r="C480" s="36"/>
      <c r="D480" s="34"/>
      <c r="E480" s="38"/>
      <c r="F480" s="38"/>
      <c r="G480" s="40"/>
      <c r="H480" s="40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3"/>
      <c r="AG480" s="42"/>
      <c r="AH480" s="42"/>
      <c r="AI480" s="35"/>
      <c r="AJ480" s="42"/>
      <c r="AK480" s="42"/>
      <c r="AL480" s="42"/>
      <c r="AM480" s="42"/>
      <c r="AN480" s="42"/>
      <c r="AO480" s="42"/>
      <c r="AP480" s="41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</row>
    <row r="481" spans="1:53" ht="15.6" customHeight="1">
      <c r="A481" s="36"/>
      <c r="B481" s="36"/>
      <c r="C481" s="36"/>
      <c r="D481" s="34"/>
      <c r="E481" s="38"/>
      <c r="F481" s="38"/>
      <c r="G481" s="40"/>
      <c r="H481" s="40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3"/>
      <c r="AG481" s="42"/>
      <c r="AH481" s="42"/>
      <c r="AI481" s="35"/>
      <c r="AJ481" s="42"/>
      <c r="AK481" s="42"/>
      <c r="AL481" s="42"/>
      <c r="AM481" s="42"/>
      <c r="AN481" s="42"/>
      <c r="AO481" s="42"/>
      <c r="AP481" s="41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</row>
    <row r="482" spans="1:53" ht="15.6" customHeight="1">
      <c r="A482" s="36"/>
      <c r="B482" s="36"/>
      <c r="C482" s="36"/>
      <c r="D482" s="34"/>
      <c r="E482" s="38"/>
      <c r="F482" s="38"/>
      <c r="G482" s="40"/>
      <c r="H482" s="40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3"/>
      <c r="AG482" s="42"/>
      <c r="AH482" s="42"/>
      <c r="AI482" s="35"/>
      <c r="AJ482" s="42"/>
      <c r="AK482" s="42"/>
      <c r="AL482" s="42"/>
      <c r="AM482" s="42"/>
      <c r="AN482" s="42"/>
      <c r="AO482" s="42"/>
      <c r="AP482" s="41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</row>
    <row r="483" spans="1:53" ht="15.6" customHeight="1">
      <c r="A483" s="36"/>
      <c r="B483" s="36"/>
      <c r="C483" s="36"/>
      <c r="D483" s="34"/>
      <c r="E483" s="38"/>
      <c r="F483" s="38"/>
      <c r="G483" s="40"/>
      <c r="H483" s="40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3"/>
      <c r="AG483" s="42"/>
      <c r="AH483" s="42"/>
      <c r="AI483" s="35"/>
      <c r="AJ483" s="42"/>
      <c r="AK483" s="42"/>
      <c r="AL483" s="42"/>
      <c r="AM483" s="42"/>
      <c r="AN483" s="42"/>
      <c r="AO483" s="42"/>
      <c r="AP483" s="41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</row>
    <row r="484" spans="1:53" ht="15.6" customHeight="1">
      <c r="A484" s="36"/>
      <c r="B484" s="36"/>
      <c r="C484" s="36"/>
      <c r="D484" s="34"/>
      <c r="E484" s="38"/>
      <c r="F484" s="38"/>
      <c r="G484" s="40"/>
      <c r="H484" s="40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3"/>
      <c r="AG484" s="42"/>
      <c r="AH484" s="42"/>
      <c r="AI484" s="35"/>
      <c r="AJ484" s="42"/>
      <c r="AK484" s="42"/>
      <c r="AL484" s="42"/>
      <c r="AM484" s="42"/>
      <c r="AN484" s="42"/>
      <c r="AO484" s="42"/>
      <c r="AP484" s="41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</row>
    <row r="485" spans="1:53" ht="15.6" customHeight="1">
      <c r="A485" s="36"/>
      <c r="B485" s="36"/>
      <c r="C485" s="36"/>
      <c r="D485" s="34"/>
      <c r="E485" s="38"/>
      <c r="F485" s="38"/>
      <c r="G485" s="40"/>
      <c r="H485" s="40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3"/>
      <c r="AG485" s="42"/>
      <c r="AH485" s="42"/>
      <c r="AI485" s="35"/>
      <c r="AJ485" s="42"/>
      <c r="AK485" s="42"/>
      <c r="AL485" s="42"/>
      <c r="AM485" s="42"/>
      <c r="AN485" s="42"/>
      <c r="AO485" s="42"/>
      <c r="AP485" s="41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</row>
    <row r="486" spans="1:53" ht="15.6" customHeight="1">
      <c r="A486" s="36"/>
      <c r="B486" s="36"/>
      <c r="C486" s="36"/>
      <c r="D486" s="34"/>
      <c r="E486" s="38"/>
      <c r="F486" s="38"/>
      <c r="G486" s="40"/>
      <c r="H486" s="40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3"/>
      <c r="AG486" s="42"/>
      <c r="AH486" s="42"/>
      <c r="AI486" s="35"/>
      <c r="AJ486" s="42"/>
      <c r="AK486" s="42"/>
      <c r="AL486" s="42"/>
      <c r="AM486" s="42"/>
      <c r="AN486" s="42"/>
      <c r="AO486" s="42"/>
      <c r="AP486" s="41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</row>
    <row r="487" spans="1:53" ht="15.6" customHeight="1">
      <c r="A487" s="36"/>
      <c r="B487" s="36"/>
      <c r="C487" s="36"/>
      <c r="D487" s="34"/>
      <c r="E487" s="38"/>
      <c r="F487" s="38"/>
      <c r="G487" s="40"/>
      <c r="H487" s="40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3"/>
      <c r="AG487" s="42"/>
      <c r="AH487" s="42"/>
      <c r="AI487" s="35"/>
      <c r="AJ487" s="42"/>
      <c r="AK487" s="42"/>
      <c r="AL487" s="42"/>
      <c r="AM487" s="42"/>
      <c r="AN487" s="42"/>
      <c r="AO487" s="42"/>
      <c r="AP487" s="41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</row>
    <row r="488" spans="1:53" ht="15.6" customHeight="1">
      <c r="A488" s="36"/>
      <c r="B488" s="36"/>
      <c r="C488" s="36"/>
      <c r="D488" s="34"/>
      <c r="E488" s="38"/>
      <c r="F488" s="38"/>
      <c r="G488" s="40"/>
      <c r="H488" s="40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3"/>
      <c r="AG488" s="42"/>
      <c r="AH488" s="42"/>
      <c r="AI488" s="35"/>
      <c r="AJ488" s="42"/>
      <c r="AK488" s="42"/>
      <c r="AL488" s="42"/>
      <c r="AM488" s="42"/>
      <c r="AN488" s="42"/>
      <c r="AO488" s="42"/>
      <c r="AP488" s="41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</row>
    <row r="489" spans="1:53" ht="15.6" customHeight="1">
      <c r="A489" s="36"/>
      <c r="B489" s="36"/>
      <c r="C489" s="36"/>
      <c r="D489" s="34"/>
      <c r="E489" s="38"/>
      <c r="F489" s="38"/>
      <c r="G489" s="40"/>
      <c r="H489" s="40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3"/>
      <c r="AG489" s="42"/>
      <c r="AH489" s="42"/>
      <c r="AI489" s="35"/>
      <c r="AJ489" s="42"/>
      <c r="AK489" s="42"/>
      <c r="AL489" s="42"/>
      <c r="AM489" s="42"/>
      <c r="AN489" s="42"/>
      <c r="AO489" s="42"/>
      <c r="AP489" s="41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</row>
    <row r="490" spans="1:53" ht="15.6" customHeight="1">
      <c r="A490" s="36"/>
      <c r="B490" s="36"/>
      <c r="C490" s="36"/>
      <c r="D490" s="34"/>
      <c r="E490" s="38"/>
      <c r="F490" s="38"/>
      <c r="G490" s="40"/>
      <c r="H490" s="40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3"/>
      <c r="AG490" s="42"/>
      <c r="AH490" s="42"/>
      <c r="AI490" s="35"/>
      <c r="AJ490" s="42"/>
      <c r="AK490" s="42"/>
      <c r="AL490" s="42"/>
      <c r="AM490" s="42"/>
      <c r="AN490" s="42"/>
      <c r="AO490" s="42"/>
      <c r="AP490" s="41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</row>
    <row r="491" spans="1:53" ht="15.6" customHeight="1">
      <c r="A491" s="36"/>
      <c r="B491" s="36"/>
      <c r="C491" s="36"/>
      <c r="D491" s="34"/>
      <c r="E491" s="38"/>
      <c r="F491" s="38"/>
      <c r="G491" s="40"/>
      <c r="H491" s="40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3"/>
      <c r="AG491" s="42"/>
      <c r="AH491" s="42"/>
      <c r="AI491" s="35"/>
      <c r="AJ491" s="42"/>
      <c r="AK491" s="42"/>
      <c r="AL491" s="42"/>
      <c r="AM491" s="42"/>
      <c r="AN491" s="42"/>
      <c r="AO491" s="42"/>
      <c r="AP491" s="41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</row>
    <row r="492" spans="1:53" ht="15.6" customHeight="1">
      <c r="A492" s="36"/>
      <c r="B492" s="36"/>
      <c r="C492" s="36"/>
      <c r="D492" s="34"/>
      <c r="E492" s="38"/>
      <c r="F492" s="38"/>
      <c r="G492" s="40"/>
      <c r="H492" s="40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3"/>
      <c r="AG492" s="42"/>
      <c r="AH492" s="42"/>
      <c r="AI492" s="35"/>
      <c r="AJ492" s="42"/>
      <c r="AK492" s="42"/>
      <c r="AL492" s="42"/>
      <c r="AM492" s="42"/>
      <c r="AN492" s="42"/>
      <c r="AO492" s="42"/>
      <c r="AP492" s="41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</row>
    <row r="493" spans="1:53" ht="15.6" customHeight="1">
      <c r="A493" s="36"/>
      <c r="B493" s="36"/>
      <c r="C493" s="36"/>
      <c r="D493" s="34"/>
      <c r="E493" s="38"/>
      <c r="F493" s="38"/>
      <c r="G493" s="40"/>
      <c r="H493" s="40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3"/>
      <c r="AG493" s="42"/>
      <c r="AH493" s="42"/>
      <c r="AI493" s="35"/>
      <c r="AJ493" s="42"/>
      <c r="AK493" s="42"/>
      <c r="AL493" s="42"/>
      <c r="AM493" s="42"/>
      <c r="AN493" s="42"/>
      <c r="AO493" s="42"/>
      <c r="AP493" s="41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</row>
    <row r="494" spans="1:53" ht="15.6" customHeight="1">
      <c r="A494" s="36"/>
      <c r="B494" s="36"/>
      <c r="C494" s="36"/>
      <c r="D494" s="34"/>
      <c r="E494" s="38"/>
      <c r="F494" s="38"/>
      <c r="G494" s="40"/>
      <c r="H494" s="40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3"/>
      <c r="AG494" s="42"/>
      <c r="AH494" s="42"/>
      <c r="AI494" s="35"/>
      <c r="AJ494" s="42"/>
      <c r="AK494" s="42"/>
      <c r="AL494" s="42"/>
      <c r="AM494" s="42"/>
      <c r="AN494" s="42"/>
      <c r="AO494" s="42"/>
      <c r="AP494" s="41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</row>
    <row r="495" spans="1:53" ht="15.6" customHeight="1">
      <c r="A495" s="36"/>
      <c r="B495" s="36"/>
      <c r="C495" s="36"/>
      <c r="D495" s="34"/>
      <c r="E495" s="38"/>
      <c r="F495" s="38"/>
      <c r="G495" s="40"/>
      <c r="H495" s="40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3"/>
      <c r="AG495" s="42"/>
      <c r="AH495" s="42"/>
      <c r="AI495" s="35"/>
      <c r="AJ495" s="42"/>
      <c r="AK495" s="42"/>
      <c r="AL495" s="42"/>
      <c r="AM495" s="42"/>
      <c r="AN495" s="42"/>
      <c r="AO495" s="42"/>
      <c r="AP495" s="41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</row>
    <row r="496" spans="1:53" ht="15.6" customHeight="1">
      <c r="A496" s="36"/>
      <c r="B496" s="36"/>
      <c r="C496" s="36"/>
      <c r="D496" s="34"/>
      <c r="E496" s="38"/>
      <c r="F496" s="38"/>
      <c r="G496" s="40"/>
      <c r="H496" s="40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3"/>
      <c r="AG496" s="42"/>
      <c r="AH496" s="42"/>
      <c r="AI496" s="35"/>
      <c r="AJ496" s="42"/>
      <c r="AK496" s="42"/>
      <c r="AL496" s="42"/>
      <c r="AM496" s="42"/>
      <c r="AN496" s="42"/>
      <c r="AO496" s="42"/>
      <c r="AP496" s="41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</row>
    <row r="497" spans="1:53" ht="15.6" customHeight="1">
      <c r="A497" s="36"/>
      <c r="B497" s="36"/>
      <c r="C497" s="36"/>
      <c r="D497" s="34"/>
      <c r="E497" s="38"/>
      <c r="F497" s="38"/>
      <c r="G497" s="40"/>
      <c r="H497" s="40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3"/>
      <c r="AG497" s="42"/>
      <c r="AH497" s="42"/>
      <c r="AI497" s="35"/>
      <c r="AJ497" s="42"/>
      <c r="AK497" s="42"/>
      <c r="AL497" s="42"/>
      <c r="AM497" s="42"/>
      <c r="AN497" s="42"/>
      <c r="AO497" s="42"/>
      <c r="AP497" s="41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</row>
    <row r="498" spans="1:53" ht="15.6" customHeight="1">
      <c r="A498" s="36"/>
      <c r="B498" s="36"/>
      <c r="C498" s="36"/>
      <c r="D498" s="34"/>
      <c r="E498" s="38"/>
      <c r="F498" s="38"/>
      <c r="G498" s="40"/>
      <c r="H498" s="40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3"/>
      <c r="AG498" s="42"/>
      <c r="AH498" s="42"/>
      <c r="AI498" s="35"/>
      <c r="AJ498" s="42"/>
      <c r="AK498" s="42"/>
      <c r="AL498" s="42"/>
      <c r="AM498" s="42"/>
      <c r="AN498" s="42"/>
      <c r="AO498" s="42"/>
      <c r="AP498" s="41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</row>
    <row r="499" spans="1:53" ht="15.6" customHeight="1">
      <c r="A499" s="36"/>
      <c r="B499" s="36"/>
      <c r="C499" s="36"/>
      <c r="D499" s="34"/>
      <c r="E499" s="38"/>
      <c r="F499" s="38"/>
      <c r="G499" s="40"/>
      <c r="H499" s="40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3"/>
      <c r="AG499" s="42"/>
      <c r="AH499" s="42"/>
      <c r="AI499" s="35"/>
      <c r="AJ499" s="42"/>
      <c r="AK499" s="42"/>
      <c r="AL499" s="42"/>
      <c r="AM499" s="42"/>
      <c r="AN499" s="42"/>
      <c r="AO499" s="42"/>
      <c r="AP499" s="41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</row>
    <row r="500" spans="1:53" ht="15.6" customHeight="1">
      <c r="A500" s="36"/>
      <c r="B500" s="36"/>
      <c r="C500" s="36"/>
      <c r="D500" s="34"/>
      <c r="E500" s="38"/>
      <c r="F500" s="38"/>
      <c r="G500" s="40"/>
      <c r="H500" s="40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3"/>
      <c r="AG500" s="42"/>
      <c r="AH500" s="42"/>
      <c r="AI500" s="35"/>
      <c r="AJ500" s="42"/>
      <c r="AK500" s="42"/>
      <c r="AL500" s="42"/>
      <c r="AM500" s="42"/>
      <c r="AN500" s="42"/>
      <c r="AO500" s="42"/>
      <c r="AP500" s="41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</row>
    <row r="501" spans="1:53" ht="15.6" customHeight="1">
      <c r="A501" s="36"/>
      <c r="B501" s="36"/>
      <c r="C501" s="36"/>
      <c r="D501" s="34"/>
      <c r="E501" s="38"/>
      <c r="F501" s="38"/>
      <c r="G501" s="40"/>
      <c r="H501" s="40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3"/>
      <c r="AG501" s="42"/>
      <c r="AH501" s="42"/>
      <c r="AI501" s="35"/>
      <c r="AJ501" s="42"/>
      <c r="AK501" s="42"/>
      <c r="AL501" s="42"/>
      <c r="AM501" s="42"/>
      <c r="AN501" s="42"/>
      <c r="AO501" s="42"/>
      <c r="AP501" s="41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</row>
    <row r="502" spans="1:53" ht="15.6" customHeight="1">
      <c r="A502" s="36"/>
      <c r="B502" s="36"/>
      <c r="C502" s="36"/>
      <c r="D502" s="34"/>
      <c r="E502" s="38"/>
      <c r="F502" s="38"/>
      <c r="G502" s="40"/>
      <c r="H502" s="40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3"/>
      <c r="AG502" s="42"/>
      <c r="AH502" s="42"/>
      <c r="AI502" s="35"/>
      <c r="AJ502" s="42"/>
      <c r="AK502" s="42"/>
      <c r="AL502" s="42"/>
      <c r="AM502" s="42"/>
      <c r="AN502" s="42"/>
      <c r="AO502" s="42"/>
      <c r="AP502" s="41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</row>
    <row r="503" spans="1:53" ht="15.6" customHeight="1">
      <c r="A503" s="36"/>
      <c r="B503" s="36"/>
      <c r="C503" s="36"/>
      <c r="D503" s="34"/>
      <c r="E503" s="38"/>
      <c r="F503" s="38"/>
      <c r="G503" s="40"/>
      <c r="H503" s="40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3"/>
      <c r="AG503" s="42"/>
      <c r="AH503" s="42"/>
      <c r="AI503" s="35"/>
      <c r="AJ503" s="42"/>
      <c r="AK503" s="42"/>
      <c r="AL503" s="42"/>
      <c r="AM503" s="42"/>
      <c r="AN503" s="42"/>
      <c r="AO503" s="42"/>
      <c r="AP503" s="41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</row>
    <row r="504" spans="1:53" ht="15.6" customHeight="1">
      <c r="A504" s="36"/>
      <c r="B504" s="36"/>
      <c r="C504" s="36"/>
      <c r="D504" s="34"/>
      <c r="E504" s="38"/>
      <c r="F504" s="38"/>
      <c r="G504" s="40"/>
      <c r="H504" s="40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3"/>
      <c r="AG504" s="42"/>
      <c r="AH504" s="42"/>
      <c r="AI504" s="35"/>
      <c r="AJ504" s="42"/>
      <c r="AK504" s="42"/>
      <c r="AL504" s="42"/>
      <c r="AM504" s="42"/>
      <c r="AN504" s="42"/>
      <c r="AO504" s="42"/>
      <c r="AP504" s="41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</row>
    <row r="505" spans="1:53" ht="15.6" customHeight="1">
      <c r="A505" s="36"/>
      <c r="B505" s="36"/>
      <c r="C505" s="36"/>
      <c r="D505" s="34"/>
      <c r="E505" s="38"/>
      <c r="F505" s="38"/>
      <c r="G505" s="40"/>
      <c r="H505" s="40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3"/>
      <c r="AG505" s="42"/>
      <c r="AH505" s="42"/>
      <c r="AI505" s="35"/>
      <c r="AJ505" s="42"/>
      <c r="AK505" s="42"/>
      <c r="AL505" s="42"/>
      <c r="AM505" s="42"/>
      <c r="AN505" s="42"/>
      <c r="AO505" s="42"/>
      <c r="AP505" s="41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</row>
    <row r="506" spans="1:53" ht="15.6" customHeight="1">
      <c r="A506" s="36"/>
      <c r="B506" s="36"/>
      <c r="C506" s="36"/>
      <c r="D506" s="34"/>
      <c r="E506" s="38"/>
      <c r="F506" s="38"/>
      <c r="G506" s="40"/>
      <c r="H506" s="40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3"/>
      <c r="AG506" s="42"/>
      <c r="AH506" s="42"/>
      <c r="AI506" s="35"/>
      <c r="AJ506" s="42"/>
      <c r="AK506" s="42"/>
      <c r="AL506" s="42"/>
      <c r="AM506" s="42"/>
      <c r="AN506" s="42"/>
      <c r="AO506" s="42"/>
      <c r="AP506" s="41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</row>
    <row r="507" spans="1:53" ht="15.6" customHeight="1">
      <c r="A507" s="36"/>
      <c r="B507" s="36"/>
      <c r="C507" s="36"/>
      <c r="D507" s="34"/>
      <c r="E507" s="38"/>
      <c r="F507" s="38"/>
      <c r="G507" s="40"/>
      <c r="H507" s="40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3"/>
      <c r="AG507" s="42"/>
      <c r="AH507" s="42"/>
      <c r="AI507" s="35"/>
      <c r="AJ507" s="42"/>
      <c r="AK507" s="42"/>
      <c r="AL507" s="42"/>
      <c r="AM507" s="42"/>
      <c r="AN507" s="42"/>
      <c r="AO507" s="42"/>
      <c r="AP507" s="41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</row>
    <row r="508" spans="1:53" ht="15.6" customHeight="1">
      <c r="A508" s="36"/>
      <c r="B508" s="36"/>
      <c r="C508" s="36"/>
      <c r="D508" s="34"/>
      <c r="E508" s="38"/>
      <c r="F508" s="38"/>
      <c r="G508" s="40"/>
      <c r="H508" s="40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3"/>
      <c r="AG508" s="42"/>
      <c r="AH508" s="42"/>
      <c r="AI508" s="35"/>
      <c r="AJ508" s="42"/>
      <c r="AK508" s="42"/>
      <c r="AL508" s="42"/>
      <c r="AM508" s="42"/>
      <c r="AN508" s="42"/>
      <c r="AO508" s="42"/>
      <c r="AP508" s="41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</row>
    <row r="509" spans="1:53" ht="15.6" customHeight="1">
      <c r="A509" s="36"/>
      <c r="B509" s="36"/>
      <c r="C509" s="36"/>
      <c r="D509" s="34"/>
      <c r="E509" s="38"/>
      <c r="F509" s="38"/>
      <c r="G509" s="40"/>
      <c r="H509" s="40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3"/>
      <c r="AG509" s="42"/>
      <c r="AH509" s="42"/>
      <c r="AI509" s="35"/>
      <c r="AJ509" s="42"/>
      <c r="AK509" s="42"/>
      <c r="AL509" s="42"/>
      <c r="AM509" s="42"/>
      <c r="AN509" s="42"/>
      <c r="AO509" s="42"/>
      <c r="AP509" s="41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</row>
    <row r="510" spans="1:53" ht="15.6" customHeight="1">
      <c r="A510" s="36"/>
      <c r="B510" s="36"/>
      <c r="C510" s="36"/>
      <c r="D510" s="34"/>
      <c r="E510" s="38"/>
      <c r="F510" s="38"/>
      <c r="G510" s="40"/>
      <c r="H510" s="40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3"/>
      <c r="AG510" s="42"/>
      <c r="AH510" s="42"/>
      <c r="AI510" s="35"/>
      <c r="AJ510" s="42"/>
      <c r="AK510" s="42"/>
      <c r="AL510" s="42"/>
      <c r="AM510" s="42"/>
      <c r="AN510" s="42"/>
      <c r="AO510" s="42"/>
      <c r="AP510" s="41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</row>
    <row r="511" spans="1:53" ht="15.6" customHeight="1">
      <c r="A511" s="36"/>
      <c r="B511" s="36"/>
      <c r="C511" s="36"/>
      <c r="D511" s="34"/>
      <c r="E511" s="38"/>
      <c r="F511" s="38"/>
      <c r="G511" s="40"/>
      <c r="H511" s="40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3"/>
      <c r="AG511" s="42"/>
      <c r="AH511" s="42"/>
      <c r="AI511" s="35"/>
      <c r="AJ511" s="42"/>
      <c r="AK511" s="42"/>
      <c r="AL511" s="42"/>
      <c r="AM511" s="42"/>
      <c r="AN511" s="42"/>
      <c r="AO511" s="42"/>
      <c r="AP511" s="41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</row>
    <row r="512" spans="1:53" ht="15.6" customHeight="1">
      <c r="A512" s="36"/>
      <c r="B512" s="36"/>
      <c r="C512" s="36"/>
      <c r="D512" s="34"/>
      <c r="E512" s="38"/>
      <c r="F512" s="38"/>
      <c r="G512" s="40"/>
      <c r="H512" s="40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3"/>
      <c r="AG512" s="42"/>
      <c r="AH512" s="42"/>
      <c r="AI512" s="35"/>
      <c r="AJ512" s="42"/>
      <c r="AK512" s="42"/>
      <c r="AL512" s="42"/>
      <c r="AM512" s="42"/>
      <c r="AN512" s="42"/>
      <c r="AO512" s="42"/>
      <c r="AP512" s="41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</row>
    <row r="513" spans="1:53" ht="15.6" customHeight="1">
      <c r="A513" s="36"/>
      <c r="B513" s="36"/>
      <c r="C513" s="36"/>
      <c r="D513" s="34"/>
      <c r="E513" s="38"/>
      <c r="F513" s="38"/>
      <c r="G513" s="40"/>
      <c r="H513" s="40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3"/>
      <c r="AG513" s="42"/>
      <c r="AH513" s="42"/>
      <c r="AI513" s="35"/>
      <c r="AJ513" s="42"/>
      <c r="AK513" s="42"/>
      <c r="AL513" s="42"/>
      <c r="AM513" s="42"/>
      <c r="AN513" s="42"/>
      <c r="AO513" s="42"/>
      <c r="AP513" s="41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</row>
    <row r="514" spans="1:53" ht="15.6" customHeight="1">
      <c r="A514" s="36"/>
      <c r="B514" s="36"/>
      <c r="C514" s="36"/>
      <c r="D514" s="34"/>
      <c r="E514" s="38"/>
      <c r="F514" s="38"/>
      <c r="G514" s="40"/>
      <c r="H514" s="40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3"/>
      <c r="AG514" s="42"/>
      <c r="AH514" s="42"/>
      <c r="AI514" s="35"/>
      <c r="AJ514" s="42"/>
      <c r="AK514" s="42"/>
      <c r="AL514" s="42"/>
      <c r="AM514" s="42"/>
      <c r="AN514" s="42"/>
      <c r="AO514" s="42"/>
      <c r="AP514" s="41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</row>
    <row r="515" spans="1:53" ht="15.6" customHeight="1">
      <c r="A515" s="36"/>
      <c r="B515" s="36"/>
      <c r="C515" s="36"/>
      <c r="D515" s="34"/>
      <c r="E515" s="38"/>
      <c r="F515" s="38"/>
      <c r="G515" s="40"/>
      <c r="H515" s="40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3"/>
      <c r="AG515" s="42"/>
      <c r="AH515" s="42"/>
      <c r="AI515" s="35"/>
      <c r="AJ515" s="42"/>
      <c r="AK515" s="42"/>
      <c r="AL515" s="42"/>
      <c r="AM515" s="42"/>
      <c r="AN515" s="42"/>
      <c r="AO515" s="42"/>
      <c r="AP515" s="41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</row>
    <row r="516" spans="1:53" ht="15.6" customHeight="1">
      <c r="A516" s="36"/>
      <c r="B516" s="36"/>
      <c r="C516" s="36"/>
      <c r="D516" s="34"/>
      <c r="E516" s="38"/>
      <c r="F516" s="38"/>
      <c r="G516" s="40"/>
      <c r="H516" s="40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3"/>
      <c r="AG516" s="42"/>
      <c r="AH516" s="42"/>
      <c r="AI516" s="35"/>
      <c r="AJ516" s="42"/>
      <c r="AK516" s="42"/>
      <c r="AL516" s="42"/>
      <c r="AM516" s="42"/>
      <c r="AN516" s="42"/>
      <c r="AO516" s="42"/>
      <c r="AP516" s="41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</row>
    <row r="517" spans="1:53" ht="15.6" customHeight="1">
      <c r="A517" s="36"/>
      <c r="B517" s="36"/>
      <c r="C517" s="36"/>
      <c r="D517" s="34"/>
      <c r="E517" s="38"/>
      <c r="F517" s="38"/>
      <c r="G517" s="40"/>
      <c r="H517" s="40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3"/>
      <c r="AG517" s="42"/>
      <c r="AH517" s="42"/>
      <c r="AI517" s="35"/>
      <c r="AJ517" s="42"/>
      <c r="AK517" s="42"/>
      <c r="AL517" s="42"/>
      <c r="AM517" s="42"/>
      <c r="AN517" s="42"/>
      <c r="AO517" s="42"/>
      <c r="AP517" s="41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</row>
    <row r="518" spans="1:53" ht="15.6" customHeight="1">
      <c r="A518" s="36"/>
      <c r="B518" s="36"/>
      <c r="C518" s="36"/>
      <c r="D518" s="34"/>
      <c r="E518" s="38"/>
      <c r="F518" s="38"/>
      <c r="G518" s="40"/>
      <c r="H518" s="40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3"/>
      <c r="AG518" s="42"/>
      <c r="AH518" s="42"/>
      <c r="AI518" s="35"/>
      <c r="AJ518" s="42"/>
      <c r="AK518" s="42"/>
      <c r="AL518" s="42"/>
      <c r="AM518" s="42"/>
      <c r="AN518" s="42"/>
      <c r="AO518" s="42"/>
      <c r="AP518" s="41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</row>
    <row r="519" spans="1:53" ht="15.6" customHeight="1">
      <c r="A519" s="36"/>
      <c r="B519" s="36"/>
      <c r="C519" s="36"/>
      <c r="D519" s="34"/>
      <c r="E519" s="38"/>
      <c r="F519" s="38"/>
      <c r="G519" s="40"/>
      <c r="H519" s="40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3"/>
      <c r="AG519" s="42"/>
      <c r="AH519" s="42"/>
      <c r="AI519" s="35"/>
      <c r="AJ519" s="42"/>
      <c r="AK519" s="42"/>
      <c r="AL519" s="42"/>
      <c r="AM519" s="42"/>
      <c r="AN519" s="42"/>
      <c r="AO519" s="42"/>
      <c r="AP519" s="41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</row>
    <row r="520" spans="1:53" ht="15.6" customHeight="1">
      <c r="A520" s="36"/>
      <c r="B520" s="36"/>
      <c r="C520" s="36"/>
      <c r="D520" s="34"/>
      <c r="E520" s="38"/>
      <c r="F520" s="38"/>
      <c r="G520" s="40"/>
      <c r="H520" s="40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3"/>
      <c r="AG520" s="42"/>
      <c r="AH520" s="42"/>
      <c r="AI520" s="35"/>
      <c r="AJ520" s="42"/>
      <c r="AK520" s="42"/>
      <c r="AL520" s="42"/>
      <c r="AM520" s="42"/>
      <c r="AN520" s="42"/>
      <c r="AO520" s="42"/>
      <c r="AP520" s="41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</row>
    <row r="521" spans="1:53" ht="15.6" customHeight="1">
      <c r="A521" s="36"/>
      <c r="B521" s="36"/>
      <c r="C521" s="36"/>
      <c r="D521" s="34"/>
      <c r="E521" s="38"/>
      <c r="F521" s="38"/>
      <c r="G521" s="40"/>
      <c r="H521" s="40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3"/>
      <c r="AG521" s="42"/>
      <c r="AH521" s="42"/>
      <c r="AI521" s="35"/>
      <c r="AJ521" s="42"/>
      <c r="AK521" s="42"/>
      <c r="AL521" s="42"/>
      <c r="AM521" s="42"/>
      <c r="AN521" s="42"/>
      <c r="AO521" s="42"/>
      <c r="AP521" s="41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</row>
    <row r="522" spans="1:53" ht="15.6" customHeight="1">
      <c r="A522" s="36"/>
      <c r="B522" s="36"/>
      <c r="C522" s="36"/>
      <c r="D522" s="34"/>
      <c r="E522" s="38"/>
      <c r="F522" s="38"/>
      <c r="G522" s="40"/>
      <c r="H522" s="40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3"/>
      <c r="AG522" s="42"/>
      <c r="AH522" s="42"/>
      <c r="AI522" s="35"/>
      <c r="AJ522" s="42"/>
      <c r="AK522" s="42"/>
      <c r="AL522" s="42"/>
      <c r="AM522" s="42"/>
      <c r="AN522" s="42"/>
      <c r="AO522" s="42"/>
      <c r="AP522" s="41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</row>
    <row r="523" spans="1:53" ht="15.6" customHeight="1">
      <c r="A523" s="36"/>
      <c r="B523" s="36"/>
      <c r="C523" s="36"/>
      <c r="D523" s="34"/>
      <c r="E523" s="38"/>
      <c r="F523" s="38"/>
      <c r="G523" s="40"/>
      <c r="H523" s="40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3"/>
      <c r="AG523" s="42"/>
      <c r="AH523" s="42"/>
      <c r="AI523" s="35"/>
      <c r="AJ523" s="42"/>
      <c r="AK523" s="42"/>
      <c r="AL523" s="42"/>
      <c r="AM523" s="42"/>
      <c r="AN523" s="42"/>
      <c r="AO523" s="42"/>
      <c r="AP523" s="41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</row>
    <row r="524" spans="1:53" ht="15.6" customHeight="1">
      <c r="A524" s="36"/>
      <c r="B524" s="36"/>
      <c r="C524" s="36"/>
      <c r="D524" s="34"/>
      <c r="E524" s="38"/>
      <c r="F524" s="38"/>
      <c r="G524" s="40"/>
      <c r="H524" s="40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3"/>
      <c r="AG524" s="42"/>
      <c r="AH524" s="42"/>
      <c r="AI524" s="35"/>
      <c r="AJ524" s="42"/>
      <c r="AK524" s="42"/>
      <c r="AL524" s="42"/>
      <c r="AM524" s="42"/>
      <c r="AN524" s="42"/>
      <c r="AO524" s="42"/>
      <c r="AP524" s="41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</row>
    <row r="525" spans="1:53" ht="15.6" customHeight="1">
      <c r="A525" s="36"/>
      <c r="B525" s="36"/>
      <c r="C525" s="36"/>
      <c r="D525" s="34"/>
      <c r="E525" s="38"/>
      <c r="F525" s="38"/>
      <c r="G525" s="40"/>
      <c r="H525" s="40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3"/>
      <c r="AG525" s="42"/>
      <c r="AH525" s="42"/>
      <c r="AI525" s="35"/>
      <c r="AJ525" s="42"/>
      <c r="AK525" s="42"/>
      <c r="AL525" s="42"/>
      <c r="AM525" s="42"/>
      <c r="AN525" s="42"/>
      <c r="AO525" s="42"/>
      <c r="AP525" s="41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</row>
    <row r="526" spans="1:53" ht="15.6" customHeight="1">
      <c r="A526" s="36"/>
      <c r="B526" s="36"/>
      <c r="C526" s="36"/>
      <c r="D526" s="34"/>
      <c r="E526" s="38"/>
      <c r="F526" s="38"/>
      <c r="G526" s="40"/>
      <c r="H526" s="40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3"/>
      <c r="AG526" s="42"/>
      <c r="AH526" s="42"/>
      <c r="AI526" s="35"/>
      <c r="AJ526" s="42"/>
      <c r="AK526" s="42"/>
      <c r="AL526" s="42"/>
      <c r="AM526" s="42"/>
      <c r="AN526" s="42"/>
      <c r="AO526" s="42"/>
      <c r="AP526" s="41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</row>
    <row r="527" spans="1:53" ht="15.6" customHeight="1">
      <c r="A527" s="36"/>
      <c r="B527" s="36"/>
      <c r="C527" s="36"/>
      <c r="D527" s="34"/>
      <c r="E527" s="38"/>
      <c r="F527" s="38"/>
      <c r="G527" s="40"/>
      <c r="H527" s="40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3"/>
      <c r="AG527" s="42"/>
      <c r="AH527" s="42"/>
      <c r="AI527" s="35"/>
      <c r="AJ527" s="42"/>
      <c r="AK527" s="42"/>
      <c r="AL527" s="42"/>
      <c r="AM527" s="42"/>
      <c r="AN527" s="42"/>
      <c r="AO527" s="42"/>
      <c r="AP527" s="41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</row>
    <row r="528" spans="1:53" ht="15.6" customHeight="1">
      <c r="A528" s="36"/>
      <c r="B528" s="36"/>
      <c r="C528" s="36"/>
      <c r="D528" s="34"/>
      <c r="E528" s="38"/>
      <c r="F528" s="38"/>
      <c r="G528" s="40"/>
      <c r="H528" s="40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3"/>
      <c r="AG528" s="42"/>
      <c r="AH528" s="42"/>
      <c r="AI528" s="35"/>
      <c r="AJ528" s="42"/>
      <c r="AK528" s="42"/>
      <c r="AL528" s="42"/>
      <c r="AM528" s="42"/>
      <c r="AN528" s="42"/>
      <c r="AO528" s="42"/>
      <c r="AP528" s="41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</row>
    <row r="529" spans="1:53" ht="15.6" customHeight="1">
      <c r="A529" s="36"/>
      <c r="B529" s="36"/>
      <c r="C529" s="36"/>
      <c r="D529" s="34"/>
      <c r="E529" s="38"/>
      <c r="F529" s="38"/>
      <c r="G529" s="40"/>
      <c r="H529" s="40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3"/>
      <c r="AG529" s="42"/>
      <c r="AH529" s="42"/>
      <c r="AI529" s="35"/>
      <c r="AJ529" s="42"/>
      <c r="AK529" s="42"/>
      <c r="AL529" s="42"/>
      <c r="AM529" s="42"/>
      <c r="AN529" s="42"/>
      <c r="AO529" s="42"/>
      <c r="AP529" s="41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</row>
    <row r="530" spans="1:53" ht="15.6" customHeight="1">
      <c r="A530" s="36"/>
      <c r="B530" s="36"/>
      <c r="C530" s="36"/>
      <c r="D530" s="34"/>
      <c r="E530" s="38"/>
      <c r="F530" s="38"/>
      <c r="G530" s="40"/>
      <c r="H530" s="40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3"/>
      <c r="AG530" s="42"/>
      <c r="AH530" s="42"/>
      <c r="AI530" s="35"/>
      <c r="AJ530" s="42"/>
      <c r="AK530" s="42"/>
      <c r="AL530" s="42"/>
      <c r="AM530" s="42"/>
      <c r="AN530" s="42"/>
      <c r="AO530" s="42"/>
      <c r="AP530" s="41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</row>
    <row r="531" spans="1:53" ht="15.6" customHeight="1">
      <c r="A531" s="36"/>
      <c r="B531" s="36"/>
      <c r="C531" s="36"/>
      <c r="D531" s="34"/>
      <c r="E531" s="38"/>
      <c r="F531" s="38"/>
      <c r="G531" s="40"/>
      <c r="H531" s="40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3"/>
      <c r="AG531" s="42"/>
      <c r="AH531" s="42"/>
      <c r="AI531" s="35"/>
      <c r="AJ531" s="42"/>
      <c r="AK531" s="42"/>
      <c r="AL531" s="42"/>
      <c r="AM531" s="42"/>
      <c r="AN531" s="42"/>
      <c r="AO531" s="42"/>
      <c r="AP531" s="41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</row>
    <row r="532" spans="1:53" ht="15.6" customHeight="1">
      <c r="A532" s="36"/>
      <c r="B532" s="36"/>
      <c r="C532" s="36"/>
      <c r="D532" s="34"/>
      <c r="E532" s="38"/>
      <c r="F532" s="38"/>
      <c r="G532" s="40"/>
      <c r="H532" s="40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3"/>
      <c r="AG532" s="42"/>
      <c r="AH532" s="42"/>
      <c r="AI532" s="35"/>
      <c r="AJ532" s="42"/>
      <c r="AK532" s="42"/>
      <c r="AL532" s="42"/>
      <c r="AM532" s="42"/>
      <c r="AN532" s="42"/>
      <c r="AO532" s="42"/>
      <c r="AP532" s="41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</row>
    <row r="533" spans="1:53" ht="15.6" customHeight="1">
      <c r="A533" s="36"/>
      <c r="B533" s="36"/>
      <c r="C533" s="36"/>
      <c r="D533" s="34"/>
      <c r="E533" s="38"/>
      <c r="F533" s="38"/>
      <c r="G533" s="40"/>
      <c r="H533" s="40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3"/>
      <c r="AG533" s="42"/>
      <c r="AH533" s="42"/>
      <c r="AI533" s="35"/>
      <c r="AJ533" s="42"/>
      <c r="AK533" s="42"/>
      <c r="AL533" s="42"/>
      <c r="AM533" s="42"/>
      <c r="AN533" s="42"/>
      <c r="AO533" s="42"/>
      <c r="AP533" s="41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</row>
    <row r="534" spans="1:53" ht="15.6" customHeight="1">
      <c r="A534" s="36"/>
      <c r="B534" s="36"/>
      <c r="C534" s="36"/>
      <c r="D534" s="34"/>
      <c r="E534" s="38"/>
      <c r="F534" s="38"/>
      <c r="G534" s="40"/>
      <c r="H534" s="40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3"/>
      <c r="AG534" s="42"/>
      <c r="AH534" s="42"/>
      <c r="AI534" s="35"/>
      <c r="AJ534" s="42"/>
      <c r="AK534" s="42"/>
      <c r="AL534" s="42"/>
      <c r="AM534" s="42"/>
      <c r="AN534" s="42"/>
      <c r="AO534" s="42"/>
      <c r="AP534" s="41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</row>
    <row r="535" spans="1:53" ht="15.6" customHeight="1">
      <c r="A535" s="36"/>
      <c r="B535" s="36"/>
      <c r="C535" s="36"/>
      <c r="D535" s="34"/>
      <c r="E535" s="38"/>
      <c r="F535" s="38"/>
      <c r="G535" s="40"/>
      <c r="H535" s="40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3"/>
      <c r="AG535" s="42"/>
      <c r="AH535" s="42"/>
      <c r="AI535" s="35"/>
      <c r="AJ535" s="42"/>
      <c r="AK535" s="42"/>
      <c r="AL535" s="42"/>
      <c r="AM535" s="42"/>
      <c r="AN535" s="42"/>
      <c r="AO535" s="42"/>
      <c r="AP535" s="41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</row>
    <row r="536" spans="1:53" ht="15.6" customHeight="1">
      <c r="A536" s="36"/>
      <c r="B536" s="36"/>
      <c r="C536" s="36"/>
      <c r="D536" s="34"/>
      <c r="E536" s="38"/>
      <c r="F536" s="38"/>
      <c r="G536" s="40"/>
      <c r="H536" s="40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3"/>
      <c r="AG536" s="42"/>
      <c r="AH536" s="42"/>
      <c r="AI536" s="35"/>
      <c r="AJ536" s="42"/>
      <c r="AK536" s="42"/>
      <c r="AL536" s="42"/>
      <c r="AM536" s="42"/>
      <c r="AN536" s="42"/>
      <c r="AO536" s="42"/>
      <c r="AP536" s="41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</row>
    <row r="537" spans="1:53" ht="15.6" customHeight="1">
      <c r="A537" s="36"/>
      <c r="B537" s="36"/>
      <c r="C537" s="36"/>
      <c r="D537" s="34"/>
      <c r="E537" s="38"/>
      <c r="F537" s="38"/>
      <c r="G537" s="40"/>
      <c r="H537" s="40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3"/>
      <c r="AG537" s="42"/>
      <c r="AH537" s="42"/>
      <c r="AI537" s="35"/>
      <c r="AJ537" s="42"/>
      <c r="AK537" s="42"/>
      <c r="AL537" s="42"/>
      <c r="AM537" s="42"/>
      <c r="AN537" s="42"/>
      <c r="AO537" s="42"/>
      <c r="AP537" s="41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</row>
    <row r="538" spans="1:53" ht="15.6" customHeight="1">
      <c r="A538" s="36"/>
      <c r="B538" s="36"/>
      <c r="C538" s="36"/>
      <c r="D538" s="34"/>
      <c r="E538" s="38"/>
      <c r="F538" s="38"/>
      <c r="G538" s="40"/>
      <c r="H538" s="40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3"/>
      <c r="AG538" s="42"/>
      <c r="AH538" s="42"/>
      <c r="AI538" s="35"/>
      <c r="AJ538" s="42"/>
      <c r="AK538" s="42"/>
      <c r="AL538" s="42"/>
      <c r="AM538" s="42"/>
      <c r="AN538" s="42"/>
      <c r="AO538" s="42"/>
      <c r="AP538" s="41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</row>
    <row r="539" spans="1:53" ht="15.6" customHeight="1">
      <c r="A539" s="36"/>
      <c r="B539" s="36"/>
      <c r="C539" s="36"/>
      <c r="D539" s="34"/>
      <c r="E539" s="38"/>
      <c r="F539" s="38"/>
      <c r="G539" s="40"/>
      <c r="H539" s="40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3"/>
      <c r="AG539" s="42"/>
      <c r="AH539" s="42"/>
      <c r="AI539" s="35"/>
      <c r="AJ539" s="42"/>
      <c r="AK539" s="42"/>
      <c r="AL539" s="42"/>
      <c r="AM539" s="42"/>
      <c r="AN539" s="42"/>
      <c r="AO539" s="42"/>
      <c r="AP539" s="41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</row>
    <row r="540" spans="1:53" ht="15.6" customHeight="1">
      <c r="A540" s="36"/>
      <c r="B540" s="36"/>
      <c r="C540" s="36"/>
      <c r="D540" s="34"/>
      <c r="E540" s="38"/>
      <c r="F540" s="38"/>
      <c r="G540" s="40"/>
      <c r="H540" s="40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3"/>
      <c r="AG540" s="42"/>
      <c r="AH540" s="42"/>
      <c r="AI540" s="35"/>
      <c r="AJ540" s="42"/>
      <c r="AK540" s="42"/>
      <c r="AL540" s="42"/>
      <c r="AM540" s="42"/>
      <c r="AN540" s="42"/>
      <c r="AO540" s="42"/>
      <c r="AP540" s="41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</row>
    <row r="541" spans="1:53" ht="15.6" customHeight="1">
      <c r="A541" s="36"/>
      <c r="B541" s="36"/>
      <c r="C541" s="36"/>
      <c r="D541" s="34"/>
      <c r="E541" s="38"/>
      <c r="F541" s="38"/>
      <c r="G541" s="40"/>
      <c r="H541" s="40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3"/>
      <c r="AG541" s="42"/>
      <c r="AH541" s="42"/>
      <c r="AI541" s="35"/>
      <c r="AJ541" s="42"/>
      <c r="AK541" s="42"/>
      <c r="AL541" s="42"/>
      <c r="AM541" s="42"/>
      <c r="AN541" s="42"/>
      <c r="AO541" s="42"/>
      <c r="AP541" s="41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</row>
    <row r="542" spans="1:53" ht="15.6" customHeight="1">
      <c r="A542" s="36"/>
      <c r="B542" s="36"/>
      <c r="C542" s="36"/>
      <c r="D542" s="34"/>
      <c r="E542" s="38"/>
      <c r="F542" s="38"/>
      <c r="G542" s="40"/>
      <c r="H542" s="40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3"/>
      <c r="AG542" s="42"/>
      <c r="AH542" s="42"/>
      <c r="AI542" s="35"/>
      <c r="AJ542" s="42"/>
      <c r="AK542" s="42"/>
      <c r="AL542" s="42"/>
      <c r="AM542" s="42"/>
      <c r="AN542" s="42"/>
      <c r="AO542" s="42"/>
      <c r="AP542" s="41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</row>
    <row r="543" spans="1:53" ht="15.6" customHeight="1">
      <c r="A543" s="36"/>
      <c r="B543" s="36"/>
      <c r="C543" s="36"/>
      <c r="D543" s="34"/>
      <c r="E543" s="38"/>
      <c r="F543" s="38"/>
      <c r="G543" s="40"/>
      <c r="H543" s="40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3"/>
      <c r="AG543" s="42"/>
      <c r="AH543" s="42"/>
      <c r="AI543" s="35"/>
      <c r="AJ543" s="42"/>
      <c r="AK543" s="42"/>
      <c r="AL543" s="42"/>
      <c r="AM543" s="42"/>
      <c r="AN543" s="42"/>
      <c r="AO543" s="42"/>
      <c r="AP543" s="41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</row>
    <row r="544" spans="1:53" ht="15.6" customHeight="1">
      <c r="A544" s="36"/>
      <c r="B544" s="36"/>
      <c r="C544" s="36"/>
      <c r="D544" s="34"/>
      <c r="E544" s="38"/>
      <c r="F544" s="38"/>
      <c r="G544" s="40"/>
      <c r="H544" s="40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3"/>
      <c r="AG544" s="42"/>
      <c r="AH544" s="42"/>
      <c r="AI544" s="35"/>
      <c r="AJ544" s="42"/>
      <c r="AK544" s="42"/>
      <c r="AL544" s="42"/>
      <c r="AM544" s="42"/>
      <c r="AN544" s="42"/>
      <c r="AO544" s="42"/>
      <c r="AP544" s="41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</row>
    <row r="545" spans="1:53" ht="15.6" customHeight="1">
      <c r="A545" s="36"/>
      <c r="B545" s="36"/>
      <c r="C545" s="36"/>
      <c r="D545" s="34"/>
      <c r="E545" s="38"/>
      <c r="F545" s="38"/>
      <c r="G545" s="40"/>
      <c r="H545" s="40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3"/>
      <c r="AG545" s="42"/>
      <c r="AH545" s="42"/>
      <c r="AI545" s="35"/>
      <c r="AJ545" s="42"/>
      <c r="AK545" s="42"/>
      <c r="AL545" s="42"/>
      <c r="AM545" s="42"/>
      <c r="AN545" s="42"/>
      <c r="AO545" s="42"/>
      <c r="AP545" s="41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</row>
    <row r="546" spans="1:53" ht="15.6" customHeight="1">
      <c r="A546" s="36"/>
      <c r="B546" s="36"/>
      <c r="C546" s="36"/>
      <c r="D546" s="34"/>
      <c r="E546" s="38"/>
      <c r="F546" s="38"/>
      <c r="G546" s="40"/>
      <c r="H546" s="40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3"/>
      <c r="AG546" s="42"/>
      <c r="AH546" s="42"/>
      <c r="AI546" s="35"/>
      <c r="AJ546" s="42"/>
      <c r="AK546" s="42"/>
      <c r="AL546" s="42"/>
      <c r="AM546" s="42"/>
      <c r="AN546" s="42"/>
      <c r="AO546" s="42"/>
      <c r="AP546" s="41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</row>
    <row r="547" spans="1:53" ht="15.6" customHeight="1">
      <c r="A547" s="36"/>
      <c r="B547" s="36"/>
      <c r="C547" s="36"/>
      <c r="D547" s="34"/>
      <c r="E547" s="38"/>
      <c r="F547" s="38"/>
      <c r="G547" s="40"/>
      <c r="H547" s="40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3"/>
      <c r="AG547" s="42"/>
      <c r="AH547" s="42"/>
      <c r="AI547" s="35"/>
      <c r="AJ547" s="42"/>
      <c r="AK547" s="42"/>
      <c r="AL547" s="42"/>
      <c r="AM547" s="42"/>
      <c r="AN547" s="42"/>
      <c r="AO547" s="42"/>
      <c r="AP547" s="41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</row>
    <row r="548" spans="1:53" ht="15.6" customHeight="1">
      <c r="A548" s="36"/>
      <c r="B548" s="36"/>
      <c r="C548" s="36"/>
      <c r="D548" s="34"/>
      <c r="E548" s="38"/>
      <c r="F548" s="38"/>
      <c r="G548" s="40"/>
      <c r="H548" s="40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3"/>
      <c r="AG548" s="42"/>
      <c r="AH548" s="42"/>
      <c r="AI548" s="35"/>
      <c r="AJ548" s="42"/>
      <c r="AK548" s="42"/>
      <c r="AL548" s="42"/>
      <c r="AM548" s="42"/>
      <c r="AN548" s="42"/>
      <c r="AO548" s="42"/>
      <c r="AP548" s="41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</row>
    <row r="549" spans="1:53" ht="15.6" customHeight="1">
      <c r="A549" s="36"/>
      <c r="B549" s="36"/>
      <c r="C549" s="36"/>
      <c r="D549" s="34"/>
      <c r="E549" s="38"/>
      <c r="F549" s="38"/>
      <c r="G549" s="40"/>
      <c r="H549" s="40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3"/>
      <c r="AG549" s="42"/>
      <c r="AH549" s="42"/>
      <c r="AI549" s="35"/>
      <c r="AJ549" s="42"/>
      <c r="AK549" s="42"/>
      <c r="AL549" s="42"/>
      <c r="AM549" s="42"/>
      <c r="AN549" s="42"/>
      <c r="AO549" s="42"/>
      <c r="AP549" s="41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</row>
    <row r="550" spans="1:53" ht="15.6" customHeight="1">
      <c r="A550" s="36"/>
      <c r="B550" s="36"/>
      <c r="C550" s="36"/>
      <c r="D550" s="34"/>
      <c r="E550" s="38"/>
      <c r="F550" s="38"/>
      <c r="G550" s="40"/>
      <c r="H550" s="40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3"/>
      <c r="AG550" s="42"/>
      <c r="AH550" s="42"/>
      <c r="AI550" s="35"/>
      <c r="AJ550" s="42"/>
      <c r="AK550" s="42"/>
      <c r="AL550" s="42"/>
      <c r="AM550" s="42"/>
      <c r="AN550" s="42"/>
      <c r="AO550" s="42"/>
      <c r="AP550" s="41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</row>
    <row r="551" spans="1:53" ht="15.6" customHeight="1">
      <c r="A551" s="36"/>
      <c r="B551" s="36"/>
      <c r="C551" s="36"/>
      <c r="D551" s="34"/>
      <c r="E551" s="38"/>
      <c r="F551" s="38"/>
      <c r="G551" s="40"/>
      <c r="H551" s="40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3"/>
      <c r="AG551" s="42"/>
      <c r="AH551" s="42"/>
      <c r="AI551" s="35"/>
      <c r="AJ551" s="42"/>
      <c r="AK551" s="42"/>
      <c r="AL551" s="42"/>
      <c r="AM551" s="42"/>
      <c r="AN551" s="42"/>
      <c r="AO551" s="42"/>
      <c r="AP551" s="41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</row>
    <row r="552" spans="1:53" ht="15.6" customHeight="1">
      <c r="A552" s="36"/>
      <c r="B552" s="36"/>
      <c r="C552" s="36"/>
      <c r="D552" s="34"/>
      <c r="E552" s="38"/>
      <c r="F552" s="38"/>
      <c r="G552" s="40"/>
      <c r="H552" s="40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3"/>
      <c r="AG552" s="42"/>
      <c r="AH552" s="42"/>
      <c r="AI552" s="35"/>
      <c r="AJ552" s="42"/>
      <c r="AK552" s="42"/>
      <c r="AL552" s="42"/>
      <c r="AM552" s="42"/>
      <c r="AN552" s="42"/>
      <c r="AO552" s="42"/>
      <c r="AP552" s="41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</row>
    <row r="553" spans="1:53" ht="15.6" customHeight="1">
      <c r="A553" s="36"/>
      <c r="B553" s="36"/>
      <c r="C553" s="36"/>
      <c r="D553" s="34"/>
      <c r="E553" s="38"/>
      <c r="F553" s="38"/>
      <c r="G553" s="40"/>
      <c r="H553" s="40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3"/>
      <c r="AG553" s="42"/>
      <c r="AH553" s="42"/>
      <c r="AI553" s="35"/>
      <c r="AJ553" s="42"/>
      <c r="AK553" s="42"/>
      <c r="AL553" s="42"/>
      <c r="AM553" s="42"/>
      <c r="AN553" s="42"/>
      <c r="AO553" s="42"/>
      <c r="AP553" s="41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</row>
    <row r="554" spans="1:53" ht="15.6" customHeight="1">
      <c r="A554" s="36"/>
      <c r="B554" s="36"/>
      <c r="C554" s="36"/>
      <c r="D554" s="34"/>
      <c r="E554" s="38"/>
      <c r="F554" s="38"/>
      <c r="G554" s="40"/>
      <c r="H554" s="40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3"/>
      <c r="AG554" s="42"/>
      <c r="AH554" s="42"/>
      <c r="AI554" s="35"/>
      <c r="AJ554" s="42"/>
      <c r="AK554" s="42"/>
      <c r="AL554" s="42"/>
      <c r="AM554" s="42"/>
      <c r="AN554" s="42"/>
      <c r="AO554" s="42"/>
      <c r="AP554" s="41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</row>
    <row r="555" spans="1:53" ht="15.6" customHeight="1">
      <c r="A555" s="36"/>
      <c r="B555" s="36"/>
      <c r="C555" s="36"/>
      <c r="D555" s="34"/>
      <c r="E555" s="38"/>
      <c r="F555" s="38"/>
      <c r="G555" s="40"/>
      <c r="H555" s="40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3"/>
      <c r="AG555" s="42"/>
      <c r="AH555" s="42"/>
      <c r="AI555" s="35"/>
      <c r="AJ555" s="42"/>
      <c r="AK555" s="42"/>
      <c r="AL555" s="42"/>
      <c r="AM555" s="42"/>
      <c r="AN555" s="42"/>
      <c r="AO555" s="42"/>
      <c r="AP555" s="41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</row>
    <row r="556" spans="1:53" ht="15.6" customHeight="1">
      <c r="A556" s="36"/>
      <c r="B556" s="36"/>
      <c r="C556" s="36"/>
      <c r="D556" s="34"/>
      <c r="E556" s="38"/>
      <c r="F556" s="38"/>
      <c r="G556" s="40"/>
      <c r="H556" s="40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3"/>
      <c r="AG556" s="42"/>
      <c r="AH556" s="42"/>
      <c r="AI556" s="35"/>
      <c r="AJ556" s="42"/>
      <c r="AK556" s="42"/>
      <c r="AL556" s="42"/>
      <c r="AM556" s="42"/>
      <c r="AN556" s="42"/>
      <c r="AO556" s="42"/>
      <c r="AP556" s="41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</row>
    <row r="557" spans="1:53" ht="15.6" customHeight="1">
      <c r="A557" s="36"/>
      <c r="B557" s="36"/>
      <c r="C557" s="36"/>
      <c r="D557" s="34"/>
      <c r="E557" s="38"/>
      <c r="F557" s="38"/>
      <c r="G557" s="40"/>
      <c r="H557" s="40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3"/>
      <c r="AG557" s="42"/>
      <c r="AH557" s="42"/>
      <c r="AI557" s="35"/>
      <c r="AJ557" s="42"/>
      <c r="AK557" s="42"/>
      <c r="AL557" s="42"/>
      <c r="AM557" s="42"/>
      <c r="AN557" s="42"/>
      <c r="AO557" s="42"/>
      <c r="AP557" s="41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</row>
    <row r="558" spans="1:53" ht="15.6" customHeight="1">
      <c r="A558" s="36"/>
      <c r="B558" s="36"/>
      <c r="C558" s="36"/>
      <c r="D558" s="34"/>
      <c r="E558" s="38"/>
      <c r="F558" s="38"/>
      <c r="G558" s="40"/>
      <c r="H558" s="40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3"/>
      <c r="AG558" s="42"/>
      <c r="AH558" s="42"/>
      <c r="AI558" s="35"/>
      <c r="AJ558" s="42"/>
      <c r="AK558" s="42"/>
      <c r="AL558" s="42"/>
      <c r="AM558" s="42"/>
      <c r="AN558" s="42"/>
      <c r="AO558" s="42"/>
      <c r="AP558" s="41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</row>
    <row r="559" spans="1:53" ht="15.6" customHeight="1">
      <c r="A559" s="36"/>
      <c r="B559" s="36"/>
      <c r="C559" s="36"/>
      <c r="D559" s="34"/>
      <c r="E559" s="38"/>
      <c r="F559" s="38"/>
      <c r="G559" s="40"/>
      <c r="H559" s="40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3"/>
      <c r="AG559" s="42"/>
      <c r="AH559" s="42"/>
      <c r="AI559" s="35"/>
      <c r="AJ559" s="42"/>
      <c r="AK559" s="42"/>
      <c r="AL559" s="42"/>
      <c r="AM559" s="42"/>
      <c r="AN559" s="42"/>
      <c r="AO559" s="42"/>
      <c r="AP559" s="41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</row>
    <row r="560" spans="1:53" ht="15.6" customHeight="1">
      <c r="A560" s="36"/>
      <c r="B560" s="36"/>
      <c r="C560" s="36"/>
      <c r="D560" s="34"/>
      <c r="E560" s="38"/>
      <c r="F560" s="38"/>
      <c r="G560" s="40"/>
      <c r="H560" s="40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3"/>
      <c r="AG560" s="42"/>
      <c r="AH560" s="42"/>
      <c r="AI560" s="35"/>
      <c r="AJ560" s="42"/>
      <c r="AK560" s="42"/>
      <c r="AL560" s="42"/>
      <c r="AM560" s="42"/>
      <c r="AN560" s="42"/>
      <c r="AO560" s="42"/>
      <c r="AP560" s="41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</row>
    <row r="561" spans="1:53" ht="15.6" customHeight="1">
      <c r="A561" s="36"/>
      <c r="B561" s="36"/>
      <c r="C561" s="36"/>
      <c r="D561" s="34"/>
      <c r="E561" s="38"/>
      <c r="F561" s="38"/>
      <c r="G561" s="40"/>
      <c r="H561" s="40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3"/>
      <c r="AG561" s="42"/>
      <c r="AH561" s="42"/>
      <c r="AI561" s="35"/>
      <c r="AJ561" s="42"/>
      <c r="AK561" s="42"/>
      <c r="AL561" s="42"/>
      <c r="AM561" s="42"/>
      <c r="AN561" s="42"/>
      <c r="AO561" s="42"/>
      <c r="AP561" s="41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</row>
    <row r="562" spans="1:53" ht="15.6" customHeight="1">
      <c r="A562" s="36"/>
      <c r="B562" s="36"/>
      <c r="C562" s="36"/>
      <c r="D562" s="34"/>
      <c r="E562" s="38"/>
      <c r="F562" s="38"/>
      <c r="G562" s="40"/>
      <c r="H562" s="40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3"/>
      <c r="AG562" s="42"/>
      <c r="AH562" s="42"/>
      <c r="AI562" s="35"/>
      <c r="AJ562" s="42"/>
      <c r="AK562" s="42"/>
      <c r="AL562" s="42"/>
      <c r="AM562" s="42"/>
      <c r="AN562" s="42"/>
      <c r="AO562" s="42"/>
      <c r="AP562" s="41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</row>
    <row r="563" spans="1:53" ht="15.6" customHeight="1">
      <c r="A563" s="36"/>
      <c r="B563" s="36"/>
      <c r="C563" s="36"/>
      <c r="D563" s="34"/>
      <c r="E563" s="38"/>
      <c r="F563" s="38"/>
      <c r="G563" s="40"/>
      <c r="H563" s="40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3"/>
      <c r="AG563" s="42"/>
      <c r="AH563" s="42"/>
      <c r="AI563" s="35"/>
      <c r="AJ563" s="42"/>
      <c r="AK563" s="42"/>
      <c r="AL563" s="42"/>
      <c r="AM563" s="42"/>
      <c r="AN563" s="42"/>
      <c r="AO563" s="42"/>
      <c r="AP563" s="41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</row>
    <row r="564" spans="1:53" ht="15.6" customHeight="1">
      <c r="A564" s="36"/>
      <c r="B564" s="36"/>
      <c r="C564" s="36"/>
      <c r="D564" s="34"/>
      <c r="E564" s="38"/>
      <c r="F564" s="38"/>
      <c r="G564" s="40"/>
      <c r="H564" s="40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3"/>
      <c r="AG564" s="42"/>
      <c r="AH564" s="42"/>
      <c r="AI564" s="35"/>
      <c r="AJ564" s="42"/>
      <c r="AK564" s="42"/>
      <c r="AL564" s="42"/>
      <c r="AM564" s="42"/>
      <c r="AN564" s="42"/>
      <c r="AO564" s="42"/>
      <c r="AP564" s="41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</row>
    <row r="565" spans="1:53" ht="15.6" customHeight="1">
      <c r="A565" s="36"/>
      <c r="B565" s="36"/>
      <c r="C565" s="36"/>
      <c r="D565" s="34"/>
      <c r="E565" s="38"/>
      <c r="F565" s="38"/>
      <c r="G565" s="40"/>
      <c r="H565" s="40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3"/>
      <c r="AG565" s="42"/>
      <c r="AH565" s="42"/>
      <c r="AI565" s="35"/>
      <c r="AJ565" s="42"/>
      <c r="AK565" s="42"/>
      <c r="AL565" s="42"/>
      <c r="AM565" s="42"/>
      <c r="AN565" s="42"/>
      <c r="AO565" s="42"/>
      <c r="AP565" s="41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</row>
    <row r="566" spans="1:53" ht="15.6" customHeight="1">
      <c r="A566" s="36"/>
      <c r="B566" s="36"/>
      <c r="C566" s="36"/>
      <c r="D566" s="34"/>
      <c r="E566" s="38"/>
      <c r="F566" s="38"/>
      <c r="G566" s="40"/>
      <c r="H566" s="40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3"/>
      <c r="AG566" s="42"/>
      <c r="AH566" s="42"/>
      <c r="AI566" s="35"/>
      <c r="AJ566" s="42"/>
      <c r="AK566" s="42"/>
      <c r="AL566" s="42"/>
      <c r="AM566" s="42"/>
      <c r="AN566" s="42"/>
      <c r="AO566" s="42"/>
      <c r="AP566" s="41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</row>
    <row r="567" spans="1:53" ht="15.6" customHeight="1">
      <c r="A567" s="36"/>
      <c r="B567" s="36"/>
      <c r="C567" s="36"/>
      <c r="D567" s="34"/>
      <c r="E567" s="38"/>
      <c r="F567" s="38"/>
      <c r="G567" s="40"/>
      <c r="H567" s="40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3"/>
      <c r="AG567" s="42"/>
      <c r="AH567" s="42"/>
      <c r="AI567" s="35"/>
      <c r="AJ567" s="42"/>
      <c r="AK567" s="42"/>
      <c r="AL567" s="42"/>
      <c r="AM567" s="42"/>
      <c r="AN567" s="42"/>
      <c r="AO567" s="42"/>
      <c r="AP567" s="41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</row>
    <row r="568" spans="1:53" ht="15.6" customHeight="1">
      <c r="A568" s="36"/>
      <c r="B568" s="36"/>
      <c r="C568" s="36"/>
      <c r="D568" s="34"/>
      <c r="E568" s="38"/>
      <c r="F568" s="38"/>
      <c r="G568" s="40"/>
      <c r="H568" s="40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3"/>
      <c r="AG568" s="42"/>
      <c r="AH568" s="42"/>
      <c r="AI568" s="35"/>
      <c r="AJ568" s="42"/>
      <c r="AK568" s="42"/>
      <c r="AL568" s="42"/>
      <c r="AM568" s="42"/>
      <c r="AN568" s="42"/>
      <c r="AO568" s="42"/>
      <c r="AP568" s="41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</row>
    <row r="569" spans="1:53" ht="15.6" customHeight="1">
      <c r="A569" s="36"/>
      <c r="B569" s="36"/>
      <c r="C569" s="36"/>
      <c r="D569" s="34"/>
      <c r="E569" s="38"/>
      <c r="F569" s="38"/>
      <c r="G569" s="40"/>
      <c r="H569" s="40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3"/>
      <c r="AG569" s="42"/>
      <c r="AH569" s="42"/>
      <c r="AI569" s="35"/>
      <c r="AJ569" s="42"/>
      <c r="AK569" s="42"/>
      <c r="AL569" s="42"/>
      <c r="AM569" s="42"/>
      <c r="AN569" s="42"/>
      <c r="AO569" s="42"/>
      <c r="AP569" s="41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</row>
    <row r="570" spans="1:53" ht="15.6" customHeight="1">
      <c r="A570" s="36"/>
      <c r="B570" s="36"/>
      <c r="C570" s="36"/>
      <c r="D570" s="34"/>
      <c r="E570" s="38"/>
      <c r="F570" s="38"/>
      <c r="G570" s="40"/>
      <c r="H570" s="40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3"/>
      <c r="AG570" s="42"/>
      <c r="AH570" s="42"/>
      <c r="AI570" s="35"/>
      <c r="AJ570" s="42"/>
      <c r="AK570" s="42"/>
      <c r="AL570" s="42"/>
      <c r="AM570" s="42"/>
      <c r="AN570" s="42"/>
      <c r="AO570" s="42"/>
      <c r="AP570" s="41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</row>
    <row r="571" spans="1:53" ht="15.6" customHeight="1">
      <c r="A571" s="36"/>
      <c r="B571" s="36"/>
      <c r="C571" s="36"/>
      <c r="D571" s="34"/>
      <c r="E571" s="38"/>
      <c r="F571" s="38"/>
      <c r="G571" s="40"/>
      <c r="H571" s="40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3"/>
      <c r="AG571" s="42"/>
      <c r="AH571" s="42"/>
      <c r="AI571" s="35"/>
      <c r="AJ571" s="42"/>
      <c r="AK571" s="42"/>
      <c r="AL571" s="42"/>
      <c r="AM571" s="42"/>
      <c r="AN571" s="42"/>
      <c r="AO571" s="42"/>
      <c r="AP571" s="41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</row>
    <row r="572" spans="1:53" ht="15.6" customHeight="1">
      <c r="A572" s="36"/>
      <c r="B572" s="36"/>
      <c r="C572" s="36"/>
      <c r="D572" s="34"/>
      <c r="E572" s="38"/>
      <c r="F572" s="38"/>
      <c r="G572" s="40"/>
      <c r="H572" s="40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3"/>
      <c r="AG572" s="42"/>
      <c r="AH572" s="42"/>
      <c r="AI572" s="35"/>
      <c r="AJ572" s="42"/>
      <c r="AK572" s="42"/>
      <c r="AL572" s="42"/>
      <c r="AM572" s="42"/>
      <c r="AN572" s="42"/>
      <c r="AO572" s="42"/>
      <c r="AP572" s="41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</row>
    <row r="573" spans="1:53" ht="15.6" customHeight="1">
      <c r="A573" s="36"/>
      <c r="B573" s="36"/>
      <c r="C573" s="36"/>
      <c r="D573" s="34"/>
      <c r="E573" s="38"/>
      <c r="F573" s="38"/>
      <c r="G573" s="40"/>
      <c r="H573" s="40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3"/>
      <c r="AG573" s="42"/>
      <c r="AH573" s="42"/>
      <c r="AI573" s="35"/>
      <c r="AJ573" s="42"/>
      <c r="AK573" s="42"/>
      <c r="AL573" s="42"/>
      <c r="AM573" s="42"/>
      <c r="AN573" s="42"/>
      <c r="AO573" s="42"/>
      <c r="AP573" s="41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</row>
    <row r="574" spans="1:53" ht="15.6" customHeight="1">
      <c r="A574" s="36"/>
      <c r="B574" s="36"/>
      <c r="C574" s="36"/>
      <c r="D574" s="34"/>
      <c r="E574" s="38"/>
      <c r="F574" s="38"/>
      <c r="G574" s="40"/>
      <c r="H574" s="40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3"/>
      <c r="AG574" s="42"/>
      <c r="AH574" s="42"/>
      <c r="AI574" s="35"/>
      <c r="AJ574" s="42"/>
      <c r="AK574" s="42"/>
      <c r="AL574" s="42"/>
      <c r="AM574" s="42"/>
      <c r="AN574" s="42"/>
      <c r="AO574" s="42"/>
      <c r="AP574" s="41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</row>
    <row r="575" spans="1:53" ht="15.6" customHeight="1">
      <c r="A575" s="36"/>
      <c r="B575" s="36"/>
      <c r="C575" s="36"/>
      <c r="D575" s="34"/>
      <c r="E575" s="38"/>
      <c r="F575" s="38"/>
      <c r="G575" s="40"/>
      <c r="H575" s="40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3"/>
      <c r="AG575" s="42"/>
      <c r="AH575" s="42"/>
      <c r="AI575" s="35"/>
      <c r="AJ575" s="42"/>
      <c r="AK575" s="42"/>
      <c r="AL575" s="42"/>
      <c r="AM575" s="42"/>
      <c r="AN575" s="42"/>
      <c r="AO575" s="42"/>
      <c r="AP575" s="41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</row>
    <row r="576" spans="1:53" ht="15.6" customHeight="1">
      <c r="A576" s="36"/>
      <c r="B576" s="36"/>
      <c r="C576" s="36"/>
      <c r="D576" s="34"/>
      <c r="E576" s="38"/>
      <c r="F576" s="38"/>
      <c r="G576" s="40"/>
      <c r="H576" s="40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3"/>
      <c r="AG576" s="42"/>
      <c r="AH576" s="42"/>
      <c r="AI576" s="35"/>
      <c r="AJ576" s="42"/>
      <c r="AK576" s="42"/>
      <c r="AL576" s="42"/>
      <c r="AM576" s="42"/>
      <c r="AN576" s="42"/>
      <c r="AO576" s="42"/>
      <c r="AP576" s="41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</row>
    <row r="577" spans="1:53" ht="15.6" customHeight="1">
      <c r="A577" s="36"/>
      <c r="B577" s="36"/>
      <c r="C577" s="36"/>
      <c r="D577" s="34"/>
      <c r="E577" s="38"/>
      <c r="F577" s="38"/>
      <c r="G577" s="40"/>
      <c r="H577" s="40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3"/>
      <c r="AG577" s="42"/>
      <c r="AH577" s="42"/>
      <c r="AI577" s="35"/>
      <c r="AJ577" s="42"/>
      <c r="AK577" s="42"/>
      <c r="AL577" s="42"/>
      <c r="AM577" s="42"/>
      <c r="AN577" s="42"/>
      <c r="AO577" s="42"/>
      <c r="AP577" s="41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</row>
    <row r="578" spans="1:53" ht="15.6" customHeight="1">
      <c r="A578" s="36"/>
      <c r="B578" s="36"/>
      <c r="C578" s="36"/>
      <c r="D578" s="34"/>
      <c r="E578" s="38"/>
      <c r="F578" s="38"/>
      <c r="G578" s="40"/>
      <c r="H578" s="40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3"/>
      <c r="AG578" s="42"/>
      <c r="AH578" s="42"/>
      <c r="AI578" s="35"/>
      <c r="AJ578" s="42"/>
      <c r="AK578" s="42"/>
      <c r="AL578" s="42"/>
      <c r="AM578" s="42"/>
      <c r="AN578" s="42"/>
      <c r="AO578" s="42"/>
      <c r="AP578" s="41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</row>
    <row r="579" spans="1:53" ht="15.6" customHeight="1">
      <c r="A579" s="36"/>
      <c r="B579" s="36"/>
      <c r="C579" s="36"/>
      <c r="D579" s="34"/>
      <c r="E579" s="38"/>
      <c r="F579" s="38"/>
      <c r="G579" s="40"/>
      <c r="H579" s="40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3"/>
      <c r="AG579" s="42"/>
      <c r="AH579" s="42"/>
      <c r="AI579" s="35"/>
      <c r="AJ579" s="42"/>
      <c r="AK579" s="42"/>
      <c r="AL579" s="42"/>
      <c r="AM579" s="42"/>
      <c r="AN579" s="42"/>
      <c r="AO579" s="42"/>
      <c r="AP579" s="41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</row>
    <row r="580" spans="1:53" ht="15.6" customHeight="1">
      <c r="A580" s="36"/>
      <c r="B580" s="36"/>
      <c r="C580" s="36"/>
      <c r="D580" s="34"/>
      <c r="E580" s="38"/>
      <c r="F580" s="38"/>
      <c r="G580" s="40"/>
      <c r="H580" s="40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3"/>
      <c r="AG580" s="42"/>
      <c r="AH580" s="42"/>
      <c r="AI580" s="35"/>
      <c r="AJ580" s="42"/>
      <c r="AK580" s="42"/>
      <c r="AL580" s="42"/>
      <c r="AM580" s="42"/>
      <c r="AN580" s="42"/>
      <c r="AO580" s="42"/>
      <c r="AP580" s="41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</row>
    <row r="581" spans="1:53" ht="15.6" customHeight="1">
      <c r="A581" s="36"/>
      <c r="B581" s="36"/>
      <c r="C581" s="36"/>
      <c r="D581" s="34"/>
      <c r="E581" s="38"/>
      <c r="F581" s="38"/>
      <c r="G581" s="40"/>
      <c r="H581" s="40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3"/>
      <c r="AG581" s="42"/>
      <c r="AH581" s="42"/>
      <c r="AI581" s="35"/>
      <c r="AJ581" s="42"/>
      <c r="AK581" s="42"/>
      <c r="AL581" s="42"/>
      <c r="AM581" s="42"/>
      <c r="AN581" s="42"/>
      <c r="AO581" s="42"/>
      <c r="AP581" s="41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</row>
    <row r="582" spans="1:53" ht="15.6" customHeight="1">
      <c r="A582" s="36"/>
      <c r="B582" s="36"/>
      <c r="C582" s="36"/>
      <c r="D582" s="34"/>
      <c r="E582" s="38"/>
      <c r="F582" s="38"/>
      <c r="G582" s="40"/>
      <c r="H582" s="40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3"/>
      <c r="AG582" s="42"/>
      <c r="AH582" s="42"/>
      <c r="AI582" s="35"/>
      <c r="AJ582" s="42"/>
      <c r="AK582" s="42"/>
      <c r="AL582" s="42"/>
      <c r="AM582" s="42"/>
      <c r="AN582" s="42"/>
      <c r="AO582" s="42"/>
      <c r="AP582" s="41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</row>
    <row r="583" spans="1:53" ht="15.6" customHeight="1">
      <c r="A583" s="36"/>
      <c r="B583" s="36"/>
      <c r="C583" s="36"/>
      <c r="D583" s="34"/>
      <c r="E583" s="38"/>
      <c r="F583" s="38"/>
      <c r="G583" s="40"/>
      <c r="H583" s="40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3"/>
      <c r="AG583" s="42"/>
      <c r="AH583" s="42"/>
      <c r="AI583" s="35"/>
      <c r="AJ583" s="42"/>
      <c r="AK583" s="42"/>
      <c r="AL583" s="42"/>
      <c r="AM583" s="42"/>
      <c r="AN583" s="42"/>
      <c r="AO583" s="42"/>
      <c r="AP583" s="41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</row>
    <row r="584" spans="1:53" ht="15.6" customHeight="1">
      <c r="A584" s="36"/>
      <c r="B584" s="36"/>
      <c r="C584" s="36"/>
      <c r="D584" s="34"/>
      <c r="E584" s="38"/>
      <c r="F584" s="38"/>
      <c r="G584" s="40"/>
      <c r="H584" s="40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3"/>
      <c r="AG584" s="42"/>
      <c r="AH584" s="42"/>
      <c r="AI584" s="35"/>
      <c r="AJ584" s="42"/>
      <c r="AK584" s="42"/>
      <c r="AL584" s="42"/>
      <c r="AM584" s="42"/>
      <c r="AN584" s="42"/>
      <c r="AO584" s="42"/>
      <c r="AP584" s="41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</row>
    <row r="585" spans="1:53" ht="15.6" customHeight="1">
      <c r="A585" s="36"/>
      <c r="B585" s="36"/>
      <c r="C585" s="36"/>
      <c r="D585" s="34"/>
      <c r="E585" s="38"/>
      <c r="F585" s="38"/>
      <c r="G585" s="40"/>
      <c r="H585" s="40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3"/>
      <c r="AG585" s="42"/>
      <c r="AH585" s="42"/>
      <c r="AI585" s="35"/>
      <c r="AJ585" s="42"/>
      <c r="AK585" s="42"/>
      <c r="AL585" s="42"/>
      <c r="AM585" s="42"/>
      <c r="AN585" s="42"/>
      <c r="AO585" s="42"/>
      <c r="AP585" s="41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</row>
    <row r="586" spans="1:53" ht="15.6" customHeight="1">
      <c r="A586" s="36"/>
      <c r="B586" s="36"/>
      <c r="C586" s="36"/>
      <c r="D586" s="34"/>
      <c r="E586" s="38"/>
      <c r="F586" s="38"/>
      <c r="G586" s="40"/>
      <c r="H586" s="40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3"/>
      <c r="AG586" s="42"/>
      <c r="AH586" s="42"/>
      <c r="AI586" s="35"/>
      <c r="AJ586" s="42"/>
      <c r="AK586" s="42"/>
      <c r="AL586" s="42"/>
      <c r="AM586" s="42"/>
      <c r="AN586" s="42"/>
      <c r="AO586" s="42"/>
      <c r="AP586" s="41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</row>
    <row r="587" spans="1:53" ht="15.6" customHeight="1">
      <c r="A587" s="36"/>
      <c r="B587" s="36"/>
      <c r="C587" s="36"/>
      <c r="D587" s="34"/>
      <c r="E587" s="38"/>
      <c r="F587" s="38"/>
      <c r="G587" s="40"/>
      <c r="H587" s="40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3"/>
      <c r="AG587" s="42"/>
      <c r="AH587" s="42"/>
      <c r="AI587" s="35"/>
      <c r="AJ587" s="42"/>
      <c r="AK587" s="42"/>
      <c r="AL587" s="42"/>
      <c r="AM587" s="42"/>
      <c r="AN587" s="42"/>
      <c r="AO587" s="42"/>
      <c r="AP587" s="41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</row>
    <row r="588" spans="1:53" ht="15.6" customHeight="1">
      <c r="A588" s="36"/>
      <c r="B588" s="36"/>
      <c r="C588" s="36"/>
      <c r="D588" s="34"/>
      <c r="E588" s="38"/>
      <c r="F588" s="38"/>
      <c r="G588" s="40"/>
      <c r="H588" s="40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3"/>
      <c r="AG588" s="42"/>
      <c r="AH588" s="42"/>
      <c r="AI588" s="35"/>
      <c r="AJ588" s="42"/>
      <c r="AK588" s="42"/>
      <c r="AL588" s="42"/>
      <c r="AM588" s="42"/>
      <c r="AN588" s="42"/>
      <c r="AO588" s="42"/>
      <c r="AP588" s="41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</row>
    <row r="589" spans="1:53" ht="15.6" customHeight="1">
      <c r="A589" s="36"/>
      <c r="B589" s="36"/>
      <c r="C589" s="36"/>
      <c r="D589" s="34"/>
      <c r="E589" s="38"/>
      <c r="F589" s="38"/>
      <c r="G589" s="40"/>
      <c r="H589" s="40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3"/>
      <c r="AG589" s="42"/>
      <c r="AH589" s="42"/>
      <c r="AI589" s="35"/>
      <c r="AJ589" s="42"/>
      <c r="AK589" s="42"/>
      <c r="AL589" s="42"/>
      <c r="AM589" s="42"/>
      <c r="AN589" s="42"/>
      <c r="AO589" s="42"/>
      <c r="AP589" s="41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</row>
    <row r="590" spans="1:53" ht="15.6" customHeight="1">
      <c r="A590" s="36"/>
      <c r="B590" s="36"/>
      <c r="C590" s="36"/>
      <c r="D590" s="34"/>
      <c r="E590" s="38"/>
      <c r="F590" s="38"/>
      <c r="G590" s="40"/>
      <c r="H590" s="40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3"/>
      <c r="AG590" s="42"/>
      <c r="AH590" s="42"/>
      <c r="AI590" s="35"/>
      <c r="AJ590" s="42"/>
      <c r="AK590" s="42"/>
      <c r="AL590" s="42"/>
      <c r="AM590" s="42"/>
      <c r="AN590" s="42"/>
      <c r="AO590" s="42"/>
      <c r="AP590" s="41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</row>
    <row r="591" spans="1:53" ht="15.6" customHeight="1">
      <c r="A591" s="36"/>
      <c r="B591" s="36"/>
      <c r="C591" s="36"/>
      <c r="D591" s="34"/>
      <c r="E591" s="38"/>
      <c r="F591" s="38"/>
      <c r="G591" s="40"/>
      <c r="H591" s="40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3"/>
      <c r="AG591" s="42"/>
      <c r="AH591" s="42"/>
      <c r="AI591" s="35"/>
      <c r="AJ591" s="42"/>
      <c r="AK591" s="42"/>
      <c r="AL591" s="42"/>
      <c r="AM591" s="42"/>
      <c r="AN591" s="42"/>
      <c r="AO591" s="42"/>
      <c r="AP591" s="41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</row>
    <row r="592" spans="1:53" ht="15.6" customHeight="1">
      <c r="A592" s="36"/>
      <c r="B592" s="36"/>
      <c r="C592" s="36"/>
      <c r="D592" s="34"/>
      <c r="E592" s="38"/>
      <c r="F592" s="38"/>
      <c r="G592" s="40"/>
      <c r="H592" s="40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3"/>
      <c r="AG592" s="42"/>
      <c r="AH592" s="42"/>
      <c r="AI592" s="35"/>
      <c r="AJ592" s="42"/>
      <c r="AK592" s="42"/>
      <c r="AL592" s="42"/>
      <c r="AM592" s="42"/>
      <c r="AN592" s="42"/>
      <c r="AO592" s="42"/>
      <c r="AP592" s="41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</row>
    <row r="593" spans="1:53" ht="15.6" customHeight="1">
      <c r="A593" s="36"/>
      <c r="B593" s="36"/>
      <c r="C593" s="36"/>
      <c r="D593" s="34"/>
      <c r="E593" s="38"/>
      <c r="F593" s="38"/>
      <c r="G593" s="40"/>
      <c r="H593" s="40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3"/>
      <c r="AG593" s="42"/>
      <c r="AH593" s="42"/>
      <c r="AI593" s="35"/>
      <c r="AJ593" s="42"/>
      <c r="AK593" s="42"/>
      <c r="AL593" s="42"/>
      <c r="AM593" s="42"/>
      <c r="AN593" s="42"/>
      <c r="AO593" s="42"/>
      <c r="AP593" s="41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</row>
    <row r="594" spans="1:53" ht="15.6" customHeight="1">
      <c r="A594" s="36"/>
      <c r="B594" s="36"/>
      <c r="C594" s="36"/>
      <c r="D594" s="34"/>
      <c r="E594" s="38"/>
      <c r="F594" s="38"/>
      <c r="G594" s="40"/>
      <c r="H594" s="40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3"/>
      <c r="AG594" s="42"/>
      <c r="AH594" s="42"/>
      <c r="AI594" s="35"/>
      <c r="AJ594" s="42"/>
      <c r="AK594" s="42"/>
      <c r="AL594" s="42"/>
      <c r="AM594" s="42"/>
      <c r="AN594" s="42"/>
      <c r="AO594" s="42"/>
      <c r="AP594" s="41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</row>
    <row r="595" spans="1:53" ht="15.6" customHeight="1">
      <c r="A595" s="36"/>
      <c r="B595" s="36"/>
      <c r="C595" s="36"/>
      <c r="D595" s="34"/>
      <c r="E595" s="38"/>
      <c r="F595" s="38"/>
      <c r="G595" s="40"/>
      <c r="H595" s="40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3"/>
      <c r="AG595" s="42"/>
      <c r="AH595" s="42"/>
      <c r="AI595" s="35"/>
      <c r="AJ595" s="42"/>
      <c r="AK595" s="42"/>
      <c r="AL595" s="42"/>
      <c r="AM595" s="42"/>
      <c r="AN595" s="42"/>
      <c r="AO595" s="42"/>
      <c r="AP595" s="41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</row>
    <row r="596" spans="1:53" ht="15.6" customHeight="1">
      <c r="A596" s="36"/>
      <c r="B596" s="36"/>
      <c r="C596" s="36"/>
      <c r="D596" s="34"/>
      <c r="E596" s="38"/>
      <c r="F596" s="38"/>
      <c r="G596" s="40"/>
      <c r="H596" s="40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3"/>
      <c r="AG596" s="42"/>
      <c r="AH596" s="42"/>
      <c r="AI596" s="35"/>
      <c r="AJ596" s="42"/>
      <c r="AK596" s="42"/>
      <c r="AL596" s="42"/>
      <c r="AM596" s="42"/>
      <c r="AN596" s="42"/>
      <c r="AO596" s="42"/>
      <c r="AP596" s="41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</row>
    <row r="597" spans="1:53" ht="15.6" customHeight="1">
      <c r="A597" s="36"/>
      <c r="B597" s="36"/>
      <c r="C597" s="36"/>
      <c r="D597" s="34"/>
      <c r="E597" s="38"/>
      <c r="F597" s="38"/>
      <c r="G597" s="40"/>
      <c r="H597" s="40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3"/>
      <c r="AG597" s="42"/>
      <c r="AH597" s="42"/>
      <c r="AI597" s="35"/>
      <c r="AJ597" s="42"/>
      <c r="AK597" s="42"/>
      <c r="AL597" s="42"/>
      <c r="AM597" s="42"/>
      <c r="AN597" s="42"/>
      <c r="AO597" s="42"/>
      <c r="AP597" s="41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</row>
    <row r="598" spans="1:53" ht="15.6" customHeight="1">
      <c r="A598" s="36"/>
      <c r="B598" s="36"/>
      <c r="C598" s="36"/>
      <c r="D598" s="34"/>
      <c r="E598" s="38"/>
      <c r="F598" s="38"/>
      <c r="G598" s="40"/>
      <c r="H598" s="40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3"/>
      <c r="AG598" s="42"/>
      <c r="AH598" s="42"/>
      <c r="AI598" s="35"/>
      <c r="AJ598" s="42"/>
      <c r="AK598" s="42"/>
      <c r="AL598" s="42"/>
      <c r="AM598" s="42"/>
      <c r="AN598" s="42"/>
      <c r="AO598" s="42"/>
      <c r="AP598" s="41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</row>
    <row r="599" spans="1:53" ht="15.6" customHeight="1">
      <c r="A599" s="36"/>
      <c r="B599" s="36"/>
      <c r="C599" s="36"/>
      <c r="D599" s="34"/>
      <c r="E599" s="38"/>
      <c r="F599" s="38"/>
      <c r="G599" s="40"/>
      <c r="H599" s="40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3"/>
      <c r="AG599" s="42"/>
      <c r="AH599" s="42"/>
      <c r="AI599" s="35"/>
      <c r="AJ599" s="42"/>
      <c r="AK599" s="42"/>
      <c r="AL599" s="42"/>
      <c r="AM599" s="42"/>
      <c r="AN599" s="42"/>
      <c r="AO599" s="42"/>
      <c r="AP599" s="41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</row>
    <row r="600" spans="1:53" ht="15.6" customHeight="1">
      <c r="A600" s="36"/>
      <c r="B600" s="36"/>
      <c r="C600" s="36"/>
      <c r="D600" s="34"/>
      <c r="E600" s="38"/>
      <c r="F600" s="38"/>
      <c r="G600" s="40"/>
      <c r="H600" s="40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3"/>
      <c r="AG600" s="42"/>
      <c r="AH600" s="42"/>
      <c r="AI600" s="35"/>
      <c r="AJ600" s="42"/>
      <c r="AK600" s="42"/>
      <c r="AL600" s="42"/>
      <c r="AM600" s="42"/>
      <c r="AN600" s="42"/>
      <c r="AO600" s="42"/>
      <c r="AP600" s="41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</row>
    <row r="601" spans="1:53" ht="15.6" customHeight="1">
      <c r="A601" s="36"/>
      <c r="B601" s="36"/>
      <c r="C601" s="36"/>
      <c r="D601" s="34"/>
      <c r="E601" s="38"/>
      <c r="F601" s="38"/>
      <c r="G601" s="40"/>
      <c r="H601" s="40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3"/>
      <c r="AG601" s="42"/>
      <c r="AH601" s="42"/>
      <c r="AI601" s="35"/>
      <c r="AJ601" s="42"/>
      <c r="AK601" s="42"/>
      <c r="AL601" s="42"/>
      <c r="AM601" s="42"/>
      <c r="AN601" s="42"/>
      <c r="AO601" s="42"/>
      <c r="AP601" s="41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</row>
    <row r="602" spans="1:53" ht="15.6" customHeight="1">
      <c r="A602" s="36"/>
      <c r="B602" s="36"/>
      <c r="C602" s="36"/>
      <c r="D602" s="34"/>
      <c r="E602" s="38"/>
      <c r="F602" s="38"/>
      <c r="G602" s="40"/>
      <c r="H602" s="40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3"/>
      <c r="AG602" s="42"/>
      <c r="AH602" s="42"/>
      <c r="AI602" s="35"/>
      <c r="AJ602" s="42"/>
      <c r="AK602" s="42"/>
      <c r="AL602" s="42"/>
      <c r="AM602" s="42"/>
      <c r="AN602" s="42"/>
      <c r="AO602" s="42"/>
      <c r="AP602" s="41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</row>
    <row r="603" spans="1:53" ht="15.6" customHeight="1">
      <c r="A603" s="36"/>
      <c r="B603" s="36"/>
      <c r="C603" s="36"/>
      <c r="D603" s="34"/>
      <c r="E603" s="38"/>
      <c r="F603" s="38"/>
      <c r="G603" s="40"/>
      <c r="H603" s="40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3"/>
      <c r="AG603" s="42"/>
      <c r="AH603" s="42"/>
      <c r="AI603" s="35"/>
      <c r="AJ603" s="42"/>
      <c r="AK603" s="42"/>
      <c r="AL603" s="42"/>
      <c r="AM603" s="42"/>
      <c r="AN603" s="42"/>
      <c r="AO603" s="42"/>
      <c r="AP603" s="41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</row>
    <row r="604" spans="1:53" ht="15.6" customHeight="1">
      <c r="A604" s="36"/>
      <c r="B604" s="36"/>
      <c r="C604" s="36"/>
      <c r="D604" s="34"/>
      <c r="E604" s="38"/>
      <c r="F604" s="38"/>
      <c r="G604" s="40"/>
      <c r="H604" s="40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3"/>
      <c r="AG604" s="42"/>
      <c r="AH604" s="42"/>
      <c r="AI604" s="35"/>
      <c r="AJ604" s="42"/>
      <c r="AK604" s="42"/>
      <c r="AL604" s="42"/>
      <c r="AM604" s="42"/>
      <c r="AN604" s="42"/>
      <c r="AO604" s="42"/>
      <c r="AP604" s="41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</row>
    <row r="605" spans="1:53" ht="15.6" customHeight="1">
      <c r="A605" s="36"/>
      <c r="B605" s="36"/>
      <c r="C605" s="36"/>
      <c r="D605" s="34"/>
      <c r="E605" s="38"/>
      <c r="F605" s="38"/>
      <c r="G605" s="40"/>
      <c r="H605" s="40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3"/>
      <c r="AG605" s="42"/>
      <c r="AH605" s="42"/>
      <c r="AI605" s="35"/>
      <c r="AJ605" s="42"/>
      <c r="AK605" s="42"/>
      <c r="AL605" s="42"/>
      <c r="AM605" s="42"/>
      <c r="AN605" s="42"/>
      <c r="AO605" s="42"/>
      <c r="AP605" s="41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</row>
    <row r="606" spans="1:53" ht="15.6" customHeight="1">
      <c r="A606" s="36"/>
      <c r="B606" s="36"/>
      <c r="C606" s="36"/>
      <c r="D606" s="34"/>
      <c r="E606" s="38"/>
      <c r="F606" s="38"/>
      <c r="G606" s="40"/>
      <c r="H606" s="40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3"/>
      <c r="AG606" s="42"/>
      <c r="AH606" s="42"/>
      <c r="AI606" s="35"/>
      <c r="AJ606" s="42"/>
      <c r="AK606" s="42"/>
      <c r="AL606" s="42"/>
      <c r="AM606" s="42"/>
      <c r="AN606" s="42"/>
      <c r="AO606" s="42"/>
      <c r="AP606" s="41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</row>
    <row r="607" spans="1:53" ht="15.6" customHeight="1">
      <c r="A607" s="36"/>
      <c r="B607" s="36"/>
      <c r="C607" s="36"/>
      <c r="D607" s="34"/>
      <c r="E607" s="38"/>
      <c r="F607" s="38"/>
      <c r="G607" s="40"/>
      <c r="H607" s="40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3"/>
      <c r="AG607" s="42"/>
      <c r="AH607" s="42"/>
      <c r="AI607" s="35"/>
      <c r="AJ607" s="42"/>
      <c r="AK607" s="42"/>
      <c r="AL607" s="42"/>
      <c r="AM607" s="42"/>
      <c r="AN607" s="42"/>
      <c r="AO607" s="42"/>
      <c r="AP607" s="41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</row>
    <row r="608" spans="1:53" ht="15.6" customHeight="1">
      <c r="A608" s="36"/>
      <c r="B608" s="36"/>
      <c r="C608" s="36"/>
      <c r="D608" s="34"/>
      <c r="E608" s="38"/>
      <c r="F608" s="38"/>
      <c r="G608" s="40"/>
      <c r="H608" s="40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3"/>
      <c r="AG608" s="42"/>
      <c r="AH608" s="42"/>
      <c r="AI608" s="35"/>
      <c r="AJ608" s="42"/>
      <c r="AK608" s="42"/>
      <c r="AL608" s="42"/>
      <c r="AM608" s="42"/>
      <c r="AN608" s="42"/>
      <c r="AO608" s="42"/>
      <c r="AP608" s="41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</row>
    <row r="609" spans="1:53" ht="15.6" customHeight="1">
      <c r="A609" s="36"/>
      <c r="B609" s="36"/>
      <c r="C609" s="36"/>
      <c r="D609" s="34"/>
      <c r="E609" s="38"/>
      <c r="F609" s="38"/>
      <c r="G609" s="40"/>
      <c r="H609" s="40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3"/>
      <c r="AG609" s="42"/>
      <c r="AH609" s="42"/>
      <c r="AI609" s="35"/>
      <c r="AJ609" s="42"/>
      <c r="AK609" s="42"/>
      <c r="AL609" s="42"/>
      <c r="AM609" s="42"/>
      <c r="AN609" s="42"/>
      <c r="AO609" s="42"/>
      <c r="AP609" s="41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</row>
    <row r="610" spans="1:53" ht="15.6" customHeight="1">
      <c r="A610" s="36"/>
      <c r="B610" s="36"/>
      <c r="C610" s="36"/>
      <c r="D610" s="34"/>
      <c r="E610" s="38"/>
      <c r="F610" s="38"/>
      <c r="G610" s="40"/>
      <c r="H610" s="40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3"/>
      <c r="AG610" s="42"/>
      <c r="AH610" s="42"/>
      <c r="AI610" s="35"/>
      <c r="AJ610" s="42"/>
      <c r="AK610" s="42"/>
      <c r="AL610" s="42"/>
      <c r="AM610" s="42"/>
      <c r="AN610" s="42"/>
      <c r="AO610" s="42"/>
      <c r="AP610" s="41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</row>
    <row r="611" spans="1:53" ht="15.6" customHeight="1">
      <c r="A611" s="36"/>
      <c r="B611" s="36"/>
      <c r="C611" s="36"/>
      <c r="D611" s="34"/>
      <c r="E611" s="38"/>
      <c r="F611" s="38"/>
      <c r="G611" s="40"/>
      <c r="H611" s="40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3"/>
      <c r="AG611" s="42"/>
      <c r="AH611" s="42"/>
      <c r="AI611" s="35"/>
      <c r="AJ611" s="42"/>
      <c r="AK611" s="42"/>
      <c r="AL611" s="42"/>
      <c r="AM611" s="42"/>
      <c r="AN611" s="42"/>
      <c r="AO611" s="42"/>
      <c r="AP611" s="41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</row>
    <row r="612" spans="1:53" ht="15.6" customHeight="1">
      <c r="A612" s="36"/>
      <c r="B612" s="36"/>
      <c r="C612" s="36"/>
      <c r="D612" s="34"/>
      <c r="E612" s="38"/>
      <c r="F612" s="38"/>
      <c r="G612" s="40"/>
      <c r="H612" s="40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3"/>
      <c r="AG612" s="42"/>
      <c r="AH612" s="42"/>
      <c r="AI612" s="35"/>
      <c r="AJ612" s="42"/>
      <c r="AK612" s="42"/>
      <c r="AL612" s="42"/>
      <c r="AM612" s="42"/>
      <c r="AN612" s="42"/>
      <c r="AO612" s="42"/>
      <c r="AP612" s="41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</row>
    <row r="613" spans="1:53" ht="15.6" customHeight="1">
      <c r="A613" s="36"/>
      <c r="B613" s="36"/>
      <c r="C613" s="36"/>
      <c r="D613" s="34"/>
      <c r="E613" s="38"/>
      <c r="F613" s="38"/>
      <c r="G613" s="40"/>
      <c r="H613" s="40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3"/>
      <c r="AG613" s="42"/>
      <c r="AH613" s="42"/>
      <c r="AI613" s="35"/>
      <c r="AJ613" s="42"/>
      <c r="AK613" s="42"/>
      <c r="AL613" s="42"/>
      <c r="AM613" s="42"/>
      <c r="AN613" s="42"/>
      <c r="AO613" s="42"/>
      <c r="AP613" s="41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</row>
    <row r="614" spans="1:53" ht="15.6" customHeight="1">
      <c r="A614" s="36"/>
      <c r="B614" s="36"/>
      <c r="C614" s="36"/>
      <c r="D614" s="34"/>
      <c r="E614" s="38"/>
      <c r="F614" s="38"/>
      <c r="G614" s="40"/>
      <c r="H614" s="40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3"/>
      <c r="AG614" s="42"/>
      <c r="AH614" s="42"/>
      <c r="AI614" s="35"/>
      <c r="AJ614" s="42"/>
      <c r="AK614" s="42"/>
      <c r="AL614" s="42"/>
      <c r="AM614" s="42"/>
      <c r="AN614" s="42"/>
      <c r="AO614" s="42"/>
      <c r="AP614" s="41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</row>
    <row r="615" spans="1:53" ht="15.6" customHeight="1">
      <c r="A615" s="36"/>
      <c r="B615" s="36"/>
      <c r="C615" s="36"/>
      <c r="D615" s="34"/>
      <c r="E615" s="38"/>
      <c r="F615" s="38"/>
      <c r="G615" s="40"/>
      <c r="H615" s="40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3"/>
      <c r="AG615" s="42"/>
      <c r="AH615" s="42"/>
      <c r="AI615" s="35"/>
      <c r="AJ615" s="42"/>
      <c r="AK615" s="42"/>
      <c r="AL615" s="42"/>
      <c r="AM615" s="42"/>
      <c r="AN615" s="42"/>
      <c r="AO615" s="42"/>
      <c r="AP615" s="41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</row>
    <row r="616" spans="1:53" ht="15.6" customHeight="1">
      <c r="A616" s="36"/>
      <c r="B616" s="36"/>
      <c r="C616" s="36"/>
      <c r="D616" s="34"/>
      <c r="E616" s="38"/>
      <c r="F616" s="38"/>
      <c r="G616" s="40"/>
      <c r="H616" s="40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3"/>
      <c r="AG616" s="42"/>
      <c r="AH616" s="42"/>
      <c r="AI616" s="35"/>
      <c r="AJ616" s="42"/>
      <c r="AK616" s="42"/>
      <c r="AL616" s="42"/>
      <c r="AM616" s="42"/>
      <c r="AN616" s="42"/>
      <c r="AO616" s="42"/>
      <c r="AP616" s="41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</row>
    <row r="617" spans="1:53" ht="15.6" customHeight="1">
      <c r="A617" s="36"/>
      <c r="B617" s="36"/>
      <c r="C617" s="36"/>
      <c r="D617" s="34"/>
      <c r="E617" s="38"/>
      <c r="F617" s="38"/>
      <c r="G617" s="40"/>
      <c r="H617" s="40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3"/>
      <c r="AG617" s="42"/>
      <c r="AH617" s="42"/>
      <c r="AI617" s="35"/>
      <c r="AJ617" s="42"/>
      <c r="AK617" s="42"/>
      <c r="AL617" s="42"/>
      <c r="AM617" s="42"/>
      <c r="AN617" s="42"/>
      <c r="AO617" s="42"/>
      <c r="AP617" s="41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</row>
    <row r="618" spans="1:53" ht="15.6" customHeight="1">
      <c r="A618" s="36"/>
      <c r="B618" s="36"/>
      <c r="C618" s="36"/>
      <c r="D618" s="34"/>
      <c r="E618" s="38"/>
      <c r="F618" s="38"/>
      <c r="G618" s="40"/>
      <c r="H618" s="40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3"/>
      <c r="AG618" s="42"/>
      <c r="AH618" s="42"/>
      <c r="AI618" s="35"/>
      <c r="AJ618" s="42"/>
      <c r="AK618" s="42"/>
      <c r="AL618" s="42"/>
      <c r="AM618" s="42"/>
      <c r="AN618" s="42"/>
      <c r="AO618" s="42"/>
      <c r="AP618" s="41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</row>
    <row r="619" spans="1:53" ht="15.6" customHeight="1">
      <c r="A619" s="36"/>
      <c r="B619" s="36"/>
      <c r="C619" s="36"/>
      <c r="D619" s="34"/>
      <c r="E619" s="38"/>
      <c r="F619" s="38"/>
      <c r="G619" s="40"/>
      <c r="H619" s="40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3"/>
      <c r="AG619" s="42"/>
      <c r="AH619" s="42"/>
      <c r="AI619" s="35"/>
      <c r="AJ619" s="42"/>
      <c r="AK619" s="42"/>
      <c r="AL619" s="42"/>
      <c r="AM619" s="42"/>
      <c r="AN619" s="42"/>
      <c r="AO619" s="42"/>
      <c r="AP619" s="41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</row>
    <row r="620" spans="1:53" ht="15.6" customHeight="1">
      <c r="A620" s="36"/>
      <c r="B620" s="36"/>
      <c r="C620" s="36"/>
      <c r="D620" s="34"/>
      <c r="E620" s="38"/>
      <c r="F620" s="38"/>
      <c r="G620" s="40"/>
      <c r="H620" s="40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3"/>
      <c r="AG620" s="42"/>
      <c r="AH620" s="42"/>
      <c r="AI620" s="35"/>
      <c r="AJ620" s="42"/>
      <c r="AK620" s="42"/>
      <c r="AL620" s="42"/>
      <c r="AM620" s="42"/>
      <c r="AN620" s="42"/>
      <c r="AO620" s="42"/>
      <c r="AP620" s="41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</row>
    <row r="621" spans="1:53" ht="15.6" customHeight="1">
      <c r="A621" s="36"/>
      <c r="B621" s="36"/>
      <c r="C621" s="36"/>
      <c r="D621" s="34"/>
      <c r="E621" s="38"/>
      <c r="F621" s="38"/>
      <c r="G621" s="40"/>
      <c r="H621" s="40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3"/>
      <c r="AG621" s="42"/>
      <c r="AH621" s="42"/>
      <c r="AI621" s="35"/>
      <c r="AJ621" s="42"/>
      <c r="AK621" s="42"/>
      <c r="AL621" s="42"/>
      <c r="AM621" s="42"/>
      <c r="AN621" s="42"/>
      <c r="AO621" s="42"/>
      <c r="AP621" s="41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</row>
    <row r="622" spans="1:53" ht="15.6" customHeight="1">
      <c r="A622" s="36"/>
      <c r="B622" s="36"/>
      <c r="C622" s="36"/>
      <c r="D622" s="34"/>
      <c r="E622" s="38"/>
      <c r="F622" s="38"/>
      <c r="G622" s="40"/>
      <c r="H622" s="40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3"/>
      <c r="AG622" s="42"/>
      <c r="AH622" s="42"/>
      <c r="AI622" s="35"/>
      <c r="AJ622" s="42"/>
      <c r="AK622" s="42"/>
      <c r="AL622" s="42"/>
      <c r="AM622" s="42"/>
      <c r="AN622" s="42"/>
      <c r="AO622" s="42"/>
      <c r="AP622" s="41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</row>
    <row r="623" spans="1:53" ht="15.6" customHeight="1">
      <c r="A623" s="36"/>
      <c r="B623" s="36"/>
      <c r="C623" s="36"/>
      <c r="D623" s="34"/>
      <c r="E623" s="38"/>
      <c r="F623" s="38"/>
      <c r="G623" s="40"/>
      <c r="H623" s="40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3"/>
      <c r="AG623" s="42"/>
      <c r="AH623" s="42"/>
      <c r="AI623" s="35"/>
      <c r="AJ623" s="42"/>
      <c r="AK623" s="42"/>
      <c r="AL623" s="42"/>
      <c r="AM623" s="42"/>
      <c r="AN623" s="42"/>
      <c r="AO623" s="42"/>
      <c r="AP623" s="41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</row>
    <row r="624" spans="1:53" ht="15.6" customHeight="1">
      <c r="A624" s="36"/>
      <c r="B624" s="36"/>
      <c r="C624" s="36"/>
      <c r="D624" s="34"/>
      <c r="E624" s="38"/>
      <c r="F624" s="38"/>
      <c r="G624" s="40"/>
      <c r="H624" s="40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3"/>
      <c r="AG624" s="42"/>
      <c r="AH624" s="42"/>
      <c r="AI624" s="35"/>
      <c r="AJ624" s="42"/>
      <c r="AK624" s="42"/>
      <c r="AL624" s="42"/>
      <c r="AM624" s="42"/>
      <c r="AN624" s="42"/>
      <c r="AO624" s="42"/>
      <c r="AP624" s="41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</row>
    <row r="625" spans="1:53" ht="15.6" customHeight="1">
      <c r="A625" s="36"/>
      <c r="B625" s="36"/>
      <c r="C625" s="36"/>
      <c r="D625" s="34"/>
      <c r="E625" s="38"/>
      <c r="F625" s="38"/>
      <c r="G625" s="40"/>
      <c r="H625" s="40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3"/>
      <c r="AG625" s="42"/>
      <c r="AH625" s="42"/>
      <c r="AI625" s="35"/>
      <c r="AJ625" s="42"/>
      <c r="AK625" s="42"/>
      <c r="AL625" s="42"/>
      <c r="AM625" s="42"/>
      <c r="AN625" s="42"/>
      <c r="AO625" s="42"/>
      <c r="AP625" s="41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</row>
    <row r="626" spans="1:53" ht="15.6" customHeight="1">
      <c r="A626" s="36"/>
      <c r="B626" s="36"/>
      <c r="C626" s="36"/>
      <c r="D626" s="34"/>
      <c r="E626" s="38"/>
      <c r="F626" s="38"/>
      <c r="G626" s="40"/>
      <c r="H626" s="40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3"/>
      <c r="AG626" s="42"/>
      <c r="AH626" s="42"/>
      <c r="AI626" s="35"/>
      <c r="AJ626" s="42"/>
      <c r="AK626" s="42"/>
      <c r="AL626" s="42"/>
      <c r="AM626" s="42"/>
      <c r="AN626" s="42"/>
      <c r="AO626" s="42"/>
      <c r="AP626" s="41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</row>
    <row r="627" spans="1:53" ht="15.6" customHeight="1">
      <c r="A627" s="36"/>
      <c r="B627" s="36"/>
      <c r="C627" s="36"/>
      <c r="D627" s="34"/>
      <c r="E627" s="38"/>
      <c r="F627" s="38"/>
      <c r="G627" s="40"/>
      <c r="H627" s="40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3"/>
      <c r="AG627" s="42"/>
      <c r="AH627" s="42"/>
      <c r="AI627" s="35"/>
      <c r="AJ627" s="42"/>
      <c r="AK627" s="42"/>
      <c r="AL627" s="42"/>
      <c r="AM627" s="42"/>
      <c r="AN627" s="42"/>
      <c r="AO627" s="42"/>
      <c r="AP627" s="41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</row>
    <row r="628" spans="1:53" ht="15.6" customHeight="1">
      <c r="A628" s="36"/>
      <c r="B628" s="36"/>
      <c r="C628" s="36"/>
      <c r="D628" s="34"/>
      <c r="E628" s="38"/>
      <c r="F628" s="38"/>
      <c r="G628" s="40"/>
      <c r="H628" s="40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3"/>
      <c r="AG628" s="42"/>
      <c r="AH628" s="42"/>
      <c r="AI628" s="35"/>
      <c r="AJ628" s="42"/>
      <c r="AK628" s="42"/>
      <c r="AL628" s="42"/>
      <c r="AM628" s="42"/>
      <c r="AN628" s="42"/>
      <c r="AO628" s="42"/>
      <c r="AP628" s="41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</row>
    <row r="629" spans="1:53" ht="15.6" customHeight="1">
      <c r="A629" s="36"/>
      <c r="B629" s="36"/>
      <c r="C629" s="36"/>
      <c r="D629" s="34"/>
      <c r="E629" s="38"/>
      <c r="F629" s="38"/>
      <c r="G629" s="40"/>
      <c r="H629" s="40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3"/>
      <c r="AG629" s="42"/>
      <c r="AH629" s="42"/>
      <c r="AI629" s="35"/>
      <c r="AJ629" s="42"/>
      <c r="AK629" s="42"/>
      <c r="AL629" s="42"/>
      <c r="AM629" s="42"/>
      <c r="AN629" s="42"/>
      <c r="AO629" s="42"/>
      <c r="AP629" s="41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</row>
    <row r="630" spans="1:53" ht="15.6" customHeight="1">
      <c r="A630" s="36"/>
      <c r="B630" s="36"/>
      <c r="C630" s="36"/>
      <c r="D630" s="34"/>
      <c r="E630" s="38"/>
      <c r="F630" s="38"/>
      <c r="G630" s="40"/>
      <c r="H630" s="40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3"/>
      <c r="AG630" s="42"/>
      <c r="AH630" s="42"/>
      <c r="AI630" s="35"/>
      <c r="AJ630" s="42"/>
      <c r="AK630" s="42"/>
      <c r="AL630" s="42"/>
      <c r="AM630" s="42"/>
      <c r="AN630" s="42"/>
      <c r="AO630" s="42"/>
      <c r="AP630" s="41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</row>
    <row r="631" spans="1:53" ht="15.6" customHeight="1">
      <c r="A631" s="36"/>
      <c r="B631" s="36"/>
      <c r="C631" s="36"/>
      <c r="D631" s="34"/>
      <c r="E631" s="38"/>
      <c r="F631" s="38"/>
      <c r="G631" s="40"/>
      <c r="H631" s="40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3"/>
      <c r="AG631" s="42"/>
      <c r="AH631" s="42"/>
      <c r="AI631" s="35"/>
      <c r="AJ631" s="42"/>
      <c r="AK631" s="42"/>
      <c r="AL631" s="42"/>
      <c r="AM631" s="42"/>
      <c r="AN631" s="42"/>
      <c r="AO631" s="42"/>
      <c r="AP631" s="41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</row>
    <row r="632" spans="1:53" ht="15.6" customHeight="1">
      <c r="A632" s="36"/>
      <c r="B632" s="36"/>
      <c r="C632" s="36"/>
      <c r="D632" s="34"/>
      <c r="E632" s="38"/>
      <c r="F632" s="38"/>
      <c r="G632" s="40"/>
      <c r="H632" s="40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3"/>
      <c r="AG632" s="42"/>
      <c r="AH632" s="42"/>
      <c r="AI632" s="35"/>
      <c r="AJ632" s="42"/>
      <c r="AK632" s="42"/>
      <c r="AL632" s="42"/>
      <c r="AM632" s="42"/>
      <c r="AN632" s="42"/>
      <c r="AO632" s="42"/>
      <c r="AP632" s="41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</row>
    <row r="633" spans="1:53" ht="15.6" customHeight="1">
      <c r="A633" s="36"/>
      <c r="B633" s="36"/>
      <c r="C633" s="36"/>
      <c r="D633" s="34"/>
      <c r="E633" s="38"/>
      <c r="F633" s="38"/>
      <c r="G633" s="40"/>
      <c r="H633" s="40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3"/>
      <c r="AG633" s="42"/>
      <c r="AH633" s="42"/>
      <c r="AI633" s="35"/>
      <c r="AJ633" s="42"/>
      <c r="AK633" s="42"/>
      <c r="AL633" s="42"/>
      <c r="AM633" s="42"/>
      <c r="AN633" s="42"/>
      <c r="AO633" s="42"/>
      <c r="AP633" s="41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</row>
    <row r="634" spans="1:53" ht="15.6" customHeight="1">
      <c r="A634" s="36"/>
      <c r="B634" s="36"/>
      <c r="C634" s="36"/>
      <c r="D634" s="34"/>
      <c r="E634" s="38"/>
      <c r="F634" s="38"/>
      <c r="G634" s="40"/>
      <c r="H634" s="40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3"/>
      <c r="AG634" s="42"/>
      <c r="AH634" s="42"/>
      <c r="AI634" s="35"/>
      <c r="AJ634" s="42"/>
      <c r="AK634" s="42"/>
      <c r="AL634" s="42"/>
      <c r="AM634" s="42"/>
      <c r="AN634" s="42"/>
      <c r="AO634" s="42"/>
      <c r="AP634" s="41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</row>
    <row r="635" spans="1:53" ht="15.6" customHeight="1">
      <c r="A635" s="36"/>
      <c r="B635" s="36"/>
      <c r="C635" s="36"/>
      <c r="D635" s="34"/>
      <c r="E635" s="38"/>
      <c r="F635" s="38"/>
      <c r="G635" s="40"/>
      <c r="H635" s="40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3"/>
      <c r="AG635" s="42"/>
      <c r="AH635" s="42"/>
      <c r="AI635" s="35"/>
      <c r="AJ635" s="42"/>
      <c r="AK635" s="42"/>
      <c r="AL635" s="42"/>
      <c r="AM635" s="42"/>
      <c r="AN635" s="42"/>
      <c r="AO635" s="42"/>
      <c r="AP635" s="41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</row>
    <row r="636" spans="1:53" ht="15.6" customHeight="1">
      <c r="A636" s="36"/>
      <c r="B636" s="36"/>
      <c r="C636" s="36"/>
      <c r="D636" s="34"/>
      <c r="E636" s="38"/>
      <c r="F636" s="38"/>
      <c r="G636" s="40"/>
      <c r="H636" s="40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3"/>
      <c r="AG636" s="42"/>
      <c r="AH636" s="42"/>
      <c r="AI636" s="35"/>
      <c r="AJ636" s="42"/>
      <c r="AK636" s="42"/>
      <c r="AL636" s="42"/>
      <c r="AM636" s="42"/>
      <c r="AN636" s="42"/>
      <c r="AO636" s="42"/>
      <c r="AP636" s="41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</row>
    <row r="637" spans="1:53" ht="15.6" customHeight="1">
      <c r="A637" s="36"/>
      <c r="B637" s="36"/>
      <c r="C637" s="36"/>
      <c r="D637" s="34"/>
      <c r="E637" s="38"/>
      <c r="F637" s="38"/>
      <c r="G637" s="40"/>
      <c r="H637" s="40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3"/>
      <c r="AG637" s="42"/>
      <c r="AH637" s="42"/>
      <c r="AI637" s="35"/>
      <c r="AJ637" s="42"/>
      <c r="AK637" s="42"/>
      <c r="AL637" s="42"/>
      <c r="AM637" s="42"/>
      <c r="AN637" s="42"/>
      <c r="AO637" s="42"/>
      <c r="AP637" s="41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</row>
    <row r="638" spans="1:53" ht="15.6" customHeight="1">
      <c r="A638" s="36"/>
      <c r="B638" s="36"/>
      <c r="C638" s="36"/>
      <c r="D638" s="34"/>
      <c r="E638" s="38"/>
      <c r="F638" s="38"/>
      <c r="G638" s="40"/>
      <c r="H638" s="40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3"/>
      <c r="AG638" s="42"/>
      <c r="AH638" s="42"/>
      <c r="AI638" s="35"/>
      <c r="AJ638" s="42"/>
      <c r="AK638" s="42"/>
      <c r="AL638" s="42"/>
      <c r="AM638" s="42"/>
      <c r="AN638" s="42"/>
      <c r="AO638" s="42"/>
      <c r="AP638" s="41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</row>
    <row r="639" spans="1:53" ht="15.6" customHeight="1">
      <c r="A639" s="36"/>
      <c r="B639" s="36"/>
      <c r="C639" s="36"/>
      <c r="D639" s="34"/>
      <c r="E639" s="38"/>
      <c r="F639" s="38"/>
      <c r="G639" s="40"/>
      <c r="H639" s="40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3"/>
      <c r="AG639" s="42"/>
      <c r="AH639" s="42"/>
      <c r="AI639" s="35"/>
      <c r="AJ639" s="42"/>
      <c r="AK639" s="42"/>
      <c r="AL639" s="42"/>
      <c r="AM639" s="42"/>
      <c r="AN639" s="42"/>
      <c r="AO639" s="42"/>
      <c r="AP639" s="41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</row>
    <row r="640" spans="1:53" ht="15.6" customHeight="1">
      <c r="A640" s="36"/>
      <c r="B640" s="36"/>
      <c r="C640" s="36"/>
      <c r="D640" s="34"/>
      <c r="E640" s="38"/>
      <c r="F640" s="38"/>
      <c r="G640" s="40"/>
      <c r="H640" s="40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3"/>
      <c r="AG640" s="42"/>
      <c r="AH640" s="42"/>
      <c r="AI640" s="35"/>
      <c r="AJ640" s="42"/>
      <c r="AK640" s="42"/>
      <c r="AL640" s="42"/>
      <c r="AM640" s="42"/>
      <c r="AN640" s="42"/>
      <c r="AO640" s="42"/>
      <c r="AP640" s="41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</row>
    <row r="641" spans="1:53" ht="15.6" customHeight="1">
      <c r="A641" s="36"/>
      <c r="B641" s="36"/>
      <c r="C641" s="36"/>
      <c r="D641" s="34"/>
      <c r="E641" s="38"/>
      <c r="F641" s="38"/>
      <c r="G641" s="40"/>
      <c r="H641" s="40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3"/>
      <c r="AG641" s="42"/>
      <c r="AH641" s="42"/>
      <c r="AI641" s="35"/>
      <c r="AJ641" s="42"/>
      <c r="AK641" s="42"/>
      <c r="AL641" s="42"/>
      <c r="AM641" s="42"/>
      <c r="AN641" s="42"/>
      <c r="AO641" s="42"/>
      <c r="AP641" s="41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</row>
    <row r="642" spans="1:53" ht="15.6" customHeight="1">
      <c r="A642" s="36"/>
      <c r="B642" s="36"/>
      <c r="C642" s="36"/>
      <c r="D642" s="34"/>
      <c r="E642" s="38"/>
      <c r="F642" s="38"/>
      <c r="G642" s="40"/>
      <c r="H642" s="40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3"/>
      <c r="AG642" s="42"/>
      <c r="AH642" s="42"/>
      <c r="AI642" s="35"/>
      <c r="AJ642" s="42"/>
      <c r="AK642" s="42"/>
      <c r="AL642" s="42"/>
      <c r="AM642" s="42"/>
      <c r="AN642" s="42"/>
      <c r="AO642" s="42"/>
      <c r="AP642" s="41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</row>
    <row r="643" spans="1:53" ht="15.6" customHeight="1">
      <c r="A643" s="36"/>
      <c r="B643" s="36"/>
      <c r="C643" s="36"/>
      <c r="D643" s="34"/>
      <c r="E643" s="38"/>
      <c r="F643" s="38"/>
      <c r="G643" s="40"/>
      <c r="H643" s="40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3"/>
      <c r="AG643" s="42"/>
      <c r="AH643" s="42"/>
      <c r="AI643" s="35"/>
      <c r="AJ643" s="42"/>
      <c r="AK643" s="42"/>
      <c r="AL643" s="42"/>
      <c r="AM643" s="42"/>
      <c r="AN643" s="42"/>
      <c r="AO643" s="42"/>
      <c r="AP643" s="41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</row>
    <row r="644" spans="1:53" ht="15.6" customHeight="1">
      <c r="A644" s="36"/>
      <c r="B644" s="36"/>
      <c r="C644" s="36"/>
      <c r="D644" s="34"/>
      <c r="E644" s="38"/>
      <c r="F644" s="38"/>
      <c r="G644" s="40"/>
      <c r="H644" s="40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3"/>
      <c r="AG644" s="42"/>
      <c r="AH644" s="42"/>
      <c r="AI644" s="35"/>
      <c r="AJ644" s="42"/>
      <c r="AK644" s="42"/>
      <c r="AL644" s="42"/>
      <c r="AM644" s="42"/>
      <c r="AN644" s="42"/>
      <c r="AO644" s="42"/>
      <c r="AP644" s="41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</row>
    <row r="645" spans="1:53" ht="15.6" customHeight="1">
      <c r="A645" s="36"/>
      <c r="B645" s="36"/>
      <c r="C645" s="36"/>
      <c r="D645" s="34"/>
      <c r="E645" s="38"/>
      <c r="F645" s="38"/>
      <c r="G645" s="40"/>
      <c r="H645" s="40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3"/>
      <c r="AG645" s="42"/>
      <c r="AH645" s="42"/>
      <c r="AI645" s="35"/>
      <c r="AJ645" s="42"/>
      <c r="AK645" s="42"/>
      <c r="AL645" s="42"/>
      <c r="AM645" s="42"/>
      <c r="AN645" s="42"/>
      <c r="AO645" s="42"/>
      <c r="AP645" s="41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</row>
    <row r="646" spans="1:53" ht="15.6" customHeight="1">
      <c r="A646" s="36"/>
      <c r="B646" s="36"/>
      <c r="C646" s="36"/>
      <c r="D646" s="34"/>
      <c r="E646" s="38"/>
      <c r="F646" s="38"/>
      <c r="G646" s="40"/>
      <c r="H646" s="40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3"/>
      <c r="AG646" s="42"/>
      <c r="AH646" s="42"/>
      <c r="AI646" s="35"/>
      <c r="AJ646" s="42"/>
      <c r="AK646" s="42"/>
      <c r="AL646" s="42"/>
      <c r="AM646" s="42"/>
      <c r="AN646" s="42"/>
      <c r="AO646" s="42"/>
      <c r="AP646" s="41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</row>
    <row r="647" spans="1:53" ht="15.6" customHeight="1">
      <c r="A647" s="36"/>
      <c r="B647" s="36"/>
      <c r="C647" s="36"/>
      <c r="D647" s="34"/>
      <c r="E647" s="38"/>
      <c r="F647" s="38"/>
      <c r="G647" s="40"/>
      <c r="H647" s="40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3"/>
      <c r="AG647" s="42"/>
      <c r="AH647" s="42"/>
      <c r="AI647" s="35"/>
      <c r="AJ647" s="42"/>
      <c r="AK647" s="42"/>
      <c r="AL647" s="42"/>
      <c r="AM647" s="42"/>
      <c r="AN647" s="42"/>
      <c r="AO647" s="42"/>
      <c r="AP647" s="41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</row>
    <row r="648" spans="1:53" ht="15.6" customHeight="1">
      <c r="A648" s="36"/>
      <c r="B648" s="36"/>
      <c r="C648" s="36"/>
      <c r="D648" s="34"/>
      <c r="E648" s="38"/>
      <c r="F648" s="38"/>
      <c r="G648" s="40"/>
      <c r="H648" s="40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3"/>
      <c r="AG648" s="42"/>
      <c r="AH648" s="42"/>
      <c r="AI648" s="35"/>
      <c r="AJ648" s="42"/>
      <c r="AK648" s="42"/>
      <c r="AL648" s="42"/>
      <c r="AM648" s="42"/>
      <c r="AN648" s="42"/>
      <c r="AO648" s="42"/>
      <c r="AP648" s="41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</row>
    <row r="649" spans="1:53" ht="15.6" customHeight="1">
      <c r="A649" s="36"/>
      <c r="B649" s="36"/>
      <c r="C649" s="36"/>
      <c r="D649" s="34"/>
      <c r="E649" s="38"/>
      <c r="F649" s="38"/>
      <c r="G649" s="40"/>
      <c r="H649" s="40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3"/>
      <c r="AG649" s="42"/>
      <c r="AH649" s="42"/>
      <c r="AI649" s="35"/>
      <c r="AJ649" s="42"/>
      <c r="AK649" s="42"/>
      <c r="AL649" s="42"/>
      <c r="AM649" s="42"/>
      <c r="AN649" s="42"/>
      <c r="AO649" s="42"/>
      <c r="AP649" s="41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</row>
    <row r="650" spans="1:53" ht="15.6" customHeight="1">
      <c r="A650" s="36"/>
      <c r="B650" s="36"/>
      <c r="C650" s="36"/>
      <c r="D650" s="34"/>
      <c r="E650" s="38"/>
      <c r="F650" s="38"/>
      <c r="G650" s="40"/>
      <c r="H650" s="40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3"/>
      <c r="AG650" s="42"/>
      <c r="AH650" s="42"/>
      <c r="AI650" s="35"/>
      <c r="AJ650" s="42"/>
      <c r="AK650" s="42"/>
      <c r="AL650" s="42"/>
      <c r="AM650" s="42"/>
      <c r="AN650" s="42"/>
      <c r="AO650" s="42"/>
      <c r="AP650" s="41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</row>
    <row r="651" spans="1:53" ht="15.6" customHeight="1">
      <c r="A651" s="36"/>
      <c r="B651" s="36"/>
      <c r="C651" s="36"/>
      <c r="D651" s="34"/>
      <c r="E651" s="38"/>
      <c r="F651" s="38"/>
      <c r="G651" s="40"/>
      <c r="H651" s="40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3"/>
      <c r="AG651" s="42"/>
      <c r="AH651" s="42"/>
      <c r="AI651" s="35"/>
      <c r="AJ651" s="42"/>
      <c r="AK651" s="42"/>
      <c r="AL651" s="42"/>
      <c r="AM651" s="42"/>
      <c r="AN651" s="42"/>
      <c r="AO651" s="42"/>
      <c r="AP651" s="41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</row>
    <row r="652" spans="1:53" ht="15.6" customHeight="1">
      <c r="A652" s="36"/>
      <c r="B652" s="36"/>
      <c r="C652" s="36"/>
      <c r="D652" s="34"/>
      <c r="E652" s="38"/>
      <c r="F652" s="38"/>
      <c r="G652" s="40"/>
      <c r="H652" s="40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3"/>
      <c r="AG652" s="42"/>
      <c r="AH652" s="42"/>
      <c r="AI652" s="35"/>
      <c r="AJ652" s="42"/>
      <c r="AK652" s="42"/>
      <c r="AL652" s="42"/>
      <c r="AM652" s="42"/>
      <c r="AN652" s="42"/>
      <c r="AO652" s="42"/>
      <c r="AP652" s="41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</row>
    <row r="653" spans="1:53" ht="15.6" customHeight="1">
      <c r="A653" s="36"/>
      <c r="B653" s="36"/>
      <c r="C653" s="36"/>
      <c r="D653" s="34"/>
      <c r="E653" s="38"/>
      <c r="F653" s="38"/>
      <c r="G653" s="40"/>
      <c r="H653" s="40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3"/>
      <c r="AG653" s="42"/>
      <c r="AH653" s="42"/>
      <c r="AI653" s="35"/>
      <c r="AJ653" s="42"/>
      <c r="AK653" s="42"/>
      <c r="AL653" s="42"/>
      <c r="AM653" s="42"/>
      <c r="AN653" s="42"/>
      <c r="AO653" s="42"/>
      <c r="AP653" s="41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</row>
    <row r="654" spans="1:53" ht="15.6" customHeight="1">
      <c r="A654" s="36"/>
      <c r="B654" s="36"/>
      <c r="C654" s="36"/>
      <c r="D654" s="34"/>
      <c r="E654" s="38"/>
      <c r="F654" s="38"/>
      <c r="G654" s="40"/>
      <c r="H654" s="40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3"/>
      <c r="AG654" s="42"/>
      <c r="AH654" s="42"/>
      <c r="AI654" s="35"/>
      <c r="AJ654" s="42"/>
      <c r="AK654" s="42"/>
      <c r="AL654" s="42"/>
      <c r="AM654" s="42"/>
      <c r="AN654" s="42"/>
      <c r="AO654" s="42"/>
      <c r="AP654" s="41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</row>
    <row r="655" spans="1:53" ht="15.6" customHeight="1">
      <c r="A655" s="36"/>
      <c r="B655" s="36"/>
      <c r="C655" s="36"/>
      <c r="D655" s="34"/>
      <c r="E655" s="38"/>
      <c r="F655" s="38"/>
      <c r="G655" s="40"/>
      <c r="H655" s="40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3"/>
      <c r="AG655" s="42"/>
      <c r="AH655" s="42"/>
      <c r="AI655" s="35"/>
      <c r="AJ655" s="42"/>
      <c r="AK655" s="42"/>
      <c r="AL655" s="42"/>
      <c r="AM655" s="42"/>
      <c r="AN655" s="42"/>
      <c r="AO655" s="42"/>
      <c r="AP655" s="41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</row>
    <row r="656" spans="1:53" ht="15.6" customHeight="1">
      <c r="A656" s="36"/>
      <c r="B656" s="36"/>
      <c r="C656" s="36"/>
      <c r="D656" s="34"/>
      <c r="E656" s="38"/>
      <c r="F656" s="38"/>
      <c r="G656" s="40"/>
      <c r="H656" s="40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3"/>
      <c r="AG656" s="42"/>
      <c r="AH656" s="42"/>
      <c r="AI656" s="35"/>
      <c r="AJ656" s="42"/>
      <c r="AK656" s="42"/>
      <c r="AL656" s="42"/>
      <c r="AM656" s="42"/>
      <c r="AN656" s="42"/>
      <c r="AO656" s="42"/>
      <c r="AP656" s="41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</row>
    <row r="657" spans="1:53" ht="15.6" customHeight="1">
      <c r="A657" s="36"/>
      <c r="B657" s="36"/>
      <c r="C657" s="36"/>
      <c r="D657" s="34"/>
      <c r="E657" s="38"/>
      <c r="F657" s="38"/>
      <c r="G657" s="40"/>
      <c r="H657" s="40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3"/>
      <c r="AG657" s="42"/>
      <c r="AH657" s="42"/>
      <c r="AI657" s="35"/>
      <c r="AJ657" s="42"/>
      <c r="AK657" s="42"/>
      <c r="AL657" s="42"/>
      <c r="AM657" s="42"/>
      <c r="AN657" s="42"/>
      <c r="AO657" s="42"/>
      <c r="AP657" s="41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</row>
    <row r="658" spans="1:53" ht="15.6" customHeight="1">
      <c r="A658" s="36"/>
      <c r="B658" s="36"/>
      <c r="C658" s="36"/>
      <c r="D658" s="34"/>
      <c r="E658" s="38"/>
      <c r="F658" s="38"/>
      <c r="G658" s="40"/>
      <c r="H658" s="40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3"/>
      <c r="AG658" s="42"/>
      <c r="AH658" s="42"/>
      <c r="AI658" s="35"/>
      <c r="AJ658" s="42"/>
      <c r="AK658" s="42"/>
      <c r="AL658" s="42"/>
      <c r="AM658" s="42"/>
      <c r="AN658" s="42"/>
      <c r="AO658" s="42"/>
      <c r="AP658" s="41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</row>
    <row r="659" spans="1:53" ht="15.6" customHeight="1">
      <c r="A659" s="36"/>
      <c r="B659" s="36"/>
      <c r="C659" s="36"/>
      <c r="D659" s="34"/>
      <c r="E659" s="38"/>
      <c r="F659" s="38"/>
      <c r="G659" s="40"/>
      <c r="H659" s="40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3"/>
      <c r="AG659" s="42"/>
      <c r="AH659" s="42"/>
      <c r="AI659" s="35"/>
      <c r="AJ659" s="42"/>
      <c r="AK659" s="42"/>
      <c r="AL659" s="42"/>
      <c r="AM659" s="42"/>
      <c r="AN659" s="42"/>
      <c r="AO659" s="42"/>
      <c r="AP659" s="41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</row>
    <row r="660" spans="1:53" ht="15.6" customHeight="1">
      <c r="A660" s="36"/>
      <c r="B660" s="36"/>
      <c r="C660" s="36"/>
      <c r="D660" s="34"/>
      <c r="E660" s="38"/>
      <c r="F660" s="38"/>
      <c r="G660" s="40"/>
      <c r="H660" s="40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3"/>
      <c r="AG660" s="42"/>
      <c r="AH660" s="42"/>
      <c r="AI660" s="35"/>
      <c r="AJ660" s="42"/>
      <c r="AK660" s="42"/>
      <c r="AL660" s="42"/>
      <c r="AM660" s="42"/>
      <c r="AN660" s="42"/>
      <c r="AO660" s="42"/>
      <c r="AP660" s="41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</row>
    <row r="661" spans="1:53" ht="15.6" customHeight="1">
      <c r="A661" s="36"/>
      <c r="B661" s="36"/>
      <c r="C661" s="36"/>
      <c r="D661" s="34"/>
      <c r="E661" s="38"/>
      <c r="F661" s="38"/>
      <c r="G661" s="40"/>
      <c r="H661" s="40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3"/>
      <c r="AG661" s="42"/>
      <c r="AH661" s="42"/>
      <c r="AI661" s="35"/>
      <c r="AJ661" s="42"/>
      <c r="AK661" s="42"/>
      <c r="AL661" s="42"/>
      <c r="AM661" s="42"/>
      <c r="AN661" s="42"/>
      <c r="AO661" s="42"/>
      <c r="AP661" s="41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</row>
    <row r="662" spans="1:53" ht="15.6" customHeight="1">
      <c r="A662" s="36"/>
      <c r="B662" s="36"/>
      <c r="C662" s="36"/>
      <c r="D662" s="34"/>
      <c r="E662" s="38"/>
      <c r="F662" s="38"/>
      <c r="G662" s="40"/>
      <c r="H662" s="40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3"/>
      <c r="AG662" s="42"/>
      <c r="AH662" s="42"/>
      <c r="AI662" s="35"/>
      <c r="AJ662" s="42"/>
      <c r="AK662" s="42"/>
      <c r="AL662" s="42"/>
      <c r="AM662" s="42"/>
      <c r="AN662" s="42"/>
      <c r="AO662" s="42"/>
      <c r="AP662" s="41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</row>
    <row r="663" spans="1:53" ht="15.6" customHeight="1">
      <c r="A663" s="36"/>
      <c r="B663" s="36"/>
      <c r="C663" s="36"/>
      <c r="D663" s="34"/>
      <c r="E663" s="38"/>
      <c r="F663" s="38"/>
      <c r="G663" s="40"/>
      <c r="H663" s="40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3"/>
      <c r="AG663" s="42"/>
      <c r="AH663" s="42"/>
      <c r="AI663" s="35"/>
      <c r="AJ663" s="42"/>
      <c r="AK663" s="42"/>
      <c r="AL663" s="42"/>
      <c r="AM663" s="42"/>
      <c r="AN663" s="42"/>
      <c r="AO663" s="42"/>
      <c r="AP663" s="41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</row>
    <row r="664" spans="1:53" ht="15.6" customHeight="1">
      <c r="A664" s="36"/>
      <c r="B664" s="36"/>
      <c r="C664" s="36"/>
      <c r="D664" s="34"/>
      <c r="E664" s="38"/>
      <c r="F664" s="38"/>
      <c r="G664" s="40"/>
      <c r="H664" s="40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3"/>
      <c r="AG664" s="42"/>
      <c r="AH664" s="42"/>
      <c r="AI664" s="35"/>
      <c r="AJ664" s="42"/>
      <c r="AK664" s="42"/>
      <c r="AL664" s="42"/>
      <c r="AM664" s="42"/>
      <c r="AN664" s="42"/>
      <c r="AO664" s="42"/>
      <c r="AP664" s="41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</row>
    <row r="665" spans="1:53" ht="15.6" customHeight="1">
      <c r="A665" s="36"/>
      <c r="B665" s="36"/>
      <c r="C665" s="36"/>
      <c r="D665" s="34"/>
      <c r="E665" s="38"/>
      <c r="F665" s="38"/>
      <c r="G665" s="40"/>
      <c r="H665" s="40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3"/>
      <c r="AG665" s="42"/>
      <c r="AH665" s="42"/>
      <c r="AI665" s="35"/>
      <c r="AJ665" s="42"/>
      <c r="AK665" s="42"/>
      <c r="AL665" s="42"/>
      <c r="AM665" s="42"/>
      <c r="AN665" s="42"/>
      <c r="AO665" s="42"/>
      <c r="AP665" s="41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</row>
    <row r="666" spans="1:53" ht="15.6" customHeight="1">
      <c r="A666" s="36"/>
      <c r="B666" s="36"/>
      <c r="C666" s="36"/>
      <c r="D666" s="34"/>
      <c r="E666" s="38"/>
      <c r="F666" s="38"/>
      <c r="G666" s="40"/>
      <c r="H666" s="40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3"/>
      <c r="AG666" s="42"/>
      <c r="AH666" s="42"/>
      <c r="AI666" s="35"/>
      <c r="AJ666" s="42"/>
      <c r="AK666" s="42"/>
      <c r="AL666" s="42"/>
      <c r="AM666" s="42"/>
      <c r="AN666" s="42"/>
      <c r="AO666" s="42"/>
      <c r="AP666" s="41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</row>
    <row r="667" spans="1:53" ht="15.6" customHeight="1">
      <c r="A667" s="36"/>
      <c r="B667" s="36"/>
      <c r="C667" s="36"/>
      <c r="D667" s="34"/>
      <c r="E667" s="38"/>
      <c r="F667" s="38"/>
      <c r="G667" s="40"/>
      <c r="H667" s="40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3"/>
      <c r="AG667" s="42"/>
      <c r="AH667" s="42"/>
      <c r="AI667" s="35"/>
      <c r="AJ667" s="42"/>
      <c r="AK667" s="42"/>
      <c r="AL667" s="42"/>
      <c r="AM667" s="42"/>
      <c r="AN667" s="42"/>
      <c r="AO667" s="42"/>
      <c r="AP667" s="41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</row>
    <row r="668" spans="1:53" ht="15.6" customHeight="1">
      <c r="A668" s="36"/>
      <c r="B668" s="36"/>
      <c r="C668" s="36"/>
      <c r="D668" s="34"/>
      <c r="E668" s="38"/>
      <c r="F668" s="38"/>
      <c r="G668" s="40"/>
      <c r="H668" s="40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3"/>
      <c r="AG668" s="42"/>
      <c r="AH668" s="42"/>
      <c r="AI668" s="35"/>
      <c r="AJ668" s="42"/>
      <c r="AK668" s="42"/>
      <c r="AL668" s="42"/>
      <c r="AM668" s="42"/>
      <c r="AN668" s="42"/>
      <c r="AO668" s="42"/>
      <c r="AP668" s="41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</row>
    <row r="669" spans="1:53" ht="15.6" customHeight="1">
      <c r="A669" s="36"/>
      <c r="B669" s="36"/>
      <c r="C669" s="36"/>
      <c r="D669" s="34"/>
      <c r="E669" s="38"/>
      <c r="F669" s="38"/>
      <c r="G669" s="40"/>
      <c r="H669" s="40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3"/>
      <c r="AG669" s="42"/>
      <c r="AH669" s="42"/>
      <c r="AI669" s="35"/>
      <c r="AJ669" s="42"/>
      <c r="AK669" s="42"/>
      <c r="AL669" s="42"/>
      <c r="AM669" s="42"/>
      <c r="AN669" s="42"/>
      <c r="AO669" s="42"/>
      <c r="AP669" s="41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</row>
    <row r="670" spans="1:53" ht="15.6" customHeight="1">
      <c r="A670" s="36"/>
      <c r="B670" s="36"/>
      <c r="C670" s="36"/>
      <c r="D670" s="34"/>
      <c r="E670" s="38"/>
      <c r="F670" s="38"/>
      <c r="G670" s="40"/>
      <c r="H670" s="40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3"/>
      <c r="AG670" s="42"/>
      <c r="AH670" s="42"/>
      <c r="AI670" s="35"/>
      <c r="AJ670" s="42"/>
      <c r="AK670" s="42"/>
      <c r="AL670" s="42"/>
      <c r="AM670" s="42"/>
      <c r="AN670" s="42"/>
      <c r="AO670" s="42"/>
      <c r="AP670" s="41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</row>
    <row r="671" spans="1:53" ht="15.6" customHeight="1">
      <c r="A671" s="36"/>
      <c r="B671" s="36"/>
      <c r="C671" s="36"/>
      <c r="D671" s="34"/>
      <c r="E671" s="38"/>
      <c r="F671" s="38"/>
      <c r="G671" s="40"/>
      <c r="H671" s="40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3"/>
      <c r="AG671" s="42"/>
      <c r="AH671" s="42"/>
      <c r="AI671" s="35"/>
      <c r="AJ671" s="42"/>
      <c r="AK671" s="42"/>
      <c r="AL671" s="42"/>
      <c r="AM671" s="42"/>
      <c r="AN671" s="42"/>
      <c r="AO671" s="42"/>
      <c r="AP671" s="41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</row>
    <row r="672" spans="1:53" ht="15.6" customHeight="1">
      <c r="A672" s="36"/>
      <c r="B672" s="36"/>
      <c r="C672" s="36"/>
      <c r="D672" s="34"/>
      <c r="E672" s="38"/>
      <c r="F672" s="38"/>
      <c r="G672" s="40"/>
      <c r="H672" s="40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3"/>
      <c r="AG672" s="42"/>
      <c r="AH672" s="42"/>
      <c r="AI672" s="35"/>
      <c r="AJ672" s="42"/>
      <c r="AK672" s="42"/>
      <c r="AL672" s="42"/>
      <c r="AM672" s="42"/>
      <c r="AN672" s="42"/>
      <c r="AO672" s="42"/>
      <c r="AP672" s="41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</row>
    <row r="673" spans="1:53" ht="15.6" customHeight="1">
      <c r="A673" s="36"/>
      <c r="B673" s="36"/>
      <c r="C673" s="36"/>
      <c r="D673" s="34"/>
      <c r="E673" s="38"/>
      <c r="F673" s="38"/>
      <c r="G673" s="40"/>
      <c r="H673" s="40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3"/>
      <c r="AG673" s="42"/>
      <c r="AH673" s="42"/>
      <c r="AI673" s="35"/>
      <c r="AJ673" s="42"/>
      <c r="AK673" s="42"/>
      <c r="AL673" s="42"/>
      <c r="AM673" s="42"/>
      <c r="AN673" s="42"/>
      <c r="AO673" s="42"/>
      <c r="AP673" s="41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</row>
    <row r="674" spans="1:53" ht="15.6" customHeight="1">
      <c r="A674" s="36"/>
      <c r="B674" s="36"/>
      <c r="C674" s="36"/>
      <c r="D674" s="34"/>
      <c r="E674" s="38"/>
      <c r="F674" s="38"/>
      <c r="G674" s="40"/>
      <c r="H674" s="40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3"/>
      <c r="AG674" s="42"/>
      <c r="AH674" s="42"/>
      <c r="AI674" s="35"/>
      <c r="AJ674" s="42"/>
      <c r="AK674" s="42"/>
      <c r="AL674" s="42"/>
      <c r="AM674" s="42"/>
      <c r="AN674" s="42"/>
      <c r="AO674" s="42"/>
      <c r="AP674" s="41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</row>
    <row r="675" spans="1:53" ht="15.6" customHeight="1">
      <c r="A675" s="36"/>
      <c r="B675" s="36"/>
      <c r="C675" s="36"/>
      <c r="D675" s="34"/>
      <c r="E675" s="38"/>
      <c r="F675" s="38"/>
      <c r="G675" s="40"/>
      <c r="H675" s="40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3"/>
      <c r="AG675" s="42"/>
      <c r="AH675" s="42"/>
      <c r="AI675" s="35"/>
      <c r="AJ675" s="42"/>
      <c r="AK675" s="42"/>
      <c r="AL675" s="42"/>
      <c r="AM675" s="42"/>
      <c r="AN675" s="42"/>
      <c r="AO675" s="42"/>
      <c r="AP675" s="41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</row>
    <row r="676" spans="1:53" ht="15.6" customHeight="1">
      <c r="A676" s="36"/>
      <c r="B676" s="36"/>
      <c r="C676" s="36"/>
      <c r="D676" s="34"/>
      <c r="E676" s="38"/>
      <c r="F676" s="38"/>
      <c r="G676" s="40"/>
      <c r="H676" s="40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3"/>
      <c r="AG676" s="42"/>
      <c r="AH676" s="42"/>
      <c r="AI676" s="35"/>
      <c r="AJ676" s="42"/>
      <c r="AK676" s="42"/>
      <c r="AL676" s="42"/>
      <c r="AM676" s="42"/>
      <c r="AN676" s="42"/>
      <c r="AO676" s="42"/>
      <c r="AP676" s="41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</row>
    <row r="677" spans="1:53" ht="15.6" customHeight="1">
      <c r="A677" s="36"/>
      <c r="B677" s="36"/>
      <c r="C677" s="36"/>
      <c r="D677" s="34"/>
      <c r="E677" s="38"/>
      <c r="F677" s="38"/>
      <c r="G677" s="40"/>
      <c r="H677" s="40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3"/>
      <c r="AG677" s="42"/>
      <c r="AH677" s="42"/>
      <c r="AI677" s="35"/>
      <c r="AJ677" s="42"/>
      <c r="AK677" s="42"/>
      <c r="AL677" s="42"/>
      <c r="AM677" s="42"/>
      <c r="AN677" s="42"/>
      <c r="AO677" s="42"/>
      <c r="AP677" s="41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</row>
    <row r="678" spans="1:53" ht="15.6" customHeight="1">
      <c r="A678" s="36"/>
      <c r="B678" s="36"/>
      <c r="C678" s="36"/>
      <c r="D678" s="34"/>
      <c r="E678" s="38"/>
      <c r="F678" s="38"/>
      <c r="G678" s="40"/>
      <c r="H678" s="40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3"/>
      <c r="AG678" s="42"/>
      <c r="AH678" s="42"/>
      <c r="AI678" s="35"/>
      <c r="AJ678" s="42"/>
      <c r="AK678" s="42"/>
      <c r="AL678" s="42"/>
      <c r="AM678" s="42"/>
      <c r="AN678" s="42"/>
      <c r="AO678" s="42"/>
      <c r="AP678" s="41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</row>
    <row r="679" spans="1:53" ht="15.6" customHeight="1">
      <c r="A679" s="36"/>
      <c r="B679" s="36"/>
      <c r="C679" s="36"/>
      <c r="D679" s="34"/>
      <c r="E679" s="38"/>
      <c r="F679" s="38"/>
      <c r="G679" s="40"/>
      <c r="H679" s="40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3"/>
      <c r="AG679" s="42"/>
      <c r="AH679" s="42"/>
      <c r="AI679" s="35"/>
      <c r="AJ679" s="42"/>
      <c r="AK679" s="42"/>
      <c r="AL679" s="42"/>
      <c r="AM679" s="42"/>
      <c r="AN679" s="42"/>
      <c r="AO679" s="42"/>
      <c r="AP679" s="41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</row>
    <row r="680" spans="1:53" ht="15.6" customHeight="1">
      <c r="A680" s="36"/>
      <c r="B680" s="36"/>
      <c r="C680" s="36"/>
      <c r="D680" s="34"/>
      <c r="E680" s="38"/>
      <c r="F680" s="38"/>
      <c r="G680" s="40"/>
      <c r="H680" s="40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3"/>
      <c r="AG680" s="42"/>
      <c r="AH680" s="42"/>
      <c r="AI680" s="35"/>
      <c r="AJ680" s="42"/>
      <c r="AK680" s="42"/>
      <c r="AL680" s="42"/>
      <c r="AM680" s="42"/>
      <c r="AN680" s="42"/>
      <c r="AO680" s="42"/>
      <c r="AP680" s="41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</row>
    <row r="681" spans="1:53" ht="15.6" customHeight="1">
      <c r="A681" s="36"/>
      <c r="B681" s="36"/>
      <c r="C681" s="36"/>
      <c r="D681" s="34"/>
      <c r="E681" s="38"/>
      <c r="F681" s="38"/>
      <c r="G681" s="40"/>
      <c r="H681" s="40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3"/>
      <c r="AG681" s="42"/>
      <c r="AH681" s="42"/>
      <c r="AI681" s="35"/>
      <c r="AJ681" s="42"/>
      <c r="AK681" s="42"/>
      <c r="AL681" s="42"/>
      <c r="AM681" s="42"/>
      <c r="AN681" s="42"/>
      <c r="AO681" s="42"/>
      <c r="AP681" s="41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</row>
    <row r="682" spans="1:53" ht="15.6" customHeight="1">
      <c r="A682" s="36"/>
      <c r="B682" s="36"/>
      <c r="C682" s="36"/>
      <c r="D682" s="34"/>
      <c r="E682" s="38"/>
      <c r="F682" s="38"/>
      <c r="G682" s="40"/>
      <c r="H682" s="40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3"/>
      <c r="AG682" s="42"/>
      <c r="AH682" s="42"/>
      <c r="AI682" s="35"/>
      <c r="AJ682" s="42"/>
      <c r="AK682" s="42"/>
      <c r="AL682" s="42"/>
      <c r="AM682" s="42"/>
      <c r="AN682" s="42"/>
      <c r="AO682" s="42"/>
      <c r="AP682" s="41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</row>
    <row r="683" spans="1:53" ht="15.6" customHeight="1">
      <c r="A683" s="36"/>
      <c r="B683" s="36"/>
      <c r="C683" s="36"/>
      <c r="D683" s="34"/>
      <c r="E683" s="38"/>
      <c r="F683" s="38"/>
      <c r="G683" s="40"/>
      <c r="H683" s="40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3"/>
      <c r="AG683" s="42"/>
      <c r="AH683" s="42"/>
      <c r="AI683" s="35"/>
      <c r="AJ683" s="42"/>
      <c r="AK683" s="42"/>
      <c r="AL683" s="42"/>
      <c r="AM683" s="42"/>
      <c r="AN683" s="42"/>
      <c r="AO683" s="42"/>
      <c r="AP683" s="41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</row>
    <row r="684" spans="1:53" ht="15.6" customHeight="1">
      <c r="A684" s="36"/>
      <c r="B684" s="36"/>
      <c r="C684" s="36"/>
      <c r="D684" s="34"/>
      <c r="E684" s="38"/>
      <c r="F684" s="38"/>
      <c r="G684" s="40"/>
      <c r="H684" s="40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3"/>
      <c r="AG684" s="42"/>
      <c r="AH684" s="42"/>
      <c r="AI684" s="35"/>
      <c r="AJ684" s="42"/>
      <c r="AK684" s="42"/>
      <c r="AL684" s="42"/>
      <c r="AM684" s="42"/>
      <c r="AN684" s="42"/>
      <c r="AO684" s="42"/>
      <c r="AP684" s="41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</row>
    <row r="685" spans="1:53" ht="15.6" customHeight="1">
      <c r="A685" s="36"/>
      <c r="B685" s="36"/>
      <c r="C685" s="36"/>
      <c r="D685" s="34"/>
      <c r="E685" s="38"/>
      <c r="F685" s="38"/>
      <c r="G685" s="40"/>
      <c r="H685" s="40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3"/>
      <c r="AG685" s="42"/>
      <c r="AH685" s="42"/>
      <c r="AI685" s="35"/>
      <c r="AJ685" s="42"/>
      <c r="AK685" s="42"/>
      <c r="AL685" s="42"/>
      <c r="AM685" s="42"/>
      <c r="AN685" s="42"/>
      <c r="AO685" s="42"/>
      <c r="AP685" s="41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</row>
    <row r="686" spans="1:53" ht="15.6" customHeight="1">
      <c r="A686" s="36"/>
      <c r="B686" s="36"/>
      <c r="C686" s="36"/>
      <c r="D686" s="34"/>
      <c r="E686" s="38"/>
      <c r="F686" s="38"/>
      <c r="G686" s="40"/>
      <c r="H686" s="40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3"/>
      <c r="AG686" s="42"/>
      <c r="AH686" s="42"/>
      <c r="AI686" s="35"/>
      <c r="AJ686" s="42"/>
      <c r="AK686" s="42"/>
      <c r="AL686" s="42"/>
      <c r="AM686" s="42"/>
      <c r="AN686" s="42"/>
      <c r="AO686" s="42"/>
      <c r="AP686" s="41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</row>
    <row r="687" spans="1:53" ht="15.6" customHeight="1">
      <c r="A687" s="36"/>
      <c r="B687" s="36"/>
      <c r="C687" s="36"/>
      <c r="D687" s="34"/>
      <c r="E687" s="38"/>
      <c r="F687" s="38"/>
      <c r="G687" s="40"/>
      <c r="H687" s="40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3"/>
      <c r="AG687" s="42"/>
      <c r="AH687" s="42"/>
      <c r="AI687" s="35"/>
      <c r="AJ687" s="42"/>
      <c r="AK687" s="42"/>
      <c r="AL687" s="42"/>
      <c r="AM687" s="42"/>
      <c r="AN687" s="42"/>
      <c r="AO687" s="42"/>
      <c r="AP687" s="41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</row>
    <row r="688" spans="1:53" ht="15.6" customHeight="1">
      <c r="A688" s="36"/>
      <c r="B688" s="36"/>
      <c r="C688" s="36"/>
      <c r="D688" s="34"/>
      <c r="E688" s="38"/>
      <c r="F688" s="38"/>
      <c r="G688" s="40"/>
      <c r="H688" s="40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3"/>
      <c r="AG688" s="42"/>
      <c r="AH688" s="42"/>
      <c r="AI688" s="35"/>
      <c r="AJ688" s="42"/>
      <c r="AK688" s="42"/>
      <c r="AL688" s="42"/>
      <c r="AM688" s="42"/>
      <c r="AN688" s="42"/>
      <c r="AO688" s="42"/>
      <c r="AP688" s="41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</row>
    <row r="689" spans="1:53" ht="15.6" customHeight="1">
      <c r="A689" s="36"/>
      <c r="B689" s="36"/>
      <c r="C689" s="36"/>
      <c r="D689" s="34"/>
      <c r="E689" s="38"/>
      <c r="F689" s="38"/>
      <c r="G689" s="40"/>
      <c r="H689" s="40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3"/>
      <c r="AG689" s="42"/>
      <c r="AH689" s="42"/>
      <c r="AI689" s="35"/>
      <c r="AJ689" s="42"/>
      <c r="AK689" s="42"/>
      <c r="AL689" s="42"/>
      <c r="AM689" s="42"/>
      <c r="AN689" s="42"/>
      <c r="AO689" s="42"/>
      <c r="AP689" s="41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</row>
    <row r="690" spans="1:53" ht="15.6" customHeight="1">
      <c r="A690" s="36"/>
      <c r="B690" s="36"/>
      <c r="C690" s="36"/>
      <c r="D690" s="34"/>
      <c r="E690" s="38"/>
      <c r="F690" s="38"/>
      <c r="G690" s="40"/>
      <c r="H690" s="40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3"/>
      <c r="AG690" s="42"/>
      <c r="AH690" s="42"/>
      <c r="AI690" s="35"/>
      <c r="AJ690" s="42"/>
      <c r="AK690" s="42"/>
      <c r="AL690" s="42"/>
      <c r="AM690" s="42"/>
      <c r="AN690" s="42"/>
      <c r="AO690" s="42"/>
      <c r="AP690" s="41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</row>
    <row r="691" spans="1:53" ht="15.6" customHeight="1">
      <c r="A691" s="36"/>
      <c r="B691" s="36"/>
      <c r="C691" s="36"/>
      <c r="D691" s="34"/>
      <c r="E691" s="38"/>
      <c r="F691" s="38"/>
      <c r="G691" s="40"/>
      <c r="H691" s="40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3"/>
      <c r="AG691" s="42"/>
      <c r="AH691" s="42"/>
      <c r="AI691" s="35"/>
      <c r="AJ691" s="42"/>
      <c r="AK691" s="42"/>
      <c r="AL691" s="42"/>
      <c r="AM691" s="42"/>
      <c r="AN691" s="42"/>
      <c r="AO691" s="42"/>
      <c r="AP691" s="41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</row>
    <row r="692" spans="1:53" ht="15.6" customHeight="1">
      <c r="A692" s="36"/>
      <c r="B692" s="36"/>
      <c r="C692" s="36"/>
      <c r="D692" s="34"/>
      <c r="E692" s="38"/>
      <c r="F692" s="38"/>
      <c r="G692" s="40"/>
      <c r="H692" s="40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3"/>
      <c r="AG692" s="42"/>
      <c r="AH692" s="42"/>
      <c r="AI692" s="35"/>
      <c r="AJ692" s="42"/>
      <c r="AK692" s="42"/>
      <c r="AL692" s="42"/>
      <c r="AM692" s="42"/>
      <c r="AN692" s="42"/>
      <c r="AO692" s="42"/>
      <c r="AP692" s="41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</row>
    <row r="693" spans="1:53" ht="15.6" customHeight="1">
      <c r="A693" s="36"/>
      <c r="B693" s="36"/>
      <c r="C693" s="36"/>
      <c r="D693" s="34"/>
      <c r="E693" s="38"/>
      <c r="F693" s="38"/>
      <c r="G693" s="40"/>
      <c r="H693" s="40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3"/>
      <c r="AG693" s="42"/>
      <c r="AH693" s="42"/>
      <c r="AI693" s="35"/>
      <c r="AJ693" s="42"/>
      <c r="AK693" s="42"/>
      <c r="AL693" s="42"/>
      <c r="AM693" s="42"/>
      <c r="AN693" s="42"/>
      <c r="AO693" s="42"/>
      <c r="AP693" s="41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</row>
    <row r="694" spans="1:53" ht="15.6" customHeight="1">
      <c r="A694" s="36"/>
      <c r="B694" s="36"/>
      <c r="C694" s="36"/>
      <c r="D694" s="34"/>
      <c r="E694" s="38"/>
      <c r="F694" s="38"/>
      <c r="G694" s="40"/>
      <c r="H694" s="40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3"/>
      <c r="AG694" s="42"/>
      <c r="AH694" s="42"/>
      <c r="AI694" s="35"/>
      <c r="AJ694" s="42"/>
      <c r="AK694" s="42"/>
      <c r="AL694" s="42"/>
      <c r="AM694" s="42"/>
      <c r="AN694" s="42"/>
      <c r="AO694" s="42"/>
      <c r="AP694" s="41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</row>
    <row r="695" spans="1:53" ht="15.6" customHeight="1">
      <c r="A695" s="36"/>
      <c r="B695" s="36"/>
      <c r="C695" s="36"/>
      <c r="D695" s="34"/>
      <c r="E695" s="38"/>
      <c r="F695" s="38"/>
      <c r="G695" s="40"/>
      <c r="H695" s="40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3"/>
      <c r="AG695" s="42"/>
      <c r="AH695" s="42"/>
      <c r="AI695" s="35"/>
      <c r="AJ695" s="42"/>
      <c r="AK695" s="42"/>
      <c r="AL695" s="42"/>
      <c r="AM695" s="42"/>
      <c r="AN695" s="42"/>
      <c r="AO695" s="42"/>
      <c r="AP695" s="41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</row>
    <row r="696" spans="1:53" ht="15.6" customHeight="1">
      <c r="A696" s="36"/>
      <c r="B696" s="36"/>
      <c r="C696" s="36"/>
      <c r="D696" s="34"/>
      <c r="E696" s="38"/>
      <c r="F696" s="38"/>
      <c r="G696" s="40"/>
      <c r="H696" s="40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3"/>
      <c r="AG696" s="42"/>
      <c r="AH696" s="42"/>
      <c r="AI696" s="35"/>
      <c r="AJ696" s="42"/>
      <c r="AK696" s="42"/>
      <c r="AL696" s="42"/>
      <c r="AM696" s="42"/>
      <c r="AN696" s="42"/>
      <c r="AO696" s="42"/>
      <c r="AP696" s="41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</row>
    <row r="697" spans="1:53" ht="15.6" customHeight="1">
      <c r="A697" s="36"/>
      <c r="B697" s="36"/>
      <c r="C697" s="36"/>
      <c r="D697" s="34"/>
      <c r="E697" s="38"/>
      <c r="F697" s="38"/>
      <c r="G697" s="40"/>
      <c r="H697" s="40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3"/>
      <c r="AG697" s="42"/>
      <c r="AH697" s="42"/>
      <c r="AI697" s="35"/>
      <c r="AJ697" s="42"/>
      <c r="AK697" s="42"/>
      <c r="AL697" s="42"/>
      <c r="AM697" s="42"/>
      <c r="AN697" s="42"/>
      <c r="AO697" s="42"/>
      <c r="AP697" s="41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</row>
    <row r="698" spans="1:53" ht="15.6" customHeight="1">
      <c r="A698" s="36"/>
      <c r="B698" s="36"/>
      <c r="C698" s="36"/>
      <c r="D698" s="34"/>
      <c r="E698" s="38"/>
      <c r="F698" s="38"/>
      <c r="G698" s="40"/>
      <c r="H698" s="40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3"/>
      <c r="AG698" s="42"/>
      <c r="AH698" s="42"/>
      <c r="AI698" s="35"/>
      <c r="AJ698" s="42"/>
      <c r="AK698" s="42"/>
      <c r="AL698" s="42"/>
      <c r="AM698" s="42"/>
      <c r="AN698" s="42"/>
      <c r="AO698" s="42"/>
      <c r="AP698" s="41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</row>
    <row r="699" spans="1:53" ht="15.6" customHeight="1">
      <c r="A699" s="36"/>
      <c r="B699" s="36"/>
      <c r="C699" s="36"/>
      <c r="D699" s="34"/>
      <c r="E699" s="38"/>
      <c r="F699" s="38"/>
      <c r="G699" s="40"/>
      <c r="H699" s="40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3"/>
      <c r="AG699" s="42"/>
      <c r="AH699" s="42"/>
      <c r="AI699" s="35"/>
      <c r="AJ699" s="42"/>
      <c r="AK699" s="42"/>
      <c r="AL699" s="42"/>
      <c r="AM699" s="42"/>
      <c r="AN699" s="42"/>
      <c r="AO699" s="42"/>
      <c r="AP699" s="41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</row>
    <row r="700" spans="1:53" ht="15.6" customHeight="1">
      <c r="A700" s="36"/>
      <c r="B700" s="36"/>
      <c r="C700" s="36"/>
      <c r="D700" s="34"/>
      <c r="E700" s="38"/>
      <c r="F700" s="38"/>
      <c r="G700" s="40"/>
      <c r="H700" s="40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3"/>
      <c r="AG700" s="42"/>
      <c r="AH700" s="42"/>
      <c r="AI700" s="35"/>
      <c r="AJ700" s="42"/>
      <c r="AK700" s="42"/>
      <c r="AL700" s="42"/>
      <c r="AM700" s="42"/>
      <c r="AN700" s="42"/>
      <c r="AO700" s="42"/>
      <c r="AP700" s="41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</row>
    <row r="701" spans="1:53" ht="15.6" customHeight="1">
      <c r="A701" s="36"/>
      <c r="B701" s="36"/>
      <c r="C701" s="36"/>
      <c r="D701" s="34"/>
      <c r="E701" s="38"/>
      <c r="F701" s="38"/>
      <c r="G701" s="40"/>
      <c r="H701" s="40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3"/>
      <c r="AG701" s="42"/>
      <c r="AH701" s="42"/>
      <c r="AI701" s="35"/>
      <c r="AJ701" s="42"/>
      <c r="AK701" s="42"/>
      <c r="AL701" s="42"/>
      <c r="AM701" s="42"/>
      <c r="AN701" s="42"/>
      <c r="AO701" s="42"/>
      <c r="AP701" s="41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</row>
    <row r="702" spans="1:53" ht="15.6" customHeight="1">
      <c r="A702" s="36"/>
      <c r="B702" s="36"/>
      <c r="C702" s="36"/>
      <c r="D702" s="34"/>
      <c r="E702" s="38"/>
      <c r="F702" s="38"/>
      <c r="G702" s="40"/>
      <c r="H702" s="40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3"/>
      <c r="AG702" s="42"/>
      <c r="AH702" s="42"/>
      <c r="AI702" s="35"/>
      <c r="AJ702" s="42"/>
      <c r="AK702" s="42"/>
      <c r="AL702" s="42"/>
      <c r="AM702" s="42"/>
      <c r="AN702" s="42"/>
      <c r="AO702" s="42"/>
      <c r="AP702" s="41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</row>
    <row r="703" spans="1:53" ht="15.6" customHeight="1">
      <c r="A703" s="36"/>
      <c r="B703" s="36"/>
      <c r="C703" s="36"/>
      <c r="D703" s="34"/>
      <c r="E703" s="38"/>
      <c r="F703" s="38"/>
      <c r="G703" s="40"/>
      <c r="H703" s="40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3"/>
      <c r="AG703" s="42"/>
      <c r="AH703" s="42"/>
      <c r="AI703" s="35"/>
      <c r="AJ703" s="42"/>
      <c r="AK703" s="42"/>
      <c r="AL703" s="42"/>
      <c r="AM703" s="42"/>
      <c r="AN703" s="42"/>
      <c r="AO703" s="42"/>
      <c r="AP703" s="41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</row>
    <row r="704" spans="1:53" ht="15.6" customHeight="1">
      <c r="A704" s="36"/>
      <c r="B704" s="36"/>
      <c r="C704" s="36"/>
      <c r="D704" s="34"/>
      <c r="E704" s="38"/>
      <c r="F704" s="38"/>
      <c r="G704" s="40"/>
      <c r="H704" s="40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3"/>
      <c r="AG704" s="42"/>
      <c r="AH704" s="42"/>
      <c r="AI704" s="35"/>
      <c r="AJ704" s="42"/>
      <c r="AK704" s="42"/>
      <c r="AL704" s="42"/>
      <c r="AM704" s="42"/>
      <c r="AN704" s="42"/>
      <c r="AO704" s="42"/>
      <c r="AP704" s="41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</row>
    <row r="705" spans="1:53" ht="15.6" customHeight="1">
      <c r="A705" s="36"/>
      <c r="B705" s="36"/>
      <c r="C705" s="36"/>
      <c r="D705" s="34"/>
      <c r="E705" s="38"/>
      <c r="F705" s="38"/>
      <c r="G705" s="40"/>
      <c r="H705" s="40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3"/>
      <c r="AG705" s="42"/>
      <c r="AH705" s="42"/>
      <c r="AI705" s="35"/>
      <c r="AJ705" s="42"/>
      <c r="AK705" s="42"/>
      <c r="AL705" s="42"/>
      <c r="AM705" s="42"/>
      <c r="AN705" s="42"/>
      <c r="AO705" s="42"/>
      <c r="AP705" s="41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</row>
    <row r="706" spans="1:53" ht="15.6" customHeight="1">
      <c r="A706" s="36"/>
      <c r="B706" s="36"/>
      <c r="C706" s="36"/>
      <c r="D706" s="34"/>
      <c r="E706" s="38"/>
      <c r="F706" s="38"/>
      <c r="G706" s="40"/>
      <c r="H706" s="40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3"/>
      <c r="AG706" s="42"/>
      <c r="AH706" s="42"/>
      <c r="AI706" s="35"/>
      <c r="AJ706" s="42"/>
      <c r="AK706" s="42"/>
      <c r="AL706" s="42"/>
      <c r="AM706" s="42"/>
      <c r="AN706" s="42"/>
      <c r="AO706" s="42"/>
      <c r="AP706" s="41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</row>
    <row r="707" spans="1:53" ht="15.6" customHeight="1">
      <c r="A707" s="36"/>
      <c r="B707" s="36"/>
      <c r="C707" s="36"/>
      <c r="D707" s="34"/>
      <c r="E707" s="38"/>
      <c r="F707" s="38"/>
      <c r="G707" s="40"/>
      <c r="H707" s="40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3"/>
      <c r="AG707" s="42"/>
      <c r="AH707" s="42"/>
      <c r="AI707" s="35"/>
      <c r="AJ707" s="42"/>
      <c r="AK707" s="42"/>
      <c r="AL707" s="42"/>
      <c r="AM707" s="42"/>
      <c r="AN707" s="42"/>
      <c r="AO707" s="42"/>
      <c r="AP707" s="41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</row>
    <row r="708" spans="1:53" ht="15.6" customHeight="1">
      <c r="A708" s="36"/>
      <c r="B708" s="36"/>
      <c r="C708" s="36"/>
      <c r="D708" s="34"/>
      <c r="E708" s="38"/>
      <c r="F708" s="38"/>
      <c r="G708" s="40"/>
      <c r="H708" s="40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3"/>
      <c r="AG708" s="42"/>
      <c r="AH708" s="42"/>
      <c r="AI708" s="35"/>
      <c r="AJ708" s="42"/>
      <c r="AK708" s="42"/>
      <c r="AL708" s="42"/>
      <c r="AM708" s="42"/>
      <c r="AN708" s="42"/>
      <c r="AO708" s="42"/>
      <c r="AP708" s="41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</row>
    <row r="709" spans="1:53" ht="15.6" customHeight="1">
      <c r="A709" s="36"/>
      <c r="B709" s="36"/>
      <c r="C709" s="36"/>
      <c r="D709" s="34"/>
      <c r="E709" s="38"/>
      <c r="F709" s="38"/>
      <c r="G709" s="40"/>
      <c r="H709" s="40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3"/>
      <c r="AG709" s="42"/>
      <c r="AH709" s="42"/>
      <c r="AI709" s="35"/>
      <c r="AJ709" s="42"/>
      <c r="AK709" s="42"/>
      <c r="AL709" s="42"/>
      <c r="AM709" s="42"/>
      <c r="AN709" s="42"/>
      <c r="AO709" s="42"/>
      <c r="AP709" s="41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</row>
    <row r="710" spans="1:53" ht="15.6" customHeight="1">
      <c r="A710" s="36"/>
      <c r="B710" s="36"/>
      <c r="C710" s="36"/>
      <c r="D710" s="34"/>
      <c r="E710" s="38"/>
      <c r="F710" s="38"/>
      <c r="G710" s="40"/>
      <c r="H710" s="40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3"/>
      <c r="AG710" s="42"/>
      <c r="AH710" s="42"/>
      <c r="AI710" s="35"/>
      <c r="AJ710" s="42"/>
      <c r="AK710" s="42"/>
      <c r="AL710" s="42"/>
      <c r="AM710" s="42"/>
      <c r="AN710" s="42"/>
      <c r="AO710" s="42"/>
      <c r="AP710" s="41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</row>
    <row r="711" spans="1:53" ht="15.6" customHeight="1">
      <c r="A711" s="36"/>
      <c r="B711" s="36"/>
      <c r="C711" s="36"/>
      <c r="D711" s="34"/>
      <c r="E711" s="38"/>
      <c r="F711" s="38"/>
      <c r="G711" s="40"/>
      <c r="H711" s="40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3"/>
      <c r="AG711" s="42"/>
      <c r="AH711" s="42"/>
      <c r="AI711" s="35"/>
      <c r="AJ711" s="42"/>
      <c r="AK711" s="42"/>
      <c r="AL711" s="42"/>
      <c r="AM711" s="42"/>
      <c r="AN711" s="42"/>
      <c r="AO711" s="42"/>
      <c r="AP711" s="41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</row>
    <row r="712" spans="1:53" ht="15.6" customHeight="1">
      <c r="A712" s="36"/>
      <c r="B712" s="36"/>
      <c r="C712" s="36"/>
      <c r="D712" s="34"/>
      <c r="E712" s="38"/>
      <c r="F712" s="38"/>
      <c r="G712" s="40"/>
      <c r="H712" s="40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3"/>
      <c r="AG712" s="42"/>
      <c r="AH712" s="42"/>
      <c r="AI712" s="35"/>
      <c r="AJ712" s="42"/>
      <c r="AK712" s="42"/>
      <c r="AL712" s="42"/>
      <c r="AM712" s="42"/>
      <c r="AN712" s="42"/>
      <c r="AO712" s="42"/>
      <c r="AP712" s="41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</row>
    <row r="713" spans="1:53" ht="15.6" customHeight="1">
      <c r="A713" s="36"/>
      <c r="B713" s="36"/>
      <c r="C713" s="36"/>
      <c r="D713" s="34"/>
      <c r="E713" s="38"/>
      <c r="F713" s="38"/>
      <c r="G713" s="40"/>
      <c r="H713" s="40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3"/>
      <c r="AG713" s="42"/>
      <c r="AH713" s="42"/>
      <c r="AI713" s="35"/>
      <c r="AJ713" s="42"/>
      <c r="AK713" s="42"/>
      <c r="AL713" s="42"/>
      <c r="AM713" s="42"/>
      <c r="AN713" s="42"/>
      <c r="AO713" s="42"/>
      <c r="AP713" s="41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</row>
    <row r="714" spans="1:53" ht="15.6" customHeight="1">
      <c r="A714" s="36"/>
      <c r="B714" s="36"/>
      <c r="C714" s="36"/>
      <c r="D714" s="34"/>
      <c r="E714" s="38"/>
      <c r="F714" s="38"/>
      <c r="G714" s="40"/>
      <c r="H714" s="40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3"/>
      <c r="AG714" s="42"/>
      <c r="AH714" s="42"/>
      <c r="AI714" s="35"/>
      <c r="AJ714" s="42"/>
      <c r="AK714" s="42"/>
      <c r="AL714" s="42"/>
      <c r="AM714" s="42"/>
      <c r="AN714" s="42"/>
      <c r="AO714" s="42"/>
      <c r="AP714" s="41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</row>
    <row r="715" spans="1:53" ht="15.6" customHeight="1">
      <c r="A715" s="36"/>
      <c r="B715" s="36"/>
      <c r="C715" s="36"/>
      <c r="D715" s="34"/>
      <c r="E715" s="38"/>
      <c r="F715" s="38"/>
      <c r="G715" s="40"/>
      <c r="H715" s="40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3"/>
      <c r="AG715" s="42"/>
      <c r="AH715" s="42"/>
      <c r="AI715" s="35"/>
      <c r="AJ715" s="42"/>
      <c r="AK715" s="42"/>
      <c r="AL715" s="42"/>
      <c r="AM715" s="42"/>
      <c r="AN715" s="42"/>
      <c r="AO715" s="42"/>
      <c r="AP715" s="41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</row>
    <row r="716" spans="1:53" ht="15.6" customHeight="1">
      <c r="A716" s="36"/>
      <c r="B716" s="36"/>
      <c r="C716" s="36"/>
      <c r="D716" s="34"/>
      <c r="E716" s="38"/>
      <c r="F716" s="38"/>
      <c r="G716" s="40"/>
      <c r="H716" s="40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3"/>
      <c r="AG716" s="42"/>
      <c r="AH716" s="42"/>
      <c r="AI716" s="35"/>
      <c r="AJ716" s="42"/>
      <c r="AK716" s="42"/>
      <c r="AL716" s="42"/>
      <c r="AM716" s="42"/>
      <c r="AN716" s="42"/>
      <c r="AO716" s="42"/>
      <c r="AP716" s="41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</row>
    <row r="717" spans="1:53" ht="15.6" customHeight="1">
      <c r="A717" s="36"/>
      <c r="B717" s="36"/>
      <c r="C717" s="36"/>
      <c r="D717" s="34"/>
      <c r="E717" s="38"/>
      <c r="F717" s="38"/>
      <c r="G717" s="40"/>
      <c r="H717" s="40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3"/>
      <c r="AG717" s="42"/>
      <c r="AH717" s="42"/>
      <c r="AI717" s="35"/>
      <c r="AJ717" s="42"/>
      <c r="AK717" s="42"/>
      <c r="AL717" s="42"/>
      <c r="AM717" s="42"/>
      <c r="AN717" s="42"/>
      <c r="AO717" s="42"/>
      <c r="AP717" s="41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</row>
    <row r="718" spans="1:53" ht="15.6" customHeight="1">
      <c r="A718" s="36"/>
      <c r="B718" s="36"/>
      <c r="C718" s="36"/>
      <c r="D718" s="34"/>
      <c r="E718" s="38"/>
      <c r="F718" s="38"/>
      <c r="G718" s="40"/>
      <c r="H718" s="40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3"/>
      <c r="AG718" s="42"/>
      <c r="AH718" s="42"/>
      <c r="AI718" s="35"/>
      <c r="AJ718" s="42"/>
      <c r="AK718" s="42"/>
      <c r="AL718" s="42"/>
      <c r="AM718" s="42"/>
      <c r="AN718" s="42"/>
      <c r="AO718" s="42"/>
      <c r="AP718" s="41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</row>
    <row r="719" spans="1:53" ht="15.6" customHeight="1">
      <c r="A719" s="36"/>
      <c r="B719" s="36"/>
      <c r="C719" s="36"/>
      <c r="D719" s="34"/>
      <c r="E719" s="38"/>
      <c r="F719" s="38"/>
      <c r="G719" s="40"/>
      <c r="H719" s="40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3"/>
      <c r="AG719" s="42"/>
      <c r="AH719" s="42"/>
      <c r="AI719" s="35"/>
      <c r="AJ719" s="42"/>
      <c r="AK719" s="42"/>
      <c r="AL719" s="42"/>
      <c r="AM719" s="42"/>
      <c r="AN719" s="42"/>
      <c r="AO719" s="42"/>
      <c r="AP719" s="41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</row>
    <row r="720" spans="1:53" ht="15.6" customHeight="1">
      <c r="A720" s="36"/>
      <c r="B720" s="36"/>
      <c r="C720" s="36"/>
      <c r="D720" s="34"/>
      <c r="E720" s="38"/>
      <c r="F720" s="38"/>
      <c r="G720" s="40"/>
      <c r="H720" s="40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3"/>
      <c r="AG720" s="42"/>
      <c r="AH720" s="42"/>
      <c r="AI720" s="35"/>
      <c r="AJ720" s="42"/>
      <c r="AK720" s="42"/>
      <c r="AL720" s="42"/>
      <c r="AM720" s="42"/>
      <c r="AN720" s="42"/>
      <c r="AO720" s="42"/>
      <c r="AP720" s="41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</row>
    <row r="721" spans="1:53" ht="15.6" customHeight="1">
      <c r="A721" s="36"/>
      <c r="B721" s="36"/>
      <c r="C721" s="36"/>
      <c r="D721" s="34"/>
      <c r="E721" s="38"/>
      <c r="F721" s="38"/>
      <c r="G721" s="40"/>
      <c r="H721" s="40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3"/>
      <c r="AG721" s="42"/>
      <c r="AH721" s="42"/>
      <c r="AI721" s="35"/>
      <c r="AJ721" s="42"/>
      <c r="AK721" s="42"/>
      <c r="AL721" s="42"/>
      <c r="AM721" s="42"/>
      <c r="AN721" s="42"/>
      <c r="AO721" s="42"/>
      <c r="AP721" s="41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</row>
    <row r="722" spans="1:53" ht="15.6" customHeight="1">
      <c r="A722" s="36"/>
      <c r="B722" s="36"/>
      <c r="C722" s="36"/>
      <c r="D722" s="34"/>
      <c r="E722" s="38"/>
      <c r="F722" s="38"/>
      <c r="G722" s="40"/>
      <c r="H722" s="40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3"/>
      <c r="AG722" s="42"/>
      <c r="AH722" s="42"/>
      <c r="AI722" s="35"/>
      <c r="AJ722" s="42"/>
      <c r="AK722" s="42"/>
      <c r="AL722" s="42"/>
      <c r="AM722" s="42"/>
      <c r="AN722" s="42"/>
      <c r="AO722" s="42"/>
      <c r="AP722" s="41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</row>
    <row r="723" spans="1:53" ht="15.6" customHeight="1">
      <c r="A723" s="36"/>
      <c r="B723" s="36"/>
      <c r="C723" s="36"/>
      <c r="D723" s="34"/>
      <c r="E723" s="38"/>
      <c r="F723" s="38"/>
      <c r="G723" s="40"/>
      <c r="H723" s="40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3"/>
      <c r="AG723" s="42"/>
      <c r="AH723" s="42"/>
      <c r="AI723" s="35"/>
      <c r="AJ723" s="42"/>
      <c r="AK723" s="42"/>
      <c r="AL723" s="42"/>
      <c r="AM723" s="42"/>
      <c r="AN723" s="42"/>
      <c r="AO723" s="42"/>
      <c r="AP723" s="41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</row>
    <row r="724" spans="1:53" ht="15.6" customHeight="1">
      <c r="A724" s="36"/>
      <c r="B724" s="36"/>
      <c r="C724" s="36"/>
      <c r="D724" s="34"/>
      <c r="E724" s="38"/>
      <c r="F724" s="38"/>
      <c r="G724" s="40"/>
      <c r="H724" s="40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3"/>
      <c r="AG724" s="42"/>
      <c r="AH724" s="42"/>
      <c r="AI724" s="35"/>
      <c r="AJ724" s="42"/>
      <c r="AK724" s="42"/>
      <c r="AL724" s="42"/>
      <c r="AM724" s="42"/>
      <c r="AN724" s="42"/>
      <c r="AO724" s="42"/>
      <c r="AP724" s="41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</row>
    <row r="725" spans="1:53" ht="15.6" customHeight="1">
      <c r="A725" s="36"/>
      <c r="B725" s="36"/>
      <c r="C725" s="36"/>
      <c r="D725" s="34"/>
      <c r="E725" s="38"/>
      <c r="F725" s="38"/>
      <c r="G725" s="40"/>
      <c r="H725" s="40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3"/>
      <c r="AG725" s="42"/>
      <c r="AH725" s="42"/>
      <c r="AI725" s="35"/>
      <c r="AJ725" s="42"/>
      <c r="AK725" s="42"/>
      <c r="AL725" s="42"/>
      <c r="AM725" s="42"/>
      <c r="AN725" s="42"/>
      <c r="AO725" s="42"/>
      <c r="AP725" s="41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</row>
    <row r="726" spans="1:53" ht="15.6" customHeight="1">
      <c r="A726" s="36"/>
      <c r="B726" s="36"/>
      <c r="C726" s="36"/>
      <c r="D726" s="34"/>
      <c r="E726" s="38"/>
      <c r="F726" s="38"/>
      <c r="G726" s="40"/>
      <c r="H726" s="40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3"/>
      <c r="AG726" s="42"/>
      <c r="AH726" s="42"/>
      <c r="AI726" s="35"/>
      <c r="AJ726" s="42"/>
      <c r="AK726" s="42"/>
      <c r="AL726" s="42"/>
      <c r="AM726" s="42"/>
      <c r="AN726" s="42"/>
      <c r="AO726" s="42"/>
      <c r="AP726" s="41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</row>
    <row r="727" spans="1:53" ht="15.6" customHeight="1">
      <c r="A727" s="36"/>
      <c r="B727" s="36"/>
      <c r="C727" s="36"/>
      <c r="D727" s="34"/>
      <c r="E727" s="38"/>
      <c r="F727" s="38"/>
      <c r="G727" s="40"/>
      <c r="H727" s="40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3"/>
      <c r="AG727" s="42"/>
      <c r="AH727" s="42"/>
      <c r="AI727" s="35"/>
      <c r="AJ727" s="42"/>
      <c r="AK727" s="42"/>
      <c r="AL727" s="42"/>
      <c r="AM727" s="42"/>
      <c r="AN727" s="42"/>
      <c r="AO727" s="42"/>
      <c r="AP727" s="41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</row>
    <row r="728" spans="1:53" ht="15.6" customHeight="1">
      <c r="A728" s="36"/>
      <c r="B728" s="36"/>
      <c r="C728" s="36"/>
      <c r="D728" s="34"/>
      <c r="E728" s="38"/>
      <c r="F728" s="38"/>
      <c r="G728" s="40"/>
      <c r="H728" s="40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3"/>
      <c r="AG728" s="42"/>
      <c r="AH728" s="42"/>
      <c r="AI728" s="35"/>
      <c r="AJ728" s="42"/>
      <c r="AK728" s="42"/>
      <c r="AL728" s="42"/>
      <c r="AM728" s="42"/>
      <c r="AN728" s="42"/>
      <c r="AO728" s="42"/>
      <c r="AP728" s="41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</row>
    <row r="729" spans="1:53" ht="15.6" customHeight="1">
      <c r="A729" s="36"/>
      <c r="B729" s="36"/>
      <c r="C729" s="36"/>
      <c r="D729" s="34"/>
      <c r="E729" s="38"/>
      <c r="F729" s="38"/>
      <c r="G729" s="40"/>
      <c r="H729" s="40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3"/>
      <c r="AG729" s="42"/>
      <c r="AH729" s="42"/>
      <c r="AI729" s="35"/>
      <c r="AJ729" s="42"/>
      <c r="AK729" s="42"/>
      <c r="AL729" s="42"/>
      <c r="AM729" s="42"/>
      <c r="AN729" s="42"/>
      <c r="AO729" s="42"/>
      <c r="AP729" s="41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</row>
    <row r="730" spans="1:53" ht="15.6" customHeight="1">
      <c r="A730" s="36"/>
      <c r="B730" s="36"/>
      <c r="C730" s="36"/>
      <c r="D730" s="34"/>
      <c r="E730" s="38"/>
      <c r="F730" s="38"/>
      <c r="G730" s="40"/>
      <c r="H730" s="40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3"/>
      <c r="AG730" s="42"/>
      <c r="AH730" s="42"/>
      <c r="AI730" s="35"/>
      <c r="AJ730" s="42"/>
      <c r="AK730" s="42"/>
      <c r="AL730" s="42"/>
      <c r="AM730" s="42"/>
      <c r="AN730" s="42"/>
      <c r="AO730" s="42"/>
      <c r="AP730" s="41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</row>
    <row r="731" spans="1:53" ht="15.6" customHeight="1">
      <c r="A731" s="36"/>
      <c r="B731" s="36"/>
      <c r="C731" s="36"/>
      <c r="D731" s="34"/>
      <c r="E731" s="38"/>
      <c r="F731" s="38"/>
      <c r="G731" s="40"/>
      <c r="H731" s="40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3"/>
      <c r="AG731" s="42"/>
      <c r="AH731" s="42"/>
      <c r="AI731" s="35"/>
      <c r="AJ731" s="42"/>
      <c r="AK731" s="42"/>
      <c r="AL731" s="42"/>
      <c r="AM731" s="42"/>
      <c r="AN731" s="42"/>
      <c r="AO731" s="42"/>
      <c r="AP731" s="41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</row>
    <row r="732" spans="1:53" ht="15.6" customHeight="1">
      <c r="A732" s="36"/>
      <c r="B732" s="36"/>
      <c r="C732" s="36"/>
      <c r="D732" s="34"/>
      <c r="E732" s="38"/>
      <c r="F732" s="38"/>
      <c r="G732" s="40"/>
      <c r="H732" s="40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3"/>
      <c r="AG732" s="42"/>
      <c r="AH732" s="42"/>
      <c r="AI732" s="35"/>
      <c r="AJ732" s="42"/>
      <c r="AK732" s="42"/>
      <c r="AL732" s="42"/>
      <c r="AM732" s="42"/>
      <c r="AN732" s="42"/>
      <c r="AO732" s="42"/>
      <c r="AP732" s="41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</row>
    <row r="733" spans="1:53" ht="15.6" customHeight="1">
      <c r="A733" s="36"/>
      <c r="B733" s="36"/>
      <c r="C733" s="36"/>
      <c r="D733" s="34"/>
      <c r="E733" s="38"/>
      <c r="F733" s="38"/>
      <c r="G733" s="40"/>
      <c r="H733" s="40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3"/>
      <c r="AG733" s="42"/>
      <c r="AH733" s="42"/>
      <c r="AI733" s="35"/>
      <c r="AJ733" s="42"/>
      <c r="AK733" s="42"/>
      <c r="AL733" s="42"/>
      <c r="AM733" s="42"/>
      <c r="AN733" s="42"/>
      <c r="AO733" s="42"/>
      <c r="AP733" s="41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</row>
    <row r="734" spans="1:53" ht="15.6" customHeight="1">
      <c r="A734" s="36"/>
      <c r="B734" s="36"/>
      <c r="C734" s="36"/>
      <c r="D734" s="34"/>
      <c r="E734" s="38"/>
      <c r="F734" s="38"/>
      <c r="G734" s="40"/>
      <c r="H734" s="40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3"/>
      <c r="AG734" s="42"/>
      <c r="AH734" s="42"/>
      <c r="AI734" s="35"/>
      <c r="AJ734" s="42"/>
      <c r="AK734" s="42"/>
      <c r="AL734" s="42"/>
      <c r="AM734" s="42"/>
      <c r="AN734" s="42"/>
      <c r="AO734" s="42"/>
      <c r="AP734" s="41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</row>
    <row r="735" spans="1:53" ht="15.6" customHeight="1">
      <c r="A735" s="36"/>
      <c r="B735" s="36"/>
      <c r="C735" s="36"/>
      <c r="D735" s="34"/>
      <c r="E735" s="38"/>
      <c r="F735" s="38"/>
      <c r="G735" s="40"/>
      <c r="H735" s="40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3"/>
      <c r="AG735" s="42"/>
      <c r="AH735" s="42"/>
      <c r="AI735" s="35"/>
      <c r="AJ735" s="42"/>
      <c r="AK735" s="42"/>
      <c r="AL735" s="42"/>
      <c r="AM735" s="42"/>
      <c r="AN735" s="42"/>
      <c r="AO735" s="42"/>
      <c r="AP735" s="41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</row>
    <row r="736" spans="1:53" ht="15.6" customHeight="1">
      <c r="A736" s="36"/>
      <c r="B736" s="36"/>
      <c r="C736" s="36"/>
      <c r="D736" s="34"/>
      <c r="E736" s="38"/>
      <c r="F736" s="38"/>
      <c r="G736" s="40"/>
      <c r="H736" s="40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3"/>
      <c r="AG736" s="42"/>
      <c r="AH736" s="42"/>
      <c r="AI736" s="35"/>
      <c r="AJ736" s="42"/>
      <c r="AK736" s="42"/>
      <c r="AL736" s="42"/>
      <c r="AM736" s="42"/>
      <c r="AN736" s="42"/>
      <c r="AO736" s="42"/>
      <c r="AP736" s="41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</row>
    <row r="737" spans="1:53" ht="15.6" customHeight="1">
      <c r="A737" s="36"/>
      <c r="B737" s="36"/>
      <c r="C737" s="36"/>
      <c r="D737" s="34"/>
      <c r="E737" s="38"/>
      <c r="F737" s="38"/>
      <c r="G737" s="40"/>
      <c r="H737" s="40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3"/>
      <c r="AG737" s="42"/>
      <c r="AH737" s="42"/>
      <c r="AI737" s="35"/>
      <c r="AJ737" s="42"/>
      <c r="AK737" s="42"/>
      <c r="AL737" s="42"/>
      <c r="AM737" s="42"/>
      <c r="AN737" s="42"/>
      <c r="AO737" s="42"/>
      <c r="AP737" s="41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</row>
    <row r="738" spans="1:53" ht="15.6" customHeight="1">
      <c r="A738" s="36"/>
      <c r="B738" s="36"/>
      <c r="C738" s="36"/>
      <c r="D738" s="34"/>
      <c r="E738" s="38"/>
      <c r="F738" s="38"/>
      <c r="G738" s="40"/>
      <c r="H738" s="40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3"/>
      <c r="AG738" s="42"/>
      <c r="AH738" s="42"/>
      <c r="AI738" s="35"/>
      <c r="AJ738" s="42"/>
      <c r="AK738" s="42"/>
      <c r="AL738" s="42"/>
      <c r="AM738" s="42"/>
      <c r="AN738" s="42"/>
      <c r="AO738" s="42"/>
      <c r="AP738" s="41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</row>
    <row r="739" spans="1:53" ht="15.6" customHeight="1">
      <c r="A739" s="36"/>
      <c r="B739" s="36"/>
      <c r="C739" s="36"/>
      <c r="D739" s="34"/>
      <c r="E739" s="38"/>
      <c r="F739" s="38"/>
      <c r="G739" s="40"/>
      <c r="H739" s="40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3"/>
      <c r="AG739" s="42"/>
      <c r="AH739" s="42"/>
      <c r="AI739" s="35"/>
      <c r="AJ739" s="42"/>
      <c r="AK739" s="42"/>
      <c r="AL739" s="42"/>
      <c r="AM739" s="42"/>
      <c r="AN739" s="42"/>
      <c r="AO739" s="42"/>
      <c r="AP739" s="41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</row>
    <row r="740" spans="1:53" ht="15.6" customHeight="1">
      <c r="A740" s="36"/>
      <c r="B740" s="36"/>
      <c r="C740" s="36"/>
      <c r="D740" s="34"/>
      <c r="E740" s="38"/>
      <c r="F740" s="38"/>
      <c r="G740" s="40"/>
      <c r="H740" s="40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3"/>
      <c r="AG740" s="42"/>
      <c r="AH740" s="42"/>
      <c r="AI740" s="35"/>
      <c r="AJ740" s="42"/>
      <c r="AK740" s="42"/>
      <c r="AL740" s="42"/>
      <c r="AM740" s="42"/>
      <c r="AN740" s="42"/>
      <c r="AO740" s="42"/>
      <c r="AP740" s="41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</row>
    <row r="741" spans="1:53" ht="15.6" customHeight="1">
      <c r="A741" s="36"/>
      <c r="B741" s="36"/>
      <c r="C741" s="36"/>
      <c r="D741" s="34"/>
      <c r="E741" s="38"/>
      <c r="F741" s="38"/>
      <c r="G741" s="40"/>
      <c r="H741" s="40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3"/>
      <c r="AG741" s="42"/>
      <c r="AH741" s="42"/>
      <c r="AI741" s="35"/>
      <c r="AJ741" s="42"/>
      <c r="AK741" s="42"/>
      <c r="AL741" s="42"/>
      <c r="AM741" s="42"/>
      <c r="AN741" s="42"/>
      <c r="AO741" s="42"/>
      <c r="AP741" s="41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</row>
    <row r="742" spans="1:53" ht="15.6" customHeight="1">
      <c r="A742" s="36"/>
      <c r="B742" s="36"/>
      <c r="C742" s="36"/>
      <c r="D742" s="34"/>
      <c r="E742" s="38"/>
      <c r="F742" s="38"/>
      <c r="G742" s="40"/>
      <c r="H742" s="40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3"/>
      <c r="AG742" s="42"/>
      <c r="AH742" s="42"/>
      <c r="AI742" s="35"/>
      <c r="AJ742" s="42"/>
      <c r="AK742" s="42"/>
      <c r="AL742" s="42"/>
      <c r="AM742" s="42"/>
      <c r="AN742" s="42"/>
      <c r="AO742" s="42"/>
      <c r="AP742" s="41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</row>
    <row r="743" spans="1:53" ht="15.6" customHeight="1">
      <c r="A743" s="36"/>
      <c r="B743" s="36"/>
      <c r="C743" s="36"/>
      <c r="D743" s="34"/>
      <c r="E743" s="38"/>
      <c r="F743" s="38"/>
      <c r="G743" s="40"/>
      <c r="H743" s="40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3"/>
      <c r="AG743" s="42"/>
      <c r="AH743" s="42"/>
      <c r="AI743" s="35"/>
      <c r="AJ743" s="42"/>
      <c r="AK743" s="42"/>
      <c r="AL743" s="42"/>
      <c r="AM743" s="42"/>
      <c r="AN743" s="42"/>
      <c r="AO743" s="42"/>
      <c r="AP743" s="41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</row>
    <row r="744" spans="1:53" ht="15.6" customHeight="1">
      <c r="A744" s="36"/>
      <c r="B744" s="36"/>
      <c r="C744" s="36"/>
      <c r="D744" s="34"/>
      <c r="E744" s="38"/>
      <c r="F744" s="38"/>
      <c r="G744" s="40"/>
      <c r="H744" s="40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3"/>
      <c r="AG744" s="42"/>
      <c r="AH744" s="42"/>
      <c r="AI744" s="35"/>
      <c r="AJ744" s="42"/>
      <c r="AK744" s="42"/>
      <c r="AL744" s="42"/>
      <c r="AM744" s="42"/>
      <c r="AN744" s="42"/>
      <c r="AO744" s="42"/>
      <c r="AP744" s="41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</row>
    <row r="745" spans="1:53" ht="15.6" customHeight="1">
      <c r="A745" s="36"/>
      <c r="B745" s="36"/>
      <c r="C745" s="36"/>
      <c r="D745" s="34"/>
      <c r="E745" s="38"/>
      <c r="F745" s="38"/>
      <c r="G745" s="40"/>
      <c r="H745" s="40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3"/>
      <c r="AG745" s="42"/>
      <c r="AH745" s="42"/>
      <c r="AI745" s="35"/>
      <c r="AJ745" s="42"/>
      <c r="AK745" s="42"/>
      <c r="AL745" s="42"/>
      <c r="AM745" s="42"/>
      <c r="AN745" s="42"/>
      <c r="AO745" s="42"/>
      <c r="AP745" s="41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</row>
    <row r="746" spans="1:53" ht="15.6" customHeight="1">
      <c r="A746" s="36"/>
      <c r="B746" s="36"/>
      <c r="C746" s="36"/>
      <c r="D746" s="34"/>
      <c r="E746" s="38"/>
      <c r="F746" s="38"/>
      <c r="G746" s="40"/>
      <c r="H746" s="40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3"/>
      <c r="AG746" s="42"/>
      <c r="AH746" s="42"/>
      <c r="AI746" s="35"/>
      <c r="AJ746" s="42"/>
      <c r="AK746" s="42"/>
      <c r="AL746" s="42"/>
      <c r="AM746" s="42"/>
      <c r="AN746" s="42"/>
      <c r="AO746" s="42"/>
      <c r="AP746" s="41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</row>
    <row r="747" spans="1:53" ht="15.6" customHeight="1">
      <c r="A747" s="36"/>
      <c r="B747" s="36"/>
      <c r="C747" s="36"/>
      <c r="D747" s="34"/>
      <c r="E747" s="38"/>
      <c r="F747" s="38"/>
      <c r="G747" s="40"/>
      <c r="H747" s="40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3"/>
      <c r="AG747" s="42"/>
      <c r="AH747" s="42"/>
      <c r="AI747" s="35"/>
      <c r="AJ747" s="42"/>
      <c r="AK747" s="42"/>
      <c r="AL747" s="42"/>
      <c r="AM747" s="42"/>
      <c r="AN747" s="42"/>
      <c r="AO747" s="42"/>
      <c r="AP747" s="41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</row>
    <row r="748" spans="1:53" ht="15.6" customHeight="1">
      <c r="A748" s="36"/>
      <c r="B748" s="36"/>
      <c r="C748" s="36"/>
      <c r="D748" s="34"/>
      <c r="E748" s="38"/>
      <c r="F748" s="38"/>
      <c r="G748" s="40"/>
      <c r="H748" s="40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3"/>
      <c r="AG748" s="42"/>
      <c r="AH748" s="42"/>
      <c r="AI748" s="35"/>
      <c r="AJ748" s="42"/>
      <c r="AK748" s="42"/>
      <c r="AL748" s="42"/>
      <c r="AM748" s="42"/>
      <c r="AN748" s="42"/>
      <c r="AO748" s="42"/>
      <c r="AP748" s="41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</row>
    <row r="749" spans="1:53" ht="15.6" customHeight="1">
      <c r="A749" s="36"/>
      <c r="B749" s="36"/>
      <c r="C749" s="36"/>
      <c r="D749" s="34"/>
      <c r="E749" s="38"/>
      <c r="F749" s="38"/>
      <c r="G749" s="40"/>
      <c r="H749" s="40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3"/>
      <c r="AG749" s="42"/>
      <c r="AH749" s="42"/>
      <c r="AI749" s="35"/>
      <c r="AJ749" s="42"/>
      <c r="AK749" s="42"/>
      <c r="AL749" s="42"/>
      <c r="AM749" s="42"/>
      <c r="AN749" s="42"/>
      <c r="AO749" s="42"/>
      <c r="AP749" s="41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</row>
    <row r="750" spans="1:53" ht="15.6" customHeight="1">
      <c r="A750" s="36"/>
      <c r="B750" s="36"/>
      <c r="C750" s="36"/>
      <c r="D750" s="34"/>
      <c r="E750" s="38"/>
      <c r="F750" s="38"/>
      <c r="G750" s="40"/>
      <c r="H750" s="40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3"/>
      <c r="AG750" s="42"/>
      <c r="AH750" s="42"/>
      <c r="AI750" s="35"/>
      <c r="AJ750" s="42"/>
      <c r="AK750" s="42"/>
      <c r="AL750" s="42"/>
      <c r="AM750" s="42"/>
      <c r="AN750" s="42"/>
      <c r="AO750" s="42"/>
      <c r="AP750" s="41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</row>
    <row r="751" spans="1:53" ht="15.6" customHeight="1">
      <c r="A751" s="36"/>
      <c r="B751" s="36"/>
      <c r="C751" s="36"/>
      <c r="D751" s="34"/>
      <c r="E751" s="38"/>
      <c r="F751" s="38"/>
      <c r="G751" s="40"/>
      <c r="H751" s="40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3"/>
      <c r="AG751" s="42"/>
      <c r="AH751" s="42"/>
      <c r="AI751" s="35"/>
      <c r="AJ751" s="42"/>
      <c r="AK751" s="42"/>
      <c r="AL751" s="42"/>
      <c r="AM751" s="42"/>
      <c r="AN751" s="42"/>
      <c r="AO751" s="42"/>
      <c r="AP751" s="41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</row>
    <row r="752" spans="1:53" ht="15.6" customHeight="1">
      <c r="A752" s="36"/>
      <c r="B752" s="36"/>
      <c r="C752" s="36"/>
      <c r="D752" s="34"/>
      <c r="E752" s="38"/>
      <c r="F752" s="38"/>
      <c r="G752" s="40"/>
      <c r="H752" s="40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3"/>
      <c r="AG752" s="42"/>
      <c r="AH752" s="42"/>
      <c r="AI752" s="35"/>
      <c r="AJ752" s="42"/>
      <c r="AK752" s="42"/>
      <c r="AL752" s="42"/>
      <c r="AM752" s="42"/>
      <c r="AN752" s="42"/>
      <c r="AO752" s="42"/>
      <c r="AP752" s="41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</row>
    <row r="753" spans="1:53" ht="15.6" customHeight="1">
      <c r="A753" s="36"/>
      <c r="B753" s="36"/>
      <c r="C753" s="36"/>
      <c r="D753" s="34"/>
      <c r="E753" s="38"/>
      <c r="F753" s="38"/>
      <c r="G753" s="40"/>
      <c r="H753" s="40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3"/>
      <c r="AG753" s="42"/>
      <c r="AH753" s="42"/>
      <c r="AI753" s="35"/>
      <c r="AJ753" s="42"/>
      <c r="AK753" s="42"/>
      <c r="AL753" s="42"/>
      <c r="AM753" s="42"/>
      <c r="AN753" s="42"/>
      <c r="AO753" s="42"/>
      <c r="AP753" s="41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</row>
    <row r="754" spans="1:53" ht="15.6" customHeight="1">
      <c r="A754" s="36"/>
      <c r="B754" s="36"/>
      <c r="C754" s="36"/>
      <c r="D754" s="34"/>
      <c r="E754" s="38"/>
      <c r="F754" s="38"/>
      <c r="G754" s="40"/>
      <c r="H754" s="40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3"/>
      <c r="AG754" s="42"/>
      <c r="AH754" s="42"/>
      <c r="AI754" s="35"/>
      <c r="AJ754" s="42"/>
      <c r="AK754" s="42"/>
      <c r="AL754" s="42"/>
      <c r="AM754" s="42"/>
      <c r="AN754" s="42"/>
      <c r="AO754" s="42"/>
      <c r="AP754" s="41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</row>
    <row r="755" spans="1:53" ht="15.6" customHeight="1">
      <c r="A755" s="36"/>
      <c r="B755" s="36"/>
      <c r="C755" s="36"/>
      <c r="D755" s="34"/>
      <c r="E755" s="38"/>
      <c r="F755" s="38"/>
      <c r="G755" s="40"/>
      <c r="H755" s="40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3"/>
      <c r="AG755" s="42"/>
      <c r="AH755" s="42"/>
      <c r="AI755" s="35"/>
      <c r="AJ755" s="42"/>
      <c r="AK755" s="42"/>
      <c r="AL755" s="42"/>
      <c r="AM755" s="42"/>
      <c r="AN755" s="42"/>
      <c r="AO755" s="42"/>
      <c r="AP755" s="41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</row>
    <row r="756" spans="1:53" ht="15.6" customHeight="1">
      <c r="A756" s="36"/>
      <c r="B756" s="36"/>
      <c r="C756" s="36"/>
      <c r="D756" s="34"/>
      <c r="E756" s="38"/>
      <c r="F756" s="38"/>
      <c r="G756" s="40"/>
      <c r="H756" s="40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3"/>
      <c r="AG756" s="42"/>
      <c r="AH756" s="42"/>
      <c r="AI756" s="35"/>
      <c r="AJ756" s="42"/>
      <c r="AK756" s="42"/>
      <c r="AL756" s="42"/>
      <c r="AM756" s="42"/>
      <c r="AN756" s="42"/>
      <c r="AO756" s="42"/>
      <c r="AP756" s="41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</row>
    <row r="757" spans="1:53" ht="15.6" customHeight="1">
      <c r="A757" s="36"/>
      <c r="B757" s="36"/>
      <c r="C757" s="36"/>
      <c r="D757" s="34"/>
      <c r="E757" s="38"/>
      <c r="F757" s="38"/>
      <c r="G757" s="40"/>
      <c r="H757" s="40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3"/>
      <c r="AG757" s="42"/>
      <c r="AH757" s="42"/>
      <c r="AI757" s="35"/>
      <c r="AJ757" s="42"/>
      <c r="AK757" s="42"/>
      <c r="AL757" s="42"/>
      <c r="AM757" s="42"/>
      <c r="AN757" s="42"/>
      <c r="AO757" s="42"/>
      <c r="AP757" s="41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</row>
    <row r="758" spans="1:53" ht="15.6" customHeight="1">
      <c r="A758" s="36"/>
      <c r="B758" s="36"/>
      <c r="C758" s="36"/>
      <c r="D758" s="34"/>
      <c r="E758" s="38"/>
      <c r="F758" s="38"/>
      <c r="G758" s="40"/>
      <c r="H758" s="40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3"/>
      <c r="AG758" s="42"/>
      <c r="AH758" s="42"/>
      <c r="AI758" s="35"/>
      <c r="AJ758" s="42"/>
      <c r="AK758" s="42"/>
      <c r="AL758" s="42"/>
      <c r="AM758" s="42"/>
      <c r="AN758" s="42"/>
      <c r="AO758" s="42"/>
      <c r="AP758" s="41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</row>
    <row r="759" spans="1:53" ht="15.6" customHeight="1">
      <c r="A759" s="36"/>
      <c r="B759" s="36"/>
      <c r="C759" s="36"/>
      <c r="D759" s="34"/>
      <c r="E759" s="38"/>
      <c r="F759" s="38"/>
      <c r="G759" s="40"/>
      <c r="H759" s="40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3"/>
      <c r="AG759" s="42"/>
      <c r="AH759" s="42"/>
      <c r="AI759" s="35"/>
      <c r="AJ759" s="42"/>
      <c r="AK759" s="42"/>
      <c r="AL759" s="42"/>
      <c r="AM759" s="42"/>
      <c r="AN759" s="42"/>
      <c r="AO759" s="42"/>
      <c r="AP759" s="41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</row>
    <row r="760" spans="1:53" ht="15.6" customHeight="1">
      <c r="A760" s="36"/>
      <c r="B760" s="36"/>
      <c r="C760" s="36"/>
      <c r="D760" s="34"/>
      <c r="E760" s="38"/>
      <c r="F760" s="38"/>
      <c r="G760" s="40"/>
      <c r="H760" s="40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3"/>
      <c r="AG760" s="42"/>
      <c r="AH760" s="42"/>
      <c r="AI760" s="35"/>
      <c r="AJ760" s="42"/>
      <c r="AK760" s="42"/>
      <c r="AL760" s="42"/>
      <c r="AM760" s="42"/>
      <c r="AN760" s="42"/>
      <c r="AO760" s="42"/>
      <c r="AP760" s="41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</row>
    <row r="761" spans="1:53" ht="15.6" customHeight="1">
      <c r="A761" s="36"/>
      <c r="B761" s="36"/>
      <c r="C761" s="36"/>
      <c r="D761" s="34"/>
      <c r="E761" s="38"/>
      <c r="F761" s="38"/>
      <c r="G761" s="40"/>
      <c r="H761" s="40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3"/>
      <c r="AG761" s="42"/>
      <c r="AH761" s="42"/>
      <c r="AI761" s="35"/>
      <c r="AJ761" s="42"/>
      <c r="AK761" s="42"/>
      <c r="AL761" s="42"/>
      <c r="AM761" s="42"/>
      <c r="AN761" s="42"/>
      <c r="AO761" s="42"/>
      <c r="AP761" s="41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</row>
    <row r="762" spans="1:53" ht="15.6" customHeight="1">
      <c r="A762" s="36"/>
      <c r="B762" s="36"/>
      <c r="C762" s="36"/>
      <c r="D762" s="34"/>
      <c r="E762" s="38"/>
      <c r="F762" s="38"/>
      <c r="G762" s="40"/>
      <c r="H762" s="40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3"/>
      <c r="AG762" s="42"/>
      <c r="AH762" s="42"/>
      <c r="AI762" s="35"/>
      <c r="AJ762" s="42"/>
      <c r="AK762" s="42"/>
      <c r="AL762" s="42"/>
      <c r="AM762" s="42"/>
      <c r="AN762" s="42"/>
      <c r="AO762" s="42"/>
      <c r="AP762" s="41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</row>
    <row r="763" spans="1:53" ht="15.6" customHeight="1">
      <c r="A763" s="36"/>
      <c r="B763" s="36"/>
      <c r="C763" s="36"/>
      <c r="D763" s="34"/>
      <c r="E763" s="38"/>
      <c r="F763" s="38"/>
      <c r="G763" s="40"/>
      <c r="H763" s="40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3"/>
      <c r="AG763" s="42"/>
      <c r="AH763" s="42"/>
      <c r="AI763" s="35"/>
      <c r="AJ763" s="42"/>
      <c r="AK763" s="42"/>
      <c r="AL763" s="42"/>
      <c r="AM763" s="42"/>
      <c r="AN763" s="42"/>
      <c r="AO763" s="42"/>
      <c r="AP763" s="41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</row>
    <row r="764" spans="1:53" ht="15.6" customHeight="1">
      <c r="A764" s="36"/>
      <c r="B764" s="36"/>
      <c r="C764" s="36"/>
      <c r="D764" s="34"/>
      <c r="E764" s="38"/>
      <c r="F764" s="38"/>
      <c r="G764" s="40"/>
      <c r="H764" s="40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3"/>
      <c r="AG764" s="42"/>
      <c r="AH764" s="42"/>
      <c r="AI764" s="35"/>
      <c r="AJ764" s="42"/>
      <c r="AK764" s="42"/>
      <c r="AL764" s="42"/>
      <c r="AM764" s="42"/>
      <c r="AN764" s="42"/>
      <c r="AO764" s="42"/>
      <c r="AP764" s="41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</row>
    <row r="765" spans="1:53" ht="15.6" customHeight="1">
      <c r="A765" s="36"/>
      <c r="B765" s="36"/>
      <c r="C765" s="36"/>
      <c r="D765" s="34"/>
      <c r="E765" s="38"/>
      <c r="F765" s="38"/>
      <c r="G765" s="40"/>
      <c r="H765" s="40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3"/>
      <c r="AG765" s="42"/>
      <c r="AH765" s="42"/>
      <c r="AI765" s="35"/>
      <c r="AJ765" s="42"/>
      <c r="AK765" s="42"/>
      <c r="AL765" s="42"/>
      <c r="AM765" s="42"/>
      <c r="AN765" s="42"/>
      <c r="AO765" s="42"/>
      <c r="AP765" s="41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</row>
    <row r="766" spans="1:53" ht="15.6" customHeight="1">
      <c r="A766" s="36"/>
      <c r="B766" s="36"/>
      <c r="C766" s="36"/>
      <c r="D766" s="34"/>
      <c r="E766" s="38"/>
      <c r="F766" s="38"/>
      <c r="G766" s="40"/>
      <c r="H766" s="40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3"/>
      <c r="AG766" s="42"/>
      <c r="AH766" s="42"/>
      <c r="AI766" s="35"/>
      <c r="AJ766" s="42"/>
      <c r="AK766" s="42"/>
      <c r="AL766" s="42"/>
      <c r="AM766" s="42"/>
      <c r="AN766" s="42"/>
      <c r="AO766" s="42"/>
      <c r="AP766" s="41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</row>
    <row r="767" spans="1:53" ht="15.6" customHeight="1">
      <c r="A767" s="36"/>
      <c r="B767" s="36"/>
      <c r="C767" s="36"/>
      <c r="D767" s="34"/>
      <c r="E767" s="38"/>
      <c r="F767" s="38"/>
      <c r="G767" s="40"/>
      <c r="H767" s="40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3"/>
      <c r="AG767" s="42"/>
      <c r="AH767" s="42"/>
      <c r="AI767" s="35"/>
      <c r="AJ767" s="42"/>
      <c r="AK767" s="42"/>
      <c r="AL767" s="42"/>
      <c r="AM767" s="42"/>
      <c r="AN767" s="42"/>
      <c r="AO767" s="42"/>
      <c r="AP767" s="41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</row>
    <row r="768" spans="1:53" ht="15.6" customHeight="1">
      <c r="A768" s="36"/>
      <c r="B768" s="36"/>
      <c r="C768" s="36"/>
      <c r="D768" s="34"/>
      <c r="E768" s="38"/>
      <c r="F768" s="38"/>
      <c r="G768" s="40"/>
      <c r="H768" s="40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3"/>
      <c r="AG768" s="42"/>
      <c r="AH768" s="42"/>
      <c r="AI768" s="35"/>
      <c r="AJ768" s="42"/>
      <c r="AK768" s="42"/>
      <c r="AL768" s="42"/>
      <c r="AM768" s="42"/>
      <c r="AN768" s="42"/>
      <c r="AO768" s="42"/>
      <c r="AP768" s="41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</row>
    <row r="769" spans="1:53" ht="15.6" customHeight="1">
      <c r="A769" s="36"/>
      <c r="B769" s="36"/>
      <c r="C769" s="36"/>
      <c r="D769" s="34"/>
      <c r="E769" s="38"/>
      <c r="F769" s="38"/>
      <c r="G769" s="40"/>
      <c r="H769" s="40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3"/>
      <c r="AG769" s="42"/>
      <c r="AH769" s="42"/>
      <c r="AI769" s="35"/>
      <c r="AJ769" s="42"/>
      <c r="AK769" s="42"/>
      <c r="AL769" s="42"/>
      <c r="AM769" s="42"/>
      <c r="AN769" s="42"/>
      <c r="AO769" s="42"/>
      <c r="AP769" s="41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</row>
    <row r="770" spans="1:53" ht="15.6" customHeight="1">
      <c r="A770" s="36"/>
      <c r="B770" s="36"/>
      <c r="C770" s="36"/>
      <c r="D770" s="34"/>
      <c r="E770" s="38"/>
      <c r="F770" s="38"/>
      <c r="G770" s="40"/>
      <c r="H770" s="40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3"/>
      <c r="AG770" s="42"/>
      <c r="AH770" s="42"/>
      <c r="AI770" s="35"/>
      <c r="AJ770" s="42"/>
      <c r="AK770" s="42"/>
      <c r="AL770" s="42"/>
      <c r="AM770" s="42"/>
      <c r="AN770" s="42"/>
      <c r="AO770" s="42"/>
      <c r="AP770" s="41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</row>
    <row r="771" spans="1:53" ht="15.6" customHeight="1">
      <c r="A771" s="36"/>
      <c r="B771" s="36"/>
      <c r="C771" s="36"/>
      <c r="D771" s="34"/>
      <c r="E771" s="38"/>
      <c r="F771" s="38"/>
      <c r="G771" s="40"/>
      <c r="H771" s="40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3"/>
      <c r="AG771" s="42"/>
      <c r="AH771" s="42"/>
      <c r="AI771" s="35"/>
      <c r="AJ771" s="42"/>
      <c r="AK771" s="42"/>
      <c r="AL771" s="42"/>
      <c r="AM771" s="42"/>
      <c r="AN771" s="42"/>
      <c r="AO771" s="42"/>
      <c r="AP771" s="41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</row>
    <row r="772" spans="1:53" ht="15.6" customHeight="1">
      <c r="A772" s="36"/>
      <c r="B772" s="36"/>
      <c r="C772" s="36"/>
      <c r="D772" s="34"/>
      <c r="E772" s="38"/>
      <c r="F772" s="38"/>
      <c r="G772" s="40"/>
      <c r="H772" s="40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3"/>
      <c r="AG772" s="42"/>
      <c r="AH772" s="42"/>
      <c r="AI772" s="35"/>
      <c r="AJ772" s="42"/>
      <c r="AK772" s="42"/>
      <c r="AL772" s="42"/>
      <c r="AM772" s="42"/>
      <c r="AN772" s="42"/>
      <c r="AO772" s="42"/>
      <c r="AP772" s="41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</row>
    <row r="773" spans="1:53" ht="15.6" customHeight="1">
      <c r="A773" s="36"/>
      <c r="B773" s="36"/>
      <c r="C773" s="36"/>
      <c r="D773" s="34"/>
      <c r="E773" s="38"/>
      <c r="F773" s="38"/>
      <c r="G773" s="40"/>
      <c r="H773" s="40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3"/>
      <c r="AG773" s="42"/>
      <c r="AH773" s="42"/>
      <c r="AI773" s="35"/>
      <c r="AJ773" s="42"/>
      <c r="AK773" s="42"/>
      <c r="AL773" s="42"/>
      <c r="AM773" s="42"/>
      <c r="AN773" s="42"/>
      <c r="AO773" s="42"/>
      <c r="AP773" s="41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</row>
    <row r="774" spans="1:53" ht="15.6" customHeight="1">
      <c r="A774" s="36"/>
      <c r="B774" s="36"/>
      <c r="C774" s="36"/>
      <c r="D774" s="34"/>
      <c r="E774" s="38"/>
      <c r="F774" s="38"/>
      <c r="G774" s="40"/>
      <c r="H774" s="40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3"/>
      <c r="AG774" s="42"/>
      <c r="AH774" s="42"/>
      <c r="AI774" s="35"/>
      <c r="AJ774" s="42"/>
      <c r="AK774" s="42"/>
      <c r="AL774" s="42"/>
      <c r="AM774" s="42"/>
      <c r="AN774" s="42"/>
      <c r="AO774" s="42"/>
      <c r="AP774" s="41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</row>
    <row r="775" spans="1:53" ht="15.6" customHeight="1">
      <c r="A775" s="36"/>
      <c r="B775" s="36"/>
      <c r="C775" s="36"/>
      <c r="D775" s="34"/>
      <c r="E775" s="38"/>
      <c r="F775" s="38"/>
      <c r="G775" s="40"/>
      <c r="H775" s="40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3"/>
      <c r="AG775" s="42"/>
      <c r="AH775" s="42"/>
      <c r="AI775" s="35"/>
      <c r="AJ775" s="42"/>
      <c r="AK775" s="42"/>
      <c r="AL775" s="42"/>
      <c r="AM775" s="42"/>
      <c r="AN775" s="42"/>
      <c r="AO775" s="42"/>
      <c r="AP775" s="41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</row>
    <row r="776" spans="1:53" ht="15.6" customHeight="1">
      <c r="A776" s="36"/>
      <c r="B776" s="36"/>
      <c r="C776" s="36"/>
      <c r="D776" s="34"/>
      <c r="E776" s="38"/>
      <c r="F776" s="38"/>
      <c r="G776" s="40"/>
      <c r="H776" s="40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3"/>
      <c r="AG776" s="42"/>
      <c r="AH776" s="42"/>
      <c r="AI776" s="35"/>
      <c r="AJ776" s="42"/>
      <c r="AK776" s="42"/>
      <c r="AL776" s="42"/>
      <c r="AM776" s="42"/>
      <c r="AN776" s="42"/>
      <c r="AO776" s="42"/>
      <c r="AP776" s="41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</row>
    <row r="777" spans="1:53" ht="15.6" customHeight="1">
      <c r="A777" s="36"/>
      <c r="B777" s="36"/>
      <c r="C777" s="36"/>
      <c r="D777" s="34"/>
      <c r="E777" s="38"/>
      <c r="F777" s="38"/>
      <c r="G777" s="40"/>
      <c r="H777" s="40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3"/>
      <c r="AG777" s="42"/>
      <c r="AH777" s="42"/>
      <c r="AI777" s="35"/>
      <c r="AJ777" s="42"/>
      <c r="AK777" s="42"/>
      <c r="AL777" s="42"/>
      <c r="AM777" s="42"/>
      <c r="AN777" s="42"/>
      <c r="AO777" s="42"/>
      <c r="AP777" s="41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</row>
    <row r="778" spans="1:53" ht="15.6" customHeight="1">
      <c r="A778" s="36"/>
      <c r="B778" s="36"/>
      <c r="C778" s="36"/>
      <c r="D778" s="34"/>
      <c r="E778" s="38"/>
      <c r="F778" s="38"/>
      <c r="G778" s="40"/>
      <c r="H778" s="40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3"/>
      <c r="AG778" s="42"/>
      <c r="AH778" s="42"/>
      <c r="AI778" s="35"/>
      <c r="AJ778" s="42"/>
      <c r="AK778" s="42"/>
      <c r="AL778" s="42"/>
      <c r="AM778" s="42"/>
      <c r="AN778" s="42"/>
      <c r="AO778" s="42"/>
      <c r="AP778" s="41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</row>
    <row r="779" spans="1:53" ht="15.6" customHeight="1">
      <c r="A779" s="36"/>
      <c r="B779" s="36"/>
      <c r="C779" s="36"/>
      <c r="D779" s="34"/>
      <c r="E779" s="38"/>
      <c r="F779" s="38"/>
      <c r="G779" s="40"/>
      <c r="H779" s="40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3"/>
      <c r="AG779" s="42"/>
      <c r="AH779" s="42"/>
      <c r="AI779" s="35"/>
      <c r="AJ779" s="42"/>
      <c r="AK779" s="42"/>
      <c r="AL779" s="42"/>
      <c r="AM779" s="42"/>
      <c r="AN779" s="42"/>
      <c r="AO779" s="42"/>
      <c r="AP779" s="41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</row>
    <row r="780" spans="1:53" ht="15.6" customHeight="1">
      <c r="A780" s="36"/>
      <c r="B780" s="36"/>
      <c r="C780" s="36"/>
      <c r="D780" s="34"/>
      <c r="E780" s="38"/>
      <c r="F780" s="38"/>
      <c r="G780" s="40"/>
      <c r="H780" s="40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3"/>
      <c r="AG780" s="42"/>
      <c r="AH780" s="42"/>
      <c r="AI780" s="35"/>
      <c r="AJ780" s="42"/>
      <c r="AK780" s="42"/>
      <c r="AL780" s="42"/>
      <c r="AM780" s="42"/>
      <c r="AN780" s="42"/>
      <c r="AO780" s="42"/>
      <c r="AP780" s="41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</row>
    <row r="781" spans="1:53" ht="15.6" customHeight="1">
      <c r="A781" s="36"/>
      <c r="B781" s="36"/>
      <c r="C781" s="36"/>
      <c r="D781" s="34"/>
      <c r="E781" s="38"/>
      <c r="F781" s="38"/>
      <c r="G781" s="40"/>
      <c r="H781" s="40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3"/>
      <c r="AG781" s="42"/>
      <c r="AH781" s="42"/>
      <c r="AI781" s="35"/>
      <c r="AJ781" s="42"/>
      <c r="AK781" s="42"/>
      <c r="AL781" s="42"/>
      <c r="AM781" s="42"/>
      <c r="AN781" s="42"/>
      <c r="AO781" s="42"/>
      <c r="AP781" s="41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</row>
    <row r="782" spans="1:53" ht="15.6" customHeight="1">
      <c r="A782" s="36"/>
      <c r="B782" s="36"/>
      <c r="C782" s="36"/>
      <c r="D782" s="34"/>
      <c r="E782" s="38"/>
      <c r="F782" s="38"/>
      <c r="G782" s="40"/>
      <c r="H782" s="40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3"/>
      <c r="AG782" s="42"/>
      <c r="AH782" s="42"/>
      <c r="AI782" s="35"/>
      <c r="AJ782" s="42"/>
      <c r="AK782" s="42"/>
      <c r="AL782" s="42"/>
      <c r="AM782" s="42"/>
      <c r="AN782" s="42"/>
      <c r="AO782" s="42"/>
      <c r="AP782" s="41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</row>
    <row r="783" spans="1:53" ht="15.6" customHeight="1">
      <c r="A783" s="36"/>
      <c r="B783" s="36"/>
      <c r="C783" s="36"/>
      <c r="D783" s="34"/>
      <c r="E783" s="38"/>
      <c r="F783" s="38"/>
      <c r="G783" s="40"/>
      <c r="H783" s="40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3"/>
      <c r="AG783" s="42"/>
      <c r="AH783" s="42"/>
      <c r="AI783" s="35"/>
      <c r="AJ783" s="42"/>
      <c r="AK783" s="42"/>
      <c r="AL783" s="42"/>
      <c r="AM783" s="42"/>
      <c r="AN783" s="42"/>
      <c r="AO783" s="42"/>
      <c r="AP783" s="41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</row>
    <row r="784" spans="1:53" ht="15.6" customHeight="1">
      <c r="A784" s="36"/>
      <c r="B784" s="36"/>
      <c r="C784" s="36"/>
      <c r="D784" s="34"/>
      <c r="E784" s="38"/>
      <c r="F784" s="38"/>
      <c r="G784" s="40"/>
      <c r="H784" s="40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3"/>
      <c r="AG784" s="42"/>
      <c r="AH784" s="42"/>
      <c r="AI784" s="35"/>
      <c r="AJ784" s="42"/>
      <c r="AK784" s="42"/>
      <c r="AL784" s="42"/>
      <c r="AM784" s="42"/>
      <c r="AN784" s="42"/>
      <c r="AO784" s="42"/>
      <c r="AP784" s="41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</row>
    <row r="785" spans="1:53" ht="15.6" customHeight="1">
      <c r="A785" s="36"/>
      <c r="B785" s="36"/>
      <c r="C785" s="36"/>
      <c r="D785" s="34"/>
      <c r="E785" s="38"/>
      <c r="F785" s="38"/>
      <c r="G785" s="40"/>
      <c r="H785" s="40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3"/>
      <c r="AG785" s="42"/>
      <c r="AH785" s="42"/>
      <c r="AI785" s="35"/>
      <c r="AJ785" s="42"/>
      <c r="AK785" s="42"/>
      <c r="AL785" s="42"/>
      <c r="AM785" s="42"/>
      <c r="AN785" s="42"/>
      <c r="AO785" s="42"/>
      <c r="AP785" s="41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</row>
    <row r="786" spans="1:53" ht="15.6" customHeight="1">
      <c r="A786" s="36"/>
      <c r="B786" s="36"/>
      <c r="C786" s="36"/>
      <c r="D786" s="34"/>
      <c r="E786" s="38"/>
      <c r="F786" s="38"/>
      <c r="G786" s="40"/>
      <c r="H786" s="40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3"/>
      <c r="AG786" s="42"/>
      <c r="AH786" s="42"/>
      <c r="AI786" s="35"/>
      <c r="AJ786" s="42"/>
      <c r="AK786" s="42"/>
      <c r="AL786" s="42"/>
      <c r="AM786" s="42"/>
      <c r="AN786" s="42"/>
      <c r="AO786" s="42"/>
      <c r="AP786" s="41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</row>
    <row r="787" spans="1:53" ht="15.6" customHeight="1">
      <c r="A787" s="36"/>
      <c r="B787" s="36"/>
      <c r="C787" s="36"/>
      <c r="D787" s="34"/>
      <c r="E787" s="38"/>
      <c r="F787" s="38"/>
      <c r="G787" s="40"/>
      <c r="H787" s="40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3"/>
      <c r="AG787" s="42"/>
      <c r="AH787" s="42"/>
      <c r="AI787" s="35"/>
      <c r="AJ787" s="42"/>
      <c r="AK787" s="42"/>
      <c r="AL787" s="42"/>
      <c r="AM787" s="42"/>
      <c r="AN787" s="42"/>
      <c r="AO787" s="42"/>
      <c r="AP787" s="41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</row>
    <row r="788" spans="1:53" ht="15.6" customHeight="1">
      <c r="A788" s="36"/>
      <c r="B788" s="36"/>
      <c r="C788" s="36"/>
      <c r="D788" s="34"/>
      <c r="E788" s="38"/>
      <c r="F788" s="38"/>
      <c r="G788" s="40"/>
      <c r="H788" s="40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3"/>
      <c r="AG788" s="42"/>
      <c r="AH788" s="42"/>
      <c r="AI788" s="35"/>
      <c r="AJ788" s="42"/>
      <c r="AK788" s="42"/>
      <c r="AL788" s="42"/>
      <c r="AM788" s="42"/>
      <c r="AN788" s="42"/>
      <c r="AO788" s="42"/>
      <c r="AP788" s="41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</row>
    <row r="789" spans="1:53" ht="15.6" customHeight="1">
      <c r="A789" s="36"/>
      <c r="B789" s="36"/>
      <c r="C789" s="36"/>
      <c r="D789" s="34"/>
      <c r="E789" s="38"/>
      <c r="F789" s="38"/>
      <c r="G789" s="40"/>
      <c r="H789" s="40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3"/>
      <c r="AG789" s="42"/>
      <c r="AH789" s="42"/>
      <c r="AI789" s="35"/>
      <c r="AJ789" s="42"/>
      <c r="AK789" s="42"/>
      <c r="AL789" s="42"/>
      <c r="AM789" s="42"/>
      <c r="AN789" s="42"/>
      <c r="AO789" s="42"/>
      <c r="AP789" s="41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</row>
    <row r="790" spans="1:53" ht="15.6" customHeight="1">
      <c r="A790" s="36"/>
      <c r="B790" s="36"/>
      <c r="C790" s="36"/>
      <c r="D790" s="34"/>
      <c r="E790" s="38"/>
      <c r="F790" s="38"/>
      <c r="G790" s="40"/>
      <c r="H790" s="40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3"/>
      <c r="AG790" s="42"/>
      <c r="AH790" s="42"/>
      <c r="AI790" s="35"/>
      <c r="AJ790" s="42"/>
      <c r="AK790" s="42"/>
      <c r="AL790" s="42"/>
      <c r="AM790" s="42"/>
      <c r="AN790" s="42"/>
      <c r="AO790" s="42"/>
      <c r="AP790" s="41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</row>
    <row r="791" spans="1:53" ht="15.6" customHeight="1">
      <c r="A791" s="36"/>
      <c r="B791" s="36"/>
      <c r="C791" s="36"/>
      <c r="D791" s="34"/>
      <c r="E791" s="38"/>
      <c r="F791" s="38"/>
      <c r="G791" s="40"/>
      <c r="H791" s="40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3"/>
      <c r="AG791" s="42"/>
      <c r="AH791" s="42"/>
      <c r="AI791" s="35"/>
      <c r="AJ791" s="42"/>
      <c r="AK791" s="42"/>
      <c r="AL791" s="42"/>
      <c r="AM791" s="42"/>
      <c r="AN791" s="42"/>
      <c r="AO791" s="42"/>
      <c r="AP791" s="41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</row>
    <row r="792" spans="1:53" ht="15.6" customHeight="1">
      <c r="A792" s="36"/>
      <c r="B792" s="36"/>
      <c r="C792" s="36"/>
      <c r="D792" s="34"/>
      <c r="E792" s="38"/>
      <c r="F792" s="38"/>
      <c r="G792" s="40"/>
      <c r="H792" s="40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3"/>
      <c r="AG792" s="42"/>
      <c r="AH792" s="42"/>
      <c r="AI792" s="35"/>
      <c r="AJ792" s="42"/>
      <c r="AK792" s="42"/>
      <c r="AL792" s="42"/>
      <c r="AM792" s="42"/>
      <c r="AN792" s="42"/>
      <c r="AO792" s="42"/>
      <c r="AP792" s="41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</row>
    <row r="793" spans="1:53" ht="15.6" customHeight="1">
      <c r="A793" s="36"/>
      <c r="B793" s="36"/>
      <c r="C793" s="36"/>
      <c r="D793" s="34"/>
      <c r="E793" s="38"/>
      <c r="F793" s="38"/>
      <c r="G793" s="40"/>
      <c r="H793" s="40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3"/>
      <c r="AG793" s="42"/>
      <c r="AH793" s="42"/>
      <c r="AI793" s="35"/>
      <c r="AJ793" s="42"/>
      <c r="AK793" s="42"/>
      <c r="AL793" s="42"/>
      <c r="AM793" s="42"/>
      <c r="AN793" s="42"/>
      <c r="AO793" s="42"/>
      <c r="AP793" s="41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</row>
    <row r="794" spans="1:53" ht="15.6" customHeight="1">
      <c r="A794" s="36"/>
      <c r="B794" s="36"/>
      <c r="C794" s="36"/>
      <c r="D794" s="34"/>
      <c r="E794" s="38"/>
      <c r="F794" s="38"/>
      <c r="G794" s="40"/>
      <c r="H794" s="40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3"/>
      <c r="AG794" s="42"/>
      <c r="AH794" s="42"/>
      <c r="AI794" s="35"/>
      <c r="AJ794" s="42"/>
      <c r="AK794" s="42"/>
      <c r="AL794" s="42"/>
      <c r="AM794" s="42"/>
      <c r="AN794" s="42"/>
      <c r="AO794" s="42"/>
      <c r="AP794" s="41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</row>
    <row r="795" spans="1:53" ht="15.6" customHeight="1">
      <c r="A795" s="36"/>
      <c r="B795" s="36"/>
      <c r="C795" s="36"/>
      <c r="D795" s="34"/>
      <c r="E795" s="38"/>
      <c r="F795" s="38"/>
      <c r="G795" s="40"/>
      <c r="H795" s="40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3"/>
      <c r="AG795" s="42"/>
      <c r="AH795" s="42"/>
      <c r="AI795" s="35"/>
      <c r="AJ795" s="42"/>
      <c r="AK795" s="42"/>
      <c r="AL795" s="42"/>
      <c r="AM795" s="42"/>
      <c r="AN795" s="42"/>
      <c r="AO795" s="42"/>
      <c r="AP795" s="41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</row>
    <row r="796" spans="1:53" ht="15.6" customHeight="1">
      <c r="A796" s="36"/>
      <c r="B796" s="36"/>
      <c r="C796" s="36"/>
      <c r="D796" s="34"/>
      <c r="E796" s="38"/>
      <c r="F796" s="38"/>
      <c r="G796" s="40"/>
      <c r="H796" s="40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3"/>
      <c r="AG796" s="42"/>
      <c r="AH796" s="42"/>
      <c r="AI796" s="35"/>
      <c r="AJ796" s="42"/>
      <c r="AK796" s="42"/>
      <c r="AL796" s="42"/>
      <c r="AM796" s="42"/>
      <c r="AN796" s="42"/>
      <c r="AO796" s="42"/>
      <c r="AP796" s="41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</row>
    <row r="797" spans="1:53" ht="15.6" customHeight="1">
      <c r="A797" s="36"/>
      <c r="B797" s="36"/>
      <c r="C797" s="36"/>
      <c r="D797" s="34"/>
      <c r="E797" s="38"/>
      <c r="F797" s="38"/>
      <c r="G797" s="40"/>
      <c r="H797" s="40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3"/>
      <c r="AG797" s="42"/>
      <c r="AH797" s="42"/>
      <c r="AI797" s="35"/>
      <c r="AJ797" s="42"/>
      <c r="AK797" s="42"/>
      <c r="AL797" s="42"/>
      <c r="AM797" s="42"/>
      <c r="AN797" s="42"/>
      <c r="AO797" s="42"/>
      <c r="AP797" s="41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</row>
    <row r="798" spans="1:53" ht="15.6" customHeight="1">
      <c r="A798" s="36"/>
      <c r="B798" s="36"/>
      <c r="C798" s="36"/>
      <c r="D798" s="34"/>
      <c r="E798" s="38"/>
      <c r="F798" s="38"/>
      <c r="G798" s="40"/>
      <c r="H798" s="40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3"/>
      <c r="AG798" s="42"/>
      <c r="AH798" s="42"/>
      <c r="AI798" s="35"/>
      <c r="AJ798" s="42"/>
      <c r="AK798" s="42"/>
      <c r="AL798" s="42"/>
      <c r="AM798" s="42"/>
      <c r="AN798" s="42"/>
      <c r="AO798" s="42"/>
      <c r="AP798" s="41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</row>
    <row r="799" spans="1:53" ht="15.6" customHeight="1">
      <c r="A799" s="36"/>
      <c r="B799" s="36"/>
      <c r="C799" s="36"/>
      <c r="D799" s="34"/>
      <c r="E799" s="38"/>
      <c r="F799" s="38"/>
      <c r="G799" s="40"/>
      <c r="H799" s="40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3"/>
      <c r="AG799" s="42"/>
      <c r="AH799" s="42"/>
      <c r="AI799" s="35"/>
      <c r="AJ799" s="42"/>
      <c r="AK799" s="42"/>
      <c r="AL799" s="42"/>
      <c r="AM799" s="42"/>
      <c r="AN799" s="42"/>
      <c r="AO799" s="42"/>
      <c r="AP799" s="41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</row>
    <row r="800" spans="1:53" ht="15.6" customHeight="1">
      <c r="A800" s="36"/>
      <c r="B800" s="36"/>
      <c r="C800" s="36"/>
      <c r="D800" s="34"/>
      <c r="E800" s="38"/>
      <c r="F800" s="38"/>
      <c r="G800" s="40"/>
      <c r="H800" s="40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3"/>
      <c r="AG800" s="42"/>
      <c r="AH800" s="42"/>
      <c r="AI800" s="35"/>
      <c r="AJ800" s="42"/>
      <c r="AK800" s="42"/>
      <c r="AL800" s="42"/>
      <c r="AM800" s="42"/>
      <c r="AN800" s="42"/>
      <c r="AO800" s="42"/>
      <c r="AP800" s="41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</row>
    <row r="801" spans="1:53" ht="15.6" customHeight="1">
      <c r="A801" s="36"/>
      <c r="B801" s="36"/>
      <c r="C801" s="36"/>
      <c r="D801" s="34"/>
      <c r="E801" s="38"/>
      <c r="F801" s="38"/>
      <c r="G801" s="40"/>
      <c r="H801" s="40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3"/>
      <c r="AG801" s="42"/>
      <c r="AH801" s="42"/>
      <c r="AI801" s="35"/>
      <c r="AJ801" s="42"/>
      <c r="AK801" s="42"/>
      <c r="AL801" s="42"/>
      <c r="AM801" s="42"/>
      <c r="AN801" s="42"/>
      <c r="AO801" s="42"/>
      <c r="AP801" s="41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</row>
    <row r="802" spans="1:53" ht="15.6" customHeight="1">
      <c r="A802" s="36"/>
      <c r="B802" s="36"/>
      <c r="C802" s="36"/>
      <c r="D802" s="34"/>
      <c r="E802" s="38"/>
      <c r="F802" s="38"/>
      <c r="G802" s="40"/>
      <c r="H802" s="40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3"/>
      <c r="AG802" s="42"/>
      <c r="AH802" s="42"/>
      <c r="AI802" s="35"/>
      <c r="AJ802" s="42"/>
      <c r="AK802" s="42"/>
      <c r="AL802" s="42"/>
      <c r="AM802" s="42"/>
      <c r="AN802" s="42"/>
      <c r="AO802" s="42"/>
      <c r="AP802" s="41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</row>
    <row r="803" spans="1:53" ht="15.6" customHeight="1">
      <c r="A803" s="36"/>
      <c r="B803" s="36"/>
      <c r="C803" s="36"/>
      <c r="D803" s="34"/>
      <c r="E803" s="38"/>
      <c r="F803" s="38"/>
      <c r="G803" s="40"/>
      <c r="H803" s="40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3"/>
      <c r="AG803" s="42"/>
      <c r="AH803" s="42"/>
      <c r="AI803" s="35"/>
      <c r="AJ803" s="42"/>
      <c r="AK803" s="42"/>
      <c r="AL803" s="42"/>
      <c r="AM803" s="42"/>
      <c r="AN803" s="42"/>
      <c r="AO803" s="42"/>
      <c r="AP803" s="41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</row>
    <row r="804" spans="1:53" ht="15.6" customHeight="1">
      <c r="A804" s="36"/>
      <c r="B804" s="36"/>
      <c r="C804" s="36"/>
      <c r="D804" s="34"/>
      <c r="E804" s="38"/>
      <c r="F804" s="38"/>
      <c r="G804" s="40"/>
      <c r="H804" s="40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3"/>
      <c r="AG804" s="42"/>
      <c r="AH804" s="42"/>
      <c r="AI804" s="35"/>
      <c r="AJ804" s="42"/>
      <c r="AK804" s="42"/>
      <c r="AL804" s="42"/>
      <c r="AM804" s="42"/>
      <c r="AN804" s="42"/>
      <c r="AO804" s="42"/>
      <c r="AP804" s="41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</row>
    <row r="805" spans="1:53" ht="15.6" customHeight="1">
      <c r="A805" s="36"/>
      <c r="B805" s="36"/>
      <c r="C805" s="36"/>
      <c r="D805" s="34"/>
      <c r="E805" s="38"/>
      <c r="F805" s="38"/>
      <c r="G805" s="40"/>
      <c r="H805" s="40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3"/>
      <c r="AG805" s="42"/>
      <c r="AH805" s="42"/>
      <c r="AI805" s="35"/>
      <c r="AJ805" s="42"/>
      <c r="AK805" s="42"/>
      <c r="AL805" s="42"/>
      <c r="AM805" s="42"/>
      <c r="AN805" s="42"/>
      <c r="AO805" s="42"/>
      <c r="AP805" s="41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</row>
    <row r="806" spans="1:53" ht="15.6" customHeight="1">
      <c r="A806" s="36"/>
      <c r="B806" s="36"/>
      <c r="C806" s="36"/>
      <c r="D806" s="34"/>
      <c r="E806" s="38"/>
      <c r="F806" s="38"/>
      <c r="G806" s="40"/>
      <c r="H806" s="40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3"/>
      <c r="AG806" s="42"/>
      <c r="AH806" s="42"/>
      <c r="AI806" s="35"/>
      <c r="AJ806" s="42"/>
      <c r="AK806" s="42"/>
      <c r="AL806" s="42"/>
      <c r="AM806" s="42"/>
      <c r="AN806" s="42"/>
      <c r="AO806" s="42"/>
      <c r="AP806" s="41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</row>
    <row r="807" spans="1:53" ht="15.6" customHeight="1">
      <c r="A807" s="36"/>
      <c r="B807" s="36"/>
      <c r="C807" s="36"/>
      <c r="D807" s="34"/>
      <c r="E807" s="38"/>
      <c r="F807" s="38"/>
      <c r="G807" s="40"/>
      <c r="H807" s="40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3"/>
      <c r="AG807" s="42"/>
      <c r="AH807" s="42"/>
      <c r="AI807" s="35"/>
      <c r="AJ807" s="42"/>
      <c r="AK807" s="42"/>
      <c r="AL807" s="42"/>
      <c r="AM807" s="42"/>
      <c r="AN807" s="42"/>
      <c r="AO807" s="42"/>
      <c r="AP807" s="41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</row>
    <row r="808" spans="1:53" ht="15.6" customHeight="1">
      <c r="A808" s="36"/>
      <c r="B808" s="36"/>
      <c r="C808" s="36"/>
      <c r="D808" s="34"/>
      <c r="E808" s="38"/>
      <c r="F808" s="38"/>
      <c r="G808" s="40"/>
      <c r="H808" s="40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3"/>
      <c r="AG808" s="42"/>
      <c r="AH808" s="42"/>
      <c r="AI808" s="35"/>
      <c r="AJ808" s="42"/>
      <c r="AK808" s="42"/>
      <c r="AL808" s="42"/>
      <c r="AM808" s="42"/>
      <c r="AN808" s="42"/>
      <c r="AO808" s="42"/>
      <c r="AP808" s="41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</row>
    <row r="809" spans="1:53" ht="15.6" customHeight="1">
      <c r="A809" s="36"/>
      <c r="B809" s="36"/>
      <c r="C809" s="36"/>
      <c r="D809" s="34"/>
      <c r="E809" s="38"/>
      <c r="F809" s="38"/>
      <c r="G809" s="40"/>
      <c r="H809" s="40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3"/>
      <c r="AG809" s="42"/>
      <c r="AH809" s="42"/>
      <c r="AI809" s="35"/>
      <c r="AJ809" s="42"/>
      <c r="AK809" s="42"/>
      <c r="AL809" s="42"/>
      <c r="AM809" s="42"/>
      <c r="AN809" s="42"/>
      <c r="AO809" s="42"/>
      <c r="AP809" s="41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</row>
    <row r="810" spans="1:53" ht="15.6" customHeight="1">
      <c r="A810" s="36"/>
      <c r="B810" s="36"/>
      <c r="C810" s="36"/>
      <c r="D810" s="34"/>
      <c r="E810" s="38"/>
      <c r="F810" s="38"/>
      <c r="G810" s="40"/>
      <c r="H810" s="40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3"/>
      <c r="AG810" s="42"/>
      <c r="AH810" s="42"/>
      <c r="AI810" s="35"/>
      <c r="AJ810" s="42"/>
      <c r="AK810" s="42"/>
      <c r="AL810" s="42"/>
      <c r="AM810" s="42"/>
      <c r="AN810" s="42"/>
      <c r="AO810" s="42"/>
      <c r="AP810" s="41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</row>
    <row r="811" spans="1:53" ht="15.6" customHeight="1">
      <c r="A811" s="36"/>
      <c r="B811" s="36"/>
      <c r="C811" s="36"/>
      <c r="D811" s="34"/>
      <c r="E811" s="38"/>
      <c r="F811" s="38"/>
      <c r="G811" s="40"/>
      <c r="H811" s="40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3"/>
      <c r="AG811" s="42"/>
      <c r="AH811" s="42"/>
      <c r="AI811" s="35"/>
      <c r="AJ811" s="42"/>
      <c r="AK811" s="42"/>
      <c r="AL811" s="42"/>
      <c r="AM811" s="42"/>
      <c r="AN811" s="42"/>
      <c r="AO811" s="42"/>
      <c r="AP811" s="41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</row>
    <row r="812" spans="1:53" ht="15.6" customHeight="1">
      <c r="A812" s="36"/>
      <c r="B812" s="36"/>
      <c r="C812" s="36"/>
      <c r="D812" s="34"/>
      <c r="E812" s="38"/>
      <c r="F812" s="38"/>
      <c r="G812" s="40"/>
      <c r="H812" s="40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3"/>
      <c r="AG812" s="42"/>
      <c r="AH812" s="42"/>
      <c r="AI812" s="35"/>
      <c r="AJ812" s="42"/>
      <c r="AK812" s="42"/>
      <c r="AL812" s="42"/>
      <c r="AM812" s="42"/>
      <c r="AN812" s="42"/>
      <c r="AO812" s="42"/>
      <c r="AP812" s="41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</row>
    <row r="813" spans="1:53" ht="15.6" customHeight="1">
      <c r="A813" s="36"/>
      <c r="B813" s="36"/>
      <c r="C813" s="36"/>
      <c r="D813" s="34"/>
      <c r="E813" s="38"/>
      <c r="F813" s="38"/>
      <c r="G813" s="40"/>
      <c r="H813" s="40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3"/>
      <c r="AG813" s="42"/>
      <c r="AH813" s="42"/>
      <c r="AI813" s="35"/>
      <c r="AJ813" s="42"/>
      <c r="AK813" s="42"/>
      <c r="AL813" s="42"/>
      <c r="AM813" s="42"/>
      <c r="AN813" s="42"/>
      <c r="AO813" s="42"/>
      <c r="AP813" s="41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</row>
    <row r="814" spans="1:53" ht="15.6" customHeight="1">
      <c r="A814" s="36"/>
      <c r="B814" s="36"/>
      <c r="C814" s="36"/>
      <c r="D814" s="34"/>
      <c r="E814" s="38"/>
      <c r="F814" s="38"/>
      <c r="G814" s="40"/>
      <c r="H814" s="40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3"/>
      <c r="AG814" s="42"/>
      <c r="AH814" s="42"/>
      <c r="AI814" s="35"/>
      <c r="AJ814" s="42"/>
      <c r="AK814" s="42"/>
      <c r="AL814" s="42"/>
      <c r="AM814" s="42"/>
      <c r="AN814" s="42"/>
      <c r="AO814" s="42"/>
      <c r="AP814" s="41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</row>
    <row r="815" spans="1:53" ht="15.6" customHeight="1">
      <c r="A815" s="36"/>
      <c r="B815" s="36"/>
      <c r="C815" s="36"/>
      <c r="D815" s="34"/>
      <c r="E815" s="38"/>
      <c r="F815" s="38"/>
      <c r="G815" s="40"/>
      <c r="H815" s="40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3"/>
      <c r="AG815" s="42"/>
      <c r="AH815" s="42"/>
      <c r="AI815" s="35"/>
      <c r="AJ815" s="42"/>
      <c r="AK815" s="42"/>
      <c r="AL815" s="42"/>
      <c r="AM815" s="42"/>
      <c r="AN815" s="42"/>
      <c r="AO815" s="42"/>
      <c r="AP815" s="41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</row>
    <row r="816" spans="1:53" ht="15.6" customHeight="1">
      <c r="A816" s="36"/>
      <c r="B816" s="36"/>
      <c r="C816" s="36"/>
      <c r="D816" s="34"/>
      <c r="E816" s="38"/>
      <c r="F816" s="38"/>
      <c r="G816" s="40"/>
      <c r="H816" s="40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3"/>
      <c r="AG816" s="42"/>
      <c r="AH816" s="42"/>
      <c r="AI816" s="35"/>
      <c r="AJ816" s="42"/>
      <c r="AK816" s="42"/>
      <c r="AL816" s="42"/>
      <c r="AM816" s="42"/>
      <c r="AN816" s="42"/>
      <c r="AO816" s="42"/>
      <c r="AP816" s="41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</row>
    <row r="817" spans="1:53" ht="15.6" customHeight="1">
      <c r="A817" s="36"/>
      <c r="B817" s="36"/>
      <c r="C817" s="36"/>
      <c r="D817" s="34"/>
      <c r="E817" s="38"/>
      <c r="F817" s="38"/>
      <c r="G817" s="40"/>
      <c r="H817" s="40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3"/>
      <c r="AG817" s="42"/>
      <c r="AH817" s="42"/>
      <c r="AI817" s="35"/>
      <c r="AJ817" s="42"/>
      <c r="AK817" s="42"/>
      <c r="AL817" s="42"/>
      <c r="AM817" s="42"/>
      <c r="AN817" s="42"/>
      <c r="AO817" s="42"/>
      <c r="AP817" s="41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</row>
    <row r="818" spans="1:53" ht="15.6" customHeight="1">
      <c r="A818" s="36"/>
      <c r="B818" s="36"/>
      <c r="C818" s="36"/>
      <c r="D818" s="34"/>
      <c r="E818" s="38"/>
      <c r="F818" s="38"/>
      <c r="G818" s="40"/>
      <c r="H818" s="40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3"/>
      <c r="AG818" s="42"/>
      <c r="AH818" s="42"/>
      <c r="AI818" s="35"/>
      <c r="AJ818" s="42"/>
      <c r="AK818" s="42"/>
      <c r="AL818" s="42"/>
      <c r="AM818" s="42"/>
      <c r="AN818" s="42"/>
      <c r="AO818" s="42"/>
      <c r="AP818" s="41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</row>
    <row r="819" spans="1:53" ht="15.6" customHeight="1">
      <c r="A819" s="36"/>
      <c r="B819" s="36"/>
      <c r="C819" s="36"/>
      <c r="D819" s="34"/>
      <c r="E819" s="38"/>
      <c r="F819" s="38"/>
      <c r="G819" s="40"/>
      <c r="H819" s="40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3"/>
      <c r="AG819" s="42"/>
      <c r="AH819" s="42"/>
      <c r="AI819" s="35"/>
      <c r="AJ819" s="42"/>
      <c r="AK819" s="42"/>
      <c r="AL819" s="42"/>
      <c r="AM819" s="42"/>
      <c r="AN819" s="42"/>
      <c r="AO819" s="42"/>
      <c r="AP819" s="41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</row>
    <row r="820" spans="1:53" ht="15.6" customHeight="1">
      <c r="A820" s="36"/>
      <c r="B820" s="36"/>
      <c r="C820" s="36"/>
      <c r="D820" s="34"/>
      <c r="E820" s="38"/>
      <c r="F820" s="38"/>
      <c r="G820" s="40"/>
      <c r="H820" s="40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3"/>
      <c r="AG820" s="42"/>
      <c r="AH820" s="42"/>
      <c r="AI820" s="35"/>
      <c r="AJ820" s="42"/>
      <c r="AK820" s="42"/>
      <c r="AL820" s="42"/>
      <c r="AM820" s="42"/>
      <c r="AN820" s="42"/>
      <c r="AO820" s="42"/>
      <c r="AP820" s="41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</row>
    <row r="821" spans="1:53" ht="15.6" customHeight="1">
      <c r="A821" s="36"/>
      <c r="B821" s="36"/>
      <c r="C821" s="36"/>
      <c r="D821" s="34"/>
      <c r="E821" s="38"/>
      <c r="F821" s="38"/>
      <c r="G821" s="40"/>
      <c r="H821" s="40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3"/>
      <c r="AG821" s="42"/>
      <c r="AH821" s="42"/>
      <c r="AI821" s="35"/>
      <c r="AJ821" s="42"/>
      <c r="AK821" s="42"/>
      <c r="AL821" s="42"/>
      <c r="AM821" s="42"/>
      <c r="AN821" s="42"/>
      <c r="AO821" s="42"/>
      <c r="AP821" s="41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</row>
    <row r="822" spans="1:53" ht="15.6" customHeight="1">
      <c r="A822" s="36"/>
      <c r="B822" s="36"/>
      <c r="C822" s="36"/>
      <c r="D822" s="34"/>
      <c r="E822" s="38"/>
      <c r="F822" s="38"/>
      <c r="G822" s="40"/>
      <c r="H822" s="40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3"/>
      <c r="AG822" s="42"/>
      <c r="AH822" s="42"/>
      <c r="AI822" s="35"/>
      <c r="AJ822" s="42"/>
      <c r="AK822" s="42"/>
      <c r="AL822" s="42"/>
      <c r="AM822" s="42"/>
      <c r="AN822" s="42"/>
      <c r="AO822" s="42"/>
      <c r="AP822" s="41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</row>
    <row r="823" spans="1:53" ht="15.6" customHeight="1">
      <c r="A823" s="36"/>
      <c r="B823" s="36"/>
      <c r="C823" s="36"/>
      <c r="D823" s="34"/>
      <c r="E823" s="38"/>
      <c r="F823" s="38"/>
      <c r="G823" s="40"/>
      <c r="H823" s="40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3"/>
      <c r="AG823" s="42"/>
      <c r="AH823" s="42"/>
      <c r="AI823" s="35"/>
      <c r="AJ823" s="42"/>
      <c r="AK823" s="42"/>
      <c r="AL823" s="42"/>
      <c r="AM823" s="42"/>
      <c r="AN823" s="42"/>
      <c r="AO823" s="42"/>
      <c r="AP823" s="41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</row>
    <row r="824" spans="1:53" ht="15.6" customHeight="1">
      <c r="A824" s="36"/>
      <c r="B824" s="36"/>
      <c r="C824" s="36"/>
      <c r="D824" s="34"/>
      <c r="E824" s="38"/>
      <c r="F824" s="38"/>
      <c r="G824" s="40"/>
      <c r="H824" s="40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3"/>
      <c r="AG824" s="42"/>
      <c r="AH824" s="42"/>
      <c r="AI824" s="35"/>
      <c r="AJ824" s="42"/>
      <c r="AK824" s="42"/>
      <c r="AL824" s="42"/>
      <c r="AM824" s="42"/>
      <c r="AN824" s="42"/>
      <c r="AO824" s="42"/>
      <c r="AP824" s="41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</row>
    <row r="825" spans="1:53" ht="15.6" customHeight="1">
      <c r="A825" s="36"/>
      <c r="B825" s="36"/>
      <c r="C825" s="36"/>
      <c r="D825" s="34"/>
      <c r="E825" s="38"/>
      <c r="F825" s="38"/>
      <c r="G825" s="40"/>
      <c r="H825" s="40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3"/>
      <c r="AG825" s="42"/>
      <c r="AH825" s="42"/>
      <c r="AI825" s="35"/>
      <c r="AJ825" s="42"/>
      <c r="AK825" s="42"/>
      <c r="AL825" s="42"/>
      <c r="AM825" s="42"/>
      <c r="AN825" s="42"/>
      <c r="AO825" s="42"/>
      <c r="AP825" s="41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</row>
    <row r="826" spans="1:53" ht="15.6" customHeight="1">
      <c r="A826" s="36"/>
      <c r="B826" s="36"/>
      <c r="C826" s="36"/>
      <c r="D826" s="34"/>
      <c r="E826" s="38"/>
      <c r="F826" s="38"/>
      <c r="G826" s="40"/>
      <c r="H826" s="40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3"/>
      <c r="AG826" s="42"/>
      <c r="AH826" s="42"/>
      <c r="AI826" s="35"/>
      <c r="AJ826" s="42"/>
      <c r="AK826" s="42"/>
      <c r="AL826" s="42"/>
      <c r="AM826" s="42"/>
      <c r="AN826" s="42"/>
      <c r="AO826" s="42"/>
      <c r="AP826" s="41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</row>
    <row r="827" spans="1:53" ht="15.6" customHeight="1">
      <c r="A827" s="36"/>
      <c r="B827" s="36"/>
      <c r="C827" s="36"/>
      <c r="D827" s="34"/>
      <c r="E827" s="38"/>
      <c r="F827" s="38"/>
      <c r="G827" s="40"/>
      <c r="H827" s="40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3"/>
      <c r="AG827" s="42"/>
      <c r="AH827" s="42"/>
      <c r="AI827" s="35"/>
      <c r="AJ827" s="42"/>
      <c r="AK827" s="42"/>
      <c r="AL827" s="42"/>
      <c r="AM827" s="42"/>
      <c r="AN827" s="42"/>
      <c r="AO827" s="42"/>
      <c r="AP827" s="41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</row>
    <row r="828" spans="1:53" ht="15.6" customHeight="1">
      <c r="A828" s="36"/>
      <c r="B828" s="36"/>
      <c r="C828" s="36"/>
      <c r="D828" s="34"/>
      <c r="E828" s="38"/>
      <c r="F828" s="38"/>
      <c r="G828" s="40"/>
      <c r="H828" s="40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3"/>
      <c r="AG828" s="42"/>
      <c r="AH828" s="42"/>
      <c r="AI828" s="35"/>
      <c r="AJ828" s="42"/>
      <c r="AK828" s="42"/>
      <c r="AL828" s="42"/>
      <c r="AM828" s="42"/>
      <c r="AN828" s="42"/>
      <c r="AO828" s="42"/>
      <c r="AP828" s="41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</row>
    <row r="829" spans="1:53" ht="15.6" customHeight="1">
      <c r="A829" s="36"/>
      <c r="B829" s="36"/>
      <c r="C829" s="36"/>
      <c r="D829" s="34"/>
      <c r="E829" s="38"/>
      <c r="F829" s="38"/>
      <c r="G829" s="40"/>
      <c r="H829" s="40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3"/>
      <c r="AG829" s="42"/>
      <c r="AH829" s="42"/>
      <c r="AI829" s="35"/>
      <c r="AJ829" s="42"/>
      <c r="AK829" s="42"/>
      <c r="AL829" s="42"/>
      <c r="AM829" s="42"/>
      <c r="AN829" s="42"/>
      <c r="AO829" s="42"/>
      <c r="AP829" s="41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</row>
    <row r="830" spans="1:53" ht="15.6" customHeight="1">
      <c r="A830" s="36"/>
      <c r="B830" s="36"/>
      <c r="C830" s="36"/>
      <c r="D830" s="34"/>
      <c r="E830" s="38"/>
      <c r="F830" s="38"/>
      <c r="G830" s="40"/>
      <c r="H830" s="40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3"/>
      <c r="AG830" s="42"/>
      <c r="AH830" s="42"/>
      <c r="AI830" s="35"/>
      <c r="AJ830" s="42"/>
      <c r="AK830" s="42"/>
      <c r="AL830" s="42"/>
      <c r="AM830" s="42"/>
      <c r="AN830" s="42"/>
      <c r="AO830" s="42"/>
      <c r="AP830" s="41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</row>
    <row r="831" spans="1:53" ht="15.6" customHeight="1">
      <c r="A831" s="36"/>
      <c r="B831" s="36"/>
      <c r="C831" s="36"/>
      <c r="D831" s="34"/>
      <c r="E831" s="38"/>
      <c r="F831" s="38"/>
      <c r="G831" s="40"/>
      <c r="H831" s="40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3"/>
      <c r="AG831" s="42"/>
      <c r="AH831" s="42"/>
      <c r="AI831" s="35"/>
      <c r="AJ831" s="42"/>
      <c r="AK831" s="42"/>
      <c r="AL831" s="42"/>
      <c r="AM831" s="42"/>
      <c r="AN831" s="42"/>
      <c r="AO831" s="42"/>
      <c r="AP831" s="41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</row>
    <row r="832" spans="1:53" ht="15.6" customHeight="1">
      <c r="A832" s="36"/>
      <c r="B832" s="36"/>
      <c r="C832" s="36"/>
      <c r="D832" s="34"/>
      <c r="E832" s="38"/>
      <c r="F832" s="38"/>
      <c r="G832" s="40"/>
      <c r="H832" s="40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3"/>
      <c r="AG832" s="42"/>
      <c r="AH832" s="42"/>
      <c r="AI832" s="35"/>
      <c r="AJ832" s="42"/>
      <c r="AK832" s="42"/>
      <c r="AL832" s="42"/>
      <c r="AM832" s="42"/>
      <c r="AN832" s="42"/>
      <c r="AO832" s="42"/>
      <c r="AP832" s="41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</row>
    <row r="833" spans="1:53" ht="15.6" customHeight="1">
      <c r="A833" s="36"/>
      <c r="B833" s="36"/>
      <c r="C833" s="36"/>
      <c r="D833" s="34"/>
      <c r="E833" s="38"/>
      <c r="F833" s="38"/>
      <c r="G833" s="40"/>
      <c r="H833" s="40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3"/>
      <c r="AG833" s="42"/>
      <c r="AH833" s="42"/>
      <c r="AI833" s="35"/>
      <c r="AJ833" s="42"/>
      <c r="AK833" s="42"/>
      <c r="AL833" s="42"/>
      <c r="AM833" s="42"/>
      <c r="AN833" s="42"/>
      <c r="AO833" s="42"/>
      <c r="AP833" s="41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</row>
    <row r="834" spans="1:53" ht="15.6" customHeight="1">
      <c r="A834" s="36"/>
      <c r="B834" s="36"/>
      <c r="C834" s="36"/>
      <c r="D834" s="34"/>
      <c r="E834" s="38"/>
      <c r="F834" s="38"/>
      <c r="G834" s="40"/>
      <c r="H834" s="40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3"/>
      <c r="AG834" s="42"/>
      <c r="AH834" s="42"/>
      <c r="AI834" s="35"/>
      <c r="AJ834" s="42"/>
      <c r="AK834" s="42"/>
      <c r="AL834" s="42"/>
      <c r="AM834" s="42"/>
      <c r="AN834" s="42"/>
      <c r="AO834" s="42"/>
      <c r="AP834" s="41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</row>
    <row r="835" spans="1:53" ht="15.6" customHeight="1">
      <c r="A835" s="36"/>
      <c r="B835" s="36"/>
      <c r="C835" s="36"/>
      <c r="D835" s="34"/>
      <c r="E835" s="38"/>
      <c r="F835" s="38"/>
      <c r="G835" s="40"/>
      <c r="H835" s="40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3"/>
      <c r="AG835" s="42"/>
      <c r="AH835" s="42"/>
      <c r="AI835" s="35"/>
      <c r="AJ835" s="42"/>
      <c r="AK835" s="42"/>
      <c r="AL835" s="42"/>
      <c r="AM835" s="42"/>
      <c r="AN835" s="42"/>
      <c r="AO835" s="42"/>
      <c r="AP835" s="41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</row>
    <row r="836" spans="1:53" ht="15.6" customHeight="1">
      <c r="A836" s="36"/>
      <c r="B836" s="36"/>
      <c r="C836" s="36"/>
      <c r="D836" s="34"/>
      <c r="E836" s="38"/>
      <c r="F836" s="38"/>
      <c r="G836" s="40"/>
      <c r="H836" s="40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3"/>
      <c r="AG836" s="42"/>
      <c r="AH836" s="42"/>
      <c r="AI836" s="35"/>
      <c r="AJ836" s="42"/>
      <c r="AK836" s="42"/>
      <c r="AL836" s="42"/>
      <c r="AM836" s="42"/>
      <c r="AN836" s="42"/>
      <c r="AO836" s="42"/>
      <c r="AP836" s="41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</row>
    <row r="837" spans="1:53" ht="15.6" customHeight="1">
      <c r="A837" s="36"/>
      <c r="B837" s="36"/>
      <c r="C837" s="36"/>
      <c r="D837" s="34"/>
      <c r="E837" s="38"/>
      <c r="F837" s="38"/>
      <c r="G837" s="40"/>
      <c r="H837" s="40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3"/>
      <c r="AG837" s="42"/>
      <c r="AH837" s="42"/>
      <c r="AI837" s="35"/>
      <c r="AJ837" s="42"/>
      <c r="AK837" s="42"/>
      <c r="AL837" s="42"/>
      <c r="AM837" s="42"/>
      <c r="AN837" s="42"/>
      <c r="AO837" s="42"/>
      <c r="AP837" s="41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</row>
    <row r="838" spans="1:53" ht="15.6" customHeight="1">
      <c r="A838" s="36"/>
      <c r="B838" s="36"/>
      <c r="C838" s="36"/>
      <c r="D838" s="34"/>
      <c r="E838" s="38"/>
      <c r="F838" s="38"/>
      <c r="G838" s="40"/>
      <c r="H838" s="40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3"/>
      <c r="AG838" s="42"/>
      <c r="AH838" s="42"/>
      <c r="AI838" s="35"/>
      <c r="AJ838" s="42"/>
      <c r="AK838" s="42"/>
      <c r="AL838" s="42"/>
      <c r="AM838" s="42"/>
      <c r="AN838" s="42"/>
      <c r="AO838" s="42"/>
      <c r="AP838" s="41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</row>
    <row r="839" spans="1:53" ht="15.6" customHeight="1">
      <c r="A839" s="36"/>
      <c r="B839" s="36"/>
      <c r="C839" s="36"/>
      <c r="D839" s="34"/>
      <c r="E839" s="38"/>
      <c r="F839" s="38"/>
      <c r="G839" s="40"/>
      <c r="H839" s="40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3"/>
      <c r="AG839" s="42"/>
      <c r="AH839" s="42"/>
      <c r="AI839" s="35"/>
      <c r="AJ839" s="42"/>
      <c r="AK839" s="42"/>
      <c r="AL839" s="42"/>
      <c r="AM839" s="42"/>
      <c r="AN839" s="42"/>
      <c r="AO839" s="42"/>
      <c r="AP839" s="41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</row>
    <row r="840" spans="1:53" ht="15.6" customHeight="1">
      <c r="A840" s="36"/>
      <c r="B840" s="36"/>
      <c r="C840" s="36"/>
      <c r="D840" s="34"/>
      <c r="E840" s="38"/>
      <c r="F840" s="38"/>
      <c r="G840" s="40"/>
      <c r="H840" s="40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3"/>
      <c r="AG840" s="42"/>
      <c r="AH840" s="42"/>
      <c r="AI840" s="35"/>
      <c r="AJ840" s="42"/>
      <c r="AK840" s="42"/>
      <c r="AL840" s="42"/>
      <c r="AM840" s="42"/>
      <c r="AN840" s="42"/>
      <c r="AO840" s="42"/>
      <c r="AP840" s="41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</row>
    <row r="841" spans="1:53" ht="15.6" customHeight="1">
      <c r="A841" s="36"/>
      <c r="B841" s="36"/>
      <c r="C841" s="36"/>
      <c r="D841" s="34"/>
      <c r="E841" s="38"/>
      <c r="F841" s="38"/>
      <c r="G841" s="40"/>
      <c r="H841" s="40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3"/>
      <c r="AG841" s="42"/>
      <c r="AH841" s="42"/>
      <c r="AI841" s="35"/>
      <c r="AJ841" s="42"/>
      <c r="AK841" s="42"/>
      <c r="AL841" s="42"/>
      <c r="AM841" s="42"/>
      <c r="AN841" s="42"/>
      <c r="AO841" s="42"/>
      <c r="AP841" s="41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</row>
    <row r="842" spans="1:53" ht="15.6" customHeight="1">
      <c r="A842" s="36"/>
      <c r="B842" s="36"/>
      <c r="C842" s="36"/>
      <c r="D842" s="34"/>
      <c r="E842" s="38"/>
      <c r="F842" s="38"/>
      <c r="G842" s="40"/>
      <c r="H842" s="40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3"/>
      <c r="AG842" s="42"/>
      <c r="AH842" s="42"/>
      <c r="AI842" s="35"/>
      <c r="AJ842" s="42"/>
      <c r="AK842" s="42"/>
      <c r="AL842" s="42"/>
      <c r="AM842" s="42"/>
      <c r="AN842" s="42"/>
      <c r="AO842" s="42"/>
      <c r="AP842" s="41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</row>
    <row r="843" spans="1:53" ht="15.6" customHeight="1">
      <c r="A843" s="36"/>
      <c r="B843" s="36"/>
      <c r="C843" s="36"/>
      <c r="D843" s="34"/>
      <c r="E843" s="38"/>
      <c r="F843" s="38"/>
      <c r="G843" s="40"/>
      <c r="H843" s="40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3"/>
      <c r="AG843" s="42"/>
      <c r="AH843" s="42"/>
      <c r="AI843" s="35"/>
      <c r="AJ843" s="42"/>
      <c r="AK843" s="42"/>
      <c r="AL843" s="42"/>
      <c r="AM843" s="42"/>
      <c r="AN843" s="42"/>
      <c r="AO843" s="42"/>
      <c r="AP843" s="41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</row>
    <row r="844" spans="1:53" ht="15.6" customHeight="1">
      <c r="A844" s="36"/>
      <c r="B844" s="36"/>
      <c r="C844" s="36"/>
      <c r="D844" s="34"/>
      <c r="E844" s="38"/>
      <c r="F844" s="38"/>
      <c r="G844" s="40"/>
      <c r="H844" s="40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3"/>
      <c r="AG844" s="42"/>
      <c r="AH844" s="42"/>
      <c r="AI844" s="35"/>
      <c r="AJ844" s="42"/>
      <c r="AK844" s="42"/>
      <c r="AL844" s="42"/>
      <c r="AM844" s="42"/>
      <c r="AN844" s="42"/>
      <c r="AO844" s="42"/>
      <c r="AP844" s="41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</row>
    <row r="845" spans="1:53" ht="15.6" customHeight="1">
      <c r="A845" s="36"/>
      <c r="B845" s="36"/>
      <c r="C845" s="36"/>
      <c r="D845" s="34"/>
      <c r="E845" s="38"/>
      <c r="F845" s="38"/>
      <c r="G845" s="40"/>
      <c r="H845" s="40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3"/>
      <c r="AG845" s="42"/>
      <c r="AH845" s="42"/>
      <c r="AI845" s="35"/>
      <c r="AJ845" s="42"/>
      <c r="AK845" s="42"/>
      <c r="AL845" s="42"/>
      <c r="AM845" s="42"/>
      <c r="AN845" s="42"/>
      <c r="AO845" s="42"/>
      <c r="AP845" s="41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</row>
    <row r="846" spans="1:53" ht="15.6" customHeight="1">
      <c r="A846" s="36"/>
      <c r="B846" s="36"/>
      <c r="C846" s="36"/>
      <c r="D846" s="34"/>
      <c r="E846" s="38"/>
      <c r="F846" s="38"/>
      <c r="G846" s="40"/>
      <c r="H846" s="40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3"/>
      <c r="AG846" s="42"/>
      <c r="AH846" s="42"/>
      <c r="AI846" s="35"/>
      <c r="AJ846" s="42"/>
      <c r="AK846" s="42"/>
      <c r="AL846" s="42"/>
      <c r="AM846" s="42"/>
      <c r="AN846" s="42"/>
      <c r="AO846" s="42"/>
      <c r="AP846" s="41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</row>
    <row r="847" spans="1:53" ht="15.6" customHeight="1">
      <c r="A847" s="36"/>
      <c r="B847" s="36"/>
      <c r="C847" s="36"/>
      <c r="D847" s="34"/>
      <c r="E847" s="38"/>
      <c r="F847" s="38"/>
      <c r="G847" s="40"/>
      <c r="H847" s="40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3"/>
      <c r="AG847" s="42"/>
      <c r="AH847" s="42"/>
      <c r="AI847" s="35"/>
      <c r="AJ847" s="42"/>
      <c r="AK847" s="42"/>
      <c r="AL847" s="42"/>
      <c r="AM847" s="42"/>
      <c r="AN847" s="42"/>
      <c r="AO847" s="42"/>
      <c r="AP847" s="41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</row>
    <row r="848" spans="1:53" ht="15.6" customHeight="1">
      <c r="A848" s="36"/>
      <c r="B848" s="36"/>
      <c r="C848" s="36"/>
      <c r="D848" s="34"/>
      <c r="E848" s="38"/>
      <c r="F848" s="38"/>
      <c r="G848" s="40"/>
      <c r="H848" s="40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3"/>
      <c r="AG848" s="42"/>
      <c r="AH848" s="42"/>
      <c r="AI848" s="35"/>
      <c r="AJ848" s="42"/>
      <c r="AK848" s="42"/>
      <c r="AL848" s="42"/>
      <c r="AM848" s="42"/>
      <c r="AN848" s="42"/>
      <c r="AO848" s="42"/>
      <c r="AP848" s="41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</row>
    <row r="849" spans="1:53" ht="15.6" customHeight="1">
      <c r="A849" s="36"/>
      <c r="B849" s="36"/>
      <c r="C849" s="36"/>
      <c r="D849" s="34"/>
      <c r="E849" s="38"/>
      <c r="F849" s="38"/>
      <c r="G849" s="40"/>
      <c r="H849" s="40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3"/>
      <c r="AG849" s="42"/>
      <c r="AH849" s="42"/>
      <c r="AI849" s="35"/>
      <c r="AJ849" s="42"/>
      <c r="AK849" s="42"/>
      <c r="AL849" s="42"/>
      <c r="AM849" s="42"/>
      <c r="AN849" s="42"/>
      <c r="AO849" s="42"/>
      <c r="AP849" s="41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</row>
    <row r="850" spans="1:53" ht="15.6" customHeight="1">
      <c r="A850" s="36"/>
      <c r="B850" s="36"/>
      <c r="C850" s="36"/>
      <c r="D850" s="34"/>
      <c r="E850" s="38"/>
      <c r="F850" s="38"/>
      <c r="G850" s="40"/>
      <c r="H850" s="40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3"/>
      <c r="AG850" s="42"/>
      <c r="AH850" s="42"/>
      <c r="AI850" s="35"/>
      <c r="AJ850" s="42"/>
      <c r="AK850" s="42"/>
      <c r="AL850" s="42"/>
      <c r="AM850" s="42"/>
      <c r="AN850" s="42"/>
      <c r="AO850" s="42"/>
      <c r="AP850" s="41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</row>
    <row r="851" spans="1:53" ht="15.6" customHeight="1">
      <c r="A851" s="36"/>
      <c r="B851" s="36"/>
      <c r="C851" s="36"/>
      <c r="D851" s="34"/>
      <c r="E851" s="38"/>
      <c r="F851" s="38"/>
      <c r="G851" s="40"/>
      <c r="H851" s="40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3"/>
      <c r="AG851" s="42"/>
      <c r="AH851" s="42"/>
      <c r="AI851" s="35"/>
      <c r="AJ851" s="42"/>
      <c r="AK851" s="42"/>
      <c r="AL851" s="42"/>
      <c r="AM851" s="42"/>
      <c r="AN851" s="42"/>
      <c r="AO851" s="42"/>
      <c r="AP851" s="41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</row>
    <row r="852" spans="1:53" ht="15.6" customHeight="1">
      <c r="A852" s="36"/>
      <c r="B852" s="36"/>
      <c r="C852" s="36"/>
      <c r="D852" s="34"/>
      <c r="E852" s="38"/>
      <c r="F852" s="38"/>
      <c r="G852" s="40"/>
      <c r="H852" s="40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3"/>
      <c r="AG852" s="42"/>
      <c r="AH852" s="42"/>
      <c r="AI852" s="35"/>
      <c r="AJ852" s="42"/>
      <c r="AK852" s="42"/>
      <c r="AL852" s="42"/>
      <c r="AM852" s="42"/>
      <c r="AN852" s="42"/>
      <c r="AO852" s="42"/>
      <c r="AP852" s="41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</row>
    <row r="853" spans="1:53" ht="15.6" customHeight="1">
      <c r="A853" s="36"/>
      <c r="B853" s="36"/>
      <c r="C853" s="36"/>
      <c r="D853" s="34"/>
      <c r="E853" s="38"/>
      <c r="F853" s="38"/>
      <c r="G853" s="40"/>
      <c r="H853" s="40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3"/>
      <c r="AG853" s="42"/>
      <c r="AH853" s="42"/>
      <c r="AI853" s="35"/>
      <c r="AJ853" s="42"/>
      <c r="AK853" s="42"/>
      <c r="AL853" s="42"/>
      <c r="AM853" s="42"/>
      <c r="AN853" s="42"/>
      <c r="AO853" s="42"/>
      <c r="AP853" s="41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</row>
    <row r="854" spans="1:53" ht="15.6" customHeight="1">
      <c r="A854" s="36"/>
      <c r="B854" s="36"/>
      <c r="C854" s="36"/>
      <c r="D854" s="34"/>
      <c r="E854" s="38"/>
      <c r="F854" s="38"/>
      <c r="G854" s="40"/>
      <c r="H854" s="40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3"/>
      <c r="AG854" s="42"/>
      <c r="AH854" s="42"/>
      <c r="AI854" s="35"/>
      <c r="AJ854" s="42"/>
      <c r="AK854" s="42"/>
      <c r="AL854" s="42"/>
      <c r="AM854" s="42"/>
      <c r="AN854" s="42"/>
      <c r="AO854" s="42"/>
      <c r="AP854" s="41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</row>
    <row r="855" spans="1:53" ht="15.6" customHeight="1">
      <c r="A855" s="36"/>
      <c r="B855" s="36"/>
      <c r="C855" s="36"/>
      <c r="D855" s="34"/>
      <c r="E855" s="38"/>
      <c r="F855" s="38"/>
      <c r="G855" s="40"/>
      <c r="H855" s="40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3"/>
      <c r="AG855" s="42"/>
      <c r="AH855" s="42"/>
      <c r="AI855" s="35"/>
      <c r="AJ855" s="42"/>
      <c r="AK855" s="42"/>
      <c r="AL855" s="42"/>
      <c r="AM855" s="42"/>
      <c r="AN855" s="42"/>
      <c r="AO855" s="42"/>
      <c r="AP855" s="41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</row>
    <row r="856" spans="1:53" ht="15.6" customHeight="1">
      <c r="A856" s="36"/>
      <c r="B856" s="36"/>
      <c r="C856" s="36"/>
      <c r="D856" s="34"/>
      <c r="E856" s="38"/>
      <c r="F856" s="38"/>
      <c r="G856" s="40"/>
      <c r="H856" s="40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3"/>
      <c r="AG856" s="42"/>
      <c r="AH856" s="42"/>
      <c r="AI856" s="35"/>
      <c r="AJ856" s="42"/>
      <c r="AK856" s="42"/>
      <c r="AL856" s="42"/>
      <c r="AM856" s="42"/>
      <c r="AN856" s="42"/>
      <c r="AO856" s="42"/>
      <c r="AP856" s="41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</row>
    <row r="857" spans="1:53" ht="15.6" customHeight="1">
      <c r="A857" s="36"/>
      <c r="B857" s="36"/>
      <c r="C857" s="36"/>
      <c r="D857" s="34"/>
      <c r="E857" s="38"/>
      <c r="F857" s="38"/>
      <c r="G857" s="40"/>
      <c r="H857" s="40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3"/>
      <c r="AG857" s="42"/>
      <c r="AH857" s="42"/>
      <c r="AI857" s="35"/>
      <c r="AJ857" s="42"/>
      <c r="AK857" s="42"/>
      <c r="AL857" s="42"/>
      <c r="AM857" s="42"/>
      <c r="AN857" s="42"/>
      <c r="AO857" s="42"/>
      <c r="AP857" s="41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</row>
    <row r="858" spans="1:53" ht="15.6" customHeight="1">
      <c r="A858" s="36"/>
      <c r="B858" s="36"/>
      <c r="C858" s="36"/>
      <c r="D858" s="34"/>
      <c r="E858" s="38"/>
      <c r="F858" s="38"/>
      <c r="G858" s="40"/>
      <c r="H858" s="40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3"/>
      <c r="AG858" s="42"/>
      <c r="AH858" s="42"/>
      <c r="AI858" s="35"/>
      <c r="AJ858" s="42"/>
      <c r="AK858" s="42"/>
      <c r="AL858" s="42"/>
      <c r="AM858" s="42"/>
      <c r="AN858" s="42"/>
      <c r="AO858" s="42"/>
      <c r="AP858" s="41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</row>
    <row r="859" spans="1:53" ht="15.6" customHeight="1">
      <c r="A859" s="36"/>
      <c r="B859" s="36"/>
      <c r="C859" s="36"/>
      <c r="D859" s="34"/>
      <c r="E859" s="38"/>
      <c r="F859" s="38"/>
      <c r="G859" s="40"/>
      <c r="H859" s="40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3"/>
      <c r="AG859" s="42"/>
      <c r="AH859" s="42"/>
      <c r="AI859" s="35"/>
      <c r="AJ859" s="42"/>
      <c r="AK859" s="42"/>
      <c r="AL859" s="42"/>
      <c r="AM859" s="42"/>
      <c r="AN859" s="42"/>
      <c r="AO859" s="42"/>
      <c r="AP859" s="41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</row>
    <row r="860" spans="1:53" ht="15.6" customHeight="1">
      <c r="A860" s="36"/>
      <c r="B860" s="36"/>
      <c r="C860" s="36"/>
      <c r="D860" s="34"/>
      <c r="E860" s="38"/>
      <c r="F860" s="38"/>
      <c r="G860" s="40"/>
      <c r="H860" s="40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3"/>
      <c r="AG860" s="42"/>
      <c r="AH860" s="42"/>
      <c r="AI860" s="35"/>
      <c r="AJ860" s="42"/>
      <c r="AK860" s="42"/>
      <c r="AL860" s="42"/>
      <c r="AM860" s="42"/>
      <c r="AN860" s="42"/>
      <c r="AO860" s="42"/>
      <c r="AP860" s="41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</row>
    <row r="861" spans="1:53" ht="15.6" customHeight="1">
      <c r="A861" s="36"/>
      <c r="B861" s="36"/>
      <c r="C861" s="36"/>
      <c r="D861" s="34"/>
      <c r="E861" s="38"/>
      <c r="F861" s="38"/>
      <c r="G861" s="40"/>
      <c r="H861" s="40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3"/>
      <c r="AG861" s="42"/>
      <c r="AH861" s="42"/>
      <c r="AI861" s="35"/>
      <c r="AJ861" s="42"/>
      <c r="AK861" s="42"/>
      <c r="AL861" s="42"/>
      <c r="AM861" s="42"/>
      <c r="AN861" s="42"/>
      <c r="AO861" s="42"/>
      <c r="AP861" s="41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</row>
    <row r="862" spans="1:53" ht="15.6" customHeight="1">
      <c r="A862" s="36"/>
      <c r="B862" s="36"/>
      <c r="C862" s="36"/>
      <c r="D862" s="34"/>
      <c r="E862" s="38"/>
      <c r="F862" s="38"/>
      <c r="G862" s="40"/>
      <c r="H862" s="40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3"/>
      <c r="AG862" s="42"/>
      <c r="AH862" s="42"/>
      <c r="AI862" s="35"/>
      <c r="AJ862" s="42"/>
      <c r="AK862" s="42"/>
      <c r="AL862" s="42"/>
      <c r="AM862" s="42"/>
      <c r="AN862" s="42"/>
      <c r="AO862" s="42"/>
      <c r="AP862" s="41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</row>
    <row r="863" spans="1:53" ht="15.6" customHeight="1">
      <c r="A863" s="36"/>
      <c r="B863" s="36"/>
      <c r="C863" s="36"/>
      <c r="D863" s="34"/>
      <c r="E863" s="38"/>
      <c r="F863" s="38"/>
      <c r="G863" s="40"/>
      <c r="H863" s="40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3"/>
      <c r="AG863" s="42"/>
      <c r="AH863" s="42"/>
      <c r="AI863" s="35"/>
      <c r="AJ863" s="42"/>
      <c r="AK863" s="42"/>
      <c r="AL863" s="42"/>
      <c r="AM863" s="42"/>
      <c r="AN863" s="42"/>
      <c r="AO863" s="42"/>
      <c r="AP863" s="41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</row>
    <row r="864" spans="1:53" ht="15.6" customHeight="1">
      <c r="A864" s="36"/>
      <c r="B864" s="36"/>
      <c r="C864" s="36"/>
      <c r="D864" s="34"/>
      <c r="E864" s="38"/>
      <c r="F864" s="38"/>
      <c r="G864" s="40"/>
      <c r="H864" s="40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3"/>
      <c r="AG864" s="42"/>
      <c r="AH864" s="42"/>
      <c r="AI864" s="35"/>
      <c r="AJ864" s="42"/>
      <c r="AK864" s="42"/>
      <c r="AL864" s="42"/>
      <c r="AM864" s="42"/>
      <c r="AN864" s="42"/>
      <c r="AO864" s="42"/>
      <c r="AP864" s="41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</row>
    <row r="865" spans="1:53" ht="15.6" customHeight="1">
      <c r="A865" s="36"/>
      <c r="B865" s="36"/>
      <c r="C865" s="36"/>
      <c r="D865" s="34"/>
      <c r="E865" s="38"/>
      <c r="F865" s="38"/>
      <c r="G865" s="40"/>
      <c r="H865" s="40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3"/>
      <c r="AG865" s="42"/>
      <c r="AH865" s="42"/>
      <c r="AI865" s="35"/>
      <c r="AJ865" s="42"/>
      <c r="AK865" s="42"/>
      <c r="AL865" s="42"/>
      <c r="AM865" s="42"/>
      <c r="AN865" s="42"/>
      <c r="AO865" s="42"/>
      <c r="AP865" s="41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</row>
    <row r="866" spans="1:53" ht="15.6" customHeight="1">
      <c r="A866" s="36"/>
      <c r="B866" s="36"/>
      <c r="C866" s="36"/>
      <c r="D866" s="34"/>
      <c r="E866" s="38"/>
      <c r="F866" s="38"/>
      <c r="G866" s="40"/>
      <c r="H866" s="40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3"/>
      <c r="AG866" s="42"/>
      <c r="AH866" s="42"/>
      <c r="AI866" s="35"/>
      <c r="AJ866" s="42"/>
      <c r="AK866" s="42"/>
      <c r="AL866" s="42"/>
      <c r="AM866" s="42"/>
      <c r="AN866" s="42"/>
      <c r="AO866" s="42"/>
      <c r="AP866" s="41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</row>
    <row r="867" spans="1:53" ht="15.6" customHeight="1">
      <c r="A867" s="36"/>
      <c r="B867" s="36"/>
      <c r="C867" s="36"/>
      <c r="D867" s="34"/>
      <c r="E867" s="38"/>
      <c r="F867" s="38"/>
      <c r="G867" s="40"/>
      <c r="H867" s="40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3"/>
      <c r="AG867" s="42"/>
      <c r="AH867" s="42"/>
      <c r="AI867" s="35"/>
      <c r="AJ867" s="42"/>
      <c r="AK867" s="42"/>
      <c r="AL867" s="42"/>
      <c r="AM867" s="42"/>
      <c r="AN867" s="42"/>
      <c r="AO867" s="42"/>
      <c r="AP867" s="41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</row>
    <row r="868" spans="1:53" ht="15.6" customHeight="1">
      <c r="A868" s="36"/>
      <c r="B868" s="36"/>
      <c r="C868" s="36"/>
      <c r="D868" s="34"/>
      <c r="E868" s="38"/>
      <c r="F868" s="38"/>
      <c r="G868" s="40"/>
      <c r="H868" s="40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3"/>
      <c r="AG868" s="42"/>
      <c r="AH868" s="42"/>
      <c r="AI868" s="35"/>
      <c r="AJ868" s="42"/>
      <c r="AK868" s="42"/>
      <c r="AL868" s="42"/>
      <c r="AM868" s="42"/>
      <c r="AN868" s="42"/>
      <c r="AO868" s="42"/>
      <c r="AP868" s="41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</row>
    <row r="869" spans="1:53" ht="15.6" customHeight="1">
      <c r="A869" s="36"/>
      <c r="B869" s="36"/>
      <c r="C869" s="36"/>
      <c r="D869" s="34"/>
      <c r="E869" s="38"/>
      <c r="F869" s="38"/>
      <c r="G869" s="40"/>
      <c r="H869" s="40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3"/>
      <c r="AG869" s="42"/>
      <c r="AH869" s="42"/>
      <c r="AI869" s="35"/>
      <c r="AJ869" s="42"/>
      <c r="AK869" s="42"/>
      <c r="AL869" s="42"/>
      <c r="AM869" s="42"/>
      <c r="AN869" s="42"/>
      <c r="AO869" s="42"/>
      <c r="AP869" s="41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</row>
    <row r="870" spans="1:53" ht="15.6" customHeight="1">
      <c r="A870" s="36"/>
      <c r="B870" s="36"/>
      <c r="C870" s="36"/>
      <c r="D870" s="34"/>
      <c r="E870" s="38"/>
      <c r="F870" s="38"/>
      <c r="G870" s="40"/>
      <c r="H870" s="40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3"/>
      <c r="AG870" s="42"/>
      <c r="AH870" s="42"/>
      <c r="AI870" s="35"/>
      <c r="AJ870" s="42"/>
      <c r="AK870" s="42"/>
      <c r="AL870" s="42"/>
      <c r="AM870" s="42"/>
      <c r="AN870" s="42"/>
      <c r="AO870" s="42"/>
      <c r="AP870" s="41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</row>
    <row r="871" spans="1:53" ht="15.6" customHeight="1">
      <c r="A871" s="36"/>
      <c r="B871" s="36"/>
      <c r="C871" s="36"/>
      <c r="D871" s="34"/>
      <c r="E871" s="38"/>
      <c r="F871" s="38"/>
      <c r="G871" s="40"/>
      <c r="H871" s="40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3"/>
      <c r="AG871" s="42"/>
      <c r="AH871" s="42"/>
      <c r="AI871" s="35"/>
      <c r="AJ871" s="42"/>
      <c r="AK871" s="42"/>
      <c r="AL871" s="42"/>
      <c r="AM871" s="42"/>
      <c r="AN871" s="42"/>
      <c r="AO871" s="42"/>
      <c r="AP871" s="41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</row>
    <row r="872" spans="1:53" ht="15.6" customHeight="1">
      <c r="A872" s="36"/>
      <c r="B872" s="36"/>
      <c r="C872" s="36"/>
      <c r="D872" s="34"/>
      <c r="E872" s="38"/>
      <c r="F872" s="38"/>
      <c r="G872" s="40"/>
      <c r="H872" s="40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3"/>
      <c r="AG872" s="42"/>
      <c r="AH872" s="42"/>
      <c r="AI872" s="35"/>
      <c r="AJ872" s="42"/>
      <c r="AK872" s="42"/>
      <c r="AL872" s="42"/>
      <c r="AM872" s="42"/>
      <c r="AN872" s="42"/>
      <c r="AO872" s="42"/>
      <c r="AP872" s="41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</row>
    <row r="873" spans="1:53" ht="15.6" customHeight="1">
      <c r="A873" s="36"/>
      <c r="B873" s="36"/>
      <c r="C873" s="36"/>
      <c r="D873" s="34"/>
      <c r="E873" s="38"/>
      <c r="F873" s="38"/>
      <c r="G873" s="40"/>
      <c r="H873" s="40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3"/>
      <c r="AG873" s="42"/>
      <c r="AH873" s="42"/>
      <c r="AI873" s="35"/>
      <c r="AJ873" s="42"/>
      <c r="AK873" s="42"/>
      <c r="AL873" s="42"/>
      <c r="AM873" s="42"/>
      <c r="AN873" s="42"/>
      <c r="AO873" s="42"/>
      <c r="AP873" s="41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</row>
    <row r="874" spans="1:53" ht="15.6" customHeight="1">
      <c r="A874" s="36"/>
      <c r="B874" s="36"/>
      <c r="C874" s="36"/>
      <c r="D874" s="34"/>
      <c r="E874" s="38"/>
      <c r="F874" s="38"/>
      <c r="G874" s="40"/>
      <c r="H874" s="40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3"/>
      <c r="AG874" s="42"/>
      <c r="AH874" s="42"/>
      <c r="AI874" s="35"/>
      <c r="AJ874" s="42"/>
      <c r="AK874" s="42"/>
      <c r="AL874" s="42"/>
      <c r="AM874" s="42"/>
      <c r="AN874" s="42"/>
      <c r="AO874" s="42"/>
      <c r="AP874" s="41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</row>
    <row r="875" spans="1:53" ht="15.6" customHeight="1">
      <c r="A875" s="36"/>
      <c r="B875" s="36"/>
      <c r="C875" s="36"/>
      <c r="D875" s="34"/>
      <c r="E875" s="38"/>
      <c r="F875" s="38"/>
      <c r="G875" s="40"/>
      <c r="H875" s="40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3"/>
      <c r="AG875" s="42"/>
      <c r="AH875" s="42"/>
      <c r="AI875" s="35"/>
      <c r="AJ875" s="42"/>
      <c r="AK875" s="42"/>
      <c r="AL875" s="42"/>
      <c r="AM875" s="42"/>
      <c r="AN875" s="42"/>
      <c r="AO875" s="42"/>
      <c r="AP875" s="41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</row>
    <row r="876" spans="1:53" ht="15.6" customHeight="1">
      <c r="A876" s="36"/>
      <c r="B876" s="36"/>
      <c r="C876" s="36"/>
      <c r="D876" s="34"/>
      <c r="E876" s="38"/>
      <c r="F876" s="38"/>
      <c r="G876" s="40"/>
      <c r="H876" s="40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3"/>
      <c r="AG876" s="42"/>
      <c r="AH876" s="42"/>
      <c r="AI876" s="35"/>
      <c r="AJ876" s="42"/>
      <c r="AK876" s="42"/>
      <c r="AL876" s="42"/>
      <c r="AM876" s="42"/>
      <c r="AN876" s="42"/>
      <c r="AO876" s="42"/>
      <c r="AP876" s="41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</row>
    <row r="877" spans="1:53" ht="15.6" customHeight="1">
      <c r="A877" s="36"/>
      <c r="B877" s="36"/>
      <c r="C877" s="36"/>
      <c r="D877" s="34"/>
      <c r="E877" s="38"/>
      <c r="F877" s="38"/>
      <c r="G877" s="40"/>
      <c r="H877" s="40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3"/>
      <c r="AG877" s="42"/>
      <c r="AH877" s="42"/>
      <c r="AI877" s="35"/>
      <c r="AJ877" s="42"/>
      <c r="AK877" s="42"/>
      <c r="AL877" s="42"/>
      <c r="AM877" s="42"/>
      <c r="AN877" s="42"/>
      <c r="AO877" s="42"/>
      <c r="AP877" s="41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</row>
    <row r="878" spans="1:53" ht="15.6" customHeight="1">
      <c r="A878" s="36"/>
      <c r="B878" s="36"/>
      <c r="C878" s="36"/>
      <c r="D878" s="34"/>
      <c r="E878" s="38"/>
      <c r="F878" s="38"/>
      <c r="G878" s="40"/>
      <c r="H878" s="40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3"/>
      <c r="AG878" s="42"/>
      <c r="AH878" s="42"/>
      <c r="AI878" s="35"/>
      <c r="AJ878" s="42"/>
      <c r="AK878" s="42"/>
      <c r="AL878" s="42"/>
      <c r="AM878" s="42"/>
      <c r="AN878" s="42"/>
      <c r="AO878" s="42"/>
      <c r="AP878" s="41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</row>
    <row r="879" spans="1:53" ht="15.6" customHeight="1">
      <c r="A879" s="36"/>
      <c r="B879" s="36"/>
      <c r="C879" s="36"/>
      <c r="D879" s="34"/>
      <c r="E879" s="38"/>
      <c r="F879" s="38"/>
      <c r="G879" s="40"/>
      <c r="H879" s="40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3"/>
      <c r="AG879" s="42"/>
      <c r="AH879" s="42"/>
      <c r="AI879" s="35"/>
      <c r="AJ879" s="42"/>
      <c r="AK879" s="42"/>
      <c r="AL879" s="42"/>
      <c r="AM879" s="42"/>
      <c r="AN879" s="42"/>
      <c r="AO879" s="42"/>
      <c r="AP879" s="41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</row>
    <row r="880" spans="1:53" ht="15.6" customHeight="1">
      <c r="A880" s="36"/>
      <c r="B880" s="36"/>
      <c r="C880" s="36"/>
      <c r="D880" s="34"/>
      <c r="E880" s="38"/>
      <c r="F880" s="38"/>
      <c r="G880" s="40"/>
      <c r="H880" s="40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3"/>
      <c r="AG880" s="42"/>
      <c r="AH880" s="42"/>
      <c r="AI880" s="35"/>
      <c r="AJ880" s="42"/>
      <c r="AK880" s="42"/>
      <c r="AL880" s="42"/>
      <c r="AM880" s="42"/>
      <c r="AN880" s="42"/>
      <c r="AO880" s="42"/>
      <c r="AP880" s="41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</row>
    <row r="881" spans="1:53" ht="15.6" customHeight="1">
      <c r="A881" s="36"/>
      <c r="B881" s="36"/>
      <c r="C881" s="36"/>
      <c r="D881" s="34"/>
      <c r="E881" s="38"/>
      <c r="F881" s="38"/>
      <c r="G881" s="40"/>
      <c r="H881" s="40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3"/>
      <c r="AG881" s="42"/>
      <c r="AH881" s="42"/>
      <c r="AI881" s="35"/>
      <c r="AJ881" s="42"/>
      <c r="AK881" s="42"/>
      <c r="AL881" s="42"/>
      <c r="AM881" s="42"/>
      <c r="AN881" s="42"/>
      <c r="AO881" s="42"/>
      <c r="AP881" s="41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</row>
    <row r="882" spans="1:53" ht="15.6" customHeight="1">
      <c r="A882" s="36"/>
      <c r="B882" s="36"/>
      <c r="C882" s="36"/>
      <c r="D882" s="34"/>
      <c r="E882" s="38"/>
      <c r="F882" s="38"/>
      <c r="G882" s="40"/>
      <c r="H882" s="40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3"/>
      <c r="AG882" s="42"/>
      <c r="AH882" s="42"/>
      <c r="AI882" s="35"/>
      <c r="AJ882" s="42"/>
      <c r="AK882" s="42"/>
      <c r="AL882" s="42"/>
      <c r="AM882" s="42"/>
      <c r="AN882" s="42"/>
      <c r="AO882" s="42"/>
      <c r="AP882" s="41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</row>
    <row r="883" spans="1:53" ht="15.6" customHeight="1">
      <c r="A883" s="36"/>
      <c r="B883" s="36"/>
      <c r="C883" s="36"/>
      <c r="D883" s="34"/>
      <c r="E883" s="38"/>
      <c r="F883" s="38"/>
      <c r="G883" s="40"/>
      <c r="H883" s="40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3"/>
      <c r="AG883" s="42"/>
      <c r="AH883" s="42"/>
      <c r="AI883" s="35"/>
      <c r="AJ883" s="42"/>
      <c r="AK883" s="42"/>
      <c r="AL883" s="42"/>
      <c r="AM883" s="42"/>
      <c r="AN883" s="42"/>
      <c r="AO883" s="42"/>
      <c r="AP883" s="41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</row>
    <row r="884" spans="1:53" ht="15.6" customHeight="1">
      <c r="A884" s="36"/>
      <c r="B884" s="36"/>
      <c r="C884" s="36"/>
      <c r="D884" s="34"/>
      <c r="E884" s="38"/>
      <c r="F884" s="38"/>
      <c r="G884" s="40"/>
      <c r="H884" s="40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3"/>
      <c r="AG884" s="42"/>
      <c r="AH884" s="42"/>
      <c r="AI884" s="35"/>
      <c r="AJ884" s="42"/>
      <c r="AK884" s="42"/>
      <c r="AL884" s="42"/>
      <c r="AM884" s="42"/>
      <c r="AN884" s="42"/>
      <c r="AO884" s="42"/>
      <c r="AP884" s="41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</row>
    <row r="885" spans="1:53" ht="15.6" customHeight="1">
      <c r="A885" s="36"/>
      <c r="B885" s="36"/>
      <c r="C885" s="36"/>
      <c r="D885" s="34"/>
      <c r="E885" s="38"/>
      <c r="F885" s="38"/>
      <c r="G885" s="40"/>
      <c r="H885" s="40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3"/>
      <c r="AG885" s="42"/>
      <c r="AH885" s="42"/>
      <c r="AI885" s="35"/>
      <c r="AJ885" s="42"/>
      <c r="AK885" s="42"/>
      <c r="AL885" s="42"/>
      <c r="AM885" s="42"/>
      <c r="AN885" s="42"/>
      <c r="AO885" s="42"/>
      <c r="AP885" s="41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</row>
    <row r="886" spans="1:53" ht="15.6" customHeight="1">
      <c r="A886" s="36"/>
      <c r="B886" s="36"/>
      <c r="C886" s="36"/>
      <c r="D886" s="34"/>
      <c r="E886" s="38"/>
      <c r="F886" s="38"/>
      <c r="G886" s="40"/>
      <c r="H886" s="40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3"/>
      <c r="AG886" s="42"/>
      <c r="AH886" s="42"/>
      <c r="AI886" s="35"/>
      <c r="AJ886" s="42"/>
      <c r="AK886" s="42"/>
      <c r="AL886" s="42"/>
      <c r="AM886" s="42"/>
      <c r="AN886" s="42"/>
      <c r="AO886" s="42"/>
      <c r="AP886" s="41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</row>
    <row r="887" spans="1:53" ht="15.6" customHeight="1">
      <c r="A887" s="36"/>
      <c r="B887" s="36"/>
      <c r="C887" s="36"/>
      <c r="D887" s="34"/>
      <c r="E887" s="38"/>
      <c r="F887" s="38"/>
      <c r="G887" s="40"/>
      <c r="H887" s="40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3"/>
      <c r="AG887" s="42"/>
      <c r="AH887" s="42"/>
      <c r="AI887" s="35"/>
      <c r="AJ887" s="42"/>
      <c r="AK887" s="42"/>
      <c r="AL887" s="42"/>
      <c r="AM887" s="42"/>
      <c r="AN887" s="42"/>
      <c r="AO887" s="42"/>
      <c r="AP887" s="41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</row>
    <row r="888" spans="1:53" ht="15.6" customHeight="1">
      <c r="A888" s="36"/>
      <c r="B888" s="36"/>
      <c r="C888" s="36"/>
      <c r="D888" s="34"/>
      <c r="E888" s="38"/>
      <c r="F888" s="38"/>
      <c r="G888" s="40"/>
      <c r="H888" s="40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3"/>
      <c r="AG888" s="42"/>
      <c r="AH888" s="42"/>
      <c r="AI888" s="35"/>
      <c r="AJ888" s="42"/>
      <c r="AK888" s="42"/>
      <c r="AL888" s="42"/>
      <c r="AM888" s="42"/>
      <c r="AN888" s="42"/>
      <c r="AO888" s="42"/>
      <c r="AP888" s="41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</row>
    <row r="889" spans="1:53" ht="15.6" customHeight="1">
      <c r="A889" s="36"/>
      <c r="B889" s="36"/>
      <c r="C889" s="36"/>
      <c r="D889" s="34"/>
      <c r="E889" s="38"/>
      <c r="F889" s="38"/>
      <c r="G889" s="40"/>
      <c r="H889" s="40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3"/>
      <c r="AG889" s="42"/>
      <c r="AH889" s="42"/>
      <c r="AI889" s="35"/>
      <c r="AJ889" s="42"/>
      <c r="AK889" s="42"/>
      <c r="AL889" s="42"/>
      <c r="AM889" s="42"/>
      <c r="AN889" s="42"/>
      <c r="AO889" s="42"/>
      <c r="AP889" s="41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</row>
    <row r="890" spans="1:53" ht="15.6" customHeight="1">
      <c r="A890" s="36"/>
      <c r="B890" s="36"/>
      <c r="C890" s="36"/>
      <c r="D890" s="34"/>
      <c r="E890" s="38"/>
      <c r="F890" s="38"/>
      <c r="G890" s="40"/>
      <c r="H890" s="40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3"/>
      <c r="AG890" s="42"/>
      <c r="AH890" s="42"/>
      <c r="AI890" s="35"/>
      <c r="AJ890" s="42"/>
      <c r="AK890" s="42"/>
      <c r="AL890" s="42"/>
      <c r="AM890" s="42"/>
      <c r="AN890" s="42"/>
      <c r="AO890" s="42"/>
      <c r="AP890" s="41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</row>
    <row r="891" spans="1:53" ht="15.6" customHeight="1">
      <c r="A891" s="36"/>
      <c r="B891" s="36"/>
      <c r="C891" s="36"/>
      <c r="D891" s="34"/>
      <c r="E891" s="38"/>
      <c r="F891" s="38"/>
      <c r="G891" s="40"/>
      <c r="H891" s="40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3"/>
      <c r="AG891" s="42"/>
      <c r="AH891" s="42"/>
      <c r="AI891" s="35"/>
      <c r="AJ891" s="42"/>
      <c r="AK891" s="42"/>
      <c r="AL891" s="42"/>
      <c r="AM891" s="42"/>
      <c r="AN891" s="42"/>
      <c r="AO891" s="42"/>
      <c r="AP891" s="41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</row>
    <row r="892" spans="1:53" ht="15.6" customHeight="1">
      <c r="A892" s="36"/>
      <c r="B892" s="36"/>
      <c r="C892" s="36"/>
      <c r="D892" s="34"/>
      <c r="E892" s="38"/>
      <c r="F892" s="38"/>
      <c r="G892" s="40"/>
      <c r="H892" s="40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3"/>
      <c r="AG892" s="42"/>
      <c r="AH892" s="42"/>
      <c r="AI892" s="35"/>
      <c r="AJ892" s="42"/>
      <c r="AK892" s="42"/>
      <c r="AL892" s="42"/>
      <c r="AM892" s="42"/>
      <c r="AN892" s="42"/>
      <c r="AO892" s="42"/>
      <c r="AP892" s="41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</row>
    <row r="893" spans="1:53" ht="15.6" customHeight="1">
      <c r="A893" s="36"/>
      <c r="B893" s="36"/>
      <c r="C893" s="36"/>
      <c r="D893" s="34"/>
      <c r="E893" s="38"/>
      <c r="F893" s="38"/>
      <c r="G893" s="40"/>
      <c r="H893" s="40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3"/>
      <c r="AG893" s="42"/>
      <c r="AH893" s="42"/>
      <c r="AI893" s="35"/>
      <c r="AJ893" s="42"/>
      <c r="AK893" s="42"/>
      <c r="AL893" s="42"/>
      <c r="AM893" s="42"/>
      <c r="AN893" s="42"/>
      <c r="AO893" s="42"/>
      <c r="AP893" s="41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</row>
    <row r="894" spans="1:53" ht="15.6" customHeight="1">
      <c r="A894" s="36"/>
      <c r="B894" s="36"/>
      <c r="C894" s="36"/>
      <c r="D894" s="34"/>
      <c r="E894" s="38"/>
      <c r="F894" s="38"/>
      <c r="G894" s="40"/>
      <c r="H894" s="40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3"/>
      <c r="AG894" s="42"/>
      <c r="AH894" s="42"/>
      <c r="AI894" s="35"/>
      <c r="AJ894" s="42"/>
      <c r="AK894" s="42"/>
      <c r="AL894" s="42"/>
      <c r="AM894" s="42"/>
      <c r="AN894" s="42"/>
      <c r="AO894" s="42"/>
      <c r="AP894" s="41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</row>
    <row r="895" spans="1:53" ht="15.6" customHeight="1">
      <c r="A895" s="36"/>
      <c r="B895" s="36"/>
      <c r="C895" s="36"/>
      <c r="D895" s="34"/>
      <c r="E895" s="38"/>
      <c r="F895" s="38"/>
      <c r="G895" s="40"/>
      <c r="H895" s="40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3"/>
      <c r="AG895" s="42"/>
      <c r="AH895" s="42"/>
      <c r="AI895" s="35"/>
      <c r="AJ895" s="42"/>
      <c r="AK895" s="42"/>
      <c r="AL895" s="42"/>
      <c r="AM895" s="42"/>
      <c r="AN895" s="42"/>
      <c r="AO895" s="42"/>
      <c r="AP895" s="41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</row>
    <row r="896" spans="1:53" ht="15.6" customHeight="1">
      <c r="A896" s="36"/>
      <c r="B896" s="36"/>
      <c r="C896" s="36"/>
      <c r="D896" s="34"/>
      <c r="E896" s="38"/>
      <c r="F896" s="38"/>
      <c r="G896" s="40"/>
      <c r="H896" s="40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3"/>
      <c r="AG896" s="42"/>
      <c r="AH896" s="42"/>
      <c r="AI896" s="35"/>
      <c r="AJ896" s="42"/>
      <c r="AK896" s="42"/>
      <c r="AL896" s="42"/>
      <c r="AM896" s="42"/>
      <c r="AN896" s="42"/>
      <c r="AO896" s="42"/>
      <c r="AP896" s="41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</row>
    <row r="897" spans="1:53" ht="15.6" customHeight="1">
      <c r="A897" s="36"/>
      <c r="B897" s="36"/>
      <c r="C897" s="36"/>
      <c r="D897" s="34"/>
      <c r="E897" s="38"/>
      <c r="F897" s="38"/>
      <c r="G897" s="40"/>
      <c r="H897" s="40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3"/>
      <c r="AG897" s="42"/>
      <c r="AH897" s="42"/>
      <c r="AI897" s="35"/>
      <c r="AJ897" s="42"/>
      <c r="AK897" s="42"/>
      <c r="AL897" s="42"/>
      <c r="AM897" s="42"/>
      <c r="AN897" s="42"/>
      <c r="AO897" s="42"/>
      <c r="AP897" s="41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</row>
    <row r="898" spans="1:53" ht="15.6" customHeight="1">
      <c r="A898" s="36"/>
      <c r="B898" s="36"/>
      <c r="C898" s="36"/>
      <c r="D898" s="34"/>
      <c r="E898" s="38"/>
      <c r="F898" s="38"/>
      <c r="G898" s="40"/>
      <c r="H898" s="40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3"/>
      <c r="AG898" s="42"/>
      <c r="AH898" s="42"/>
      <c r="AI898" s="35"/>
      <c r="AJ898" s="42"/>
      <c r="AK898" s="42"/>
      <c r="AL898" s="42"/>
      <c r="AM898" s="42"/>
      <c r="AN898" s="42"/>
      <c r="AO898" s="42"/>
      <c r="AP898" s="41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</row>
    <row r="899" spans="1:53" ht="15.6" customHeight="1">
      <c r="A899" s="36"/>
      <c r="B899" s="36"/>
      <c r="C899" s="36"/>
      <c r="D899" s="34"/>
      <c r="E899" s="38"/>
      <c r="F899" s="38"/>
      <c r="G899" s="40"/>
      <c r="H899" s="40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3"/>
      <c r="AG899" s="42"/>
      <c r="AH899" s="42"/>
      <c r="AI899" s="35"/>
      <c r="AJ899" s="42"/>
      <c r="AK899" s="42"/>
      <c r="AL899" s="42"/>
      <c r="AM899" s="42"/>
      <c r="AN899" s="42"/>
      <c r="AO899" s="42"/>
      <c r="AP899" s="41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</row>
    <row r="900" spans="1:53" ht="15.6" customHeight="1">
      <c r="A900" s="36"/>
      <c r="B900" s="36"/>
      <c r="C900" s="36"/>
      <c r="D900" s="34"/>
      <c r="E900" s="38"/>
      <c r="F900" s="38"/>
      <c r="G900" s="40"/>
      <c r="H900" s="40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3"/>
      <c r="AG900" s="42"/>
      <c r="AH900" s="42"/>
      <c r="AI900" s="35"/>
      <c r="AJ900" s="42"/>
      <c r="AK900" s="42"/>
      <c r="AL900" s="42"/>
      <c r="AM900" s="42"/>
      <c r="AN900" s="42"/>
      <c r="AO900" s="42"/>
      <c r="AP900" s="41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</row>
    <row r="901" spans="1:53" ht="15.6" customHeight="1">
      <c r="A901" s="36"/>
      <c r="B901" s="36"/>
      <c r="C901" s="36"/>
      <c r="D901" s="34"/>
      <c r="E901" s="38"/>
      <c r="F901" s="38"/>
      <c r="G901" s="40"/>
      <c r="H901" s="40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3"/>
      <c r="AG901" s="42"/>
      <c r="AH901" s="42"/>
      <c r="AI901" s="35"/>
      <c r="AJ901" s="42"/>
      <c r="AK901" s="42"/>
      <c r="AL901" s="42"/>
      <c r="AM901" s="42"/>
      <c r="AN901" s="42"/>
      <c r="AO901" s="42"/>
      <c r="AP901" s="41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</row>
    <row r="902" spans="1:53" ht="15.6" customHeight="1">
      <c r="A902" s="36"/>
      <c r="B902" s="36"/>
      <c r="C902" s="36"/>
      <c r="D902" s="34"/>
      <c r="E902" s="38"/>
      <c r="F902" s="38"/>
      <c r="G902" s="40"/>
      <c r="H902" s="40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3"/>
      <c r="AG902" s="42"/>
      <c r="AH902" s="42"/>
      <c r="AI902" s="35"/>
      <c r="AJ902" s="42"/>
      <c r="AK902" s="42"/>
      <c r="AL902" s="42"/>
      <c r="AM902" s="42"/>
      <c r="AN902" s="42"/>
      <c r="AO902" s="42"/>
      <c r="AP902" s="41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</row>
    <row r="903" spans="1:53" ht="15.6" customHeight="1">
      <c r="A903" s="36"/>
      <c r="B903" s="36"/>
      <c r="C903" s="36"/>
      <c r="D903" s="34"/>
      <c r="E903" s="38"/>
      <c r="F903" s="38"/>
      <c r="G903" s="40"/>
      <c r="H903" s="40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3"/>
      <c r="AG903" s="42"/>
      <c r="AH903" s="42"/>
      <c r="AI903" s="35"/>
      <c r="AJ903" s="42"/>
      <c r="AK903" s="42"/>
      <c r="AL903" s="42"/>
      <c r="AM903" s="42"/>
      <c r="AN903" s="42"/>
      <c r="AO903" s="42"/>
      <c r="AP903" s="41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</row>
    <row r="904" spans="1:53" ht="15.6" customHeight="1">
      <c r="A904" s="36"/>
      <c r="B904" s="36"/>
      <c r="C904" s="36"/>
      <c r="D904" s="34"/>
      <c r="E904" s="38"/>
      <c r="F904" s="38"/>
      <c r="G904" s="40"/>
      <c r="H904" s="40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3"/>
      <c r="AG904" s="42"/>
      <c r="AH904" s="42"/>
      <c r="AI904" s="35"/>
      <c r="AJ904" s="42"/>
      <c r="AK904" s="42"/>
      <c r="AL904" s="42"/>
      <c r="AM904" s="42"/>
      <c r="AN904" s="42"/>
      <c r="AO904" s="42"/>
      <c r="AP904" s="41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</row>
    <row r="905" spans="1:53" ht="15.6" customHeight="1">
      <c r="A905" s="36"/>
      <c r="B905" s="36"/>
      <c r="C905" s="36"/>
      <c r="D905" s="34"/>
      <c r="E905" s="38"/>
      <c r="F905" s="38"/>
      <c r="G905" s="40"/>
      <c r="H905" s="40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3"/>
      <c r="AG905" s="42"/>
      <c r="AH905" s="42"/>
      <c r="AI905" s="35"/>
      <c r="AJ905" s="42"/>
      <c r="AK905" s="42"/>
      <c r="AL905" s="42"/>
      <c r="AM905" s="42"/>
      <c r="AN905" s="42"/>
      <c r="AO905" s="42"/>
      <c r="AP905" s="41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</row>
    <row r="906" spans="1:53" ht="15.6" customHeight="1">
      <c r="A906" s="36"/>
      <c r="B906" s="36"/>
      <c r="C906" s="36"/>
      <c r="D906" s="34"/>
      <c r="E906" s="38"/>
      <c r="F906" s="38"/>
      <c r="G906" s="40"/>
      <c r="H906" s="40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3"/>
      <c r="AG906" s="42"/>
      <c r="AH906" s="42"/>
      <c r="AI906" s="35"/>
      <c r="AJ906" s="42"/>
      <c r="AK906" s="42"/>
      <c r="AL906" s="42"/>
      <c r="AM906" s="42"/>
      <c r="AN906" s="42"/>
      <c r="AO906" s="42"/>
      <c r="AP906" s="41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</row>
    <row r="907" spans="1:53" ht="15.6" customHeight="1">
      <c r="A907" s="36"/>
      <c r="B907" s="36"/>
      <c r="C907" s="36"/>
      <c r="D907" s="34"/>
      <c r="E907" s="38"/>
      <c r="F907" s="38"/>
      <c r="G907" s="40"/>
      <c r="H907" s="40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3"/>
      <c r="AG907" s="42"/>
      <c r="AH907" s="42"/>
      <c r="AI907" s="35"/>
      <c r="AJ907" s="42"/>
      <c r="AK907" s="42"/>
      <c r="AL907" s="42"/>
      <c r="AM907" s="42"/>
      <c r="AN907" s="42"/>
      <c r="AO907" s="42"/>
      <c r="AP907" s="41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</row>
    <row r="908" spans="1:53" ht="15.6" customHeight="1">
      <c r="A908" s="36"/>
      <c r="B908" s="36"/>
      <c r="C908" s="36"/>
      <c r="D908" s="34"/>
      <c r="E908" s="38"/>
      <c r="F908" s="38"/>
      <c r="G908" s="40"/>
      <c r="H908" s="40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3"/>
      <c r="AG908" s="42"/>
      <c r="AH908" s="42"/>
      <c r="AI908" s="35"/>
      <c r="AJ908" s="42"/>
      <c r="AK908" s="42"/>
      <c r="AL908" s="42"/>
      <c r="AM908" s="42"/>
      <c r="AN908" s="42"/>
      <c r="AO908" s="42"/>
      <c r="AP908" s="41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</row>
    <row r="909" spans="1:53" ht="15.6" customHeight="1">
      <c r="A909" s="36"/>
      <c r="B909" s="36"/>
      <c r="C909" s="36"/>
      <c r="D909" s="34"/>
      <c r="E909" s="38"/>
      <c r="F909" s="38"/>
      <c r="G909" s="40"/>
      <c r="H909" s="40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3"/>
      <c r="AG909" s="42"/>
      <c r="AH909" s="42"/>
      <c r="AI909" s="35"/>
      <c r="AJ909" s="42"/>
      <c r="AK909" s="42"/>
      <c r="AL909" s="42"/>
      <c r="AM909" s="42"/>
      <c r="AN909" s="42"/>
      <c r="AO909" s="42"/>
      <c r="AP909" s="41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</row>
    <row r="910" spans="1:53" ht="15.6" customHeight="1">
      <c r="A910" s="36"/>
      <c r="B910" s="36"/>
      <c r="C910" s="36"/>
      <c r="D910" s="34"/>
      <c r="E910" s="38"/>
      <c r="F910" s="38"/>
      <c r="G910" s="40"/>
      <c r="H910" s="40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3"/>
      <c r="AG910" s="42"/>
      <c r="AH910" s="42"/>
      <c r="AI910" s="35"/>
      <c r="AJ910" s="42"/>
      <c r="AK910" s="42"/>
      <c r="AL910" s="42"/>
      <c r="AM910" s="42"/>
      <c r="AN910" s="42"/>
      <c r="AO910" s="42"/>
      <c r="AP910" s="41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</row>
    <row r="911" spans="1:53" ht="15.6" customHeight="1">
      <c r="A911" s="36"/>
      <c r="B911" s="36"/>
      <c r="C911" s="36"/>
      <c r="D911" s="34"/>
      <c r="E911" s="38"/>
      <c r="F911" s="38"/>
      <c r="G911" s="40"/>
      <c r="H911" s="40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3"/>
      <c r="AG911" s="42"/>
      <c r="AH911" s="42"/>
      <c r="AI911" s="35"/>
      <c r="AJ911" s="42"/>
      <c r="AK911" s="42"/>
      <c r="AL911" s="42"/>
      <c r="AM911" s="42"/>
      <c r="AN911" s="42"/>
      <c r="AO911" s="42"/>
      <c r="AP911" s="41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</row>
    <row r="912" spans="1:53" ht="15.6" customHeight="1">
      <c r="A912" s="36"/>
      <c r="B912" s="36"/>
      <c r="C912" s="36"/>
      <c r="D912" s="34"/>
      <c r="E912" s="38"/>
      <c r="F912" s="38"/>
      <c r="G912" s="40"/>
      <c r="H912" s="40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3"/>
      <c r="AG912" s="42"/>
      <c r="AH912" s="42"/>
      <c r="AI912" s="35"/>
      <c r="AJ912" s="42"/>
      <c r="AK912" s="42"/>
      <c r="AL912" s="42"/>
      <c r="AM912" s="42"/>
      <c r="AN912" s="42"/>
      <c r="AO912" s="42"/>
      <c r="AP912" s="41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</row>
    <row r="913" spans="1:53" ht="15.6" customHeight="1">
      <c r="A913" s="36"/>
      <c r="B913" s="36"/>
      <c r="C913" s="36"/>
      <c r="D913" s="34"/>
      <c r="E913" s="38"/>
      <c r="F913" s="38"/>
      <c r="G913" s="40"/>
      <c r="H913" s="40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3"/>
      <c r="AG913" s="42"/>
      <c r="AH913" s="42"/>
      <c r="AI913" s="35"/>
      <c r="AJ913" s="42"/>
      <c r="AK913" s="42"/>
      <c r="AL913" s="42"/>
      <c r="AM913" s="42"/>
      <c r="AN913" s="42"/>
      <c r="AO913" s="42"/>
      <c r="AP913" s="41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</row>
    <row r="914" spans="1:53" ht="15.6" customHeight="1">
      <c r="A914" s="36"/>
      <c r="B914" s="36"/>
      <c r="C914" s="36"/>
      <c r="D914" s="34"/>
      <c r="E914" s="38"/>
      <c r="F914" s="38"/>
      <c r="G914" s="40"/>
      <c r="H914" s="40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3"/>
      <c r="AG914" s="42"/>
      <c r="AH914" s="42"/>
      <c r="AI914" s="35"/>
      <c r="AJ914" s="42"/>
      <c r="AK914" s="42"/>
      <c r="AL914" s="42"/>
      <c r="AM914" s="42"/>
      <c r="AN914" s="42"/>
      <c r="AO914" s="42"/>
      <c r="AP914" s="41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</row>
    <row r="915" spans="1:53" ht="15.6" customHeight="1">
      <c r="A915" s="36"/>
      <c r="B915" s="36"/>
      <c r="C915" s="36"/>
      <c r="D915" s="34"/>
      <c r="E915" s="38"/>
      <c r="F915" s="38"/>
      <c r="G915" s="40"/>
      <c r="H915" s="40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3"/>
      <c r="AG915" s="42"/>
      <c r="AH915" s="42"/>
      <c r="AI915" s="35"/>
      <c r="AJ915" s="42"/>
      <c r="AK915" s="42"/>
      <c r="AL915" s="42"/>
      <c r="AM915" s="42"/>
      <c r="AN915" s="42"/>
      <c r="AO915" s="42"/>
      <c r="AP915" s="41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</row>
    <row r="916" spans="1:53" ht="15.6" customHeight="1">
      <c r="A916" s="36"/>
      <c r="B916" s="36"/>
      <c r="C916" s="36"/>
      <c r="D916" s="34"/>
      <c r="E916" s="38"/>
      <c r="F916" s="38"/>
      <c r="G916" s="40"/>
      <c r="H916" s="40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3"/>
      <c r="AG916" s="42"/>
      <c r="AH916" s="42"/>
      <c r="AI916" s="35"/>
      <c r="AJ916" s="42"/>
      <c r="AK916" s="42"/>
      <c r="AL916" s="42"/>
      <c r="AM916" s="42"/>
      <c r="AN916" s="42"/>
      <c r="AO916" s="42"/>
      <c r="AP916" s="41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</row>
    <row r="917" spans="1:53" ht="15.6" customHeight="1">
      <c r="A917" s="36"/>
      <c r="B917" s="36"/>
      <c r="C917" s="36"/>
      <c r="D917" s="34"/>
      <c r="E917" s="38"/>
      <c r="F917" s="38"/>
      <c r="G917" s="40"/>
      <c r="H917" s="40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3"/>
      <c r="AG917" s="42"/>
      <c r="AH917" s="42"/>
      <c r="AI917" s="35"/>
      <c r="AJ917" s="42"/>
      <c r="AK917" s="42"/>
      <c r="AL917" s="42"/>
      <c r="AM917" s="42"/>
      <c r="AN917" s="42"/>
      <c r="AO917" s="42"/>
      <c r="AP917" s="41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</row>
    <row r="918" spans="1:53" ht="15.6" customHeight="1">
      <c r="A918" s="36"/>
      <c r="B918" s="36"/>
      <c r="C918" s="36"/>
      <c r="D918" s="34"/>
      <c r="E918" s="38"/>
      <c r="F918" s="38"/>
      <c r="G918" s="40"/>
      <c r="H918" s="40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3"/>
      <c r="AG918" s="42"/>
      <c r="AH918" s="42"/>
      <c r="AI918" s="35"/>
      <c r="AJ918" s="42"/>
      <c r="AK918" s="42"/>
      <c r="AL918" s="42"/>
      <c r="AM918" s="42"/>
      <c r="AN918" s="42"/>
      <c r="AO918" s="42"/>
      <c r="AP918" s="41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</row>
    <row r="919" spans="1:53" ht="15.6" customHeight="1">
      <c r="A919" s="36"/>
      <c r="B919" s="36"/>
      <c r="C919" s="36"/>
      <c r="D919" s="34"/>
      <c r="E919" s="38"/>
      <c r="F919" s="38"/>
      <c r="G919" s="40"/>
      <c r="H919" s="40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3"/>
      <c r="AG919" s="42"/>
      <c r="AH919" s="42"/>
      <c r="AI919" s="35"/>
      <c r="AJ919" s="42"/>
      <c r="AK919" s="42"/>
      <c r="AL919" s="42"/>
      <c r="AM919" s="42"/>
      <c r="AN919" s="42"/>
      <c r="AO919" s="42"/>
      <c r="AP919" s="41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</row>
    <row r="920" spans="1:53" ht="15.6" customHeight="1">
      <c r="A920" s="36"/>
      <c r="B920" s="36"/>
      <c r="C920" s="36"/>
      <c r="D920" s="34"/>
      <c r="E920" s="38"/>
      <c r="F920" s="38"/>
      <c r="G920" s="40"/>
      <c r="H920" s="40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3"/>
      <c r="AG920" s="42"/>
      <c r="AH920" s="42"/>
      <c r="AI920" s="35"/>
      <c r="AJ920" s="42"/>
      <c r="AK920" s="42"/>
      <c r="AL920" s="42"/>
      <c r="AM920" s="42"/>
      <c r="AN920" s="42"/>
      <c r="AO920" s="42"/>
      <c r="AP920" s="41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</row>
    <row r="921" spans="1:53" ht="15.6" customHeight="1">
      <c r="A921" s="36"/>
      <c r="B921" s="36"/>
      <c r="C921" s="36"/>
      <c r="D921" s="34"/>
      <c r="E921" s="38"/>
      <c r="F921" s="38"/>
      <c r="G921" s="40"/>
      <c r="H921" s="40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3"/>
      <c r="AG921" s="42"/>
      <c r="AH921" s="42"/>
      <c r="AI921" s="35"/>
      <c r="AJ921" s="42"/>
      <c r="AK921" s="42"/>
      <c r="AL921" s="42"/>
      <c r="AM921" s="42"/>
      <c r="AN921" s="42"/>
      <c r="AO921" s="42"/>
      <c r="AP921" s="41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</row>
    <row r="922" spans="1:53" ht="15.6" customHeight="1">
      <c r="A922" s="36"/>
      <c r="B922" s="36"/>
      <c r="C922" s="36"/>
      <c r="D922" s="34"/>
      <c r="E922" s="38"/>
      <c r="F922" s="38"/>
      <c r="G922" s="40"/>
      <c r="H922" s="40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3"/>
      <c r="AG922" s="42"/>
      <c r="AH922" s="42"/>
      <c r="AI922" s="35"/>
      <c r="AJ922" s="42"/>
      <c r="AK922" s="42"/>
      <c r="AL922" s="42"/>
      <c r="AM922" s="42"/>
      <c r="AN922" s="42"/>
      <c r="AO922" s="42"/>
      <c r="AP922" s="41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</row>
    <row r="923" spans="1:53" ht="15.6" customHeight="1">
      <c r="A923" s="36"/>
      <c r="B923" s="36"/>
      <c r="C923" s="36"/>
      <c r="D923" s="34"/>
      <c r="E923" s="38"/>
      <c r="F923" s="38"/>
      <c r="G923" s="40"/>
      <c r="H923" s="40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3"/>
      <c r="AG923" s="42"/>
      <c r="AH923" s="42"/>
      <c r="AI923" s="35"/>
      <c r="AJ923" s="42"/>
      <c r="AK923" s="42"/>
      <c r="AL923" s="42"/>
      <c r="AM923" s="42"/>
      <c r="AN923" s="42"/>
      <c r="AO923" s="42"/>
      <c r="AP923" s="41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</row>
    <row r="924" spans="1:53" ht="15.6" customHeight="1">
      <c r="A924" s="36"/>
      <c r="B924" s="36"/>
      <c r="C924" s="36"/>
      <c r="D924" s="34"/>
      <c r="E924" s="38"/>
      <c r="F924" s="38"/>
      <c r="G924" s="40"/>
      <c r="H924" s="40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3"/>
      <c r="AG924" s="42"/>
      <c r="AH924" s="42"/>
      <c r="AI924" s="35"/>
      <c r="AJ924" s="42"/>
      <c r="AK924" s="42"/>
      <c r="AL924" s="42"/>
      <c r="AM924" s="42"/>
      <c r="AN924" s="42"/>
      <c r="AO924" s="42"/>
      <c r="AP924" s="41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</row>
    <row r="925" spans="1:53" ht="15.6" customHeight="1">
      <c r="A925" s="36"/>
      <c r="B925" s="36"/>
      <c r="C925" s="36"/>
      <c r="D925" s="34"/>
      <c r="E925" s="38"/>
      <c r="F925" s="38"/>
      <c r="G925" s="40"/>
      <c r="H925" s="40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3"/>
      <c r="AG925" s="42"/>
      <c r="AH925" s="42"/>
      <c r="AI925" s="35"/>
      <c r="AJ925" s="42"/>
      <c r="AK925" s="42"/>
      <c r="AL925" s="42"/>
      <c r="AM925" s="42"/>
      <c r="AN925" s="42"/>
      <c r="AO925" s="42"/>
      <c r="AP925" s="41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</row>
    <row r="926" spans="1:53" ht="15.6" customHeight="1">
      <c r="A926" s="36"/>
      <c r="B926" s="36"/>
      <c r="C926" s="36"/>
      <c r="D926" s="34"/>
      <c r="E926" s="38"/>
      <c r="F926" s="38"/>
      <c r="G926" s="40"/>
      <c r="H926" s="40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3"/>
      <c r="AG926" s="42"/>
      <c r="AH926" s="42"/>
      <c r="AI926" s="35"/>
      <c r="AJ926" s="42"/>
      <c r="AK926" s="42"/>
      <c r="AL926" s="42"/>
      <c r="AM926" s="42"/>
      <c r="AN926" s="42"/>
      <c r="AO926" s="42"/>
      <c r="AP926" s="41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</row>
    <row r="927" spans="1:53" ht="15.6" customHeight="1">
      <c r="A927" s="36"/>
      <c r="B927" s="36"/>
      <c r="C927" s="36"/>
      <c r="D927" s="34"/>
      <c r="E927" s="38"/>
      <c r="F927" s="38"/>
      <c r="G927" s="40"/>
      <c r="H927" s="40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3"/>
      <c r="AG927" s="42"/>
      <c r="AH927" s="42"/>
      <c r="AI927" s="35"/>
      <c r="AJ927" s="42"/>
      <c r="AK927" s="42"/>
      <c r="AL927" s="42"/>
      <c r="AM927" s="42"/>
      <c r="AN927" s="42"/>
      <c r="AO927" s="42"/>
      <c r="AP927" s="41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</row>
    <row r="928" spans="1:53" ht="15.6" customHeight="1">
      <c r="A928" s="36"/>
      <c r="B928" s="36"/>
      <c r="C928" s="36"/>
      <c r="D928" s="34"/>
      <c r="E928" s="38"/>
      <c r="F928" s="38"/>
      <c r="G928" s="40"/>
      <c r="H928" s="40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3"/>
      <c r="AG928" s="42"/>
      <c r="AH928" s="42"/>
      <c r="AI928" s="35"/>
      <c r="AJ928" s="42"/>
      <c r="AK928" s="42"/>
      <c r="AL928" s="42"/>
      <c r="AM928" s="42"/>
      <c r="AN928" s="42"/>
      <c r="AO928" s="42"/>
      <c r="AP928" s="41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</row>
    <row r="929" spans="1:53" ht="15.6" customHeight="1">
      <c r="A929" s="36"/>
      <c r="B929" s="36"/>
      <c r="C929" s="36"/>
      <c r="D929" s="34"/>
      <c r="E929" s="38"/>
      <c r="F929" s="38"/>
      <c r="G929" s="40"/>
      <c r="H929" s="40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3"/>
      <c r="AG929" s="42"/>
      <c r="AH929" s="42"/>
      <c r="AI929" s="35"/>
      <c r="AJ929" s="42"/>
      <c r="AK929" s="42"/>
      <c r="AL929" s="42"/>
      <c r="AM929" s="42"/>
      <c r="AN929" s="42"/>
      <c r="AO929" s="42"/>
      <c r="AP929" s="41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</row>
    <row r="930" spans="1:53" ht="15.6" customHeight="1">
      <c r="A930" s="36"/>
      <c r="B930" s="36"/>
      <c r="C930" s="36"/>
      <c r="D930" s="34"/>
      <c r="E930" s="38"/>
      <c r="F930" s="38"/>
      <c r="G930" s="40"/>
      <c r="H930" s="40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3"/>
      <c r="AG930" s="42"/>
      <c r="AH930" s="42"/>
      <c r="AI930" s="35"/>
      <c r="AJ930" s="42"/>
      <c r="AK930" s="42"/>
      <c r="AL930" s="42"/>
      <c r="AM930" s="42"/>
      <c r="AN930" s="42"/>
      <c r="AO930" s="42"/>
      <c r="AP930" s="41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</row>
    <row r="931" spans="1:53" ht="15.6" customHeight="1">
      <c r="A931" s="36"/>
      <c r="B931" s="36"/>
      <c r="C931" s="36"/>
      <c r="D931" s="34"/>
      <c r="E931" s="38"/>
      <c r="F931" s="38"/>
      <c r="G931" s="40"/>
      <c r="H931" s="40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3"/>
      <c r="AG931" s="42"/>
      <c r="AH931" s="42"/>
      <c r="AI931" s="35"/>
      <c r="AJ931" s="42"/>
      <c r="AK931" s="42"/>
      <c r="AL931" s="42"/>
      <c r="AM931" s="42"/>
      <c r="AN931" s="42"/>
      <c r="AO931" s="42"/>
      <c r="AP931" s="41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</row>
    <row r="932" spans="1:53" ht="15.6" customHeight="1">
      <c r="A932" s="36"/>
      <c r="B932" s="36"/>
      <c r="C932" s="36"/>
      <c r="D932" s="34"/>
      <c r="E932" s="38"/>
      <c r="F932" s="38"/>
      <c r="G932" s="40"/>
      <c r="H932" s="40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3"/>
      <c r="AG932" s="42"/>
      <c r="AH932" s="42"/>
      <c r="AI932" s="35"/>
      <c r="AJ932" s="42"/>
      <c r="AK932" s="42"/>
      <c r="AL932" s="42"/>
      <c r="AM932" s="42"/>
      <c r="AN932" s="42"/>
      <c r="AO932" s="42"/>
      <c r="AP932" s="41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</row>
    <row r="933" spans="1:53" ht="15.6" customHeight="1">
      <c r="A933" s="36"/>
      <c r="B933" s="36"/>
      <c r="C933" s="36"/>
      <c r="D933" s="34"/>
      <c r="E933" s="38"/>
      <c r="F933" s="38"/>
      <c r="G933" s="40"/>
      <c r="H933" s="40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3"/>
      <c r="AG933" s="42"/>
      <c r="AH933" s="42"/>
      <c r="AI933" s="35"/>
      <c r="AJ933" s="42"/>
      <c r="AK933" s="42"/>
      <c r="AL933" s="42"/>
      <c r="AM933" s="42"/>
      <c r="AN933" s="42"/>
      <c r="AO933" s="42"/>
      <c r="AP933" s="41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</row>
    <row r="934" spans="1:53" ht="15.6" customHeight="1">
      <c r="A934" s="36"/>
      <c r="B934" s="36"/>
      <c r="C934" s="36"/>
      <c r="D934" s="34"/>
      <c r="E934" s="38"/>
      <c r="F934" s="38"/>
      <c r="G934" s="40"/>
      <c r="H934" s="40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3"/>
      <c r="AG934" s="42"/>
      <c r="AH934" s="42"/>
      <c r="AI934" s="35"/>
      <c r="AJ934" s="42"/>
      <c r="AK934" s="42"/>
      <c r="AL934" s="42"/>
      <c r="AM934" s="42"/>
      <c r="AN934" s="42"/>
      <c r="AO934" s="42"/>
      <c r="AP934" s="41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</row>
    <row r="935" spans="1:53" ht="15.6" customHeight="1">
      <c r="A935" s="36"/>
      <c r="B935" s="36"/>
      <c r="C935" s="36"/>
      <c r="D935" s="34"/>
      <c r="E935" s="38"/>
      <c r="F935" s="38"/>
      <c r="G935" s="40"/>
      <c r="H935" s="40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3"/>
      <c r="AG935" s="42"/>
      <c r="AH935" s="42"/>
      <c r="AI935" s="35"/>
      <c r="AJ935" s="42"/>
      <c r="AK935" s="42"/>
      <c r="AL935" s="42"/>
      <c r="AM935" s="42"/>
      <c r="AN935" s="42"/>
      <c r="AO935" s="42"/>
      <c r="AP935" s="41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</row>
    <row r="936" spans="1:53" ht="15.6" customHeight="1">
      <c r="A936" s="36"/>
      <c r="B936" s="36"/>
      <c r="C936" s="36"/>
      <c r="D936" s="34"/>
      <c r="E936" s="38"/>
      <c r="F936" s="38"/>
      <c r="G936" s="40"/>
      <c r="H936" s="40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3"/>
      <c r="AG936" s="42"/>
      <c r="AH936" s="42"/>
      <c r="AI936" s="35"/>
      <c r="AJ936" s="42"/>
      <c r="AK936" s="42"/>
      <c r="AL936" s="42"/>
      <c r="AM936" s="42"/>
      <c r="AN936" s="42"/>
      <c r="AO936" s="42"/>
      <c r="AP936" s="41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</row>
    <row r="937" spans="1:53" ht="15.6" customHeight="1">
      <c r="A937" s="36"/>
      <c r="B937" s="36"/>
      <c r="C937" s="36"/>
      <c r="D937" s="34"/>
      <c r="E937" s="38"/>
      <c r="F937" s="38"/>
      <c r="G937" s="40"/>
      <c r="H937" s="40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3"/>
      <c r="AG937" s="42"/>
      <c r="AH937" s="42"/>
      <c r="AI937" s="35"/>
      <c r="AJ937" s="42"/>
      <c r="AK937" s="42"/>
      <c r="AL937" s="42"/>
      <c r="AM937" s="42"/>
      <c r="AN937" s="42"/>
      <c r="AO937" s="42"/>
      <c r="AP937" s="41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</row>
    <row r="938" spans="1:53" ht="15.6" customHeight="1">
      <c r="A938" s="36"/>
      <c r="B938" s="36"/>
      <c r="C938" s="36"/>
      <c r="D938" s="34"/>
      <c r="E938" s="38"/>
      <c r="F938" s="38"/>
      <c r="G938" s="40"/>
      <c r="H938" s="40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3"/>
      <c r="AG938" s="42"/>
      <c r="AH938" s="42"/>
      <c r="AI938" s="35"/>
      <c r="AJ938" s="42"/>
      <c r="AK938" s="42"/>
      <c r="AL938" s="42"/>
      <c r="AM938" s="42"/>
      <c r="AN938" s="42"/>
      <c r="AO938" s="42"/>
      <c r="AP938" s="41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</row>
    <row r="939" spans="1:53" ht="15.6" customHeight="1">
      <c r="A939" s="36"/>
      <c r="B939" s="36"/>
      <c r="C939" s="36"/>
      <c r="D939" s="34"/>
      <c r="E939" s="38"/>
      <c r="F939" s="38"/>
      <c r="G939" s="40"/>
      <c r="H939" s="40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3"/>
      <c r="AG939" s="42"/>
      <c r="AH939" s="42"/>
      <c r="AI939" s="35"/>
      <c r="AJ939" s="42"/>
      <c r="AK939" s="42"/>
      <c r="AL939" s="42"/>
      <c r="AM939" s="42"/>
      <c r="AN939" s="42"/>
      <c r="AO939" s="42"/>
      <c r="AP939" s="41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</row>
    <row r="940" spans="1:53" ht="15.6" customHeight="1">
      <c r="A940" s="36"/>
      <c r="B940" s="36"/>
      <c r="C940" s="36"/>
      <c r="D940" s="34"/>
      <c r="E940" s="38"/>
      <c r="F940" s="38"/>
      <c r="G940" s="40"/>
      <c r="H940" s="40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3"/>
      <c r="AG940" s="42"/>
      <c r="AH940" s="42"/>
      <c r="AI940" s="35"/>
      <c r="AJ940" s="42"/>
      <c r="AK940" s="42"/>
      <c r="AL940" s="42"/>
      <c r="AM940" s="42"/>
      <c r="AN940" s="42"/>
      <c r="AO940" s="42"/>
      <c r="AP940" s="41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</row>
    <row r="941" spans="1:53" ht="15.6" customHeight="1">
      <c r="A941" s="36"/>
      <c r="B941" s="36"/>
      <c r="C941" s="36"/>
      <c r="D941" s="34"/>
      <c r="E941" s="38"/>
      <c r="F941" s="38"/>
      <c r="G941" s="40"/>
      <c r="H941" s="40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3"/>
      <c r="AG941" s="42"/>
      <c r="AH941" s="42"/>
      <c r="AI941" s="35"/>
      <c r="AJ941" s="42"/>
      <c r="AK941" s="42"/>
      <c r="AL941" s="42"/>
      <c r="AM941" s="42"/>
      <c r="AN941" s="42"/>
      <c r="AO941" s="42"/>
      <c r="AP941" s="41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</row>
    <row r="942" spans="1:53" ht="15.6" customHeight="1">
      <c r="A942" s="36"/>
      <c r="B942" s="36"/>
      <c r="C942" s="36"/>
      <c r="D942" s="34"/>
      <c r="E942" s="38"/>
      <c r="F942" s="38"/>
      <c r="G942" s="40"/>
      <c r="H942" s="40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3"/>
      <c r="AG942" s="42"/>
      <c r="AH942" s="42"/>
      <c r="AI942" s="35"/>
      <c r="AJ942" s="42"/>
      <c r="AK942" s="42"/>
      <c r="AL942" s="42"/>
      <c r="AM942" s="42"/>
      <c r="AN942" s="42"/>
      <c r="AO942" s="42"/>
      <c r="AP942" s="41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</row>
    <row r="943" spans="1:53" ht="15.6" customHeight="1">
      <c r="A943" s="36"/>
      <c r="B943" s="36"/>
      <c r="C943" s="36"/>
      <c r="D943" s="34"/>
      <c r="E943" s="38"/>
      <c r="F943" s="38"/>
      <c r="G943" s="40"/>
      <c r="H943" s="40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3"/>
      <c r="AG943" s="42"/>
      <c r="AH943" s="42"/>
      <c r="AI943" s="35"/>
      <c r="AJ943" s="42"/>
      <c r="AK943" s="42"/>
      <c r="AL943" s="42"/>
      <c r="AM943" s="42"/>
      <c r="AN943" s="42"/>
      <c r="AO943" s="42"/>
      <c r="AP943" s="41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</row>
    <row r="944" spans="1:53" ht="15.6" customHeight="1">
      <c r="A944" s="36"/>
      <c r="B944" s="36"/>
      <c r="C944" s="36"/>
      <c r="D944" s="34"/>
      <c r="E944" s="38"/>
      <c r="F944" s="38"/>
      <c r="G944" s="40"/>
      <c r="H944" s="40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3"/>
      <c r="AG944" s="42"/>
      <c r="AH944" s="42"/>
      <c r="AI944" s="35"/>
      <c r="AJ944" s="42"/>
      <c r="AK944" s="42"/>
      <c r="AL944" s="42"/>
      <c r="AM944" s="42"/>
      <c r="AN944" s="42"/>
      <c r="AO944" s="42"/>
      <c r="AP944" s="41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</row>
    <row r="945" spans="1:53" ht="15.6" customHeight="1">
      <c r="A945" s="36"/>
      <c r="B945" s="36"/>
      <c r="C945" s="36"/>
      <c r="D945" s="34"/>
      <c r="E945" s="38"/>
      <c r="F945" s="38"/>
      <c r="G945" s="40"/>
      <c r="H945" s="40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3"/>
      <c r="AG945" s="42"/>
      <c r="AH945" s="42"/>
      <c r="AI945" s="35"/>
      <c r="AJ945" s="42"/>
      <c r="AK945" s="42"/>
      <c r="AL945" s="42"/>
      <c r="AM945" s="42"/>
      <c r="AN945" s="42"/>
      <c r="AO945" s="42"/>
      <c r="AP945" s="41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</row>
    <row r="946" spans="1:53" ht="15.6" customHeight="1">
      <c r="A946" s="36"/>
      <c r="B946" s="36"/>
      <c r="C946" s="36"/>
      <c r="D946" s="34"/>
      <c r="E946" s="38"/>
      <c r="F946" s="38"/>
      <c r="G946" s="40"/>
      <c r="H946" s="40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3"/>
      <c r="AG946" s="42"/>
      <c r="AH946" s="42"/>
      <c r="AI946" s="35"/>
      <c r="AJ946" s="42"/>
      <c r="AK946" s="42"/>
      <c r="AL946" s="42"/>
      <c r="AM946" s="42"/>
      <c r="AN946" s="42"/>
      <c r="AO946" s="42"/>
      <c r="AP946" s="41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</row>
    <row r="947" spans="1:53" ht="15.6" customHeight="1">
      <c r="A947" s="36"/>
      <c r="B947" s="36"/>
      <c r="C947" s="36"/>
      <c r="D947" s="34"/>
      <c r="E947" s="38"/>
      <c r="F947" s="38"/>
      <c r="G947" s="40"/>
      <c r="H947" s="40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3"/>
      <c r="AG947" s="42"/>
      <c r="AH947" s="42"/>
      <c r="AI947" s="35"/>
      <c r="AJ947" s="42"/>
      <c r="AK947" s="42"/>
      <c r="AL947" s="42"/>
      <c r="AM947" s="42"/>
      <c r="AN947" s="42"/>
      <c r="AO947" s="42"/>
      <c r="AP947" s="41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</row>
    <row r="948" spans="1:53" ht="15.6" customHeight="1">
      <c r="A948" s="36"/>
      <c r="B948" s="36"/>
      <c r="C948" s="36"/>
      <c r="D948" s="34"/>
      <c r="E948" s="38"/>
      <c r="F948" s="38"/>
      <c r="G948" s="40"/>
      <c r="H948" s="40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3"/>
      <c r="AG948" s="42"/>
      <c r="AH948" s="42"/>
      <c r="AI948" s="35"/>
      <c r="AJ948" s="42"/>
      <c r="AK948" s="42"/>
      <c r="AL948" s="42"/>
      <c r="AM948" s="42"/>
      <c r="AN948" s="42"/>
      <c r="AO948" s="42"/>
      <c r="AP948" s="41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</row>
    <row r="949" spans="1:53" ht="15.6" customHeight="1">
      <c r="A949" s="36"/>
      <c r="B949" s="36"/>
      <c r="C949" s="36"/>
      <c r="D949" s="34"/>
      <c r="E949" s="38"/>
      <c r="F949" s="38"/>
      <c r="G949" s="40"/>
      <c r="H949" s="40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3"/>
      <c r="AG949" s="42"/>
      <c r="AH949" s="42"/>
      <c r="AI949" s="35"/>
      <c r="AJ949" s="42"/>
      <c r="AK949" s="42"/>
      <c r="AL949" s="42"/>
      <c r="AM949" s="42"/>
      <c r="AN949" s="42"/>
      <c r="AO949" s="42"/>
      <c r="AP949" s="41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</row>
    <row r="950" spans="1:53" ht="15.6" customHeight="1">
      <c r="A950" s="36"/>
      <c r="B950" s="36"/>
      <c r="C950" s="36"/>
      <c r="D950" s="34"/>
      <c r="E950" s="38"/>
      <c r="F950" s="38"/>
      <c r="G950" s="40"/>
      <c r="H950" s="40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3"/>
      <c r="AG950" s="42"/>
      <c r="AH950" s="42"/>
      <c r="AI950" s="35"/>
      <c r="AJ950" s="42"/>
      <c r="AK950" s="42"/>
      <c r="AL950" s="42"/>
      <c r="AM950" s="42"/>
      <c r="AN950" s="42"/>
      <c r="AO950" s="42"/>
      <c r="AP950" s="41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</row>
    <row r="951" spans="1:53" ht="15.6" customHeight="1">
      <c r="A951" s="36"/>
      <c r="B951" s="36"/>
      <c r="C951" s="36"/>
      <c r="D951" s="34"/>
      <c r="E951" s="38"/>
      <c r="F951" s="38"/>
      <c r="G951" s="40"/>
      <c r="H951" s="40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3"/>
      <c r="AG951" s="42"/>
      <c r="AH951" s="42"/>
      <c r="AI951" s="35"/>
      <c r="AJ951" s="42"/>
      <c r="AK951" s="42"/>
      <c r="AL951" s="42"/>
      <c r="AM951" s="42"/>
      <c r="AN951" s="42"/>
      <c r="AO951" s="42"/>
      <c r="AP951" s="41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</row>
    <row r="952" spans="1:53" ht="15.6" customHeight="1">
      <c r="A952" s="36"/>
      <c r="B952" s="36"/>
      <c r="C952" s="36"/>
      <c r="D952" s="34"/>
      <c r="E952" s="38"/>
      <c r="F952" s="38"/>
      <c r="G952" s="40"/>
      <c r="H952" s="40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3"/>
      <c r="AG952" s="42"/>
      <c r="AH952" s="42"/>
      <c r="AI952" s="35"/>
      <c r="AJ952" s="42"/>
      <c r="AK952" s="42"/>
      <c r="AL952" s="42"/>
      <c r="AM952" s="42"/>
      <c r="AN952" s="42"/>
      <c r="AO952" s="42"/>
      <c r="AP952" s="41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</row>
    <row r="953" spans="1:53" ht="15.6" customHeight="1">
      <c r="A953" s="36"/>
      <c r="B953" s="36"/>
      <c r="C953" s="36"/>
      <c r="D953" s="34"/>
      <c r="E953" s="38"/>
      <c r="F953" s="38"/>
      <c r="G953" s="40"/>
      <c r="H953" s="40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3"/>
      <c r="AG953" s="42"/>
      <c r="AH953" s="42"/>
      <c r="AI953" s="35"/>
      <c r="AJ953" s="42"/>
      <c r="AK953" s="42"/>
      <c r="AL953" s="42"/>
      <c r="AM953" s="42"/>
      <c r="AN953" s="42"/>
      <c r="AO953" s="42"/>
      <c r="AP953" s="41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</row>
    <row r="954" spans="1:53" ht="15.6" customHeight="1">
      <c r="A954" s="36"/>
      <c r="B954" s="36"/>
      <c r="C954" s="36"/>
      <c r="D954" s="34"/>
      <c r="E954" s="38"/>
      <c r="F954" s="38"/>
      <c r="G954" s="40"/>
      <c r="H954" s="40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3"/>
      <c r="AG954" s="42"/>
      <c r="AH954" s="42"/>
      <c r="AI954" s="35"/>
      <c r="AJ954" s="42"/>
      <c r="AK954" s="42"/>
      <c r="AL954" s="42"/>
      <c r="AM954" s="42"/>
      <c r="AN954" s="42"/>
      <c r="AO954" s="42"/>
      <c r="AP954" s="41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</row>
    <row r="955" spans="1:53" ht="15.6" customHeight="1">
      <c r="A955" s="36"/>
      <c r="B955" s="36"/>
      <c r="C955" s="36"/>
      <c r="D955" s="34"/>
      <c r="E955" s="38"/>
      <c r="F955" s="38"/>
      <c r="G955" s="40"/>
      <c r="H955" s="40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3"/>
      <c r="AG955" s="42"/>
      <c r="AH955" s="42"/>
      <c r="AI955" s="35"/>
      <c r="AJ955" s="42"/>
      <c r="AK955" s="42"/>
      <c r="AL955" s="42"/>
      <c r="AM955" s="42"/>
      <c r="AN955" s="42"/>
      <c r="AO955" s="42"/>
      <c r="AP955" s="41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</row>
    <row r="956" spans="1:53" ht="15.6" customHeight="1">
      <c r="A956" s="36"/>
      <c r="B956" s="36"/>
      <c r="C956" s="36"/>
      <c r="D956" s="34"/>
      <c r="E956" s="38"/>
      <c r="F956" s="38"/>
      <c r="G956" s="40"/>
      <c r="H956" s="40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3"/>
      <c r="AG956" s="42"/>
      <c r="AH956" s="42"/>
      <c r="AI956" s="35"/>
      <c r="AJ956" s="42"/>
      <c r="AK956" s="42"/>
      <c r="AL956" s="42"/>
      <c r="AM956" s="42"/>
      <c r="AN956" s="42"/>
      <c r="AO956" s="42"/>
      <c r="AP956" s="41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</row>
    <row r="957" spans="1:53" ht="15.6" customHeight="1">
      <c r="A957" s="36"/>
      <c r="B957" s="36"/>
      <c r="C957" s="36"/>
      <c r="D957" s="34"/>
      <c r="E957" s="38"/>
      <c r="F957" s="38"/>
      <c r="G957" s="40"/>
      <c r="H957" s="40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3"/>
      <c r="AG957" s="42"/>
      <c r="AH957" s="42"/>
      <c r="AI957" s="35"/>
      <c r="AJ957" s="42"/>
      <c r="AK957" s="42"/>
      <c r="AL957" s="42"/>
      <c r="AM957" s="42"/>
      <c r="AN957" s="42"/>
      <c r="AO957" s="42"/>
      <c r="AP957" s="41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</row>
    <row r="958" spans="1:53" ht="15.6" customHeight="1">
      <c r="A958" s="36"/>
      <c r="B958" s="36"/>
      <c r="C958" s="36"/>
      <c r="D958" s="34"/>
      <c r="E958" s="38"/>
      <c r="F958" s="38"/>
      <c r="G958" s="40"/>
      <c r="H958" s="40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3"/>
      <c r="AG958" s="42"/>
      <c r="AH958" s="42"/>
      <c r="AI958" s="35"/>
      <c r="AJ958" s="42"/>
      <c r="AK958" s="42"/>
      <c r="AL958" s="42"/>
      <c r="AM958" s="42"/>
      <c r="AN958" s="42"/>
      <c r="AO958" s="42"/>
      <c r="AP958" s="41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</row>
    <row r="959" spans="1:53" ht="15.6" customHeight="1">
      <c r="A959" s="36"/>
      <c r="B959" s="36"/>
      <c r="C959" s="36"/>
      <c r="D959" s="34"/>
      <c r="E959" s="38"/>
      <c r="F959" s="38"/>
      <c r="G959" s="40"/>
      <c r="H959" s="40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3"/>
      <c r="AG959" s="42"/>
      <c r="AH959" s="42"/>
      <c r="AI959" s="35"/>
      <c r="AJ959" s="42"/>
      <c r="AK959" s="42"/>
      <c r="AL959" s="42"/>
      <c r="AM959" s="42"/>
      <c r="AN959" s="42"/>
      <c r="AO959" s="42"/>
      <c r="AP959" s="41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</row>
    <row r="960" spans="1:53" ht="15.6" customHeight="1">
      <c r="A960" s="36"/>
      <c r="B960" s="36"/>
      <c r="C960" s="36"/>
      <c r="D960" s="34"/>
      <c r="E960" s="38"/>
      <c r="F960" s="38"/>
      <c r="G960" s="40"/>
      <c r="H960" s="40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3"/>
      <c r="AG960" s="42"/>
      <c r="AH960" s="42"/>
      <c r="AI960" s="35"/>
      <c r="AJ960" s="42"/>
      <c r="AK960" s="42"/>
      <c r="AL960" s="42"/>
      <c r="AM960" s="42"/>
      <c r="AN960" s="42"/>
      <c r="AO960" s="42"/>
      <c r="AP960" s="41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</row>
    <row r="961" spans="1:53" ht="15.6" customHeight="1">
      <c r="A961" s="36"/>
      <c r="B961" s="36"/>
      <c r="C961" s="36"/>
      <c r="D961" s="34"/>
      <c r="E961" s="38"/>
      <c r="F961" s="38"/>
      <c r="G961" s="40"/>
      <c r="H961" s="40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3"/>
      <c r="AG961" s="42"/>
      <c r="AH961" s="42"/>
      <c r="AI961" s="35"/>
      <c r="AJ961" s="42"/>
      <c r="AK961" s="42"/>
      <c r="AL961" s="42"/>
      <c r="AM961" s="42"/>
      <c r="AN961" s="42"/>
      <c r="AO961" s="42"/>
      <c r="AP961" s="41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</row>
    <row r="962" spans="1:53" ht="15.6" customHeight="1">
      <c r="A962" s="36"/>
      <c r="B962" s="36"/>
      <c r="C962" s="36"/>
      <c r="D962" s="34"/>
      <c r="E962" s="38"/>
      <c r="F962" s="38"/>
      <c r="G962" s="40"/>
      <c r="H962" s="40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3"/>
      <c r="AG962" s="42"/>
      <c r="AH962" s="42"/>
      <c r="AI962" s="35"/>
      <c r="AJ962" s="42"/>
      <c r="AK962" s="42"/>
      <c r="AL962" s="42"/>
      <c r="AM962" s="42"/>
      <c r="AN962" s="42"/>
      <c r="AO962" s="42"/>
      <c r="AP962" s="41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</row>
    <row r="963" spans="1:53" ht="15.6" customHeight="1">
      <c r="A963" s="36"/>
      <c r="B963" s="36"/>
      <c r="C963" s="36"/>
      <c r="D963" s="34"/>
      <c r="E963" s="38"/>
      <c r="F963" s="38"/>
      <c r="G963" s="40"/>
      <c r="H963" s="40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3"/>
      <c r="AG963" s="42"/>
      <c r="AH963" s="42"/>
      <c r="AI963" s="35"/>
      <c r="AJ963" s="42"/>
      <c r="AK963" s="42"/>
      <c r="AL963" s="42"/>
      <c r="AM963" s="42"/>
      <c r="AN963" s="42"/>
      <c r="AO963" s="42"/>
      <c r="AP963" s="41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</row>
    <row r="964" spans="1:53" ht="15.6" customHeight="1">
      <c r="A964" s="36"/>
      <c r="B964" s="36"/>
      <c r="C964" s="36"/>
      <c r="D964" s="34"/>
      <c r="E964" s="38"/>
      <c r="F964" s="38"/>
      <c r="G964" s="40"/>
      <c r="H964" s="40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3"/>
      <c r="AG964" s="42"/>
      <c r="AH964" s="42"/>
      <c r="AI964" s="35"/>
      <c r="AJ964" s="42"/>
      <c r="AK964" s="42"/>
      <c r="AL964" s="42"/>
      <c r="AM964" s="42"/>
      <c r="AN964" s="42"/>
      <c r="AO964" s="42"/>
      <c r="AP964" s="41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</row>
    <row r="965" spans="1:53" ht="15.6" customHeight="1">
      <c r="A965" s="36"/>
      <c r="B965" s="36"/>
      <c r="C965" s="36"/>
      <c r="D965" s="34"/>
      <c r="E965" s="38"/>
      <c r="F965" s="38"/>
      <c r="G965" s="40"/>
      <c r="H965" s="40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3"/>
      <c r="AG965" s="42"/>
      <c r="AH965" s="42"/>
      <c r="AI965" s="35"/>
      <c r="AJ965" s="42"/>
      <c r="AK965" s="42"/>
      <c r="AL965" s="42"/>
      <c r="AM965" s="42"/>
      <c r="AN965" s="42"/>
      <c r="AO965" s="42"/>
      <c r="AP965" s="41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</row>
    <row r="966" spans="1:53" ht="15.6" customHeight="1">
      <c r="A966" s="36"/>
      <c r="B966" s="36"/>
      <c r="C966" s="36"/>
      <c r="D966" s="34"/>
      <c r="E966" s="38"/>
      <c r="F966" s="38"/>
      <c r="G966" s="40"/>
      <c r="H966" s="40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3"/>
      <c r="AG966" s="42"/>
      <c r="AH966" s="42"/>
      <c r="AI966" s="35"/>
      <c r="AJ966" s="42"/>
      <c r="AK966" s="42"/>
      <c r="AL966" s="42"/>
      <c r="AM966" s="42"/>
      <c r="AN966" s="42"/>
      <c r="AO966" s="42"/>
      <c r="AP966" s="41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</row>
    <row r="967" spans="1:53" ht="15.6" customHeight="1">
      <c r="A967" s="36"/>
      <c r="B967" s="36"/>
      <c r="C967" s="36"/>
      <c r="D967" s="34"/>
      <c r="E967" s="38"/>
      <c r="F967" s="38"/>
      <c r="G967" s="40"/>
      <c r="H967" s="40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3"/>
      <c r="AG967" s="42"/>
      <c r="AH967" s="42"/>
      <c r="AI967" s="35"/>
      <c r="AJ967" s="42"/>
      <c r="AK967" s="42"/>
      <c r="AL967" s="42"/>
      <c r="AM967" s="42"/>
      <c r="AN967" s="42"/>
      <c r="AO967" s="42"/>
      <c r="AP967" s="41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</row>
    <row r="968" spans="1:53" ht="15.6" customHeight="1">
      <c r="A968" s="36"/>
      <c r="B968" s="36"/>
      <c r="C968" s="36"/>
      <c r="D968" s="34"/>
      <c r="E968" s="38"/>
      <c r="F968" s="38"/>
      <c r="G968" s="40"/>
      <c r="H968" s="40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3"/>
      <c r="AG968" s="42"/>
      <c r="AH968" s="42"/>
      <c r="AI968" s="35"/>
      <c r="AJ968" s="42"/>
      <c r="AK968" s="42"/>
      <c r="AL968" s="42"/>
      <c r="AM968" s="42"/>
      <c r="AN968" s="42"/>
      <c r="AO968" s="42"/>
      <c r="AP968" s="41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</row>
    <row r="969" spans="1:53" ht="15.6" customHeight="1">
      <c r="A969" s="36"/>
      <c r="B969" s="36"/>
      <c r="C969" s="36"/>
      <c r="D969" s="34"/>
      <c r="E969" s="38"/>
      <c r="F969" s="38"/>
      <c r="G969" s="40"/>
      <c r="H969" s="40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3"/>
      <c r="AG969" s="42"/>
      <c r="AH969" s="42"/>
      <c r="AI969" s="35"/>
      <c r="AJ969" s="42"/>
      <c r="AK969" s="42"/>
      <c r="AL969" s="42"/>
      <c r="AM969" s="42"/>
      <c r="AN969" s="42"/>
      <c r="AO969" s="42"/>
      <c r="AP969" s="41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</row>
    <row r="970" spans="1:53" ht="15.6" customHeight="1">
      <c r="A970" s="36"/>
      <c r="B970" s="36"/>
      <c r="C970" s="36"/>
      <c r="D970" s="34"/>
      <c r="E970" s="38"/>
      <c r="F970" s="38"/>
      <c r="G970" s="40"/>
      <c r="H970" s="40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3"/>
      <c r="AG970" s="42"/>
      <c r="AH970" s="42"/>
      <c r="AI970" s="35"/>
      <c r="AJ970" s="42"/>
      <c r="AK970" s="42"/>
      <c r="AL970" s="42"/>
      <c r="AM970" s="42"/>
      <c r="AN970" s="42"/>
      <c r="AO970" s="42"/>
      <c r="AP970" s="41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</row>
    <row r="971" spans="1:53" ht="15.6" customHeight="1">
      <c r="A971" s="36"/>
      <c r="B971" s="36"/>
      <c r="C971" s="36"/>
      <c r="D971" s="34"/>
      <c r="E971" s="38"/>
      <c r="F971" s="38"/>
      <c r="G971" s="40"/>
      <c r="H971" s="40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3"/>
      <c r="AG971" s="42"/>
      <c r="AH971" s="42"/>
      <c r="AI971" s="35"/>
      <c r="AJ971" s="42"/>
      <c r="AK971" s="42"/>
      <c r="AL971" s="42"/>
      <c r="AM971" s="42"/>
      <c r="AN971" s="42"/>
      <c r="AO971" s="42"/>
      <c r="AP971" s="41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</row>
    <row r="972" spans="1:53" ht="15.6" customHeight="1">
      <c r="A972" s="36"/>
      <c r="B972" s="36"/>
      <c r="C972" s="36"/>
      <c r="D972" s="34"/>
      <c r="E972" s="38"/>
      <c r="F972" s="38"/>
      <c r="G972" s="40"/>
      <c r="H972" s="40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3"/>
      <c r="AG972" s="42"/>
      <c r="AH972" s="42"/>
      <c r="AI972" s="35"/>
      <c r="AJ972" s="42"/>
      <c r="AK972" s="42"/>
      <c r="AL972" s="42"/>
      <c r="AM972" s="42"/>
      <c r="AN972" s="42"/>
      <c r="AO972" s="42"/>
      <c r="AP972" s="41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</row>
    <row r="973" spans="1:53" ht="15.6" customHeight="1">
      <c r="A973" s="36"/>
      <c r="B973" s="36"/>
      <c r="C973" s="36"/>
      <c r="D973" s="34"/>
      <c r="E973" s="38"/>
      <c r="F973" s="38"/>
      <c r="G973" s="40"/>
      <c r="H973" s="40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3"/>
      <c r="AG973" s="42"/>
      <c r="AH973" s="42"/>
      <c r="AI973" s="35"/>
      <c r="AJ973" s="42"/>
      <c r="AK973" s="42"/>
      <c r="AL973" s="42"/>
      <c r="AM973" s="42"/>
      <c r="AN973" s="42"/>
      <c r="AO973" s="42"/>
      <c r="AP973" s="41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</row>
    <row r="974" spans="1:53" ht="15.6" customHeight="1">
      <c r="A974" s="36"/>
      <c r="B974" s="36"/>
      <c r="C974" s="36"/>
      <c r="D974" s="34"/>
      <c r="E974" s="38"/>
      <c r="F974" s="38"/>
      <c r="G974" s="40"/>
      <c r="H974" s="40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3"/>
      <c r="AG974" s="42"/>
      <c r="AH974" s="42"/>
      <c r="AI974" s="35"/>
      <c r="AJ974" s="42"/>
      <c r="AK974" s="42"/>
      <c r="AL974" s="42"/>
      <c r="AM974" s="42"/>
      <c r="AN974" s="42"/>
      <c r="AO974" s="42"/>
      <c r="AP974" s="41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</row>
    <row r="975" spans="1:53" ht="15.6" customHeight="1">
      <c r="A975" s="36"/>
      <c r="B975" s="36"/>
      <c r="C975" s="36"/>
      <c r="D975" s="34"/>
      <c r="E975" s="38"/>
      <c r="F975" s="38"/>
      <c r="G975" s="40"/>
      <c r="H975" s="40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3"/>
      <c r="AG975" s="42"/>
      <c r="AH975" s="42"/>
      <c r="AI975" s="35"/>
      <c r="AJ975" s="42"/>
      <c r="AK975" s="42"/>
      <c r="AL975" s="42"/>
      <c r="AM975" s="42"/>
      <c r="AN975" s="42"/>
      <c r="AO975" s="42"/>
      <c r="AP975" s="41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</row>
    <row r="976" spans="1:53" ht="15.6" customHeight="1">
      <c r="A976" s="36"/>
      <c r="B976" s="36"/>
      <c r="C976" s="36"/>
      <c r="D976" s="34"/>
      <c r="E976" s="38"/>
      <c r="F976" s="38"/>
      <c r="G976" s="40"/>
      <c r="H976" s="40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3"/>
      <c r="AG976" s="42"/>
      <c r="AH976" s="42"/>
      <c r="AI976" s="35"/>
      <c r="AJ976" s="42"/>
      <c r="AK976" s="42"/>
      <c r="AL976" s="42"/>
      <c r="AM976" s="42"/>
      <c r="AN976" s="42"/>
      <c r="AO976" s="42"/>
      <c r="AP976" s="41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</row>
    <row r="977" spans="1:53" ht="15.6" customHeight="1">
      <c r="A977" s="36"/>
      <c r="B977" s="36"/>
      <c r="C977" s="36"/>
      <c r="D977" s="34"/>
      <c r="E977" s="38"/>
      <c r="F977" s="38"/>
      <c r="G977" s="40"/>
      <c r="H977" s="40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3"/>
      <c r="AG977" s="42"/>
      <c r="AH977" s="42"/>
      <c r="AI977" s="35"/>
      <c r="AJ977" s="42"/>
      <c r="AK977" s="42"/>
      <c r="AL977" s="42"/>
      <c r="AM977" s="42"/>
      <c r="AN977" s="42"/>
      <c r="AO977" s="42"/>
      <c r="AP977" s="41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</row>
    <row r="978" spans="1:53" ht="15.6" customHeight="1">
      <c r="A978" s="36"/>
      <c r="B978" s="36"/>
      <c r="C978" s="36"/>
      <c r="D978" s="34"/>
      <c r="E978" s="38"/>
      <c r="F978" s="38"/>
      <c r="G978" s="40"/>
      <c r="H978" s="40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3"/>
      <c r="AG978" s="42"/>
      <c r="AH978" s="42"/>
      <c r="AI978" s="35"/>
      <c r="AJ978" s="42"/>
      <c r="AK978" s="42"/>
      <c r="AL978" s="42"/>
      <c r="AM978" s="42"/>
      <c r="AN978" s="42"/>
      <c r="AO978" s="42"/>
      <c r="AP978" s="41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</row>
    <row r="979" spans="1:53" ht="15.6" customHeight="1">
      <c r="A979" s="36"/>
      <c r="B979" s="36"/>
      <c r="C979" s="36"/>
      <c r="D979" s="34"/>
      <c r="E979" s="38"/>
      <c r="F979" s="38"/>
      <c r="G979" s="40"/>
      <c r="H979" s="40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3"/>
      <c r="AG979" s="42"/>
      <c r="AH979" s="42"/>
      <c r="AI979" s="35"/>
      <c r="AJ979" s="42"/>
      <c r="AK979" s="42"/>
      <c r="AL979" s="42"/>
      <c r="AM979" s="42"/>
      <c r="AN979" s="42"/>
      <c r="AO979" s="42"/>
      <c r="AP979" s="41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</row>
    <row r="980" spans="1:53" ht="15.6" customHeight="1">
      <c r="A980" s="36"/>
      <c r="B980" s="36"/>
      <c r="C980" s="36"/>
      <c r="D980" s="34"/>
      <c r="E980" s="38"/>
      <c r="F980" s="38"/>
      <c r="G980" s="40"/>
      <c r="H980" s="40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3"/>
      <c r="AG980" s="42"/>
      <c r="AH980" s="42"/>
      <c r="AI980" s="35"/>
      <c r="AJ980" s="42"/>
      <c r="AK980" s="42"/>
      <c r="AL980" s="42"/>
      <c r="AM980" s="42"/>
      <c r="AN980" s="42"/>
      <c r="AO980" s="42"/>
      <c r="AP980" s="41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</row>
    <row r="981" spans="1:53" ht="15.6" customHeight="1">
      <c r="A981" s="36"/>
      <c r="B981" s="36"/>
      <c r="C981" s="36"/>
      <c r="D981" s="34"/>
      <c r="E981" s="38"/>
      <c r="F981" s="38"/>
      <c r="G981" s="40"/>
      <c r="H981" s="40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3"/>
      <c r="AG981" s="42"/>
      <c r="AH981" s="42"/>
      <c r="AI981" s="35"/>
      <c r="AJ981" s="42"/>
      <c r="AK981" s="42"/>
      <c r="AL981" s="42"/>
      <c r="AM981" s="42"/>
      <c r="AN981" s="42"/>
      <c r="AO981" s="42"/>
      <c r="AP981" s="41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</row>
    <row r="982" spans="1:53" ht="15.6" customHeight="1">
      <c r="A982" s="36"/>
      <c r="B982" s="36"/>
      <c r="C982" s="36"/>
      <c r="D982" s="34"/>
      <c r="E982" s="38"/>
      <c r="F982" s="38"/>
      <c r="G982" s="40"/>
      <c r="H982" s="40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3"/>
      <c r="AG982" s="42"/>
      <c r="AH982" s="42"/>
      <c r="AI982" s="35"/>
      <c r="AJ982" s="42"/>
      <c r="AK982" s="42"/>
      <c r="AL982" s="42"/>
      <c r="AM982" s="42"/>
      <c r="AN982" s="42"/>
      <c r="AO982" s="42"/>
      <c r="AP982" s="41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</row>
    <row r="983" spans="1:53" ht="15.6" customHeight="1">
      <c r="A983" s="36"/>
      <c r="B983" s="36"/>
      <c r="C983" s="36"/>
      <c r="D983" s="34"/>
      <c r="E983" s="38"/>
      <c r="F983" s="38"/>
      <c r="G983" s="40"/>
      <c r="H983" s="40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3"/>
      <c r="AG983" s="42"/>
      <c r="AH983" s="42"/>
      <c r="AI983" s="35"/>
      <c r="AJ983" s="42"/>
      <c r="AK983" s="42"/>
      <c r="AL983" s="42"/>
      <c r="AM983" s="42"/>
      <c r="AN983" s="42"/>
      <c r="AO983" s="42"/>
      <c r="AP983" s="41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</row>
    <row r="984" spans="1:53" ht="15.6" customHeight="1">
      <c r="A984" s="36"/>
      <c r="B984" s="36"/>
      <c r="C984" s="36"/>
      <c r="D984" s="34"/>
      <c r="E984" s="38"/>
      <c r="F984" s="38"/>
      <c r="G984" s="40"/>
      <c r="H984" s="40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3"/>
      <c r="AG984" s="42"/>
      <c r="AH984" s="42"/>
      <c r="AI984" s="35"/>
      <c r="AJ984" s="42"/>
      <c r="AK984" s="42"/>
      <c r="AL984" s="42"/>
      <c r="AM984" s="42"/>
      <c r="AN984" s="42"/>
      <c r="AO984" s="42"/>
      <c r="AP984" s="41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</row>
    <row r="985" spans="1:53" ht="15.6" customHeight="1">
      <c r="A985" s="36"/>
      <c r="B985" s="36"/>
      <c r="C985" s="36"/>
      <c r="D985" s="34"/>
      <c r="E985" s="38"/>
      <c r="F985" s="38"/>
      <c r="G985" s="40"/>
      <c r="H985" s="40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3"/>
      <c r="AG985" s="42"/>
      <c r="AH985" s="42"/>
      <c r="AI985" s="35"/>
      <c r="AJ985" s="42"/>
      <c r="AK985" s="42"/>
      <c r="AL985" s="42"/>
      <c r="AM985" s="42"/>
      <c r="AN985" s="42"/>
      <c r="AO985" s="42"/>
      <c r="AP985" s="41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</row>
    <row r="986" spans="1:53" ht="15.6" customHeight="1">
      <c r="A986" s="36"/>
      <c r="B986" s="36"/>
      <c r="C986" s="36"/>
      <c r="D986" s="34"/>
      <c r="E986" s="38"/>
      <c r="F986" s="38"/>
      <c r="G986" s="40"/>
      <c r="H986" s="40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3"/>
      <c r="AG986" s="42"/>
      <c r="AH986" s="42"/>
      <c r="AI986" s="35"/>
      <c r="AJ986" s="42"/>
      <c r="AK986" s="42"/>
      <c r="AL986" s="42"/>
      <c r="AM986" s="42"/>
      <c r="AN986" s="42"/>
      <c r="AO986" s="42"/>
      <c r="AP986" s="41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</row>
    <row r="987" spans="1:53" ht="15.6" customHeight="1">
      <c r="A987" s="36"/>
      <c r="B987" s="36"/>
      <c r="C987" s="36"/>
      <c r="D987" s="34"/>
      <c r="E987" s="38"/>
      <c r="F987" s="38"/>
      <c r="G987" s="40"/>
      <c r="H987" s="40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3"/>
      <c r="AG987" s="42"/>
      <c r="AH987" s="42"/>
      <c r="AI987" s="35"/>
      <c r="AJ987" s="42"/>
      <c r="AK987" s="42"/>
      <c r="AL987" s="42"/>
      <c r="AM987" s="42"/>
      <c r="AN987" s="42"/>
      <c r="AO987" s="42"/>
      <c r="AP987" s="41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</row>
    <row r="988" spans="1:53" ht="15.6" customHeight="1">
      <c r="A988" s="36"/>
      <c r="B988" s="36"/>
      <c r="C988" s="36"/>
      <c r="D988" s="34"/>
      <c r="E988" s="38"/>
      <c r="F988" s="38"/>
      <c r="G988" s="40"/>
      <c r="H988" s="40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3"/>
      <c r="AG988" s="42"/>
      <c r="AH988" s="42"/>
      <c r="AI988" s="35"/>
      <c r="AJ988" s="42"/>
      <c r="AK988" s="42"/>
      <c r="AL988" s="42"/>
      <c r="AM988" s="42"/>
      <c r="AN988" s="42"/>
      <c r="AO988" s="42"/>
      <c r="AP988" s="41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</row>
    <row r="989" spans="1:53" ht="15.6" customHeight="1">
      <c r="A989" s="36"/>
      <c r="B989" s="36"/>
      <c r="C989" s="36"/>
      <c r="D989" s="34"/>
      <c r="E989" s="38"/>
      <c r="F989" s="38"/>
      <c r="G989" s="40"/>
      <c r="H989" s="40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3"/>
      <c r="AG989" s="42"/>
      <c r="AH989" s="42"/>
      <c r="AI989" s="35"/>
      <c r="AJ989" s="42"/>
      <c r="AK989" s="42"/>
      <c r="AL989" s="42"/>
      <c r="AM989" s="42"/>
      <c r="AN989" s="42"/>
      <c r="AO989" s="42"/>
      <c r="AP989" s="41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</row>
    <row r="990" spans="1:53" ht="15.6" customHeight="1">
      <c r="A990" s="36"/>
      <c r="B990" s="36"/>
      <c r="C990" s="36"/>
      <c r="D990" s="34"/>
      <c r="E990" s="38"/>
      <c r="F990" s="38"/>
      <c r="G990" s="40"/>
      <c r="H990" s="40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3"/>
      <c r="AG990" s="42"/>
      <c r="AH990" s="42"/>
      <c r="AI990" s="35"/>
      <c r="AJ990" s="42"/>
      <c r="AK990" s="42"/>
      <c r="AL990" s="42"/>
      <c r="AM990" s="42"/>
      <c r="AN990" s="42"/>
      <c r="AO990" s="42"/>
      <c r="AP990" s="41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</row>
    <row r="991" spans="1:53" ht="15.6" customHeight="1">
      <c r="A991" s="36"/>
      <c r="B991" s="36"/>
      <c r="C991" s="36"/>
      <c r="D991" s="34"/>
      <c r="E991" s="38"/>
      <c r="F991" s="38"/>
      <c r="G991" s="40"/>
      <c r="H991" s="40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3"/>
      <c r="AG991" s="42"/>
      <c r="AH991" s="42"/>
      <c r="AI991" s="35"/>
      <c r="AJ991" s="42"/>
      <c r="AK991" s="42"/>
      <c r="AL991" s="42"/>
      <c r="AM991" s="42"/>
      <c r="AN991" s="42"/>
      <c r="AO991" s="42"/>
      <c r="AP991" s="41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</row>
    <row r="992" spans="1:53" ht="15.6" customHeight="1">
      <c r="A992" s="36"/>
      <c r="B992" s="36"/>
      <c r="C992" s="36"/>
      <c r="D992" s="34"/>
      <c r="E992" s="38"/>
      <c r="F992" s="38"/>
      <c r="G992" s="40"/>
      <c r="H992" s="40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3"/>
      <c r="AG992" s="42"/>
      <c r="AH992" s="42"/>
      <c r="AI992" s="35"/>
      <c r="AJ992" s="42"/>
      <c r="AK992" s="42"/>
      <c r="AL992" s="42"/>
      <c r="AM992" s="42"/>
      <c r="AN992" s="42"/>
      <c r="AO992" s="42"/>
      <c r="AP992" s="41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</row>
    <row r="993" spans="1:53" ht="15.6" customHeight="1">
      <c r="A993" s="36"/>
      <c r="B993" s="36"/>
      <c r="C993" s="36"/>
      <c r="D993" s="34"/>
      <c r="E993" s="38"/>
      <c r="F993" s="38"/>
      <c r="G993" s="40"/>
      <c r="H993" s="40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3"/>
      <c r="AG993" s="42"/>
      <c r="AH993" s="42"/>
      <c r="AI993" s="35"/>
      <c r="AJ993" s="42"/>
      <c r="AK993" s="42"/>
      <c r="AL993" s="42"/>
      <c r="AM993" s="42"/>
      <c r="AN993" s="42"/>
      <c r="AO993" s="42"/>
      <c r="AP993" s="41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</row>
    <row r="994" spans="1:53" ht="15.6" customHeight="1">
      <c r="A994" s="36"/>
      <c r="B994" s="36"/>
      <c r="C994" s="36"/>
      <c r="D994" s="34"/>
      <c r="E994" s="38"/>
      <c r="F994" s="38"/>
      <c r="G994" s="40"/>
      <c r="H994" s="40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3"/>
      <c r="AG994" s="42"/>
      <c r="AH994" s="42"/>
      <c r="AI994" s="35"/>
      <c r="AJ994" s="42"/>
      <c r="AK994" s="42"/>
      <c r="AL994" s="42"/>
      <c r="AM994" s="42"/>
      <c r="AN994" s="42"/>
      <c r="AO994" s="42"/>
      <c r="AP994" s="41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</row>
    <row r="995" spans="1:53" ht="15.6" customHeight="1">
      <c r="A995" s="36"/>
      <c r="B995" s="36"/>
      <c r="C995" s="36"/>
      <c r="D995" s="34"/>
      <c r="E995" s="38"/>
      <c r="F995" s="38"/>
      <c r="G995" s="40"/>
      <c r="H995" s="40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3"/>
      <c r="AG995" s="42"/>
      <c r="AH995" s="42"/>
      <c r="AI995" s="35"/>
      <c r="AJ995" s="42"/>
      <c r="AK995" s="42"/>
      <c r="AL995" s="42"/>
      <c r="AM995" s="42"/>
      <c r="AN995" s="42"/>
      <c r="AO995" s="42"/>
      <c r="AP995" s="41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</row>
    <row r="996" spans="1:53" ht="15.6" customHeight="1">
      <c r="A996" s="36"/>
      <c r="B996" s="36"/>
      <c r="C996" s="36"/>
      <c r="D996" s="34"/>
      <c r="E996" s="38"/>
      <c r="F996" s="38"/>
      <c r="G996" s="40"/>
      <c r="H996" s="40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3"/>
      <c r="AG996" s="42"/>
      <c r="AH996" s="42"/>
      <c r="AI996" s="35"/>
      <c r="AJ996" s="42"/>
      <c r="AK996" s="42"/>
      <c r="AL996" s="42"/>
      <c r="AM996" s="42"/>
      <c r="AN996" s="42"/>
      <c r="AO996" s="42"/>
      <c r="AP996" s="41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</row>
    <row r="997" spans="1:53" ht="15.6" customHeight="1">
      <c r="A997" s="36"/>
      <c r="B997" s="36"/>
      <c r="C997" s="36"/>
      <c r="D997" s="34"/>
      <c r="E997" s="38"/>
      <c r="F997" s="38"/>
      <c r="G997" s="40"/>
      <c r="H997" s="40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3"/>
      <c r="AG997" s="42"/>
      <c r="AH997" s="42"/>
      <c r="AI997" s="35"/>
      <c r="AJ997" s="42"/>
      <c r="AK997" s="42"/>
      <c r="AL997" s="42"/>
      <c r="AM997" s="42"/>
      <c r="AN997" s="42"/>
      <c r="AO997" s="42"/>
      <c r="AP997" s="41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</row>
    <row r="998" spans="1:53" ht="15.6" customHeight="1">
      <c r="A998" s="36"/>
      <c r="B998" s="36"/>
      <c r="C998" s="36"/>
      <c r="D998" s="34"/>
      <c r="E998" s="38"/>
      <c r="F998" s="38"/>
      <c r="G998" s="40"/>
      <c r="H998" s="40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3"/>
      <c r="AG998" s="42"/>
      <c r="AH998" s="42"/>
      <c r="AI998" s="35"/>
      <c r="AJ998" s="42"/>
      <c r="AK998" s="42"/>
      <c r="AL998" s="42"/>
      <c r="AM998" s="42"/>
      <c r="AN998" s="42"/>
      <c r="AO998" s="42"/>
      <c r="AP998" s="41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</row>
    <row r="999" spans="1:53" ht="15.6" customHeight="1">
      <c r="A999" s="36"/>
      <c r="B999" s="36"/>
      <c r="C999" s="36"/>
      <c r="D999" s="34"/>
      <c r="E999" s="38"/>
      <c r="F999" s="38"/>
      <c r="G999" s="40"/>
      <c r="H999" s="40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3"/>
      <c r="AG999" s="42"/>
      <c r="AH999" s="42"/>
      <c r="AI999" s="35"/>
      <c r="AJ999" s="42"/>
      <c r="AK999" s="42"/>
      <c r="AL999" s="42"/>
      <c r="AM999" s="42"/>
      <c r="AN999" s="42"/>
      <c r="AO999" s="42"/>
      <c r="AP999" s="41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</row>
    <row r="1000" spans="1:53" ht="15.6" customHeight="1">
      <c r="A1000" s="36"/>
      <c r="B1000" s="36"/>
      <c r="C1000" s="36"/>
      <c r="D1000" s="34"/>
      <c r="E1000" s="38"/>
      <c r="F1000" s="38"/>
      <c r="G1000" s="40"/>
      <c r="H1000" s="40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3"/>
      <c r="AG1000" s="42"/>
      <c r="AH1000" s="42"/>
      <c r="AI1000" s="35"/>
      <c r="AJ1000" s="42"/>
      <c r="AK1000" s="42"/>
      <c r="AL1000" s="42"/>
      <c r="AM1000" s="42"/>
      <c r="AN1000" s="42"/>
      <c r="AO1000" s="42"/>
      <c r="AP1000" s="41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</row>
    <row r="1001" spans="1:53" ht="15.6" customHeight="1">
      <c r="A1001" s="36"/>
      <c r="B1001" s="36"/>
      <c r="C1001" s="36"/>
      <c r="D1001" s="34"/>
      <c r="E1001" s="38"/>
      <c r="F1001" s="38"/>
      <c r="G1001" s="40"/>
      <c r="H1001" s="40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3"/>
      <c r="AG1001" s="42"/>
      <c r="AH1001" s="42"/>
      <c r="AI1001" s="35"/>
      <c r="AJ1001" s="42"/>
      <c r="AK1001" s="42"/>
      <c r="AL1001" s="42"/>
      <c r="AM1001" s="42"/>
      <c r="AN1001" s="42"/>
      <c r="AO1001" s="42"/>
      <c r="AP1001" s="41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36"/>
      <c r="BA1001" s="36"/>
    </row>
    <row r="1002" spans="1:53" ht="15.6" customHeight="1">
      <c r="A1002" s="36"/>
      <c r="B1002" s="36"/>
      <c r="C1002" s="36"/>
      <c r="D1002" s="34"/>
      <c r="E1002" s="38"/>
      <c r="F1002" s="38"/>
      <c r="G1002" s="40"/>
      <c r="H1002" s="40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3"/>
      <c r="AG1002" s="42"/>
      <c r="AH1002" s="42"/>
      <c r="AI1002" s="35"/>
      <c r="AJ1002" s="42"/>
      <c r="AK1002" s="42"/>
      <c r="AL1002" s="42"/>
      <c r="AM1002" s="42"/>
      <c r="AN1002" s="42"/>
      <c r="AO1002" s="42"/>
      <c r="AP1002" s="41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36"/>
      <c r="BA1002" s="36"/>
    </row>
    <row r="1003" spans="1:53" ht="15.6" customHeight="1">
      <c r="A1003" s="36"/>
      <c r="B1003" s="36"/>
      <c r="C1003" s="36"/>
      <c r="D1003" s="34"/>
      <c r="E1003" s="38"/>
      <c r="F1003" s="38"/>
      <c r="G1003" s="40"/>
      <c r="H1003" s="40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3"/>
      <c r="AG1003" s="42"/>
      <c r="AH1003" s="42"/>
      <c r="AI1003" s="35"/>
      <c r="AJ1003" s="42"/>
      <c r="AK1003" s="42"/>
      <c r="AL1003" s="42"/>
      <c r="AM1003" s="42"/>
      <c r="AN1003" s="42"/>
      <c r="AO1003" s="42"/>
      <c r="AP1003" s="41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36"/>
      <c r="BA1003" s="36"/>
    </row>
    <row r="1004" spans="1:53" ht="15.6" customHeight="1">
      <c r="A1004" s="36"/>
      <c r="B1004" s="36"/>
      <c r="C1004" s="36"/>
      <c r="D1004" s="34"/>
      <c r="E1004" s="38"/>
      <c r="F1004" s="38"/>
      <c r="G1004" s="40"/>
      <c r="H1004" s="40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3"/>
      <c r="AG1004" s="42"/>
      <c r="AH1004" s="42"/>
      <c r="AI1004" s="35"/>
      <c r="AJ1004" s="42"/>
      <c r="AK1004" s="42"/>
      <c r="AL1004" s="42"/>
      <c r="AM1004" s="42"/>
      <c r="AN1004" s="42"/>
      <c r="AO1004" s="42"/>
      <c r="AP1004" s="41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</row>
    <row r="1005" spans="1:53" ht="15.6" customHeight="1">
      <c r="A1005" s="36"/>
      <c r="B1005" s="36"/>
      <c r="C1005" s="36"/>
      <c r="D1005" s="34"/>
      <c r="E1005" s="38"/>
      <c r="F1005" s="38"/>
      <c r="G1005" s="40"/>
      <c r="H1005" s="40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3"/>
      <c r="AG1005" s="42"/>
      <c r="AH1005" s="42"/>
      <c r="AI1005" s="35"/>
      <c r="AJ1005" s="42"/>
      <c r="AK1005" s="42"/>
      <c r="AL1005" s="42"/>
      <c r="AM1005" s="42"/>
      <c r="AN1005" s="42"/>
      <c r="AO1005" s="42"/>
      <c r="AP1005" s="41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</row>
    <row r="1006" spans="1:53" ht="15.6" customHeight="1">
      <c r="A1006" s="36"/>
      <c r="B1006" s="36"/>
      <c r="C1006" s="36"/>
      <c r="D1006" s="34"/>
      <c r="E1006" s="38"/>
      <c r="F1006" s="38"/>
      <c r="G1006" s="40"/>
      <c r="H1006" s="40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3"/>
      <c r="AG1006" s="42"/>
      <c r="AH1006" s="42"/>
      <c r="AI1006" s="35"/>
      <c r="AJ1006" s="42"/>
      <c r="AK1006" s="42"/>
      <c r="AL1006" s="42"/>
      <c r="AM1006" s="42"/>
      <c r="AN1006" s="42"/>
      <c r="AO1006" s="42"/>
      <c r="AP1006" s="41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36"/>
      <c r="BA1006" s="36"/>
    </row>
    <row r="1007" spans="1:53" ht="15.6" customHeight="1">
      <c r="A1007" s="36"/>
      <c r="B1007" s="36"/>
      <c r="C1007" s="36"/>
      <c r="D1007" s="34"/>
      <c r="E1007" s="38"/>
      <c r="F1007" s="38"/>
      <c r="G1007" s="40"/>
      <c r="H1007" s="40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3"/>
      <c r="AG1007" s="42"/>
      <c r="AH1007" s="42"/>
      <c r="AI1007" s="35"/>
      <c r="AJ1007" s="42"/>
      <c r="AK1007" s="42"/>
      <c r="AL1007" s="42"/>
      <c r="AM1007" s="42"/>
      <c r="AN1007" s="42"/>
      <c r="AO1007" s="42"/>
      <c r="AP1007" s="41"/>
      <c r="AQ1007" s="36"/>
      <c r="AR1007" s="36"/>
      <c r="AS1007" s="36"/>
      <c r="AT1007" s="36"/>
      <c r="AU1007" s="36"/>
      <c r="AV1007" s="36"/>
      <c r="AW1007" s="36"/>
      <c r="AX1007" s="36"/>
      <c r="AY1007" s="36"/>
      <c r="AZ1007" s="36"/>
      <c r="BA1007" s="36"/>
    </row>
    <row r="1008" spans="1:53" ht="15.6" customHeight="1">
      <c r="A1008" s="36"/>
      <c r="B1008" s="36"/>
      <c r="C1008" s="36"/>
      <c r="D1008" s="34"/>
      <c r="E1008" s="38"/>
      <c r="F1008" s="38"/>
      <c r="G1008" s="40"/>
      <c r="H1008" s="40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3"/>
      <c r="AG1008" s="42"/>
      <c r="AH1008" s="42"/>
      <c r="AI1008" s="35"/>
      <c r="AJ1008" s="42"/>
      <c r="AK1008" s="42"/>
      <c r="AL1008" s="42"/>
      <c r="AM1008" s="42"/>
      <c r="AN1008" s="42"/>
      <c r="AO1008" s="42"/>
      <c r="AP1008" s="41"/>
      <c r="AQ1008" s="36"/>
      <c r="AR1008" s="36"/>
      <c r="AS1008" s="36"/>
      <c r="AT1008" s="36"/>
      <c r="AU1008" s="36"/>
      <c r="AV1008" s="36"/>
      <c r="AW1008" s="36"/>
      <c r="AX1008" s="36"/>
      <c r="AY1008" s="36"/>
      <c r="AZ1008" s="36"/>
      <c r="BA1008" s="36"/>
    </row>
    <row r="1009" spans="1:53" ht="15.6" customHeight="1">
      <c r="A1009" s="36"/>
      <c r="B1009" s="36"/>
      <c r="C1009" s="36"/>
      <c r="D1009" s="34"/>
      <c r="E1009" s="38"/>
      <c r="F1009" s="38"/>
      <c r="G1009" s="40"/>
      <c r="H1009" s="40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2"/>
      <c r="AF1009" s="43"/>
      <c r="AG1009" s="42"/>
      <c r="AH1009" s="42"/>
      <c r="AI1009" s="35"/>
      <c r="AJ1009" s="42"/>
      <c r="AK1009" s="42"/>
      <c r="AL1009" s="42"/>
      <c r="AM1009" s="42"/>
      <c r="AN1009" s="42"/>
      <c r="AO1009" s="42"/>
      <c r="AP1009" s="41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36"/>
      <c r="BA1009" s="36"/>
    </row>
    <row r="1010" spans="1:53" ht="15.6" customHeight="1">
      <c r="A1010" s="36"/>
      <c r="B1010" s="36"/>
      <c r="C1010" s="36"/>
      <c r="D1010" s="34"/>
      <c r="E1010" s="38"/>
      <c r="F1010" s="38"/>
      <c r="G1010" s="40"/>
      <c r="H1010" s="40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3"/>
      <c r="AG1010" s="42"/>
      <c r="AH1010" s="42"/>
      <c r="AI1010" s="35"/>
      <c r="AJ1010" s="42"/>
      <c r="AK1010" s="42"/>
      <c r="AL1010" s="42"/>
      <c r="AM1010" s="42"/>
      <c r="AN1010" s="42"/>
      <c r="AO1010" s="42"/>
      <c r="AP1010" s="41"/>
      <c r="AQ1010" s="36"/>
      <c r="AR1010" s="36"/>
      <c r="AS1010" s="36"/>
      <c r="AT1010" s="36"/>
      <c r="AU1010" s="36"/>
      <c r="AV1010" s="36"/>
      <c r="AW1010" s="36"/>
      <c r="AX1010" s="36"/>
      <c r="AY1010" s="36"/>
      <c r="AZ1010" s="36"/>
      <c r="BA1010" s="36"/>
    </row>
    <row r="1011" spans="1:53" ht="15.6" customHeight="1">
      <c r="A1011" s="36"/>
      <c r="B1011" s="36"/>
      <c r="C1011" s="36"/>
      <c r="D1011" s="34"/>
      <c r="E1011" s="38"/>
      <c r="F1011" s="38"/>
      <c r="G1011" s="40"/>
      <c r="H1011" s="40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2"/>
      <c r="AF1011" s="43"/>
      <c r="AG1011" s="42"/>
      <c r="AH1011" s="42"/>
      <c r="AI1011" s="35"/>
      <c r="AJ1011" s="42"/>
      <c r="AK1011" s="42"/>
      <c r="AL1011" s="42"/>
      <c r="AM1011" s="42"/>
      <c r="AN1011" s="42"/>
      <c r="AO1011" s="42"/>
      <c r="AP1011" s="41"/>
      <c r="AQ1011" s="36"/>
      <c r="AR1011" s="36"/>
      <c r="AS1011" s="36"/>
      <c r="AT1011" s="36"/>
      <c r="AU1011" s="36"/>
      <c r="AV1011" s="36"/>
      <c r="AW1011" s="36"/>
      <c r="AX1011" s="36"/>
      <c r="AY1011" s="36"/>
      <c r="AZ1011" s="36"/>
      <c r="BA1011" s="36"/>
    </row>
    <row r="1012" spans="1:53" ht="15.6" customHeight="1">
      <c r="A1012" s="36"/>
      <c r="B1012" s="36"/>
      <c r="C1012" s="36"/>
      <c r="D1012" s="34"/>
      <c r="E1012" s="38"/>
      <c r="F1012" s="38"/>
      <c r="G1012" s="40"/>
      <c r="H1012" s="40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3"/>
      <c r="AG1012" s="42"/>
      <c r="AH1012" s="42"/>
      <c r="AI1012" s="35"/>
      <c r="AJ1012" s="42"/>
      <c r="AK1012" s="42"/>
      <c r="AL1012" s="42"/>
      <c r="AM1012" s="42"/>
      <c r="AN1012" s="42"/>
      <c r="AO1012" s="42"/>
      <c r="AP1012" s="41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36"/>
      <c r="BA1012" s="36"/>
    </row>
    <row r="1013" spans="1:53" ht="15.6" customHeight="1">
      <c r="A1013" s="36"/>
      <c r="B1013" s="36"/>
      <c r="C1013" s="36"/>
      <c r="D1013" s="34"/>
      <c r="E1013" s="38"/>
      <c r="F1013" s="38"/>
      <c r="G1013" s="40"/>
      <c r="H1013" s="40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3"/>
      <c r="AG1013" s="42"/>
      <c r="AH1013" s="42"/>
      <c r="AI1013" s="35"/>
      <c r="AJ1013" s="42"/>
      <c r="AK1013" s="42"/>
      <c r="AL1013" s="42"/>
      <c r="AM1013" s="42"/>
      <c r="AN1013" s="42"/>
      <c r="AO1013" s="42"/>
      <c r="AP1013" s="41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</row>
    <row r="1014" spans="1:53" ht="15.6" customHeight="1">
      <c r="A1014" s="36"/>
      <c r="B1014" s="36"/>
      <c r="C1014" s="36"/>
      <c r="D1014" s="34"/>
      <c r="E1014" s="38"/>
      <c r="F1014" s="38"/>
      <c r="G1014" s="40"/>
      <c r="H1014" s="40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3"/>
      <c r="AG1014" s="42"/>
      <c r="AH1014" s="42"/>
      <c r="AI1014" s="35"/>
      <c r="AJ1014" s="42"/>
      <c r="AK1014" s="42"/>
      <c r="AL1014" s="42"/>
      <c r="AM1014" s="42"/>
      <c r="AN1014" s="42"/>
      <c r="AO1014" s="42"/>
      <c r="AP1014" s="41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</row>
    <row r="1015" spans="1:53" ht="15.6" customHeight="1">
      <c r="A1015" s="36"/>
      <c r="B1015" s="36"/>
      <c r="C1015" s="36"/>
      <c r="D1015" s="34"/>
      <c r="E1015" s="38"/>
      <c r="F1015" s="38"/>
      <c r="G1015" s="40"/>
      <c r="H1015" s="40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3"/>
      <c r="AG1015" s="42"/>
      <c r="AH1015" s="42"/>
      <c r="AI1015" s="35"/>
      <c r="AJ1015" s="42"/>
      <c r="AK1015" s="42"/>
      <c r="AL1015" s="42"/>
      <c r="AM1015" s="42"/>
      <c r="AN1015" s="42"/>
      <c r="AO1015" s="42"/>
      <c r="AP1015" s="41"/>
      <c r="AQ1015" s="36"/>
      <c r="AR1015" s="36"/>
      <c r="AS1015" s="36"/>
      <c r="AT1015" s="36"/>
      <c r="AU1015" s="36"/>
      <c r="AV1015" s="36"/>
      <c r="AW1015" s="36"/>
      <c r="AX1015" s="36"/>
      <c r="AY1015" s="36"/>
      <c r="AZ1015" s="36"/>
      <c r="BA1015" s="36"/>
    </row>
    <row r="1016" spans="1:53" ht="15.6" customHeight="1">
      <c r="A1016" s="36"/>
      <c r="B1016" s="36"/>
      <c r="C1016" s="36"/>
      <c r="D1016" s="34"/>
      <c r="E1016" s="38"/>
      <c r="F1016" s="38"/>
      <c r="G1016" s="40"/>
      <c r="H1016" s="40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3"/>
      <c r="AG1016" s="42"/>
      <c r="AH1016" s="42"/>
      <c r="AI1016" s="35"/>
      <c r="AJ1016" s="42"/>
      <c r="AK1016" s="42"/>
      <c r="AL1016" s="42"/>
      <c r="AM1016" s="42"/>
      <c r="AN1016" s="42"/>
      <c r="AO1016" s="42"/>
      <c r="AP1016" s="41"/>
      <c r="AQ1016" s="36"/>
      <c r="AR1016" s="36"/>
      <c r="AS1016" s="36"/>
      <c r="AT1016" s="36"/>
      <c r="AU1016" s="36"/>
      <c r="AV1016" s="36"/>
      <c r="AW1016" s="36"/>
      <c r="AX1016" s="36"/>
      <c r="AY1016" s="36"/>
      <c r="AZ1016" s="36"/>
      <c r="BA1016" s="36"/>
    </row>
    <row r="1017" spans="1:53" ht="15.6" customHeight="1">
      <c r="A1017" s="36"/>
      <c r="B1017" s="36"/>
      <c r="C1017" s="36"/>
      <c r="D1017" s="34"/>
      <c r="E1017" s="38"/>
      <c r="F1017" s="38"/>
      <c r="G1017" s="40"/>
      <c r="H1017" s="40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2"/>
      <c r="AF1017" s="43"/>
      <c r="AG1017" s="42"/>
      <c r="AH1017" s="42"/>
      <c r="AI1017" s="35"/>
      <c r="AJ1017" s="42"/>
      <c r="AK1017" s="42"/>
      <c r="AL1017" s="42"/>
      <c r="AM1017" s="42"/>
      <c r="AN1017" s="42"/>
      <c r="AO1017" s="42"/>
      <c r="AP1017" s="41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36"/>
      <c r="BA1017" s="36"/>
    </row>
    <row r="1018" spans="1:53" ht="15.6" customHeight="1">
      <c r="A1018" s="36"/>
      <c r="B1018" s="36"/>
      <c r="C1018" s="36"/>
      <c r="D1018" s="34"/>
      <c r="E1018" s="38"/>
      <c r="F1018" s="38"/>
      <c r="G1018" s="40"/>
      <c r="H1018" s="40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3"/>
      <c r="AG1018" s="42"/>
      <c r="AH1018" s="42"/>
      <c r="AI1018" s="35"/>
      <c r="AJ1018" s="42"/>
      <c r="AK1018" s="42"/>
      <c r="AL1018" s="42"/>
      <c r="AM1018" s="42"/>
      <c r="AN1018" s="42"/>
      <c r="AO1018" s="42"/>
      <c r="AP1018" s="41"/>
      <c r="AQ1018" s="36"/>
      <c r="AR1018" s="36"/>
      <c r="AS1018" s="36"/>
      <c r="AT1018" s="36"/>
      <c r="AU1018" s="36"/>
      <c r="AV1018" s="36"/>
      <c r="AW1018" s="36"/>
      <c r="AX1018" s="36"/>
      <c r="AY1018" s="36"/>
      <c r="AZ1018" s="36"/>
      <c r="BA1018" s="36"/>
    </row>
    <row r="1019" spans="1:53" ht="15.6" customHeight="1">
      <c r="A1019" s="36"/>
      <c r="B1019" s="36"/>
      <c r="C1019" s="36"/>
      <c r="D1019" s="34"/>
      <c r="E1019" s="38"/>
      <c r="F1019" s="38"/>
      <c r="G1019" s="40"/>
      <c r="H1019" s="40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  <c r="AF1019" s="43"/>
      <c r="AG1019" s="42"/>
      <c r="AH1019" s="42"/>
      <c r="AI1019" s="35"/>
      <c r="AJ1019" s="42"/>
      <c r="AK1019" s="42"/>
      <c r="AL1019" s="42"/>
      <c r="AM1019" s="42"/>
      <c r="AN1019" s="42"/>
      <c r="AO1019" s="42"/>
      <c r="AP1019" s="41"/>
      <c r="AQ1019" s="36"/>
      <c r="AR1019" s="36"/>
      <c r="AS1019" s="36"/>
      <c r="AT1019" s="36"/>
      <c r="AU1019" s="36"/>
      <c r="AV1019" s="36"/>
      <c r="AW1019" s="36"/>
      <c r="AX1019" s="36"/>
      <c r="AY1019" s="36"/>
      <c r="AZ1019" s="36"/>
      <c r="BA1019" s="36"/>
    </row>
    <row r="1020" spans="1:53" ht="15.6" customHeight="1">
      <c r="A1020" s="36"/>
      <c r="B1020" s="36"/>
      <c r="C1020" s="36"/>
      <c r="D1020" s="34"/>
      <c r="E1020" s="38"/>
      <c r="F1020" s="38"/>
      <c r="G1020" s="40"/>
      <c r="H1020" s="40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  <c r="AF1020" s="43"/>
      <c r="AG1020" s="42"/>
      <c r="AH1020" s="42"/>
      <c r="AI1020" s="35"/>
      <c r="AJ1020" s="42"/>
      <c r="AK1020" s="42"/>
      <c r="AL1020" s="42"/>
      <c r="AM1020" s="42"/>
      <c r="AN1020" s="42"/>
      <c r="AO1020" s="42"/>
      <c r="AP1020" s="41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36"/>
      <c r="BA1020" s="36"/>
    </row>
    <row r="1021" spans="1:53" ht="15.6" customHeight="1">
      <c r="A1021" s="36"/>
      <c r="B1021" s="36"/>
      <c r="C1021" s="36"/>
      <c r="D1021" s="34"/>
      <c r="E1021" s="38"/>
      <c r="F1021" s="38"/>
      <c r="G1021" s="40"/>
      <c r="H1021" s="40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  <c r="AF1021" s="43"/>
      <c r="AG1021" s="42"/>
      <c r="AH1021" s="42"/>
      <c r="AI1021" s="35"/>
      <c r="AJ1021" s="42"/>
      <c r="AK1021" s="42"/>
      <c r="AL1021" s="42"/>
      <c r="AM1021" s="42"/>
      <c r="AN1021" s="42"/>
      <c r="AO1021" s="42"/>
      <c r="AP1021" s="41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36"/>
      <c r="BA1021" s="36"/>
    </row>
    <row r="1022" spans="1:53" ht="15.6" customHeight="1">
      <c r="A1022" s="36"/>
      <c r="B1022" s="36"/>
      <c r="C1022" s="36"/>
      <c r="D1022" s="34"/>
      <c r="E1022" s="38"/>
      <c r="F1022" s="38"/>
      <c r="G1022" s="40"/>
      <c r="H1022" s="40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3"/>
      <c r="AG1022" s="42"/>
      <c r="AH1022" s="42"/>
      <c r="AI1022" s="35"/>
      <c r="AJ1022" s="42"/>
      <c r="AK1022" s="42"/>
      <c r="AL1022" s="42"/>
      <c r="AM1022" s="42"/>
      <c r="AN1022" s="42"/>
      <c r="AO1022" s="42"/>
      <c r="AP1022" s="41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36"/>
      <c r="BA1022" s="36"/>
    </row>
    <row r="1023" spans="1:53" ht="15.6" customHeight="1">
      <c r="A1023" s="36"/>
      <c r="B1023" s="36"/>
      <c r="C1023" s="36"/>
      <c r="D1023" s="34"/>
      <c r="E1023" s="38"/>
      <c r="F1023" s="38"/>
      <c r="G1023" s="40"/>
      <c r="H1023" s="40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  <c r="AF1023" s="43"/>
      <c r="AG1023" s="42"/>
      <c r="AH1023" s="42"/>
      <c r="AI1023" s="35"/>
      <c r="AJ1023" s="42"/>
      <c r="AK1023" s="42"/>
      <c r="AL1023" s="42"/>
      <c r="AM1023" s="42"/>
      <c r="AN1023" s="42"/>
      <c r="AO1023" s="42"/>
      <c r="AP1023" s="41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36"/>
      <c r="BA1023" s="36"/>
    </row>
    <row r="1024" spans="1:53" ht="15.6" customHeight="1">
      <c r="A1024" s="36"/>
      <c r="B1024" s="36"/>
      <c r="C1024" s="36"/>
      <c r="D1024" s="34"/>
      <c r="E1024" s="38"/>
      <c r="F1024" s="38"/>
      <c r="G1024" s="40"/>
      <c r="H1024" s="40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  <c r="AF1024" s="43"/>
      <c r="AG1024" s="42"/>
      <c r="AH1024" s="42"/>
      <c r="AI1024" s="35"/>
      <c r="AJ1024" s="42"/>
      <c r="AK1024" s="42"/>
      <c r="AL1024" s="42"/>
      <c r="AM1024" s="42"/>
      <c r="AN1024" s="42"/>
      <c r="AO1024" s="42"/>
      <c r="AP1024" s="41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36"/>
      <c r="BA1024" s="36"/>
    </row>
    <row r="1025" spans="1:53" ht="15.6" customHeight="1">
      <c r="A1025" s="36"/>
      <c r="B1025" s="36"/>
      <c r="C1025" s="36"/>
      <c r="D1025" s="34"/>
      <c r="E1025" s="38"/>
      <c r="F1025" s="38"/>
      <c r="G1025" s="40"/>
      <c r="H1025" s="40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42"/>
      <c r="W1025" s="42"/>
      <c r="X1025" s="42"/>
      <c r="Y1025" s="42"/>
      <c r="Z1025" s="42"/>
      <c r="AA1025" s="42"/>
      <c r="AB1025" s="42"/>
      <c r="AC1025" s="42"/>
      <c r="AD1025" s="42"/>
      <c r="AE1025" s="42"/>
      <c r="AF1025" s="43"/>
      <c r="AG1025" s="42"/>
      <c r="AH1025" s="42"/>
      <c r="AI1025" s="35"/>
      <c r="AJ1025" s="42"/>
      <c r="AK1025" s="42"/>
      <c r="AL1025" s="42"/>
      <c r="AM1025" s="42"/>
      <c r="AN1025" s="42"/>
      <c r="AO1025" s="42"/>
      <c r="AP1025" s="41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</row>
    <row r="1026" spans="1:53" ht="15.6" customHeight="1">
      <c r="A1026" s="36"/>
      <c r="B1026" s="36"/>
      <c r="C1026" s="36"/>
      <c r="D1026" s="34"/>
      <c r="E1026" s="38"/>
      <c r="F1026" s="38"/>
      <c r="G1026" s="40"/>
      <c r="H1026" s="40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3"/>
      <c r="AG1026" s="42"/>
      <c r="AH1026" s="42"/>
      <c r="AI1026" s="35"/>
      <c r="AJ1026" s="42"/>
      <c r="AK1026" s="42"/>
      <c r="AL1026" s="42"/>
      <c r="AM1026" s="42"/>
      <c r="AN1026" s="42"/>
      <c r="AO1026" s="42"/>
      <c r="AP1026" s="41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</row>
    <row r="1027" spans="1:53" ht="15.6" customHeight="1">
      <c r="A1027" s="36"/>
      <c r="B1027" s="36"/>
      <c r="C1027" s="36"/>
      <c r="D1027" s="34"/>
      <c r="E1027" s="38"/>
      <c r="F1027" s="38"/>
      <c r="G1027" s="40"/>
      <c r="H1027" s="40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42"/>
      <c r="W1027" s="42"/>
      <c r="X1027" s="42"/>
      <c r="Y1027" s="42"/>
      <c r="Z1027" s="42"/>
      <c r="AA1027" s="42"/>
      <c r="AB1027" s="42"/>
      <c r="AC1027" s="42"/>
      <c r="AD1027" s="42"/>
      <c r="AE1027" s="42"/>
      <c r="AF1027" s="43"/>
      <c r="AG1027" s="42"/>
      <c r="AH1027" s="42"/>
      <c r="AI1027" s="35"/>
      <c r="AJ1027" s="42"/>
      <c r="AK1027" s="42"/>
      <c r="AL1027" s="42"/>
      <c r="AM1027" s="42"/>
      <c r="AN1027" s="42"/>
      <c r="AO1027" s="42"/>
      <c r="AP1027" s="41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36"/>
      <c r="BA1027" s="36"/>
    </row>
    <row r="1028" spans="1:53" ht="15.6" customHeight="1">
      <c r="A1028" s="36"/>
      <c r="B1028" s="36"/>
      <c r="C1028" s="36"/>
      <c r="D1028" s="34"/>
      <c r="E1028" s="38"/>
      <c r="F1028" s="38"/>
      <c r="G1028" s="40"/>
      <c r="H1028" s="40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3"/>
      <c r="AG1028" s="42"/>
      <c r="AH1028" s="42"/>
      <c r="AI1028" s="35"/>
      <c r="AJ1028" s="42"/>
      <c r="AK1028" s="42"/>
      <c r="AL1028" s="42"/>
      <c r="AM1028" s="42"/>
      <c r="AN1028" s="42"/>
      <c r="AO1028" s="42"/>
      <c r="AP1028" s="41"/>
      <c r="AQ1028" s="36"/>
      <c r="AR1028" s="36"/>
      <c r="AS1028" s="36"/>
      <c r="AT1028" s="36"/>
      <c r="AU1028" s="36"/>
      <c r="AV1028" s="36"/>
      <c r="AW1028" s="36"/>
      <c r="AX1028" s="36"/>
      <c r="AY1028" s="36"/>
      <c r="AZ1028" s="36"/>
      <c r="BA1028" s="36"/>
    </row>
    <row r="1029" spans="1:53" ht="15.6" customHeight="1">
      <c r="A1029" s="36"/>
      <c r="B1029" s="36"/>
      <c r="C1029" s="36"/>
      <c r="D1029" s="34"/>
      <c r="E1029" s="38"/>
      <c r="F1029" s="38"/>
      <c r="G1029" s="40"/>
      <c r="H1029" s="40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  <c r="AF1029" s="43"/>
      <c r="AG1029" s="42"/>
      <c r="AH1029" s="42"/>
      <c r="AI1029" s="35"/>
      <c r="AJ1029" s="42"/>
      <c r="AK1029" s="42"/>
      <c r="AL1029" s="42"/>
      <c r="AM1029" s="42"/>
      <c r="AN1029" s="42"/>
      <c r="AO1029" s="42"/>
      <c r="AP1029" s="41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36"/>
      <c r="BA1029" s="36"/>
    </row>
    <row r="1030" spans="1:53" ht="15.6" customHeight="1"/>
    <row r="1031" spans="1:53" ht="15.6" customHeight="1"/>
    <row r="1032" spans="1:53" ht="15.6" customHeight="1"/>
    <row r="1033" spans="1:53" ht="15.6" customHeight="1"/>
    <row r="1034" spans="1:53" ht="15.6" customHeight="1"/>
    <row r="1035" spans="1:53" ht="15.6" customHeight="1"/>
    <row r="1036" spans="1:53" ht="15.6" customHeight="1"/>
    <row r="1037" spans="1:53" ht="15.6" customHeight="1"/>
    <row r="1038" spans="1:53" ht="15.6" customHeight="1"/>
    <row r="1039" spans="1:53" ht="15.6" customHeight="1"/>
    <row r="1040" spans="1:53" ht="15.6" customHeight="1"/>
    <row r="1041" ht="15.6" customHeight="1"/>
    <row r="1042" ht="15.6" customHeight="1"/>
    <row r="1043" ht="15.6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43">
    <cfRule type="expression" dxfId="1334" priority="123">
      <formula>COUNTIF($C$1:$C$1038, C1) &gt; 1</formula>
    </cfRule>
  </conditionalFormatting>
  <conditionalFormatting sqref="C3:C9">
    <cfRule type="expression" dxfId="1333" priority="113">
      <formula>C3=#REF!</formula>
    </cfRule>
  </conditionalFormatting>
  <conditionalFormatting sqref="C3:C20 C22:C41">
    <cfRule type="expression" dxfId="1332" priority="38">
      <formula>COUNTIF($B$2:$B$988, C3) &gt; 1</formula>
    </cfRule>
    <cfRule type="expression" dxfId="1331" priority="39">
      <formula>COUNTIF($B$2:$B$989, C3) &gt; 1</formula>
    </cfRule>
  </conditionalFormatting>
  <conditionalFormatting sqref="C3:C20">
    <cfRule type="expression" dxfId="1330" priority="16">
      <formula>COUNTIF($B$2:$B$947, C3) &gt; 1</formula>
    </cfRule>
    <cfRule type="expression" dxfId="1329" priority="9">
      <formula>COUNTIF($C$1:$C$967, C3) &gt; 1</formula>
    </cfRule>
    <cfRule type="expression" dxfId="1328" priority="10">
      <formula>COUNTIF($B$2:$B$948, C3) &gt; 1</formula>
    </cfRule>
    <cfRule type="expression" dxfId="1327" priority="11">
      <formula>COUNTIF($C$1:$C$968, C3) &gt; 1</formula>
    </cfRule>
    <cfRule type="expression" dxfId="1326" priority="12">
      <formula>COUNTIF($B$2:$B$949, C3) &gt; 1</formula>
    </cfRule>
    <cfRule type="expression" dxfId="1325" priority="13">
      <formula>COUNTIF($C$1:$C$965, C3) &gt; 1</formula>
    </cfRule>
    <cfRule type="expression" dxfId="1324" priority="14">
      <formula>COUNTIF($B$2:$B$946, C3) &gt; 1</formula>
    </cfRule>
  </conditionalFormatting>
  <conditionalFormatting sqref="C3:C21">
    <cfRule type="expression" dxfId="1323" priority="3">
      <formula>COUNTIF($C$1:$C$970, C3) &gt; 1</formula>
    </cfRule>
    <cfRule type="expression" dxfId="1322" priority="15">
      <formula>COUNTIF($C$1:$C$966, C3) &gt; 1</formula>
    </cfRule>
  </conditionalFormatting>
  <conditionalFormatting sqref="C3:C22">
    <cfRule type="expression" dxfId="1321" priority="21">
      <formula>COUNTIF($C$1:$C$971, C3) &gt; 1</formula>
    </cfRule>
    <cfRule type="expression" dxfId="1320" priority="22">
      <formula>COUNTIF($B$2:$B$952, C3) &gt; 1</formula>
    </cfRule>
    <cfRule type="expression" dxfId="1319" priority="23">
      <formula>COUNTIF($B$2:$B$953, C3) &gt; 1</formula>
    </cfRule>
  </conditionalFormatting>
  <conditionalFormatting sqref="C3:C23">
    <cfRule type="expression" dxfId="1318" priority="6">
      <formula>COUNTIF($C$1:$C$975, C3) &gt; 1</formula>
    </cfRule>
    <cfRule type="expression" dxfId="1317" priority="17">
      <formula>COUNTIF($C$1:$C$973, C3) &gt; 1</formula>
    </cfRule>
    <cfRule type="expression" dxfId="1316" priority="18">
      <formula>COUNTIF($B$2:$B$954, C3) &gt; 1</formula>
    </cfRule>
    <cfRule type="expression" dxfId="1315" priority="19">
      <formula>COUNTIF($C$1:$C$974, C3) &gt; 1</formula>
    </cfRule>
    <cfRule type="expression" dxfId="1314" priority="20">
      <formula>COUNTIF($B$2:$B$955, C3) &gt; 1</formula>
    </cfRule>
  </conditionalFormatting>
  <conditionalFormatting sqref="C3:C25">
    <cfRule type="expression" dxfId="1313" priority="27">
      <formula>COUNTIF($C$1:$C$972, C3) &gt; 1</formula>
    </cfRule>
  </conditionalFormatting>
  <conditionalFormatting sqref="C3:C26">
    <cfRule type="expression" dxfId="1312" priority="85">
      <formula>COUNTIF($B$2:$B$959, C3) &gt; 1</formula>
    </cfRule>
    <cfRule type="expression" dxfId="1311" priority="78">
      <formula>COUNTIF($C$1:$C$979, C3) &gt; 1</formula>
    </cfRule>
    <cfRule type="expression" dxfId="1310" priority="79">
      <formula>COUNTIF($B$2:$B$960, C3) &gt; 1</formula>
    </cfRule>
    <cfRule type="expression" dxfId="1309" priority="80">
      <formula>COUNTIF($C$1:$C$980, C3) &gt; 1</formula>
    </cfRule>
    <cfRule type="expression" dxfId="1308" priority="81">
      <formula>COUNTIF($B$2:$B$961, C3) &gt; 1</formula>
    </cfRule>
    <cfRule type="expression" dxfId="1307" priority="82">
      <formula>COUNTIF($C$1:$C$977, C3) &gt; 1</formula>
    </cfRule>
    <cfRule type="expression" dxfId="1306" priority="83">
      <formula>COUNTIF($B$2:$B$958, C3) &gt; 1</formula>
    </cfRule>
  </conditionalFormatting>
  <conditionalFormatting sqref="C3:C27">
    <cfRule type="expression" dxfId="1305" priority="68">
      <formula>COUNTIF($C$1:$C$982, C3) &gt; 1</formula>
    </cfRule>
    <cfRule type="expression" dxfId="1304" priority="84">
      <formula>COUNTIF($C$1:$C$978, C3) &gt; 1</formula>
    </cfRule>
  </conditionalFormatting>
  <conditionalFormatting sqref="C3:C28">
    <cfRule type="expression" dxfId="1303" priority="90">
      <formula>COUNTIF($C$1:$C$983, C3) &gt; 1</formula>
    </cfRule>
    <cfRule type="expression" dxfId="1302" priority="92">
      <formula>COUNTIF($B$2:$B$965, C3) &gt; 1</formula>
    </cfRule>
    <cfRule type="expression" dxfId="1301" priority="7">
      <formula>COUNTIF($B$1:$B$975, C3) &gt; 1</formula>
    </cfRule>
    <cfRule type="expression" dxfId="1300" priority="91">
      <formula>COUNTIF($B$2:$B$964, C3) &gt; 1</formula>
    </cfRule>
  </conditionalFormatting>
  <conditionalFormatting sqref="C3:C29">
    <cfRule type="expression" dxfId="1299" priority="2">
      <formula>COUNTIF($B$1:$B$966, C3) &gt; 1</formula>
    </cfRule>
    <cfRule type="expression" dxfId="1298" priority="5">
      <formula>COUNTIF($B$1:$B$970, C3) &gt; 1</formula>
    </cfRule>
    <cfRule type="expression" dxfId="1297" priority="89">
      <formula>COUNTIF($B$2:$B$967, C3) &gt; 1</formula>
    </cfRule>
    <cfRule type="expression" dxfId="1296" priority="35">
      <formula>COUNTIF($B$2:$B$969, C3) &gt; 1</formula>
    </cfRule>
    <cfRule type="expression" dxfId="1295" priority="34">
      <formula>COUNTIF($C$1:$C$988, C3) &gt; 1</formula>
    </cfRule>
    <cfRule type="expression" dxfId="1294" priority="87">
      <formula>COUNTIF($B$2:$B$966, C3) &gt; 1</formula>
    </cfRule>
    <cfRule type="expression" dxfId="1293" priority="86">
      <formula>COUNTIF($C$1:$C$985, C3) &gt; 1</formula>
    </cfRule>
    <cfRule type="expression" dxfId="1292" priority="33">
      <formula>COUNTIF($B$2:$B$968, C3) &gt; 1</formula>
    </cfRule>
    <cfRule type="expression" dxfId="1291" priority="88">
      <formula>COUNTIF($C$1:$C$986, C3) &gt; 1</formula>
    </cfRule>
    <cfRule type="expression" dxfId="1290" priority="72">
      <formula>COUNTIF($C$1:$C$987, C3) &gt; 1</formula>
    </cfRule>
    <cfRule type="expression" dxfId="1289" priority="50">
      <formula>COUNTIF($B$2:$B$975, C3) &gt; 1</formula>
    </cfRule>
    <cfRule type="expression" dxfId="1288" priority="51">
      <formula>COUNTIF($B$2:$B$976, C3) &gt; 1</formula>
    </cfRule>
    <cfRule type="expression" dxfId="1287" priority="52">
      <formula>COUNTIF($B$2:$B$974, C3) &gt; 1</formula>
    </cfRule>
    <cfRule type="expression" dxfId="1286" priority="8">
      <formula>COUNTIF($B$1:$B$988, C3) &gt; 1</formula>
    </cfRule>
  </conditionalFormatting>
  <conditionalFormatting sqref="C3:C31">
    <cfRule type="expression" dxfId="1285" priority="1">
      <formula>COUNTIF($M$2:$M$73, C3) &gt; 1</formula>
    </cfRule>
    <cfRule type="expression" dxfId="1284" priority="25">
      <formula>COUNTIF($L$2:$L$73, C3) &gt; 1</formula>
    </cfRule>
    <cfRule type="expression" dxfId="1283" priority="24">
      <formula>COUNTIF($C$1:$C$996, C3) &gt; 1</formula>
    </cfRule>
    <cfRule type="expression" dxfId="1282" priority="26">
      <formula>COUNTIF($B$2:$B$74, C3) &gt; 1</formula>
    </cfRule>
  </conditionalFormatting>
  <conditionalFormatting sqref="C3:C32">
    <cfRule type="expression" dxfId="1281" priority="104">
      <formula>COUNTIF($C$1:$C$990, C3) &gt; 1</formula>
    </cfRule>
    <cfRule type="expression" dxfId="1280" priority="99">
      <formula>COUNTIF($B$2:$B$972, C3) &gt; 1</formula>
    </cfRule>
    <cfRule type="expression" dxfId="1279" priority="100">
      <formula>COUNTIF($C$1:$C$992, C3) &gt; 1</formula>
    </cfRule>
    <cfRule type="expression" dxfId="1278" priority="101">
      <formula>COUNTIF($B$2:$B$973, C3) &gt; 1</formula>
    </cfRule>
    <cfRule type="expression" dxfId="1277" priority="102">
      <formula>COUNTIF($C$1:$C$989, C3) &gt; 1</formula>
    </cfRule>
    <cfRule type="expression" dxfId="1276" priority="103">
      <formula>COUNTIF($B$2:$B$970, C3) &gt; 1</formula>
    </cfRule>
    <cfRule type="expression" dxfId="1275" priority="105">
      <formula>COUNTIF($B$2:$B$971, C3) &gt; 1</formula>
    </cfRule>
    <cfRule type="expression" dxfId="1274" priority="69">
      <formula>COUNTIF($C$1:$C$993, C3) &gt; 1</formula>
    </cfRule>
    <cfRule type="expression" dxfId="1273" priority="118">
      <formula>COUNTIF($C$1:$C$984, C3) &gt; 1</formula>
    </cfRule>
  </conditionalFormatting>
  <conditionalFormatting sqref="C3:C33">
    <cfRule type="expression" dxfId="1272" priority="117">
      <formula>COUNTIF($C$1:$C$991, C3) &gt; 1</formula>
    </cfRule>
    <cfRule type="expression" dxfId="1271" priority="71">
      <formula>COUNTIF($C$1:$C$994, C3) &gt; 1</formula>
    </cfRule>
  </conditionalFormatting>
  <conditionalFormatting sqref="C3:C34">
    <cfRule type="expression" dxfId="1270" priority="119">
      <formula>COUNTIF($C$1:$C$995, C3) &gt; 1</formula>
    </cfRule>
  </conditionalFormatting>
  <conditionalFormatting sqref="C3:C35">
    <cfRule type="expression" dxfId="1269" priority="54">
      <formula>COUNTIF($B$2:$B$982, C3) &gt; 1</formula>
    </cfRule>
  </conditionalFormatting>
  <conditionalFormatting sqref="C3:C37">
    <cfRule type="expression" dxfId="1268" priority="73">
      <formula>COUNTIF($B$1:$B$987, C3) &gt; 1</formula>
    </cfRule>
    <cfRule type="expression" dxfId="1267" priority="109">
      <formula>COUNTIF($C$1:$C$997, C3) &gt; 1</formula>
    </cfRule>
    <cfRule type="expression" dxfId="1266" priority="110">
      <formula>COUNTIF($B$2:$B$978, C3) &gt; 1</formula>
    </cfRule>
    <cfRule type="expression" dxfId="1265" priority="111">
      <formula>COUNTIF($C$1:$C$998, C3) &gt; 1</formula>
    </cfRule>
    <cfRule type="expression" dxfId="1264" priority="112">
      <formula>COUNTIF($B$2:$B$979, C3) &gt; 1</formula>
    </cfRule>
    <cfRule type="expression" dxfId="1263" priority="31">
      <formula>COUNTIF($B$1:$B$998, C3) &gt; 1</formula>
    </cfRule>
  </conditionalFormatting>
  <conditionalFormatting sqref="C3:C38">
    <cfRule type="expression" dxfId="1262" priority="106">
      <formula>COUNTIF($B$2:$B$980, C3) &gt; 1</formula>
    </cfRule>
    <cfRule type="expression" dxfId="1261" priority="107">
      <formula>COUNTIF($C$1:$C$1000, C3) &gt; 1</formula>
    </cfRule>
    <cfRule type="expression" dxfId="1260" priority="76">
      <formula>COUNTIF($B$1:$B$1000, C3) &gt; 1</formula>
    </cfRule>
    <cfRule type="expression" dxfId="1259" priority="30">
      <formula>COUNTIF($B$1:$B$995, C3) &gt; 1</formula>
    </cfRule>
    <cfRule type="expression" dxfId="1258" priority="40">
      <formula>COUNTIF($B$2:$B$986, C3) &gt; 1</formula>
    </cfRule>
    <cfRule type="expression" dxfId="1257" priority="41">
      <formula>COUNTIF($C$1:$C$1006, C3) &gt; 1</formula>
    </cfRule>
    <cfRule type="expression" dxfId="1256" priority="42">
      <formula>COUNTIF($B$2:$B$987, C3) &gt; 1</formula>
    </cfRule>
    <cfRule type="expression" dxfId="1255" priority="116">
      <formula>COUNTIF($C$1:$C$999, C3) &gt; 1</formula>
    </cfRule>
    <cfRule type="expression" dxfId="1254" priority="108">
      <formula>COUNTIF($B$2:$B$981, C3) &gt; 1</formula>
    </cfRule>
    <cfRule type="expression" dxfId="1253" priority="67">
      <formula>COUNTIF($B$1:$B$978, C3) &gt; 1</formula>
    </cfRule>
    <cfRule type="expression" dxfId="1252" priority="70">
      <formula>COUNTIF($B$1:$B$982, C3) &gt; 1</formula>
    </cfRule>
  </conditionalFormatting>
  <conditionalFormatting sqref="C3:C39">
    <cfRule type="expression" dxfId="1251" priority="29">
      <formula>COUNTIF($B$1:$B$986, C3) &gt; 1</formula>
    </cfRule>
    <cfRule type="expression" dxfId="1250" priority="77">
      <formula>COUNTIF($C$1:$C$1002, C3) &gt; 1</formula>
    </cfRule>
    <cfRule type="expression" dxfId="1249" priority="97">
      <formula>COUNTIF($C$1:$C$1001, C3) &gt; 1</formula>
    </cfRule>
  </conditionalFormatting>
  <conditionalFormatting sqref="C3:C41">
    <cfRule type="expression" dxfId="1248" priority="32">
      <formula>COUNTIF($B$1:$B$1008, C3) &gt; 1</formula>
    </cfRule>
    <cfRule type="expression" dxfId="1247" priority="95">
      <formula>COUNTIF($M$2:$M$85, C3) &gt; 1</formula>
    </cfRule>
    <cfRule type="expression" dxfId="1246" priority="96">
      <formula>COUNTIF($C$1:$C$1007, C3) &gt; 1</formula>
    </cfRule>
    <cfRule type="expression" dxfId="1245" priority="98">
      <formula>COUNTIF($B$2:$B$86, C3) &gt; 1</formula>
    </cfRule>
  </conditionalFormatting>
  <conditionalFormatting sqref="C3:C42">
    <cfRule type="expression" dxfId="1244" priority="93">
      <formula>COUNTIF($C$1:$C$1004, C3) &gt; 1</formula>
    </cfRule>
    <cfRule type="expression" dxfId="1243" priority="114">
      <formula>COUNTIF($C$1:$C$1005, C3) &gt; 1</formula>
    </cfRule>
    <cfRule type="expression" dxfId="1242" priority="74">
      <formula>COUNTIF($B$1:$B$990, C3) &gt; 1</formula>
    </cfRule>
    <cfRule type="expression" dxfId="1241" priority="94">
      <formula>COUNTIF($C$1:$C$1008, C3) &gt; 1</formula>
    </cfRule>
    <cfRule type="expression" dxfId="1240" priority="115">
      <formula>COUNTIF($C$1:$C$1003, C3) &gt; 1</formula>
    </cfRule>
  </conditionalFormatting>
  <conditionalFormatting sqref="C3:C43">
    <cfRule type="expression" dxfId="1239" priority="45">
      <formula>COUNTIF($C$1:$C$1009, C3) &gt; 1</formula>
    </cfRule>
    <cfRule type="expression" dxfId="1238" priority="53">
      <formula>COUNTIF($C$1:$C$1010, C3) &gt; 1</formula>
    </cfRule>
  </conditionalFormatting>
  <conditionalFormatting sqref="C3:C44">
    <cfRule type="expression" dxfId="1237" priority="75">
      <formula>COUNTIF($C$1:$C$1011, C3) &gt; 1</formula>
    </cfRule>
    <cfRule type="expression" dxfId="1236" priority="37">
      <formula>COUNTIF($B$2:$B$94, C3) &gt; 1</formula>
    </cfRule>
    <cfRule type="expression" dxfId="1235" priority="36">
      <formula>COUNTIF($L$2:$L$93, C3) &gt; 1</formula>
    </cfRule>
  </conditionalFormatting>
  <conditionalFormatting sqref="C3:C45">
    <cfRule type="expression" dxfId="1234" priority="46">
      <formula>COUNTIF($B$1:$B$1002, C3) &gt; 1</formula>
    </cfRule>
    <cfRule type="expression" dxfId="1233" priority="57">
      <formula>COUNTIF($C$1:$C$1012, C3) &gt; 1</formula>
    </cfRule>
    <cfRule type="expression" dxfId="1232" priority="47">
      <formula>COUNTIF($B$1:$B$1005, C3) &gt; 1</formula>
    </cfRule>
  </conditionalFormatting>
  <conditionalFormatting sqref="C3:C46">
    <cfRule type="expression" dxfId="1231" priority="44">
      <formula>COUNTIF($B$1:$B$997, C3) &gt; 1</formula>
    </cfRule>
    <cfRule type="expression" dxfId="1230" priority="43">
      <formula>COUNTIF($B$1:$B$993, C3) &gt; 1</formula>
    </cfRule>
    <cfRule type="expression" dxfId="1229" priority="28">
      <formula>COUNTIF($B$1:$B$972, C3) &gt; 1</formula>
    </cfRule>
    <cfRule type="expression" dxfId="1228" priority="64">
      <formula>COUNTIF($B$2:$B$101, C3) &gt; 1</formula>
    </cfRule>
    <cfRule type="expression" dxfId="1227" priority="58">
      <formula>COUNTIF($C$1:$C$1023, C3) &gt; 1</formula>
    </cfRule>
    <cfRule type="expression" dxfId="1226" priority="60">
      <formula>COUNTIF($H$2:$H$100, C3) &gt; 1</formula>
    </cfRule>
    <cfRule type="expression" dxfId="1225" priority="65">
      <formula>COUNTIF($C$1:$C$1026, C3) &gt; 1</formula>
    </cfRule>
    <cfRule type="expression" dxfId="1224" priority="62">
      <formula>COUNTIF($C$1:$C$1014, C3) &gt; 1</formula>
    </cfRule>
    <cfRule type="expression" dxfId="1223" priority="56">
      <formula>COUNTIF($C$1:$C$1018, C3) &gt; 1</formula>
    </cfRule>
    <cfRule type="expression" dxfId="1222" priority="55">
      <formula>COUNTIF($C$1:$C$1019, C3) &gt; 1</formula>
    </cfRule>
    <cfRule type="expression" dxfId="1221" priority="61">
      <formula>COUNTIF($C$1:$C$1022, C3) &gt; 1</formula>
    </cfRule>
    <cfRule type="expression" dxfId="1220" priority="63">
      <formula>COUNTIF($C$1:$C$1016, C3) &gt; 1</formula>
    </cfRule>
    <cfRule type="expression" dxfId="1219" priority="66">
      <formula>COUNTIF($C$1:$C$1028, C3) &gt; 1</formula>
    </cfRule>
    <cfRule type="expression" dxfId="1218" priority="49">
      <formula>COUNTIF($C$1:$C$1017, C3) &gt; 1</formula>
    </cfRule>
    <cfRule type="expression" dxfId="1217" priority="48">
      <formula>COUNTIF($B$1:$B$1015, C3) &gt; 1</formula>
    </cfRule>
    <cfRule type="expression" dxfId="1216" priority="120">
      <formula>COUNTIF($B$1:$B$984, C3) &gt; 1</formula>
    </cfRule>
    <cfRule type="expression" dxfId="1215" priority="59">
      <formula>COUNTIF($C$1:$C$1015, C3) &gt; 1</formula>
    </cfRule>
  </conditionalFormatting>
  <conditionalFormatting sqref="C12">
    <cfRule type="expression" dxfId="1214" priority="4">
      <formula>COUNTIF($C$1:$C$981, C12) &gt; 1</formula>
    </cfRule>
  </conditionalFormatting>
  <conditionalFormatting sqref="V3:V50 V52:V81 W77 Y77:Z77 AE77:AO77 V83:V1043">
    <cfRule type="expression" dxfId="1213" priority="121">
      <formula>D3="CHT"</formula>
    </cfRule>
    <cfRule type="expression" dxfId="1212" priority="122">
      <formula>D3="Q.CHT"</formula>
    </cfRule>
  </conditionalFormatting>
  <dataValidations count="2">
    <dataValidation type="list" allowBlank="1" showErrorMessage="1" sqref="B3:B80" xr:uid="{00000000-0002-0000-01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D3:D80" xr:uid="{00000000-0002-0000-0100-000001000000}">
      <formula1>"CHT,DSBC,DSTV,PT,DSHV,Q.CHT,DSCD"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00"/>
  <sheetViews>
    <sheetView tabSelected="1" workbookViewId="0"/>
  </sheetViews>
  <sheetFormatPr defaultColWidth="14.44140625" defaultRowHeight="15.75" customHeight="1"/>
  <cols>
    <col min="1" max="1" width="25" customWidth="1"/>
    <col min="2" max="2" width="16" customWidth="1"/>
    <col min="3" max="3" width="15" customWidth="1"/>
    <col min="4" max="4" width="16" customWidth="1"/>
    <col min="5" max="5" width="14" customWidth="1"/>
    <col min="6" max="7" width="20" customWidth="1"/>
    <col min="8" max="9" width="16" customWidth="1"/>
    <col min="10" max="10" width="20" customWidth="1"/>
    <col min="11" max="11" width="16" customWidth="1"/>
    <col min="12" max="12" width="18" customWidth="1"/>
    <col min="13" max="13" width="4" customWidth="1"/>
    <col min="14" max="14" width="20" customWidth="1"/>
    <col min="15" max="15" width="14" customWidth="1"/>
    <col min="16" max="16" width="20" customWidth="1"/>
    <col min="17" max="17" width="14" customWidth="1"/>
    <col min="18" max="19" width="20" customWidth="1"/>
    <col min="20" max="23" width="18" customWidth="1"/>
    <col min="24" max="24" width="16" customWidth="1"/>
    <col min="25" max="25" width="18" customWidth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4"/>
      <c r="N1" s="211" t="s">
        <v>12</v>
      </c>
      <c r="O1" s="211" t="s">
        <v>2</v>
      </c>
      <c r="P1" s="211" t="s">
        <v>13</v>
      </c>
      <c r="Q1" s="211" t="s">
        <v>4</v>
      </c>
      <c r="R1" s="211" t="s">
        <v>5</v>
      </c>
      <c r="S1" s="211" t="s">
        <v>6</v>
      </c>
      <c r="T1" s="211" t="s">
        <v>14</v>
      </c>
      <c r="U1" s="211" t="s">
        <v>15</v>
      </c>
      <c r="V1" s="211" t="s">
        <v>16</v>
      </c>
      <c r="W1" s="211" t="s">
        <v>9</v>
      </c>
      <c r="X1" s="211" t="s">
        <v>10</v>
      </c>
      <c r="Y1" s="211" t="s">
        <v>17</v>
      </c>
    </row>
    <row r="2" spans="1:25">
      <c r="A2" s="8" t="s">
        <v>18</v>
      </c>
      <c r="B2" s="10">
        <v>4</v>
      </c>
      <c r="C2" s="10">
        <v>0</v>
      </c>
      <c r="D2" s="10">
        <v>1</v>
      </c>
      <c r="E2" s="10">
        <v>3</v>
      </c>
      <c r="F2" s="10">
        <v>179000</v>
      </c>
      <c r="G2" s="10">
        <v>485000</v>
      </c>
      <c r="H2" s="10">
        <f t="shared" ref="H2:H11" si="0">IF(C2&gt;=17, C2*30000, IF(C2&gt;=15, C2*25000, 0))</f>
        <v>0</v>
      </c>
      <c r="I2" s="10">
        <f t="shared" ref="I2:I11" si="1">IF(B2&gt;=80, B2*6000, 0)</f>
        <v>0</v>
      </c>
      <c r="J2" s="10">
        <f t="shared" ref="J2:J11" si="2">IF(F2&gt;7000000, F2*0.06, IF(F2&gt;5000000, F2*0.04, 0))</f>
        <v>0</v>
      </c>
      <c r="K2" s="205">
        <f t="shared" ref="K2:K11" si="3">IF(G2&gt;9000000, E2*6000, IF(G2&gt;7000000, E2*4000, 0))</f>
        <v>0</v>
      </c>
      <c r="L2" s="205">
        <f t="shared" ref="L2:L11" si="4">H2+I2+J2+K2</f>
        <v>0</v>
      </c>
      <c r="M2" s="8"/>
      <c r="N2" s="212" t="s">
        <v>19</v>
      </c>
      <c r="O2" s="213">
        <v>7</v>
      </c>
      <c r="P2" s="213">
        <v>114</v>
      </c>
      <c r="Q2" s="213">
        <v>115</v>
      </c>
      <c r="R2" s="213">
        <v>4626000</v>
      </c>
      <c r="S2" s="213">
        <v>19647000</v>
      </c>
      <c r="T2" s="213">
        <f>IF(O2&gt;=17, 300000, 0)</f>
        <v>0</v>
      </c>
      <c r="U2" s="213">
        <f>IF(P2&gt;=180, 300000, 0)</f>
        <v>0</v>
      </c>
      <c r="V2" s="214">
        <f>IF(P2&gt;=150, 150000, 0)</f>
        <v>0</v>
      </c>
      <c r="W2" s="214">
        <f>IF(R2&gt;30000000, 700000, IF(R2&gt;22000000, 500000, 0))</f>
        <v>0</v>
      </c>
      <c r="X2" s="214">
        <v>0</v>
      </c>
      <c r="Y2" s="214">
        <f>T2+U2+V2+W2+X2</f>
        <v>0</v>
      </c>
    </row>
    <row r="3" spans="1:25">
      <c r="A3" s="8" t="s">
        <v>20</v>
      </c>
      <c r="B3" s="10">
        <v>60</v>
      </c>
      <c r="C3" s="10">
        <v>3</v>
      </c>
      <c r="D3" s="10">
        <v>9</v>
      </c>
      <c r="E3" s="10">
        <v>54</v>
      </c>
      <c r="F3" s="10">
        <v>1791000</v>
      </c>
      <c r="G3" s="10">
        <v>9127000</v>
      </c>
      <c r="H3" s="10">
        <f t="shared" si="0"/>
        <v>0</v>
      </c>
      <c r="I3" s="10">
        <f t="shared" si="1"/>
        <v>0</v>
      </c>
      <c r="J3" s="10">
        <f t="shared" si="2"/>
        <v>0</v>
      </c>
      <c r="K3" s="205">
        <f t="shared" si="3"/>
        <v>324000</v>
      </c>
      <c r="L3" s="205">
        <f t="shared" si="4"/>
        <v>324000</v>
      </c>
      <c r="M3" s="8"/>
      <c r="N3" s="212" t="s">
        <v>21</v>
      </c>
      <c r="O3" s="213">
        <v>8</v>
      </c>
      <c r="P3" s="213">
        <v>18</v>
      </c>
      <c r="Q3" s="213">
        <v>23</v>
      </c>
      <c r="R3" s="213">
        <v>1194000</v>
      </c>
      <c r="S3" s="213">
        <v>3941500</v>
      </c>
      <c r="T3" s="213">
        <f>IF(O3&gt;=17, 300000, 0)</f>
        <v>0</v>
      </c>
      <c r="U3" s="213">
        <f>IF(P3&gt;=180, 300000, 0)</f>
        <v>0</v>
      </c>
      <c r="V3" s="214">
        <f>IF(P3&gt;=150, 150000, 0)</f>
        <v>0</v>
      </c>
      <c r="W3" s="214">
        <f>IF(R3&gt;30000000, 700000, IF(R3&gt;22000000, 500000, 0))</f>
        <v>0</v>
      </c>
      <c r="X3" s="214">
        <v>0</v>
      </c>
      <c r="Y3" s="214">
        <f>T3+U3+V3+W3+X3</f>
        <v>0</v>
      </c>
    </row>
    <row r="4" spans="1:25">
      <c r="A4" s="8" t="s">
        <v>22</v>
      </c>
      <c r="B4" s="10">
        <v>15</v>
      </c>
      <c r="C4" s="10">
        <v>4</v>
      </c>
      <c r="D4" s="10">
        <v>4</v>
      </c>
      <c r="E4" s="10">
        <v>6</v>
      </c>
      <c r="F4" s="10">
        <v>776000</v>
      </c>
      <c r="G4" s="10">
        <v>1020000</v>
      </c>
      <c r="H4" s="10">
        <f t="shared" si="0"/>
        <v>0</v>
      </c>
      <c r="I4" s="10">
        <f t="shared" si="1"/>
        <v>0</v>
      </c>
      <c r="J4" s="10">
        <f t="shared" si="2"/>
        <v>0</v>
      </c>
      <c r="K4" s="205">
        <f t="shared" si="3"/>
        <v>0</v>
      </c>
      <c r="L4" s="205">
        <f t="shared" si="4"/>
        <v>0</v>
      </c>
      <c r="M4" s="11"/>
      <c r="N4" s="15"/>
      <c r="O4" s="15"/>
      <c r="P4" s="15"/>
      <c r="Q4" s="15"/>
      <c r="R4" s="15"/>
      <c r="S4" s="16"/>
      <c r="T4" s="15"/>
      <c r="U4" s="15"/>
    </row>
    <row r="5" spans="1:25">
      <c r="A5" s="8" t="s">
        <v>23</v>
      </c>
      <c r="B5" s="10">
        <v>24</v>
      </c>
      <c r="C5" s="10">
        <v>0</v>
      </c>
      <c r="D5" s="10">
        <v>8</v>
      </c>
      <c r="E5" s="10">
        <v>46</v>
      </c>
      <c r="F5" s="10">
        <v>1522000</v>
      </c>
      <c r="G5" s="10">
        <v>7745000</v>
      </c>
      <c r="H5" s="10">
        <f t="shared" si="0"/>
        <v>0</v>
      </c>
      <c r="I5" s="10">
        <f t="shared" si="1"/>
        <v>0</v>
      </c>
      <c r="J5" s="10">
        <f t="shared" si="2"/>
        <v>0</v>
      </c>
      <c r="K5" s="205">
        <f t="shared" si="3"/>
        <v>184000</v>
      </c>
      <c r="L5" s="205">
        <f t="shared" si="4"/>
        <v>184000</v>
      </c>
      <c r="M5" s="11"/>
      <c r="N5" s="15"/>
      <c r="O5" s="15"/>
      <c r="P5" s="15"/>
      <c r="Q5" s="15"/>
      <c r="R5" s="15"/>
      <c r="S5" s="16"/>
      <c r="T5" s="15"/>
      <c r="U5" s="15"/>
    </row>
    <row r="6" spans="1:25">
      <c r="A6" s="8" t="s">
        <v>24</v>
      </c>
      <c r="B6" s="10">
        <v>11</v>
      </c>
      <c r="C6" s="10">
        <v>0</v>
      </c>
      <c r="D6" s="10">
        <v>2</v>
      </c>
      <c r="E6" s="10">
        <v>6</v>
      </c>
      <c r="F6" s="10">
        <v>358000</v>
      </c>
      <c r="G6" s="10">
        <v>1270000</v>
      </c>
      <c r="H6" s="10">
        <f t="shared" si="0"/>
        <v>0</v>
      </c>
      <c r="I6" s="10">
        <f t="shared" si="1"/>
        <v>0</v>
      </c>
      <c r="J6" s="10">
        <f t="shared" si="2"/>
        <v>0</v>
      </c>
      <c r="K6" s="205">
        <f t="shared" si="3"/>
        <v>0</v>
      </c>
      <c r="L6" s="205">
        <f t="shared" si="4"/>
        <v>0</v>
      </c>
      <c r="M6" s="11"/>
      <c r="N6" s="15"/>
      <c r="O6" s="15"/>
      <c r="P6" s="15"/>
      <c r="Q6" s="15"/>
      <c r="R6" s="15"/>
      <c r="S6" s="16"/>
      <c r="T6" s="15"/>
      <c r="U6" s="15"/>
    </row>
    <row r="7" spans="1:25">
      <c r="A7" s="8" t="s">
        <v>25</v>
      </c>
      <c r="B7" s="10">
        <v>0</v>
      </c>
      <c r="C7" s="10">
        <v>2</v>
      </c>
      <c r="D7" s="10">
        <v>1</v>
      </c>
      <c r="E7" s="10">
        <v>6</v>
      </c>
      <c r="F7" s="10">
        <v>179000</v>
      </c>
      <c r="G7" s="10">
        <v>1020000</v>
      </c>
      <c r="H7" s="10">
        <f t="shared" si="0"/>
        <v>0</v>
      </c>
      <c r="I7" s="10">
        <f t="shared" si="1"/>
        <v>0</v>
      </c>
      <c r="J7" s="10">
        <f t="shared" si="2"/>
        <v>0</v>
      </c>
      <c r="K7" s="205">
        <f t="shared" si="3"/>
        <v>0</v>
      </c>
      <c r="L7" s="205">
        <f t="shared" si="4"/>
        <v>0</v>
      </c>
      <c r="M7" s="11"/>
      <c r="N7" s="15"/>
      <c r="O7" s="15"/>
      <c r="P7" s="15"/>
      <c r="Q7" s="15"/>
      <c r="R7" s="15"/>
      <c r="S7" s="16"/>
      <c r="T7" s="15"/>
      <c r="U7" s="15"/>
    </row>
    <row r="8" spans="1:25">
      <c r="A8" s="8" t="s">
        <v>26</v>
      </c>
      <c r="B8" s="10">
        <v>5</v>
      </c>
      <c r="C8" s="10">
        <v>0</v>
      </c>
      <c r="D8" s="10">
        <v>0</v>
      </c>
      <c r="E8" s="10">
        <v>8</v>
      </c>
      <c r="F8" s="10">
        <v>0</v>
      </c>
      <c r="G8" s="10">
        <v>1360000</v>
      </c>
      <c r="H8" s="10">
        <f t="shared" si="0"/>
        <v>0</v>
      </c>
      <c r="I8" s="10">
        <f t="shared" si="1"/>
        <v>0</v>
      </c>
      <c r="J8" s="10">
        <f t="shared" si="2"/>
        <v>0</v>
      </c>
      <c r="K8" s="205">
        <f t="shared" si="3"/>
        <v>0</v>
      </c>
      <c r="L8" s="205">
        <f t="shared" si="4"/>
        <v>0</v>
      </c>
      <c r="M8" s="11"/>
      <c r="N8" s="15"/>
      <c r="O8" s="15"/>
      <c r="P8" s="15"/>
      <c r="Q8" s="15"/>
      <c r="R8" s="15"/>
      <c r="S8" s="16"/>
      <c r="T8" s="15"/>
      <c r="U8" s="15"/>
    </row>
    <row r="9" spans="1:25">
      <c r="A9" s="8" t="s">
        <v>27</v>
      </c>
      <c r="B9" s="10">
        <v>3</v>
      </c>
      <c r="C9" s="10">
        <v>3</v>
      </c>
      <c r="D9" s="10">
        <v>3</v>
      </c>
      <c r="E9" s="10">
        <v>3</v>
      </c>
      <c r="F9" s="10">
        <v>597000</v>
      </c>
      <c r="G9" s="10">
        <v>535000</v>
      </c>
      <c r="H9" s="10">
        <f t="shared" si="0"/>
        <v>0</v>
      </c>
      <c r="I9" s="10">
        <f t="shared" si="1"/>
        <v>0</v>
      </c>
      <c r="J9" s="10">
        <f t="shared" si="2"/>
        <v>0</v>
      </c>
      <c r="K9" s="205">
        <f t="shared" si="3"/>
        <v>0</v>
      </c>
      <c r="L9" s="205">
        <f t="shared" si="4"/>
        <v>0</v>
      </c>
      <c r="M9" s="11"/>
      <c r="N9" s="15"/>
      <c r="O9" s="15"/>
      <c r="P9" s="15"/>
      <c r="Q9" s="15"/>
      <c r="R9" s="15"/>
      <c r="S9" s="16"/>
      <c r="T9" s="15"/>
      <c r="U9" s="15"/>
    </row>
    <row r="10" spans="1:25">
      <c r="A10" s="8" t="s">
        <v>28</v>
      </c>
      <c r="B10" s="10">
        <v>10</v>
      </c>
      <c r="C10" s="10">
        <v>3</v>
      </c>
      <c r="D10" s="10">
        <v>2</v>
      </c>
      <c r="E10" s="10">
        <v>6</v>
      </c>
      <c r="F10" s="10">
        <v>418000</v>
      </c>
      <c r="G10" s="10">
        <v>1026500</v>
      </c>
      <c r="H10" s="10">
        <f t="shared" si="0"/>
        <v>0</v>
      </c>
      <c r="I10" s="10">
        <f t="shared" si="1"/>
        <v>0</v>
      </c>
      <c r="J10" s="10">
        <f t="shared" si="2"/>
        <v>0</v>
      </c>
      <c r="K10" s="205">
        <f t="shared" si="3"/>
        <v>0</v>
      </c>
      <c r="L10" s="205">
        <f t="shared" si="4"/>
        <v>0</v>
      </c>
      <c r="M10" s="11"/>
      <c r="N10" s="15"/>
      <c r="O10" s="15"/>
      <c r="P10" s="15"/>
      <c r="Q10" s="15"/>
      <c r="R10" s="15"/>
      <c r="S10" s="15"/>
      <c r="T10" s="15"/>
      <c r="U10" s="15"/>
    </row>
    <row r="11" spans="1:25">
      <c r="A11" s="8" t="s">
        <v>29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f t="shared" si="0"/>
        <v>0</v>
      </c>
      <c r="I11" s="10">
        <f t="shared" si="1"/>
        <v>0</v>
      </c>
      <c r="J11" s="10">
        <f t="shared" si="2"/>
        <v>0</v>
      </c>
      <c r="K11" s="205">
        <f t="shared" si="3"/>
        <v>0</v>
      </c>
      <c r="L11" s="205">
        <f t="shared" si="4"/>
        <v>0</v>
      </c>
      <c r="M11" s="11"/>
      <c r="N11" s="15"/>
      <c r="O11" s="15"/>
      <c r="P11" s="15"/>
      <c r="Q11" s="15"/>
      <c r="R11" s="15"/>
      <c r="S11" s="15"/>
      <c r="T11" s="15"/>
      <c r="U11" s="15"/>
    </row>
    <row r="12" spans="1:25">
      <c r="A12" s="11"/>
      <c r="B12" s="15"/>
      <c r="C12" s="15"/>
      <c r="D12" s="15"/>
      <c r="E12" s="16"/>
      <c r="F12" s="16"/>
      <c r="G12" s="15"/>
      <c r="H12" s="15"/>
      <c r="I12" s="15"/>
      <c r="J12" s="15"/>
      <c r="K12" s="11"/>
      <c r="L12" s="11"/>
      <c r="M12" s="11"/>
      <c r="N12" s="15"/>
      <c r="O12" s="15"/>
      <c r="P12" s="15"/>
      <c r="Q12" s="15"/>
      <c r="R12" s="15"/>
      <c r="S12" s="15"/>
      <c r="T12" s="15"/>
      <c r="U12" s="15"/>
    </row>
    <row r="13" spans="1:25">
      <c r="A13" s="11"/>
      <c r="B13" s="15"/>
      <c r="C13" s="15"/>
      <c r="D13" s="15"/>
      <c r="E13" s="15"/>
      <c r="F13" s="15"/>
      <c r="G13" s="15"/>
      <c r="H13" s="15"/>
      <c r="I13" s="15"/>
      <c r="J13" s="15"/>
      <c r="N13" s="24"/>
      <c r="O13" s="24"/>
      <c r="P13" s="24"/>
      <c r="Q13" s="24"/>
      <c r="R13" s="24"/>
      <c r="S13" s="24"/>
      <c r="T13" s="24"/>
      <c r="U13" s="15"/>
    </row>
    <row r="14" spans="1:25">
      <c r="A14" s="11"/>
      <c r="B14" s="15"/>
      <c r="C14" s="15"/>
      <c r="D14" s="15"/>
      <c r="E14" s="16"/>
      <c r="F14" s="16"/>
      <c r="G14" s="15"/>
      <c r="H14" s="15"/>
      <c r="I14" s="15"/>
      <c r="J14" s="15"/>
      <c r="N14" s="24"/>
      <c r="O14" s="24"/>
      <c r="P14" s="24"/>
      <c r="Q14" s="24"/>
      <c r="R14" s="24"/>
      <c r="S14" s="24"/>
      <c r="T14" s="24"/>
      <c r="U14" s="15"/>
    </row>
    <row r="15" spans="1:25">
      <c r="A15" s="11"/>
      <c r="B15" s="15"/>
      <c r="C15" s="15"/>
      <c r="D15" s="15"/>
      <c r="E15" s="15"/>
      <c r="F15" s="16"/>
      <c r="G15" s="15"/>
      <c r="H15" s="15"/>
      <c r="I15" s="15"/>
      <c r="J15" s="15"/>
      <c r="N15" s="24"/>
      <c r="O15" s="24"/>
      <c r="P15" s="24"/>
      <c r="Q15" s="24"/>
      <c r="R15" s="24"/>
      <c r="S15" s="24"/>
      <c r="T15" s="24"/>
      <c r="U15" s="15"/>
    </row>
    <row r="16" spans="1:25">
      <c r="A16" s="11"/>
      <c r="B16" s="15"/>
      <c r="C16" s="15"/>
      <c r="D16" s="15"/>
      <c r="E16" s="16"/>
      <c r="F16" s="16"/>
      <c r="G16" s="15"/>
      <c r="H16" s="15"/>
      <c r="I16" s="15"/>
      <c r="J16" s="15"/>
      <c r="N16" s="24"/>
      <c r="O16" s="24"/>
      <c r="P16" s="24"/>
      <c r="Q16" s="24"/>
      <c r="R16" s="24"/>
      <c r="S16" s="24"/>
      <c r="T16" s="24"/>
      <c r="U16" s="15"/>
    </row>
    <row r="17" spans="1:21">
      <c r="A17" s="11"/>
      <c r="B17" s="15"/>
      <c r="C17" s="15"/>
      <c r="D17" s="15"/>
      <c r="E17" s="16"/>
      <c r="F17" s="16"/>
      <c r="G17" s="15"/>
      <c r="H17" s="15"/>
      <c r="I17" s="15"/>
      <c r="J17" s="15"/>
      <c r="N17" s="24"/>
      <c r="O17" s="24"/>
      <c r="P17" s="24"/>
      <c r="Q17" s="24"/>
      <c r="R17" s="24"/>
      <c r="S17" s="24"/>
      <c r="T17" s="24"/>
      <c r="U17" s="15"/>
    </row>
    <row r="18" spans="1:21">
      <c r="A18" s="11"/>
      <c r="B18" s="15"/>
      <c r="C18" s="15"/>
      <c r="D18" s="15"/>
      <c r="E18" s="16"/>
      <c r="F18" s="16"/>
      <c r="G18" s="15"/>
      <c r="H18" s="15"/>
      <c r="I18" s="15"/>
      <c r="J18" s="15"/>
      <c r="N18" s="24"/>
      <c r="O18" s="24"/>
      <c r="P18" s="24"/>
      <c r="Q18" s="24"/>
      <c r="R18" s="24"/>
      <c r="S18" s="24"/>
      <c r="T18" s="24"/>
      <c r="U18" s="15"/>
    </row>
    <row r="19" spans="1:21">
      <c r="A19" s="11"/>
      <c r="B19" s="15"/>
      <c r="C19" s="15"/>
      <c r="D19" s="15"/>
      <c r="E19" s="15"/>
      <c r="F19" s="16"/>
      <c r="G19" s="15"/>
      <c r="H19" s="15"/>
      <c r="I19" s="15"/>
      <c r="J19" s="15"/>
      <c r="N19" s="24"/>
      <c r="O19" s="24"/>
      <c r="P19" s="24"/>
      <c r="Q19" s="24"/>
      <c r="R19" s="24"/>
      <c r="S19" s="24"/>
      <c r="T19" s="24"/>
      <c r="U19" s="15"/>
    </row>
    <row r="20" spans="1:21">
      <c r="A20" s="11"/>
      <c r="B20" s="15"/>
      <c r="C20" s="15"/>
      <c r="D20" s="16"/>
      <c r="E20" s="16"/>
      <c r="F20" s="15"/>
      <c r="G20" s="16"/>
      <c r="H20" s="16"/>
      <c r="I20" s="16"/>
      <c r="J20" s="15"/>
      <c r="N20" s="24"/>
      <c r="O20" s="24"/>
      <c r="P20" s="24"/>
      <c r="Q20" s="24"/>
      <c r="R20" s="24"/>
      <c r="S20" s="24"/>
      <c r="T20" s="24"/>
      <c r="U20" s="15"/>
    </row>
    <row r="21" spans="1:21">
      <c r="A21" s="11"/>
      <c r="B21" s="15"/>
      <c r="C21" s="15"/>
      <c r="D21" s="15"/>
      <c r="E21" s="16"/>
      <c r="F21" s="16"/>
      <c r="G21" s="15"/>
      <c r="H21" s="15"/>
      <c r="I21" s="15"/>
      <c r="J21" s="15"/>
      <c r="N21" s="24"/>
      <c r="O21" s="24"/>
      <c r="P21" s="24"/>
      <c r="Q21" s="24"/>
      <c r="R21" s="24"/>
      <c r="S21" s="24"/>
      <c r="T21" s="24"/>
      <c r="U21" s="15"/>
    </row>
    <row r="22" spans="1:21">
      <c r="A22" s="11"/>
      <c r="B22" s="15"/>
      <c r="C22" s="15"/>
      <c r="D22" s="15"/>
      <c r="E22" s="16"/>
      <c r="F22" s="16"/>
      <c r="G22" s="16"/>
      <c r="H22" s="15"/>
      <c r="I22" s="15"/>
      <c r="J22" s="16"/>
      <c r="N22" s="24"/>
      <c r="O22" s="24"/>
      <c r="P22" s="24"/>
      <c r="Q22" s="24"/>
      <c r="R22" s="24"/>
      <c r="S22" s="24"/>
      <c r="T22" s="24"/>
      <c r="U22" s="15"/>
    </row>
    <row r="23" spans="1:21">
      <c r="A23" s="11"/>
      <c r="B23" s="15"/>
      <c r="C23" s="15"/>
      <c r="D23" s="15"/>
      <c r="E23" s="16"/>
      <c r="F23" s="16"/>
      <c r="G23" s="15"/>
      <c r="H23" s="15"/>
      <c r="I23" s="15"/>
      <c r="J23" s="15"/>
      <c r="N23" s="24"/>
      <c r="O23" s="24"/>
      <c r="P23" s="24"/>
      <c r="Q23" s="24"/>
      <c r="R23" s="24"/>
      <c r="S23" s="24"/>
      <c r="T23" s="24"/>
      <c r="U23" s="15"/>
    </row>
    <row r="24" spans="1:21">
      <c r="A24" s="11"/>
      <c r="B24" s="15"/>
      <c r="C24" s="15"/>
      <c r="D24" s="15"/>
      <c r="E24" s="15"/>
      <c r="F24" s="16"/>
      <c r="G24" s="15"/>
      <c r="H24" s="15"/>
      <c r="I24" s="15"/>
      <c r="J24" s="15"/>
      <c r="N24" s="24"/>
      <c r="O24" s="24"/>
      <c r="P24" s="24"/>
      <c r="Q24" s="24"/>
      <c r="R24" s="24"/>
      <c r="S24" s="24"/>
      <c r="T24" s="24"/>
      <c r="U24" s="15"/>
    </row>
    <row r="25" spans="1:21">
      <c r="A25" s="11"/>
      <c r="B25" s="15"/>
      <c r="C25" s="15"/>
      <c r="D25" s="15"/>
      <c r="E25" s="15"/>
      <c r="F25" s="15"/>
      <c r="G25" s="15"/>
      <c r="H25" s="15"/>
      <c r="I25" s="15"/>
      <c r="J25" s="15"/>
      <c r="N25" s="24"/>
      <c r="O25" s="24"/>
      <c r="P25" s="24"/>
      <c r="Q25" s="24"/>
      <c r="R25" s="24"/>
      <c r="S25" s="24"/>
      <c r="T25" s="24"/>
      <c r="U25" s="15"/>
    </row>
    <row r="26" spans="1:21">
      <c r="A26" s="11"/>
      <c r="B26" s="15"/>
      <c r="C26" s="15"/>
      <c r="D26" s="15"/>
      <c r="E26" s="16"/>
      <c r="F26" s="16"/>
      <c r="G26" s="15"/>
      <c r="H26" s="15"/>
      <c r="I26" s="15"/>
      <c r="J26" s="15"/>
      <c r="N26" s="24"/>
      <c r="O26" s="24"/>
      <c r="P26" s="24"/>
      <c r="Q26" s="24"/>
      <c r="R26" s="24"/>
      <c r="S26" s="24"/>
      <c r="T26" s="24"/>
      <c r="U26" s="15"/>
    </row>
    <row r="27" spans="1:21">
      <c r="A27" s="11"/>
      <c r="B27" s="15"/>
      <c r="C27" s="15"/>
      <c r="D27" s="15"/>
      <c r="E27" s="15"/>
      <c r="F27" s="16"/>
      <c r="G27" s="15"/>
      <c r="H27" s="15"/>
      <c r="I27" s="15"/>
      <c r="J27" s="15"/>
      <c r="N27" s="24"/>
      <c r="O27" s="24"/>
      <c r="P27" s="24"/>
      <c r="Q27" s="24"/>
      <c r="R27" s="24"/>
      <c r="S27" s="24"/>
      <c r="T27" s="24"/>
      <c r="U27" s="15"/>
    </row>
    <row r="28" spans="1:21">
      <c r="A28" s="11"/>
      <c r="B28" s="15"/>
      <c r="C28" s="15"/>
      <c r="D28" s="15"/>
      <c r="E28" s="15"/>
      <c r="F28" s="16"/>
      <c r="G28" s="15"/>
      <c r="H28" s="15"/>
      <c r="I28" s="15"/>
      <c r="J28" s="15"/>
      <c r="N28" s="24"/>
      <c r="O28" s="24"/>
      <c r="P28" s="24"/>
      <c r="Q28" s="24"/>
      <c r="R28" s="24"/>
      <c r="S28" s="24"/>
      <c r="T28" s="24"/>
      <c r="U28" s="15"/>
    </row>
    <row r="29" spans="1:21">
      <c r="A29" s="11"/>
      <c r="B29" s="15"/>
      <c r="C29" s="15"/>
      <c r="D29" s="15"/>
      <c r="E29" s="15"/>
      <c r="F29" s="16"/>
      <c r="G29" s="15"/>
      <c r="H29" s="15"/>
      <c r="I29" s="15"/>
      <c r="J29" s="15"/>
      <c r="N29" s="24"/>
      <c r="O29" s="24"/>
      <c r="P29" s="24"/>
      <c r="Q29" s="24"/>
      <c r="R29" s="24"/>
      <c r="S29" s="24"/>
      <c r="T29" s="24"/>
      <c r="U29" s="15"/>
    </row>
    <row r="30" spans="1:21">
      <c r="A30" s="11"/>
      <c r="B30" s="15"/>
      <c r="C30" s="15"/>
      <c r="D30" s="15"/>
      <c r="E30" s="16"/>
      <c r="F30" s="16"/>
      <c r="G30" s="15"/>
      <c r="H30" s="15"/>
      <c r="I30" s="15"/>
      <c r="J30" s="15"/>
      <c r="N30" s="24"/>
      <c r="O30" s="24"/>
      <c r="P30" s="24"/>
      <c r="Q30" s="24"/>
      <c r="R30" s="24"/>
      <c r="S30" s="24"/>
      <c r="T30" s="24"/>
      <c r="U30" s="15"/>
    </row>
    <row r="31" spans="1:21">
      <c r="A31" s="11"/>
      <c r="B31" s="15"/>
      <c r="C31" s="15"/>
      <c r="D31" s="15"/>
      <c r="E31" s="15"/>
      <c r="F31" s="15"/>
      <c r="G31" s="15"/>
      <c r="H31" s="15"/>
      <c r="I31" s="15"/>
      <c r="J31" s="15"/>
      <c r="N31" s="24"/>
      <c r="O31" s="24"/>
      <c r="P31" s="24"/>
      <c r="Q31" s="24"/>
      <c r="R31" s="24"/>
      <c r="S31" s="24"/>
      <c r="T31" s="24"/>
      <c r="U31" s="15"/>
    </row>
    <row r="32" spans="1:21">
      <c r="A32" s="11"/>
      <c r="B32" s="15"/>
      <c r="C32" s="15"/>
      <c r="D32" s="15"/>
      <c r="E32" s="15"/>
      <c r="F32" s="16"/>
      <c r="G32" s="15"/>
      <c r="H32" s="15"/>
      <c r="I32" s="15"/>
      <c r="J32" s="15"/>
      <c r="N32" s="24"/>
      <c r="O32" s="24"/>
      <c r="P32" s="24"/>
      <c r="Q32" s="24"/>
      <c r="R32" s="24"/>
      <c r="S32" s="24"/>
      <c r="T32" s="24"/>
      <c r="U32" s="15"/>
    </row>
    <row r="33" spans="1:21">
      <c r="A33" s="11"/>
      <c r="B33" s="15"/>
      <c r="C33" s="15"/>
      <c r="D33" s="15"/>
      <c r="E33" s="16"/>
      <c r="F33" s="16"/>
      <c r="G33" s="15"/>
      <c r="H33" s="15"/>
      <c r="I33" s="15"/>
      <c r="J33" s="15"/>
      <c r="N33" s="24"/>
      <c r="O33" s="24"/>
      <c r="P33" s="24"/>
      <c r="Q33" s="24"/>
      <c r="R33" s="24"/>
      <c r="S33" s="24"/>
      <c r="T33" s="24"/>
      <c r="U33" s="15"/>
    </row>
    <row r="34" spans="1:21">
      <c r="A34" s="11"/>
      <c r="B34" s="15"/>
      <c r="C34" s="15"/>
      <c r="D34" s="15"/>
      <c r="E34" s="16"/>
      <c r="F34" s="16"/>
      <c r="G34" s="15"/>
      <c r="H34" s="15"/>
      <c r="I34" s="15"/>
      <c r="J34" s="15"/>
      <c r="N34" s="24"/>
      <c r="O34" s="24"/>
      <c r="P34" s="24"/>
      <c r="Q34" s="24"/>
      <c r="R34" s="24"/>
      <c r="S34" s="24"/>
      <c r="T34" s="24"/>
      <c r="U34" s="15"/>
    </row>
    <row r="35" spans="1:21">
      <c r="A35" s="11"/>
      <c r="B35" s="15"/>
      <c r="C35" s="15"/>
      <c r="D35" s="15"/>
      <c r="E35" s="16"/>
      <c r="F35" s="15"/>
      <c r="G35" s="15"/>
      <c r="H35" s="15"/>
      <c r="I35" s="15"/>
      <c r="J35" s="15"/>
      <c r="N35" s="24"/>
      <c r="O35" s="24"/>
      <c r="P35" s="24"/>
      <c r="Q35" s="24"/>
      <c r="R35" s="24"/>
      <c r="S35" s="24"/>
      <c r="T35" s="24"/>
      <c r="U35" s="15"/>
    </row>
    <row r="36" spans="1:21">
      <c r="A36" s="11"/>
      <c r="B36" s="15"/>
      <c r="C36" s="15"/>
      <c r="D36" s="15"/>
      <c r="E36" s="15"/>
      <c r="F36" s="15"/>
      <c r="G36" s="15"/>
      <c r="H36" s="15"/>
      <c r="I36" s="15"/>
      <c r="J36" s="15"/>
      <c r="N36" s="24"/>
      <c r="O36" s="24"/>
      <c r="P36" s="24"/>
      <c r="Q36" s="24"/>
      <c r="R36" s="24"/>
      <c r="S36" s="24"/>
      <c r="T36" s="24"/>
      <c r="U36" s="15"/>
    </row>
    <row r="37" spans="1:21">
      <c r="A37" s="11"/>
      <c r="B37" s="15"/>
      <c r="C37" s="15"/>
      <c r="D37" s="15"/>
      <c r="E37" s="15"/>
      <c r="F37" s="15"/>
      <c r="G37" s="15"/>
      <c r="H37" s="15"/>
      <c r="I37" s="15"/>
      <c r="J37" s="15"/>
      <c r="N37" s="24"/>
      <c r="O37" s="24"/>
      <c r="P37" s="24"/>
      <c r="Q37" s="24"/>
      <c r="R37" s="24"/>
      <c r="S37" s="24"/>
      <c r="T37" s="24"/>
      <c r="U37" s="15"/>
    </row>
    <row r="38" spans="1:21">
      <c r="A38" s="11"/>
      <c r="B38" s="15"/>
      <c r="C38" s="15"/>
      <c r="D38" s="16"/>
      <c r="E38" s="16"/>
      <c r="F38" s="16"/>
      <c r="G38" s="15"/>
      <c r="H38" s="16"/>
      <c r="I38" s="16"/>
      <c r="J38" s="15"/>
      <c r="N38" s="24"/>
      <c r="O38" s="24"/>
      <c r="P38" s="24"/>
      <c r="Q38" s="24"/>
      <c r="R38" s="24"/>
      <c r="S38" s="24"/>
      <c r="T38" s="24"/>
      <c r="U38" s="15"/>
    </row>
    <row r="39" spans="1:21">
      <c r="A39" s="11"/>
      <c r="B39" s="15"/>
      <c r="C39" s="15"/>
      <c r="D39" s="15"/>
      <c r="E39" s="15"/>
      <c r="F39" s="15"/>
      <c r="G39" s="15"/>
      <c r="H39" s="15"/>
      <c r="I39" s="15"/>
      <c r="J39" s="15"/>
      <c r="N39" s="24"/>
      <c r="O39" s="24"/>
      <c r="P39" s="24"/>
      <c r="Q39" s="24"/>
      <c r="R39" s="24"/>
      <c r="S39" s="24"/>
      <c r="T39" s="24"/>
      <c r="U39" s="15"/>
    </row>
    <row r="40" spans="1:21">
      <c r="A40" s="11"/>
      <c r="B40" s="15"/>
      <c r="C40" s="15"/>
      <c r="D40" s="16"/>
      <c r="E40" s="16"/>
      <c r="F40" s="16"/>
      <c r="G40" s="15"/>
      <c r="H40" s="16"/>
      <c r="I40" s="16"/>
      <c r="J40" s="15"/>
      <c r="N40" s="24"/>
      <c r="O40" s="24"/>
      <c r="P40" s="24"/>
      <c r="Q40" s="24"/>
      <c r="R40" s="24"/>
      <c r="S40" s="24"/>
      <c r="T40" s="24"/>
      <c r="U40" s="15"/>
    </row>
    <row r="41" spans="1:21">
      <c r="A41" s="11"/>
      <c r="B41" s="15"/>
      <c r="C41" s="15"/>
      <c r="D41" s="15"/>
      <c r="E41" s="15"/>
      <c r="F41" s="15"/>
      <c r="G41" s="15"/>
      <c r="H41" s="15"/>
      <c r="I41" s="15"/>
      <c r="J41" s="15"/>
      <c r="N41" s="24"/>
      <c r="O41" s="24"/>
      <c r="P41" s="24"/>
      <c r="Q41" s="24"/>
      <c r="R41" s="24"/>
      <c r="S41" s="24"/>
      <c r="T41" s="24"/>
      <c r="U41" s="15"/>
    </row>
    <row r="42" spans="1:21">
      <c r="A42" s="11"/>
      <c r="B42" s="15"/>
      <c r="C42" s="15"/>
      <c r="D42" s="15"/>
      <c r="E42" s="15"/>
      <c r="F42" s="15"/>
      <c r="G42" s="15"/>
      <c r="H42" s="15"/>
      <c r="I42" s="15"/>
      <c r="J42" s="15"/>
      <c r="N42" s="24"/>
      <c r="O42" s="24"/>
      <c r="P42" s="24"/>
      <c r="Q42" s="24"/>
      <c r="R42" s="24"/>
      <c r="S42" s="24"/>
      <c r="T42" s="24"/>
      <c r="U42" s="15"/>
    </row>
    <row r="43" spans="1:21">
      <c r="A43" s="11"/>
      <c r="B43" s="15"/>
      <c r="C43" s="15"/>
      <c r="D43" s="15"/>
      <c r="E43" s="15"/>
      <c r="F43" s="15"/>
      <c r="G43" s="15"/>
      <c r="H43" s="15"/>
      <c r="I43" s="15"/>
      <c r="J43" s="15"/>
      <c r="N43" s="24"/>
      <c r="O43" s="24"/>
      <c r="P43" s="24"/>
      <c r="Q43" s="24"/>
      <c r="R43" s="24"/>
      <c r="S43" s="24"/>
      <c r="T43" s="24"/>
      <c r="U43" s="15"/>
    </row>
    <row r="44" spans="1:21">
      <c r="A44" s="11"/>
      <c r="B44" s="15"/>
      <c r="C44" s="15"/>
      <c r="D44" s="15"/>
      <c r="E44" s="15"/>
      <c r="F44" s="15"/>
      <c r="G44" s="15"/>
      <c r="H44" s="15"/>
      <c r="I44" s="15"/>
      <c r="J44" s="15"/>
      <c r="N44" s="24"/>
      <c r="O44" s="24"/>
      <c r="P44" s="24"/>
      <c r="Q44" s="24"/>
      <c r="R44" s="24"/>
      <c r="S44" s="24"/>
      <c r="T44" s="24"/>
      <c r="U44" s="15"/>
    </row>
    <row r="45" spans="1:21">
      <c r="A45" s="11"/>
      <c r="B45" s="15"/>
      <c r="C45" s="15"/>
      <c r="D45" s="15"/>
      <c r="E45" s="15"/>
      <c r="F45" s="15"/>
      <c r="G45" s="15"/>
      <c r="H45" s="15"/>
      <c r="I45" s="15"/>
      <c r="J45" s="15"/>
      <c r="N45" s="24"/>
      <c r="O45" s="24"/>
      <c r="P45" s="24"/>
      <c r="Q45" s="24"/>
      <c r="R45" s="24"/>
      <c r="S45" s="24"/>
      <c r="T45" s="24"/>
      <c r="U45" s="15"/>
    </row>
    <row r="46" spans="1:21">
      <c r="A46" s="11"/>
      <c r="B46" s="15"/>
      <c r="C46" s="15"/>
      <c r="D46" s="15"/>
      <c r="E46" s="15"/>
      <c r="F46" s="15"/>
      <c r="G46" s="15"/>
      <c r="H46" s="15"/>
      <c r="I46" s="15"/>
      <c r="J46" s="15"/>
      <c r="N46" s="24"/>
      <c r="O46" s="24"/>
      <c r="P46" s="24"/>
      <c r="Q46" s="24"/>
      <c r="R46" s="24"/>
      <c r="S46" s="24"/>
      <c r="T46" s="24"/>
      <c r="U46" s="15"/>
    </row>
    <row r="47" spans="1:21">
      <c r="A47" s="11"/>
      <c r="B47" s="15"/>
      <c r="C47" s="15"/>
      <c r="D47" s="15"/>
      <c r="E47" s="15"/>
      <c r="F47" s="15"/>
      <c r="G47" s="15"/>
      <c r="H47" s="15"/>
      <c r="I47" s="15"/>
      <c r="J47" s="15"/>
      <c r="N47" s="24"/>
      <c r="O47" s="24"/>
      <c r="P47" s="24"/>
      <c r="Q47" s="24"/>
      <c r="R47" s="24"/>
      <c r="S47" s="24"/>
      <c r="T47" s="24"/>
      <c r="U47" s="15"/>
    </row>
    <row r="48" spans="1:21">
      <c r="A48" s="11"/>
      <c r="B48" s="15"/>
      <c r="C48" s="15"/>
      <c r="D48" s="15"/>
      <c r="E48" s="15"/>
      <c r="F48" s="15"/>
      <c r="G48" s="15"/>
      <c r="H48" s="15"/>
      <c r="I48" s="15"/>
      <c r="J48" s="15"/>
      <c r="N48" s="24"/>
      <c r="O48" s="24"/>
      <c r="P48" s="24"/>
      <c r="Q48" s="24"/>
      <c r="R48" s="24"/>
      <c r="S48" s="24"/>
      <c r="T48" s="24"/>
      <c r="U48" s="15"/>
    </row>
    <row r="49" spans="1:21">
      <c r="A49" s="11"/>
      <c r="B49" s="15"/>
      <c r="C49" s="15"/>
      <c r="D49" s="15"/>
      <c r="E49" s="15"/>
      <c r="F49" s="15"/>
      <c r="G49" s="15"/>
      <c r="H49" s="15"/>
      <c r="I49" s="15"/>
      <c r="J49" s="15"/>
      <c r="N49" s="24"/>
      <c r="O49" s="24"/>
      <c r="P49" s="24"/>
      <c r="Q49" s="24"/>
      <c r="R49" s="24"/>
      <c r="S49" s="24"/>
      <c r="T49" s="24"/>
      <c r="U49" s="15"/>
    </row>
    <row r="50" spans="1:21">
      <c r="A50" s="11"/>
      <c r="B50" s="15"/>
      <c r="C50" s="15"/>
      <c r="D50" s="15"/>
      <c r="E50" s="15"/>
      <c r="F50" s="15"/>
      <c r="G50" s="15"/>
      <c r="H50" s="15"/>
      <c r="I50" s="15"/>
      <c r="J50" s="15"/>
      <c r="N50" s="24"/>
      <c r="O50" s="24"/>
      <c r="P50" s="24"/>
      <c r="Q50" s="24"/>
      <c r="R50" s="24"/>
      <c r="S50" s="24"/>
      <c r="T50" s="24"/>
      <c r="U50" s="15"/>
    </row>
    <row r="51" spans="1:21">
      <c r="A51" s="11"/>
      <c r="B51" s="15"/>
      <c r="C51" s="15"/>
      <c r="D51" s="15"/>
      <c r="E51" s="15"/>
      <c r="F51" s="15"/>
      <c r="G51" s="15"/>
      <c r="H51" s="15"/>
      <c r="I51" s="15"/>
      <c r="J51" s="15"/>
      <c r="N51" s="24"/>
      <c r="O51" s="24"/>
      <c r="P51" s="24"/>
      <c r="Q51" s="24"/>
      <c r="R51" s="24"/>
      <c r="S51" s="24"/>
      <c r="T51" s="24"/>
      <c r="U51" s="15"/>
    </row>
    <row r="52" spans="1:21">
      <c r="A52" s="11"/>
      <c r="B52" s="15"/>
      <c r="C52" s="15"/>
      <c r="D52" s="15"/>
      <c r="E52" s="15"/>
      <c r="F52" s="15"/>
      <c r="G52" s="15"/>
      <c r="H52" s="15"/>
      <c r="I52" s="15"/>
      <c r="J52" s="15"/>
      <c r="N52" s="24"/>
      <c r="O52" s="24"/>
      <c r="P52" s="24"/>
      <c r="Q52" s="24"/>
      <c r="R52" s="24"/>
      <c r="S52" s="24"/>
      <c r="T52" s="24"/>
      <c r="U52" s="15"/>
    </row>
    <row r="53" spans="1:21">
      <c r="A53" s="11"/>
      <c r="B53" s="15"/>
      <c r="C53" s="15"/>
      <c r="D53" s="15"/>
      <c r="E53" s="15"/>
      <c r="F53" s="15"/>
      <c r="G53" s="15"/>
      <c r="H53" s="15"/>
      <c r="I53" s="15"/>
      <c r="J53" s="15"/>
      <c r="N53" s="24"/>
      <c r="O53" s="24"/>
      <c r="P53" s="24"/>
      <c r="Q53" s="24"/>
      <c r="R53" s="24"/>
      <c r="S53" s="24"/>
      <c r="T53" s="24"/>
      <c r="U53" s="15"/>
    </row>
    <row r="54" spans="1:21">
      <c r="A54" s="11"/>
      <c r="B54" s="15"/>
      <c r="C54" s="15"/>
      <c r="D54" s="15"/>
      <c r="E54" s="15"/>
      <c r="F54" s="15"/>
      <c r="G54" s="15"/>
      <c r="H54" s="15"/>
      <c r="I54" s="15"/>
      <c r="J54" s="15"/>
      <c r="N54" s="24"/>
      <c r="O54" s="24"/>
      <c r="P54" s="24"/>
      <c r="Q54" s="24"/>
      <c r="R54" s="24"/>
      <c r="S54" s="24"/>
      <c r="T54" s="24"/>
      <c r="U54" s="15"/>
    </row>
    <row r="55" spans="1:21">
      <c r="A55" s="11"/>
      <c r="B55" s="15"/>
      <c r="C55" s="15"/>
      <c r="D55" s="15"/>
      <c r="E55" s="15"/>
      <c r="F55" s="15"/>
      <c r="G55" s="15"/>
      <c r="H55" s="15"/>
      <c r="I55" s="15"/>
      <c r="J55" s="15"/>
      <c r="N55" s="24"/>
      <c r="O55" s="24"/>
      <c r="P55" s="24"/>
      <c r="Q55" s="24"/>
      <c r="R55" s="24"/>
      <c r="S55" s="24"/>
      <c r="T55" s="24"/>
      <c r="U55" s="15"/>
    </row>
    <row r="56" spans="1:21">
      <c r="A56" s="11"/>
      <c r="B56" s="15"/>
      <c r="C56" s="15"/>
      <c r="D56" s="15"/>
      <c r="E56" s="15"/>
      <c r="F56" s="15"/>
      <c r="G56" s="15"/>
      <c r="H56" s="15"/>
      <c r="I56" s="15"/>
      <c r="J56" s="15"/>
      <c r="N56" s="24"/>
      <c r="O56" s="24"/>
      <c r="P56" s="24"/>
      <c r="Q56" s="24"/>
      <c r="R56" s="24"/>
      <c r="S56" s="24"/>
      <c r="T56" s="24"/>
      <c r="U56" s="15"/>
    </row>
    <row r="57" spans="1:21">
      <c r="A57" s="11"/>
      <c r="B57" s="15"/>
      <c r="C57" s="15"/>
      <c r="D57" s="15"/>
      <c r="E57" s="15"/>
      <c r="F57" s="15"/>
      <c r="G57" s="15"/>
      <c r="H57" s="15"/>
      <c r="I57" s="15"/>
      <c r="J57" s="15"/>
      <c r="N57" s="24"/>
      <c r="O57" s="24"/>
      <c r="P57" s="24"/>
      <c r="Q57" s="24"/>
      <c r="R57" s="24"/>
      <c r="S57" s="24"/>
      <c r="T57" s="24"/>
      <c r="U57" s="15"/>
    </row>
    <row r="58" spans="1:21">
      <c r="A58" s="11"/>
      <c r="B58" s="15"/>
      <c r="C58" s="15"/>
      <c r="D58" s="15"/>
      <c r="E58" s="15"/>
      <c r="F58" s="15"/>
      <c r="G58" s="15"/>
      <c r="H58" s="15"/>
      <c r="I58" s="15"/>
      <c r="J58" s="15"/>
      <c r="N58" s="24"/>
      <c r="O58" s="24"/>
      <c r="P58" s="24"/>
      <c r="Q58" s="24"/>
      <c r="R58" s="24"/>
      <c r="S58" s="24"/>
      <c r="T58" s="24"/>
      <c r="U58" s="15"/>
    </row>
    <row r="59" spans="1:21">
      <c r="A59" s="11"/>
      <c r="B59" s="15"/>
      <c r="C59" s="15"/>
      <c r="D59" s="15"/>
      <c r="E59" s="15"/>
      <c r="F59" s="15"/>
      <c r="G59" s="15"/>
      <c r="H59" s="15"/>
      <c r="I59" s="15"/>
      <c r="J59" s="15"/>
      <c r="N59" s="24"/>
      <c r="O59" s="24"/>
      <c r="P59" s="24"/>
      <c r="Q59" s="24"/>
      <c r="R59" s="24"/>
      <c r="S59" s="24"/>
      <c r="T59" s="24"/>
      <c r="U59" s="15"/>
    </row>
    <row r="60" spans="1:21">
      <c r="A60" s="11"/>
      <c r="B60" s="15"/>
      <c r="C60" s="15"/>
      <c r="D60" s="15"/>
      <c r="E60" s="15"/>
      <c r="F60" s="15"/>
      <c r="G60" s="15"/>
      <c r="H60" s="15"/>
      <c r="I60" s="15"/>
      <c r="J60" s="15"/>
      <c r="N60" s="24"/>
      <c r="O60" s="24"/>
      <c r="P60" s="24"/>
      <c r="Q60" s="24"/>
      <c r="R60" s="24"/>
      <c r="S60" s="24"/>
      <c r="T60" s="24"/>
      <c r="U60" s="15"/>
    </row>
    <row r="61" spans="1:21">
      <c r="A61" s="11"/>
      <c r="B61" s="15"/>
      <c r="C61" s="15"/>
      <c r="D61" s="15"/>
      <c r="E61" s="15"/>
      <c r="F61" s="15"/>
      <c r="G61" s="15"/>
      <c r="H61" s="15"/>
      <c r="I61" s="15"/>
      <c r="J61" s="15"/>
      <c r="N61" s="24"/>
      <c r="O61" s="24"/>
      <c r="P61" s="24"/>
      <c r="Q61" s="24"/>
      <c r="R61" s="24"/>
      <c r="S61" s="24"/>
      <c r="T61" s="24"/>
      <c r="U61" s="15"/>
    </row>
    <row r="62" spans="1:21">
      <c r="A62" s="11"/>
      <c r="B62" s="15"/>
      <c r="C62" s="15"/>
      <c r="D62" s="15"/>
      <c r="E62" s="15"/>
      <c r="F62" s="15"/>
      <c r="G62" s="15"/>
      <c r="H62" s="15"/>
      <c r="I62" s="15"/>
      <c r="J62" s="15"/>
      <c r="N62" s="24"/>
      <c r="O62" s="24"/>
      <c r="P62" s="24"/>
      <c r="Q62" s="24"/>
      <c r="R62" s="24"/>
      <c r="S62" s="24"/>
      <c r="T62" s="24"/>
      <c r="U62" s="15"/>
    </row>
    <row r="63" spans="1:21">
      <c r="A63" s="11"/>
      <c r="B63" s="15"/>
      <c r="C63" s="15"/>
      <c r="D63" s="15"/>
      <c r="E63" s="15"/>
      <c r="F63" s="15"/>
      <c r="G63" s="15"/>
      <c r="H63" s="15"/>
      <c r="I63" s="15"/>
      <c r="J63" s="15"/>
      <c r="N63" s="24"/>
      <c r="O63" s="24"/>
      <c r="P63" s="24"/>
      <c r="Q63" s="24"/>
      <c r="R63" s="24"/>
      <c r="S63" s="24"/>
      <c r="T63" s="24"/>
      <c r="U63" s="15"/>
    </row>
    <row r="64" spans="1:21">
      <c r="A64" s="11"/>
      <c r="B64" s="15"/>
      <c r="C64" s="15"/>
      <c r="D64" s="15"/>
      <c r="E64" s="15"/>
      <c r="F64" s="15"/>
      <c r="G64" s="15"/>
      <c r="H64" s="15"/>
      <c r="I64" s="15"/>
      <c r="J64" s="15"/>
      <c r="N64" s="24"/>
      <c r="O64" s="24"/>
      <c r="P64" s="24"/>
      <c r="Q64" s="24"/>
      <c r="R64" s="24"/>
      <c r="S64" s="24"/>
      <c r="T64" s="24"/>
      <c r="U64" s="15"/>
    </row>
    <row r="65" spans="1:21">
      <c r="A65" s="11"/>
      <c r="B65" s="15"/>
      <c r="C65" s="15"/>
      <c r="D65" s="15"/>
      <c r="E65" s="15"/>
      <c r="F65" s="15"/>
      <c r="G65" s="15"/>
      <c r="H65" s="15"/>
      <c r="I65" s="15"/>
      <c r="J65" s="15"/>
      <c r="N65" s="24"/>
      <c r="O65" s="24"/>
      <c r="P65" s="24"/>
      <c r="Q65" s="24"/>
      <c r="R65" s="24"/>
      <c r="S65" s="24"/>
      <c r="T65" s="24"/>
      <c r="U65" s="15"/>
    </row>
    <row r="66" spans="1:21">
      <c r="A66" s="11"/>
      <c r="B66" s="15"/>
      <c r="C66" s="15"/>
      <c r="D66" s="15"/>
      <c r="E66" s="15"/>
      <c r="F66" s="15"/>
      <c r="G66" s="15"/>
      <c r="H66" s="15"/>
      <c r="I66" s="15"/>
      <c r="J66" s="15"/>
      <c r="N66" s="24"/>
      <c r="O66" s="24"/>
      <c r="P66" s="24"/>
      <c r="Q66" s="24"/>
      <c r="R66" s="24"/>
      <c r="S66" s="24"/>
      <c r="T66" s="24"/>
      <c r="U66" s="15"/>
    </row>
    <row r="67" spans="1:21">
      <c r="A67" s="11"/>
      <c r="B67" s="15"/>
      <c r="C67" s="15"/>
      <c r="D67" s="15"/>
      <c r="E67" s="15"/>
      <c r="F67" s="15"/>
      <c r="G67" s="15"/>
      <c r="H67" s="15"/>
      <c r="I67" s="15"/>
      <c r="J67" s="15"/>
      <c r="N67" s="24"/>
      <c r="O67" s="24"/>
      <c r="P67" s="24"/>
      <c r="Q67" s="24"/>
      <c r="R67" s="24"/>
      <c r="S67" s="24"/>
      <c r="T67" s="24"/>
      <c r="U67" s="15"/>
    </row>
    <row r="68" spans="1:21">
      <c r="A68" s="11"/>
      <c r="B68" s="15"/>
      <c r="C68" s="15"/>
      <c r="D68" s="15"/>
      <c r="E68" s="15"/>
      <c r="F68" s="15"/>
      <c r="G68" s="15"/>
      <c r="H68" s="15"/>
      <c r="I68" s="15"/>
      <c r="J68" s="15"/>
      <c r="N68" s="24"/>
      <c r="O68" s="24"/>
      <c r="P68" s="24"/>
      <c r="Q68" s="24"/>
      <c r="R68" s="24"/>
      <c r="S68" s="24"/>
      <c r="T68" s="24"/>
      <c r="U68" s="15"/>
    </row>
    <row r="69" spans="1:21">
      <c r="A69" s="11"/>
      <c r="B69" s="15"/>
      <c r="C69" s="15"/>
      <c r="D69" s="15"/>
      <c r="E69" s="15"/>
      <c r="F69" s="15"/>
      <c r="G69" s="15"/>
      <c r="H69" s="15"/>
      <c r="I69" s="15"/>
      <c r="J69" s="15"/>
      <c r="N69" s="24"/>
      <c r="O69" s="24"/>
      <c r="P69" s="24"/>
      <c r="Q69" s="24"/>
      <c r="R69" s="24"/>
      <c r="S69" s="24"/>
      <c r="T69" s="24"/>
      <c r="U69" s="15"/>
    </row>
    <row r="70" spans="1:21">
      <c r="A70" s="11"/>
      <c r="B70" s="15"/>
      <c r="C70" s="15"/>
      <c r="D70" s="15"/>
      <c r="E70" s="15"/>
      <c r="F70" s="15"/>
      <c r="G70" s="15"/>
      <c r="H70" s="15"/>
      <c r="I70" s="15"/>
      <c r="J70" s="15"/>
      <c r="N70" s="24"/>
      <c r="O70" s="24"/>
      <c r="P70" s="24"/>
      <c r="Q70" s="24"/>
      <c r="R70" s="24"/>
      <c r="S70" s="24"/>
      <c r="T70" s="24"/>
      <c r="U70" s="15"/>
    </row>
    <row r="71" spans="1:21">
      <c r="A71" s="11"/>
      <c r="B71" s="15"/>
      <c r="C71" s="15"/>
      <c r="D71" s="15"/>
      <c r="E71" s="15"/>
      <c r="F71" s="15"/>
      <c r="G71" s="15"/>
      <c r="H71" s="15"/>
      <c r="I71" s="15"/>
      <c r="J71" s="15"/>
      <c r="N71" s="24"/>
      <c r="O71" s="24"/>
      <c r="P71" s="24"/>
      <c r="Q71" s="24"/>
      <c r="R71" s="24"/>
      <c r="S71" s="24"/>
      <c r="T71" s="24"/>
      <c r="U71" s="15"/>
    </row>
    <row r="72" spans="1:21">
      <c r="A72" s="11"/>
      <c r="B72" s="15"/>
      <c r="C72" s="15"/>
      <c r="D72" s="15"/>
      <c r="E72" s="15"/>
      <c r="F72" s="15"/>
      <c r="G72" s="15"/>
      <c r="H72" s="15"/>
      <c r="I72" s="15"/>
      <c r="J72" s="15"/>
      <c r="N72" s="24"/>
      <c r="O72" s="24"/>
      <c r="P72" s="24"/>
      <c r="Q72" s="24"/>
      <c r="R72" s="24"/>
      <c r="S72" s="24"/>
      <c r="T72" s="24"/>
      <c r="U72" s="15"/>
    </row>
    <row r="73" spans="1:21">
      <c r="A73" s="11"/>
      <c r="B73" s="15"/>
      <c r="C73" s="15"/>
      <c r="D73" s="15"/>
      <c r="E73" s="15"/>
      <c r="F73" s="15"/>
      <c r="G73" s="15"/>
      <c r="H73" s="15"/>
      <c r="I73" s="15"/>
      <c r="J73" s="15"/>
      <c r="N73" s="24"/>
      <c r="O73" s="24"/>
      <c r="P73" s="24"/>
      <c r="Q73" s="24"/>
      <c r="R73" s="24"/>
      <c r="S73" s="24"/>
      <c r="T73" s="24"/>
      <c r="U73" s="15"/>
    </row>
    <row r="74" spans="1:21">
      <c r="A74" s="11"/>
      <c r="B74" s="15"/>
      <c r="C74" s="15"/>
      <c r="D74" s="15"/>
      <c r="E74" s="15"/>
      <c r="F74" s="15"/>
      <c r="G74" s="15"/>
      <c r="H74" s="15"/>
      <c r="I74" s="15"/>
      <c r="J74" s="15"/>
      <c r="N74" s="24"/>
      <c r="O74" s="24"/>
      <c r="P74" s="24"/>
      <c r="Q74" s="24"/>
      <c r="R74" s="24"/>
      <c r="S74" s="24"/>
      <c r="T74" s="24"/>
      <c r="U74" s="15"/>
    </row>
    <row r="75" spans="1:21">
      <c r="A75" s="11"/>
      <c r="B75" s="15"/>
      <c r="C75" s="15"/>
      <c r="D75" s="15"/>
      <c r="E75" s="15"/>
      <c r="F75" s="15"/>
      <c r="G75" s="15"/>
      <c r="H75" s="15"/>
      <c r="I75" s="15"/>
      <c r="J75" s="15"/>
      <c r="N75" s="24"/>
      <c r="O75" s="24"/>
      <c r="P75" s="24"/>
      <c r="Q75" s="24"/>
      <c r="R75" s="24"/>
      <c r="S75" s="24"/>
      <c r="T75" s="24"/>
      <c r="U75" s="15"/>
    </row>
    <row r="76" spans="1:21">
      <c r="A76" s="11"/>
      <c r="B76" s="15"/>
      <c r="C76" s="15"/>
      <c r="D76" s="15"/>
      <c r="E76" s="15"/>
      <c r="F76" s="15"/>
      <c r="G76" s="15"/>
      <c r="H76" s="15"/>
      <c r="I76" s="15"/>
      <c r="J76" s="15"/>
      <c r="N76" s="24"/>
      <c r="O76" s="24"/>
      <c r="P76" s="24"/>
      <c r="Q76" s="24"/>
      <c r="R76" s="24"/>
      <c r="S76" s="24"/>
      <c r="T76" s="24"/>
      <c r="U76" s="15"/>
    </row>
    <row r="77" spans="1:21">
      <c r="A77" s="11"/>
      <c r="B77" s="15"/>
      <c r="C77" s="15"/>
      <c r="D77" s="15"/>
      <c r="E77" s="15"/>
      <c r="F77" s="15"/>
      <c r="G77" s="15"/>
      <c r="H77" s="15"/>
      <c r="I77" s="15"/>
      <c r="J77" s="15"/>
      <c r="N77" s="24"/>
      <c r="O77" s="24"/>
      <c r="P77" s="24"/>
      <c r="Q77" s="24"/>
      <c r="R77" s="24"/>
      <c r="S77" s="24"/>
      <c r="T77" s="24"/>
      <c r="U77" s="15"/>
    </row>
    <row r="78" spans="1:21">
      <c r="A78" s="11"/>
      <c r="B78" s="15"/>
      <c r="C78" s="15"/>
      <c r="D78" s="15"/>
      <c r="E78" s="15"/>
      <c r="F78" s="15"/>
      <c r="G78" s="15"/>
      <c r="H78" s="15"/>
      <c r="I78" s="15"/>
      <c r="J78" s="15"/>
      <c r="N78" s="24"/>
      <c r="O78" s="24"/>
      <c r="P78" s="24"/>
      <c r="Q78" s="24"/>
      <c r="R78" s="24"/>
      <c r="S78" s="24"/>
      <c r="T78" s="24"/>
      <c r="U78" s="15"/>
    </row>
    <row r="79" spans="1:21">
      <c r="A79" s="11"/>
      <c r="B79" s="15"/>
      <c r="C79" s="15"/>
      <c r="D79" s="15"/>
      <c r="E79" s="15"/>
      <c r="F79" s="15"/>
      <c r="G79" s="15"/>
      <c r="H79" s="15"/>
      <c r="I79" s="15"/>
      <c r="J79" s="15"/>
      <c r="N79" s="24"/>
      <c r="O79" s="24"/>
      <c r="P79" s="24"/>
      <c r="Q79" s="24"/>
      <c r="R79" s="24"/>
      <c r="S79" s="24"/>
      <c r="T79" s="24"/>
      <c r="U79" s="15"/>
    </row>
    <row r="80" spans="1:21">
      <c r="A80" s="11"/>
      <c r="B80" s="15"/>
      <c r="C80" s="15"/>
      <c r="D80" s="15"/>
      <c r="E80" s="15"/>
      <c r="F80" s="15"/>
      <c r="G80" s="15"/>
      <c r="H80" s="15"/>
      <c r="I80" s="15"/>
      <c r="J80" s="15"/>
      <c r="N80" s="24"/>
      <c r="O80" s="24"/>
      <c r="P80" s="24"/>
      <c r="Q80" s="24"/>
      <c r="R80" s="24"/>
      <c r="S80" s="24"/>
      <c r="T80" s="24"/>
      <c r="U80" s="15"/>
    </row>
    <row r="81" spans="1:21">
      <c r="A81" s="11"/>
      <c r="B81" s="15"/>
      <c r="C81" s="15"/>
      <c r="D81" s="15"/>
      <c r="E81" s="15"/>
      <c r="F81" s="15"/>
      <c r="G81" s="15"/>
      <c r="H81" s="15"/>
      <c r="I81" s="15"/>
      <c r="J81" s="15"/>
      <c r="N81" s="24"/>
      <c r="O81" s="24"/>
      <c r="P81" s="24"/>
      <c r="Q81" s="24"/>
      <c r="R81" s="24"/>
      <c r="S81" s="24"/>
      <c r="T81" s="24"/>
      <c r="U81" s="15"/>
    </row>
    <row r="82" spans="1:21">
      <c r="A82" s="11"/>
      <c r="B82" s="15"/>
      <c r="C82" s="15"/>
      <c r="D82" s="15"/>
      <c r="E82" s="15"/>
      <c r="F82" s="15"/>
      <c r="G82" s="15"/>
      <c r="H82" s="15"/>
      <c r="I82" s="15"/>
      <c r="J82" s="15"/>
      <c r="N82" s="24"/>
      <c r="O82" s="24"/>
      <c r="P82" s="24"/>
      <c r="Q82" s="24"/>
      <c r="R82" s="24"/>
      <c r="S82" s="24"/>
      <c r="T82" s="24"/>
      <c r="U82" s="15"/>
    </row>
    <row r="83" spans="1:21">
      <c r="A83" s="11"/>
      <c r="B83" s="15"/>
      <c r="C83" s="15"/>
      <c r="D83" s="15"/>
      <c r="E83" s="15"/>
      <c r="F83" s="15"/>
      <c r="G83" s="15"/>
      <c r="H83" s="15"/>
      <c r="I83" s="15"/>
      <c r="J83" s="15"/>
      <c r="N83" s="24"/>
      <c r="O83" s="24"/>
      <c r="P83" s="24"/>
      <c r="Q83" s="24"/>
      <c r="R83" s="24"/>
      <c r="S83" s="24"/>
      <c r="T83" s="24"/>
      <c r="U83" s="15"/>
    </row>
    <row r="84" spans="1:21">
      <c r="A84" s="11"/>
      <c r="B84" s="15"/>
      <c r="C84" s="15"/>
      <c r="D84" s="15"/>
      <c r="E84" s="15"/>
      <c r="F84" s="15"/>
      <c r="G84" s="15"/>
      <c r="H84" s="15"/>
      <c r="I84" s="15"/>
      <c r="J84" s="15"/>
      <c r="N84" s="24"/>
      <c r="O84" s="24"/>
      <c r="P84" s="24"/>
      <c r="Q84" s="24"/>
      <c r="R84" s="24"/>
      <c r="S84" s="24"/>
      <c r="T84" s="24"/>
      <c r="U84" s="15"/>
    </row>
    <row r="85" spans="1:21">
      <c r="A85" s="11"/>
      <c r="B85" s="15"/>
      <c r="C85" s="15"/>
      <c r="D85" s="15"/>
      <c r="E85" s="15"/>
      <c r="F85" s="15"/>
      <c r="G85" s="15"/>
      <c r="H85" s="15"/>
      <c r="I85" s="15"/>
      <c r="J85" s="15"/>
      <c r="N85" s="24"/>
      <c r="O85" s="24"/>
      <c r="P85" s="24"/>
      <c r="Q85" s="24"/>
      <c r="R85" s="24"/>
      <c r="S85" s="24"/>
      <c r="T85" s="24"/>
      <c r="U85" s="15"/>
    </row>
    <row r="86" spans="1:21">
      <c r="A86" s="11"/>
      <c r="B86" s="15"/>
      <c r="C86" s="15"/>
      <c r="D86" s="15"/>
      <c r="E86" s="15"/>
      <c r="F86" s="15"/>
      <c r="G86" s="15"/>
      <c r="H86" s="15"/>
      <c r="I86" s="15"/>
      <c r="J86" s="15"/>
      <c r="N86" s="24"/>
      <c r="O86" s="24"/>
      <c r="P86" s="24"/>
      <c r="Q86" s="24"/>
      <c r="R86" s="24"/>
      <c r="S86" s="24"/>
      <c r="T86" s="24"/>
      <c r="U86" s="15"/>
    </row>
    <row r="87" spans="1:21">
      <c r="A87" s="11"/>
      <c r="B87" s="15"/>
      <c r="C87" s="15"/>
      <c r="D87" s="15"/>
      <c r="E87" s="15"/>
      <c r="F87" s="15"/>
      <c r="G87" s="15"/>
      <c r="H87" s="15"/>
      <c r="I87" s="15"/>
      <c r="J87" s="15"/>
      <c r="N87" s="24"/>
      <c r="O87" s="24"/>
      <c r="P87" s="24"/>
      <c r="Q87" s="24"/>
      <c r="R87" s="24"/>
      <c r="S87" s="24"/>
      <c r="T87" s="24"/>
      <c r="U87" s="15"/>
    </row>
    <row r="88" spans="1:21">
      <c r="A88" s="11"/>
      <c r="B88" s="15"/>
      <c r="C88" s="15"/>
      <c r="D88" s="15"/>
      <c r="E88" s="15"/>
      <c r="F88" s="15"/>
      <c r="G88" s="15"/>
      <c r="H88" s="15"/>
      <c r="I88" s="15"/>
      <c r="J88" s="15"/>
      <c r="N88" s="24"/>
      <c r="O88" s="24"/>
      <c r="P88" s="24"/>
      <c r="Q88" s="24"/>
      <c r="R88" s="24"/>
      <c r="S88" s="24"/>
      <c r="T88" s="24"/>
      <c r="U88" s="15"/>
    </row>
    <row r="89" spans="1:21">
      <c r="A89" s="11"/>
      <c r="B89" s="15"/>
      <c r="C89" s="15"/>
      <c r="D89" s="15"/>
      <c r="E89" s="15"/>
      <c r="F89" s="15"/>
      <c r="G89" s="15"/>
      <c r="H89" s="15"/>
      <c r="I89" s="15"/>
      <c r="J89" s="15"/>
      <c r="N89" s="24"/>
      <c r="O89" s="24"/>
      <c r="P89" s="24"/>
      <c r="Q89" s="24"/>
      <c r="R89" s="24"/>
      <c r="S89" s="24"/>
      <c r="T89" s="24"/>
      <c r="U89" s="15"/>
    </row>
    <row r="90" spans="1:21">
      <c r="A90" s="11"/>
      <c r="B90" s="15"/>
      <c r="C90" s="15"/>
      <c r="D90" s="15"/>
      <c r="E90" s="15"/>
      <c r="F90" s="15"/>
      <c r="G90" s="15"/>
      <c r="H90" s="15"/>
      <c r="I90" s="15"/>
      <c r="J90" s="15"/>
      <c r="N90" s="24"/>
      <c r="O90" s="24"/>
      <c r="P90" s="24"/>
      <c r="Q90" s="24"/>
      <c r="R90" s="24"/>
      <c r="S90" s="24"/>
      <c r="T90" s="24"/>
      <c r="U90" s="15"/>
    </row>
    <row r="91" spans="1:21">
      <c r="A91" s="11"/>
      <c r="B91" s="15"/>
      <c r="C91" s="15"/>
      <c r="D91" s="15"/>
      <c r="E91" s="15"/>
      <c r="F91" s="15"/>
      <c r="G91" s="15"/>
      <c r="H91" s="15"/>
      <c r="I91" s="15"/>
      <c r="J91" s="15"/>
      <c r="N91" s="24"/>
      <c r="O91" s="24"/>
      <c r="P91" s="24"/>
      <c r="Q91" s="24"/>
      <c r="R91" s="24"/>
      <c r="S91" s="24"/>
      <c r="T91" s="24"/>
      <c r="U91" s="15"/>
    </row>
    <row r="92" spans="1:21">
      <c r="A92" s="11"/>
      <c r="B92" s="15"/>
      <c r="C92" s="15"/>
      <c r="D92" s="15"/>
      <c r="E92" s="15"/>
      <c r="F92" s="15"/>
      <c r="G92" s="15"/>
      <c r="H92" s="15"/>
      <c r="I92" s="15"/>
      <c r="J92" s="15"/>
      <c r="N92" s="24"/>
      <c r="O92" s="24"/>
      <c r="P92" s="24"/>
      <c r="Q92" s="24"/>
      <c r="R92" s="24"/>
      <c r="S92" s="24"/>
      <c r="T92" s="24"/>
      <c r="U92" s="15"/>
    </row>
    <row r="93" spans="1:21">
      <c r="A93" s="11"/>
      <c r="B93" s="15"/>
      <c r="C93" s="15"/>
      <c r="D93" s="15"/>
      <c r="E93" s="15"/>
      <c r="F93" s="15"/>
      <c r="G93" s="15"/>
      <c r="H93" s="15"/>
      <c r="I93" s="15"/>
      <c r="J93" s="15"/>
      <c r="N93" s="24"/>
      <c r="O93" s="24"/>
      <c r="P93" s="24"/>
      <c r="Q93" s="24"/>
      <c r="R93" s="24"/>
      <c r="S93" s="24"/>
      <c r="T93" s="24"/>
      <c r="U93" s="15"/>
    </row>
    <row r="94" spans="1:21">
      <c r="A94" s="11"/>
      <c r="B94" s="15"/>
      <c r="C94" s="15"/>
      <c r="D94" s="15"/>
      <c r="E94" s="15"/>
      <c r="F94" s="15"/>
      <c r="G94" s="15"/>
      <c r="H94" s="15"/>
      <c r="I94" s="15"/>
      <c r="J94" s="15"/>
      <c r="N94" s="24"/>
      <c r="O94" s="24"/>
      <c r="P94" s="24"/>
      <c r="Q94" s="24"/>
      <c r="R94" s="24"/>
      <c r="S94" s="24"/>
      <c r="T94" s="24"/>
      <c r="U94" s="15"/>
    </row>
    <row r="95" spans="1:21">
      <c r="A95" s="11"/>
      <c r="B95" s="15"/>
      <c r="C95" s="15"/>
      <c r="D95" s="15"/>
      <c r="E95" s="15"/>
      <c r="F95" s="15"/>
      <c r="G95" s="15"/>
      <c r="H95" s="15"/>
      <c r="I95" s="15"/>
      <c r="J95" s="15"/>
      <c r="N95" s="24"/>
      <c r="O95" s="24"/>
      <c r="P95" s="24"/>
      <c r="Q95" s="24"/>
      <c r="R95" s="24"/>
      <c r="S95" s="24"/>
      <c r="T95" s="24"/>
      <c r="U95" s="15"/>
    </row>
    <row r="96" spans="1:21">
      <c r="A96" s="11"/>
      <c r="B96" s="15"/>
      <c r="C96" s="15"/>
      <c r="D96" s="15"/>
      <c r="E96" s="15"/>
      <c r="F96" s="15"/>
      <c r="G96" s="15"/>
      <c r="H96" s="15"/>
      <c r="I96" s="15"/>
      <c r="J96" s="15"/>
      <c r="N96" s="24"/>
      <c r="O96" s="24"/>
      <c r="P96" s="24"/>
      <c r="Q96" s="24"/>
      <c r="R96" s="24"/>
      <c r="S96" s="24"/>
      <c r="T96" s="24"/>
      <c r="U96" s="15"/>
    </row>
    <row r="97" spans="1:21">
      <c r="A97" s="11"/>
      <c r="B97" s="15"/>
      <c r="C97" s="15"/>
      <c r="D97" s="15"/>
      <c r="E97" s="15"/>
      <c r="F97" s="15"/>
      <c r="G97" s="15"/>
      <c r="H97" s="15"/>
      <c r="I97" s="15"/>
      <c r="J97" s="15"/>
      <c r="N97" s="24"/>
      <c r="O97" s="24"/>
      <c r="P97" s="24"/>
      <c r="Q97" s="24"/>
      <c r="R97" s="24"/>
      <c r="S97" s="24"/>
      <c r="T97" s="24"/>
      <c r="U97" s="15"/>
    </row>
    <row r="98" spans="1:21">
      <c r="A98" s="11"/>
      <c r="B98" s="15"/>
      <c r="C98" s="15"/>
      <c r="D98" s="15"/>
      <c r="E98" s="15"/>
      <c r="F98" s="15"/>
      <c r="G98" s="15"/>
      <c r="H98" s="15"/>
      <c r="I98" s="15"/>
      <c r="J98" s="15"/>
      <c r="N98" s="24"/>
      <c r="O98" s="24"/>
      <c r="P98" s="24"/>
      <c r="Q98" s="24"/>
      <c r="R98" s="24"/>
      <c r="S98" s="24"/>
      <c r="T98" s="24"/>
      <c r="U98" s="15"/>
    </row>
    <row r="99" spans="1:21">
      <c r="A99" s="11"/>
      <c r="B99" s="15"/>
      <c r="C99" s="15"/>
      <c r="D99" s="15"/>
      <c r="E99" s="15"/>
      <c r="F99" s="15"/>
      <c r="G99" s="15"/>
      <c r="H99" s="15"/>
      <c r="I99" s="15"/>
      <c r="J99" s="15"/>
      <c r="N99" s="24"/>
      <c r="O99" s="24"/>
      <c r="P99" s="24"/>
      <c r="Q99" s="24"/>
      <c r="R99" s="24"/>
      <c r="S99" s="24"/>
      <c r="T99" s="24"/>
      <c r="U99" s="15"/>
    </row>
    <row r="100" spans="1:21">
      <c r="A100" s="11"/>
      <c r="B100" s="15"/>
      <c r="C100" s="15"/>
      <c r="D100" s="15"/>
      <c r="E100" s="15"/>
      <c r="F100" s="15"/>
      <c r="G100" s="15"/>
      <c r="H100" s="15"/>
      <c r="I100" s="15"/>
      <c r="J100" s="15"/>
      <c r="N100" s="24"/>
      <c r="O100" s="24"/>
      <c r="P100" s="24"/>
      <c r="Q100" s="24"/>
      <c r="R100" s="24"/>
      <c r="S100" s="24"/>
      <c r="T100" s="24"/>
      <c r="U100" s="15"/>
    </row>
    <row r="101" spans="1:21">
      <c r="A101" s="11"/>
      <c r="B101" s="15"/>
      <c r="C101" s="15"/>
      <c r="D101" s="15"/>
      <c r="E101" s="15"/>
      <c r="F101" s="15"/>
      <c r="G101" s="15"/>
      <c r="H101" s="15"/>
      <c r="I101" s="15"/>
      <c r="J101" s="15"/>
      <c r="N101" s="24"/>
      <c r="O101" s="24"/>
      <c r="P101" s="24"/>
      <c r="Q101" s="24"/>
      <c r="R101" s="24"/>
      <c r="S101" s="24"/>
      <c r="T101" s="24"/>
      <c r="U101" s="15"/>
    </row>
    <row r="102" spans="1:21">
      <c r="A102" s="11"/>
      <c r="B102" s="15"/>
      <c r="C102" s="15"/>
      <c r="D102" s="15"/>
      <c r="E102" s="15"/>
      <c r="F102" s="15"/>
      <c r="G102" s="15"/>
      <c r="H102" s="15"/>
      <c r="I102" s="15"/>
      <c r="J102" s="15"/>
      <c r="N102" s="24"/>
      <c r="O102" s="24"/>
      <c r="P102" s="24"/>
      <c r="Q102" s="24"/>
      <c r="R102" s="24"/>
      <c r="S102" s="24"/>
      <c r="T102" s="24"/>
      <c r="U102" s="15"/>
    </row>
    <row r="103" spans="1:21">
      <c r="A103" s="11"/>
      <c r="B103" s="15"/>
      <c r="C103" s="15"/>
      <c r="D103" s="15"/>
      <c r="E103" s="15"/>
      <c r="F103" s="15"/>
      <c r="G103" s="15"/>
      <c r="H103" s="15"/>
      <c r="I103" s="15"/>
      <c r="J103" s="15"/>
      <c r="N103" s="24"/>
      <c r="O103" s="24"/>
      <c r="P103" s="24"/>
      <c r="Q103" s="24"/>
      <c r="R103" s="24"/>
      <c r="S103" s="24"/>
      <c r="T103" s="24"/>
      <c r="U103" s="15"/>
    </row>
    <row r="104" spans="1:21">
      <c r="A104" s="11"/>
      <c r="B104" s="15"/>
      <c r="C104" s="15"/>
      <c r="D104" s="15"/>
      <c r="E104" s="15"/>
      <c r="F104" s="15"/>
      <c r="G104" s="15"/>
      <c r="H104" s="15"/>
      <c r="I104" s="15"/>
      <c r="J104" s="15"/>
      <c r="N104" s="24"/>
      <c r="O104" s="24"/>
      <c r="P104" s="24"/>
      <c r="Q104" s="24"/>
      <c r="R104" s="24"/>
      <c r="S104" s="24"/>
      <c r="T104" s="24"/>
      <c r="U104" s="15"/>
    </row>
    <row r="105" spans="1:21">
      <c r="A105" s="11"/>
      <c r="B105" s="15"/>
      <c r="C105" s="15"/>
      <c r="D105" s="15"/>
      <c r="E105" s="15"/>
      <c r="F105" s="15"/>
      <c r="G105" s="15"/>
      <c r="H105" s="15"/>
      <c r="I105" s="15"/>
      <c r="J105" s="15"/>
      <c r="N105" s="24"/>
      <c r="O105" s="24"/>
      <c r="P105" s="24"/>
      <c r="Q105" s="24"/>
      <c r="R105" s="24"/>
      <c r="S105" s="24"/>
      <c r="T105" s="24"/>
      <c r="U105" s="15"/>
    </row>
    <row r="106" spans="1:21">
      <c r="A106" s="11"/>
      <c r="B106" s="15"/>
      <c r="C106" s="15"/>
      <c r="D106" s="15"/>
      <c r="E106" s="15"/>
      <c r="F106" s="15"/>
      <c r="G106" s="15"/>
      <c r="H106" s="15"/>
      <c r="I106" s="15"/>
      <c r="J106" s="15"/>
      <c r="N106" s="24"/>
      <c r="O106" s="24"/>
      <c r="P106" s="24"/>
      <c r="Q106" s="24"/>
      <c r="R106" s="24"/>
      <c r="S106" s="24"/>
      <c r="T106" s="24"/>
      <c r="U106" s="15"/>
    </row>
    <row r="107" spans="1:21">
      <c r="A107" s="11"/>
      <c r="B107" s="15"/>
      <c r="C107" s="15"/>
      <c r="D107" s="15"/>
      <c r="E107" s="15"/>
      <c r="F107" s="15"/>
      <c r="G107" s="15"/>
      <c r="H107" s="15"/>
      <c r="I107" s="15"/>
      <c r="J107" s="15"/>
      <c r="N107" s="24"/>
      <c r="O107" s="24"/>
      <c r="P107" s="24"/>
      <c r="Q107" s="24"/>
      <c r="R107" s="24"/>
      <c r="S107" s="24"/>
      <c r="T107" s="24"/>
      <c r="U107" s="15"/>
    </row>
    <row r="108" spans="1:21">
      <c r="A108" s="11"/>
      <c r="B108" s="15"/>
      <c r="C108" s="15"/>
      <c r="D108" s="15"/>
      <c r="E108" s="15"/>
      <c r="F108" s="15"/>
      <c r="G108" s="15"/>
      <c r="H108" s="15"/>
      <c r="I108" s="15"/>
      <c r="J108" s="15"/>
      <c r="N108" s="24"/>
      <c r="O108" s="24"/>
      <c r="P108" s="24"/>
      <c r="Q108" s="24"/>
      <c r="R108" s="24"/>
      <c r="S108" s="24"/>
      <c r="T108" s="24"/>
      <c r="U108" s="15"/>
    </row>
    <row r="109" spans="1:21">
      <c r="A109" s="11"/>
      <c r="B109" s="15"/>
      <c r="C109" s="15"/>
      <c r="D109" s="15"/>
      <c r="E109" s="15"/>
      <c r="F109" s="15"/>
      <c r="G109" s="15"/>
      <c r="H109" s="15"/>
      <c r="I109" s="15"/>
      <c r="J109" s="15"/>
      <c r="N109" s="24"/>
      <c r="O109" s="24"/>
      <c r="P109" s="24"/>
      <c r="Q109" s="24"/>
      <c r="R109" s="24"/>
      <c r="S109" s="24"/>
      <c r="T109" s="24"/>
      <c r="U109" s="15"/>
    </row>
    <row r="110" spans="1:21">
      <c r="A110" s="11"/>
      <c r="B110" s="15"/>
      <c r="C110" s="15"/>
      <c r="D110" s="15"/>
      <c r="E110" s="15"/>
      <c r="F110" s="15"/>
      <c r="G110" s="15"/>
      <c r="H110" s="15"/>
      <c r="I110" s="15"/>
      <c r="J110" s="15"/>
      <c r="N110" s="24"/>
      <c r="O110" s="24"/>
      <c r="P110" s="24"/>
      <c r="Q110" s="24"/>
      <c r="R110" s="24"/>
      <c r="S110" s="24"/>
      <c r="T110" s="24"/>
      <c r="U110" s="15"/>
    </row>
    <row r="111" spans="1:21">
      <c r="A111" s="11"/>
      <c r="B111" s="15"/>
      <c r="C111" s="15"/>
      <c r="D111" s="15"/>
      <c r="E111" s="15"/>
      <c r="F111" s="15"/>
      <c r="G111" s="15"/>
      <c r="H111" s="15"/>
      <c r="I111" s="15"/>
      <c r="J111" s="15"/>
      <c r="N111" s="24"/>
      <c r="O111" s="24"/>
      <c r="P111" s="24"/>
      <c r="Q111" s="24"/>
      <c r="R111" s="24"/>
      <c r="S111" s="24"/>
      <c r="T111" s="24"/>
      <c r="U111" s="15"/>
    </row>
    <row r="112" spans="1:21">
      <c r="A112" s="11"/>
      <c r="B112" s="15"/>
      <c r="C112" s="15"/>
      <c r="D112" s="15"/>
      <c r="E112" s="15"/>
      <c r="F112" s="15"/>
      <c r="G112" s="15"/>
      <c r="H112" s="15"/>
      <c r="I112" s="15"/>
      <c r="J112" s="15"/>
      <c r="N112" s="24"/>
      <c r="O112" s="24"/>
      <c r="P112" s="24"/>
      <c r="Q112" s="24"/>
      <c r="R112" s="24"/>
      <c r="S112" s="24"/>
      <c r="T112" s="24"/>
      <c r="U112" s="15"/>
    </row>
    <row r="113" spans="1:21">
      <c r="A113" s="11"/>
      <c r="B113" s="15"/>
      <c r="C113" s="15"/>
      <c r="D113" s="15"/>
      <c r="E113" s="15"/>
      <c r="F113" s="15"/>
      <c r="G113" s="15"/>
      <c r="H113" s="15"/>
      <c r="I113" s="15"/>
      <c r="J113" s="15"/>
      <c r="N113" s="24"/>
      <c r="O113" s="24"/>
      <c r="P113" s="24"/>
      <c r="Q113" s="24"/>
      <c r="R113" s="24"/>
      <c r="S113" s="24"/>
      <c r="T113" s="24"/>
      <c r="U113" s="15"/>
    </row>
    <row r="114" spans="1:21">
      <c r="A114" s="11"/>
      <c r="B114" s="15"/>
      <c r="C114" s="15"/>
      <c r="D114" s="15"/>
      <c r="E114" s="15"/>
      <c r="F114" s="15"/>
      <c r="G114" s="15"/>
      <c r="H114" s="15"/>
      <c r="I114" s="15"/>
      <c r="J114" s="15"/>
      <c r="N114" s="24"/>
      <c r="O114" s="24"/>
      <c r="P114" s="24"/>
      <c r="Q114" s="24"/>
      <c r="R114" s="24"/>
      <c r="S114" s="24"/>
      <c r="T114" s="24"/>
      <c r="U114" s="15"/>
    </row>
    <row r="115" spans="1:21">
      <c r="A115" s="11"/>
      <c r="B115" s="15"/>
      <c r="C115" s="15"/>
      <c r="D115" s="15"/>
      <c r="E115" s="15"/>
      <c r="F115" s="15"/>
      <c r="G115" s="15"/>
      <c r="H115" s="15"/>
      <c r="I115" s="15"/>
      <c r="J115" s="15"/>
      <c r="N115" s="24"/>
      <c r="O115" s="24"/>
      <c r="P115" s="24"/>
      <c r="Q115" s="24"/>
      <c r="R115" s="24"/>
      <c r="S115" s="24"/>
      <c r="T115" s="24"/>
      <c r="U115" s="15"/>
    </row>
    <row r="116" spans="1:21">
      <c r="A116" s="11"/>
      <c r="B116" s="15"/>
      <c r="C116" s="15"/>
      <c r="D116" s="15"/>
      <c r="E116" s="15"/>
      <c r="F116" s="15"/>
      <c r="G116" s="15"/>
      <c r="H116" s="15"/>
      <c r="I116" s="15"/>
      <c r="J116" s="15"/>
      <c r="N116" s="24"/>
      <c r="O116" s="24"/>
      <c r="P116" s="24"/>
      <c r="Q116" s="24"/>
      <c r="R116" s="24"/>
      <c r="S116" s="24"/>
      <c r="T116" s="24"/>
      <c r="U116" s="15"/>
    </row>
    <row r="117" spans="1:21">
      <c r="A117" s="11"/>
      <c r="B117" s="15"/>
      <c r="C117" s="15"/>
      <c r="D117" s="15"/>
      <c r="E117" s="15"/>
      <c r="F117" s="15"/>
      <c r="G117" s="15"/>
      <c r="H117" s="15"/>
      <c r="I117" s="15"/>
      <c r="J117" s="15"/>
      <c r="N117" s="24"/>
      <c r="O117" s="24"/>
      <c r="P117" s="24"/>
      <c r="Q117" s="24"/>
      <c r="R117" s="24"/>
      <c r="S117" s="24"/>
      <c r="T117" s="24"/>
      <c r="U117" s="15"/>
    </row>
    <row r="118" spans="1:21">
      <c r="A118" s="11"/>
      <c r="B118" s="15"/>
      <c r="C118" s="15"/>
      <c r="D118" s="15"/>
      <c r="E118" s="15"/>
      <c r="F118" s="15"/>
      <c r="G118" s="15"/>
      <c r="H118" s="15"/>
      <c r="I118" s="15"/>
      <c r="J118" s="15"/>
      <c r="N118" s="24"/>
      <c r="O118" s="24"/>
      <c r="P118" s="24"/>
      <c r="Q118" s="24"/>
      <c r="R118" s="24"/>
      <c r="S118" s="24"/>
      <c r="T118" s="24"/>
      <c r="U118" s="15"/>
    </row>
    <row r="119" spans="1:21">
      <c r="A119" s="11"/>
      <c r="B119" s="15"/>
      <c r="C119" s="15"/>
      <c r="D119" s="15"/>
      <c r="E119" s="15"/>
      <c r="F119" s="15"/>
      <c r="G119" s="15"/>
      <c r="H119" s="15"/>
      <c r="I119" s="15"/>
      <c r="J119" s="15"/>
      <c r="N119" s="24"/>
      <c r="O119" s="24"/>
      <c r="P119" s="24"/>
      <c r="Q119" s="24"/>
      <c r="R119" s="24"/>
      <c r="S119" s="24"/>
      <c r="T119" s="24"/>
      <c r="U119" s="15"/>
    </row>
    <row r="120" spans="1:21">
      <c r="A120" s="11"/>
      <c r="B120" s="15"/>
      <c r="C120" s="15"/>
      <c r="D120" s="15"/>
      <c r="E120" s="15"/>
      <c r="F120" s="15"/>
      <c r="G120" s="15"/>
      <c r="H120" s="15"/>
      <c r="I120" s="15"/>
      <c r="J120" s="15"/>
      <c r="N120" s="24"/>
      <c r="O120" s="24"/>
      <c r="P120" s="24"/>
      <c r="Q120" s="24"/>
      <c r="R120" s="24"/>
      <c r="S120" s="24"/>
      <c r="T120" s="24"/>
      <c r="U120" s="15"/>
    </row>
    <row r="121" spans="1:21">
      <c r="A121" s="11"/>
      <c r="B121" s="15"/>
      <c r="C121" s="15"/>
      <c r="D121" s="15"/>
      <c r="E121" s="15"/>
      <c r="F121" s="15"/>
      <c r="G121" s="15"/>
      <c r="H121" s="15"/>
      <c r="I121" s="15"/>
      <c r="J121" s="15"/>
      <c r="N121" s="24"/>
      <c r="O121" s="24"/>
      <c r="P121" s="24"/>
      <c r="Q121" s="24"/>
      <c r="R121" s="24"/>
      <c r="S121" s="24"/>
      <c r="T121" s="24"/>
      <c r="U121" s="15"/>
    </row>
    <row r="122" spans="1:21">
      <c r="A122" s="11"/>
      <c r="B122" s="15"/>
      <c r="C122" s="15"/>
      <c r="D122" s="15"/>
      <c r="E122" s="15"/>
      <c r="F122" s="15"/>
      <c r="G122" s="15"/>
      <c r="H122" s="15"/>
      <c r="I122" s="15"/>
      <c r="J122" s="15"/>
      <c r="N122" s="24"/>
      <c r="O122" s="24"/>
      <c r="P122" s="24"/>
      <c r="Q122" s="24"/>
      <c r="R122" s="24"/>
      <c r="S122" s="24"/>
      <c r="T122" s="24"/>
      <c r="U122" s="15"/>
    </row>
    <row r="123" spans="1:21">
      <c r="A123" s="11"/>
      <c r="B123" s="15"/>
      <c r="C123" s="15"/>
      <c r="D123" s="15"/>
      <c r="E123" s="15"/>
      <c r="F123" s="15"/>
      <c r="G123" s="15"/>
      <c r="H123" s="15"/>
      <c r="I123" s="15"/>
      <c r="J123" s="15"/>
      <c r="N123" s="24"/>
      <c r="O123" s="24"/>
      <c r="P123" s="24"/>
      <c r="Q123" s="24"/>
      <c r="R123" s="24"/>
      <c r="S123" s="24"/>
      <c r="T123" s="24"/>
      <c r="U123" s="15"/>
    </row>
    <row r="124" spans="1:21">
      <c r="A124" s="11"/>
      <c r="B124" s="15"/>
      <c r="C124" s="15"/>
      <c r="D124" s="15"/>
      <c r="E124" s="15"/>
      <c r="F124" s="15"/>
      <c r="G124" s="15"/>
      <c r="H124" s="15"/>
      <c r="I124" s="15"/>
      <c r="J124" s="15"/>
      <c r="N124" s="24"/>
      <c r="O124" s="24"/>
      <c r="P124" s="24"/>
      <c r="Q124" s="24"/>
      <c r="R124" s="24"/>
      <c r="S124" s="24"/>
      <c r="T124" s="24"/>
      <c r="U124" s="15"/>
    </row>
    <row r="125" spans="1:21">
      <c r="A125" s="11"/>
      <c r="B125" s="15"/>
      <c r="C125" s="15"/>
      <c r="D125" s="15"/>
      <c r="E125" s="15"/>
      <c r="F125" s="15"/>
      <c r="G125" s="15"/>
      <c r="H125" s="15"/>
      <c r="I125" s="15"/>
      <c r="J125" s="15"/>
      <c r="N125" s="24"/>
      <c r="O125" s="24"/>
      <c r="P125" s="24"/>
      <c r="Q125" s="24"/>
      <c r="R125" s="24"/>
      <c r="S125" s="24"/>
      <c r="T125" s="24"/>
      <c r="U125" s="15"/>
    </row>
    <row r="126" spans="1:21">
      <c r="A126" s="11"/>
      <c r="B126" s="15"/>
      <c r="C126" s="15"/>
      <c r="D126" s="15"/>
      <c r="E126" s="15"/>
      <c r="F126" s="15"/>
      <c r="G126" s="15"/>
      <c r="H126" s="15"/>
      <c r="I126" s="15"/>
      <c r="J126" s="15"/>
      <c r="N126" s="24"/>
      <c r="O126" s="24"/>
      <c r="P126" s="24"/>
      <c r="Q126" s="24"/>
      <c r="R126" s="24"/>
      <c r="S126" s="24"/>
      <c r="T126" s="24"/>
      <c r="U126" s="15"/>
    </row>
    <row r="127" spans="1:21">
      <c r="A127" s="11"/>
      <c r="B127" s="15"/>
      <c r="C127" s="15"/>
      <c r="D127" s="15"/>
      <c r="E127" s="15"/>
      <c r="F127" s="15"/>
      <c r="G127" s="15"/>
      <c r="H127" s="15"/>
      <c r="I127" s="15"/>
      <c r="J127" s="15"/>
      <c r="N127" s="24"/>
      <c r="O127" s="24"/>
      <c r="P127" s="24"/>
      <c r="Q127" s="24"/>
      <c r="R127" s="24"/>
      <c r="S127" s="24"/>
      <c r="T127" s="24"/>
      <c r="U127" s="15"/>
    </row>
    <row r="128" spans="1:21">
      <c r="A128" s="11"/>
      <c r="B128" s="15"/>
      <c r="C128" s="15"/>
      <c r="D128" s="15"/>
      <c r="E128" s="15"/>
      <c r="F128" s="15"/>
      <c r="G128" s="15"/>
      <c r="H128" s="15"/>
      <c r="I128" s="15"/>
      <c r="J128" s="15"/>
      <c r="N128" s="24"/>
      <c r="O128" s="24"/>
      <c r="P128" s="24"/>
      <c r="Q128" s="24"/>
      <c r="R128" s="24"/>
      <c r="S128" s="24"/>
      <c r="T128" s="24"/>
      <c r="U128" s="15"/>
    </row>
    <row r="129" spans="1:21">
      <c r="A129" s="11"/>
      <c r="B129" s="15"/>
      <c r="C129" s="15"/>
      <c r="D129" s="15"/>
      <c r="E129" s="15"/>
      <c r="F129" s="15"/>
      <c r="G129" s="15"/>
      <c r="H129" s="15"/>
      <c r="I129" s="15"/>
      <c r="J129" s="15"/>
      <c r="N129" s="24"/>
      <c r="O129" s="24"/>
      <c r="P129" s="24"/>
      <c r="Q129" s="24"/>
      <c r="R129" s="24"/>
      <c r="S129" s="24"/>
      <c r="T129" s="24"/>
      <c r="U129" s="15"/>
    </row>
    <row r="130" spans="1:21">
      <c r="A130" s="11"/>
      <c r="B130" s="15"/>
      <c r="C130" s="15"/>
      <c r="D130" s="15"/>
      <c r="E130" s="15"/>
      <c r="F130" s="15"/>
      <c r="G130" s="15"/>
      <c r="H130" s="15"/>
      <c r="I130" s="15"/>
      <c r="J130" s="15"/>
      <c r="N130" s="24"/>
      <c r="O130" s="24"/>
      <c r="P130" s="24"/>
      <c r="Q130" s="24"/>
      <c r="R130" s="24"/>
      <c r="S130" s="24"/>
      <c r="T130" s="24"/>
      <c r="U130" s="15"/>
    </row>
    <row r="131" spans="1:21">
      <c r="A131" s="11"/>
      <c r="B131" s="15"/>
      <c r="C131" s="15"/>
      <c r="D131" s="15"/>
      <c r="E131" s="15"/>
      <c r="F131" s="15"/>
      <c r="G131" s="15"/>
      <c r="H131" s="15"/>
      <c r="I131" s="15"/>
      <c r="J131" s="15"/>
      <c r="N131" s="24"/>
      <c r="O131" s="24"/>
      <c r="P131" s="24"/>
      <c r="Q131" s="24"/>
      <c r="R131" s="24"/>
      <c r="S131" s="24"/>
      <c r="T131" s="24"/>
      <c r="U131" s="15"/>
    </row>
    <row r="132" spans="1:21">
      <c r="A132" s="11"/>
      <c r="B132" s="15"/>
      <c r="C132" s="15"/>
      <c r="D132" s="15"/>
      <c r="E132" s="15"/>
      <c r="F132" s="15"/>
      <c r="G132" s="15"/>
      <c r="H132" s="15"/>
      <c r="I132" s="15"/>
      <c r="J132" s="15"/>
      <c r="N132" s="24"/>
      <c r="O132" s="24"/>
      <c r="P132" s="24"/>
      <c r="Q132" s="24"/>
      <c r="R132" s="24"/>
      <c r="S132" s="24"/>
      <c r="T132" s="24"/>
      <c r="U132" s="15"/>
    </row>
    <row r="133" spans="1:21">
      <c r="A133" s="11"/>
      <c r="B133" s="15"/>
      <c r="C133" s="15"/>
      <c r="D133" s="15"/>
      <c r="E133" s="15"/>
      <c r="F133" s="15"/>
      <c r="G133" s="15"/>
      <c r="H133" s="15"/>
      <c r="I133" s="15"/>
      <c r="J133" s="15"/>
      <c r="N133" s="24"/>
      <c r="O133" s="24"/>
      <c r="P133" s="24"/>
      <c r="Q133" s="24"/>
      <c r="R133" s="24"/>
      <c r="S133" s="24"/>
      <c r="T133" s="24"/>
      <c r="U133" s="15"/>
    </row>
    <row r="134" spans="1:21">
      <c r="A134" s="11"/>
      <c r="B134" s="15"/>
      <c r="C134" s="15"/>
      <c r="D134" s="15"/>
      <c r="E134" s="15"/>
      <c r="F134" s="15"/>
      <c r="G134" s="15"/>
      <c r="H134" s="15"/>
      <c r="I134" s="15"/>
      <c r="J134" s="15"/>
      <c r="N134" s="24"/>
      <c r="O134" s="24"/>
      <c r="P134" s="24"/>
      <c r="Q134" s="24"/>
      <c r="R134" s="24"/>
      <c r="S134" s="24"/>
      <c r="T134" s="24"/>
      <c r="U134" s="15"/>
    </row>
    <row r="135" spans="1:21">
      <c r="A135" s="11"/>
      <c r="B135" s="15"/>
      <c r="C135" s="15"/>
      <c r="D135" s="15"/>
      <c r="E135" s="15"/>
      <c r="F135" s="15"/>
      <c r="G135" s="15"/>
      <c r="H135" s="15"/>
      <c r="I135" s="15"/>
      <c r="J135" s="15"/>
      <c r="N135" s="24"/>
      <c r="O135" s="24"/>
      <c r="P135" s="24"/>
      <c r="Q135" s="24"/>
      <c r="R135" s="24"/>
      <c r="S135" s="24"/>
      <c r="T135" s="24"/>
      <c r="U135" s="15"/>
    </row>
    <row r="136" spans="1:21">
      <c r="A136" s="11"/>
      <c r="B136" s="15"/>
      <c r="C136" s="15"/>
      <c r="D136" s="15"/>
      <c r="E136" s="15"/>
      <c r="F136" s="15"/>
      <c r="G136" s="15"/>
      <c r="H136" s="15"/>
      <c r="I136" s="15"/>
      <c r="J136" s="15"/>
      <c r="N136" s="24"/>
      <c r="O136" s="24"/>
      <c r="P136" s="24"/>
      <c r="Q136" s="24"/>
      <c r="R136" s="24"/>
      <c r="S136" s="24"/>
      <c r="T136" s="24"/>
      <c r="U136" s="15"/>
    </row>
    <row r="137" spans="1:21">
      <c r="A137" s="11"/>
      <c r="B137" s="15"/>
      <c r="C137" s="15"/>
      <c r="D137" s="15"/>
      <c r="E137" s="15"/>
      <c r="F137" s="15"/>
      <c r="G137" s="15"/>
      <c r="H137" s="15"/>
      <c r="I137" s="15"/>
      <c r="J137" s="15"/>
      <c r="N137" s="24"/>
      <c r="O137" s="24"/>
      <c r="P137" s="24"/>
      <c r="Q137" s="24"/>
      <c r="R137" s="24"/>
      <c r="S137" s="24"/>
      <c r="T137" s="24"/>
      <c r="U137" s="15"/>
    </row>
    <row r="138" spans="1:21">
      <c r="A138" s="11"/>
      <c r="B138" s="15"/>
      <c r="C138" s="15"/>
      <c r="D138" s="15"/>
      <c r="E138" s="15"/>
      <c r="F138" s="15"/>
      <c r="G138" s="15"/>
      <c r="H138" s="15"/>
      <c r="I138" s="15"/>
      <c r="J138" s="15"/>
      <c r="N138" s="24"/>
      <c r="O138" s="24"/>
      <c r="P138" s="24"/>
      <c r="Q138" s="24"/>
      <c r="R138" s="24"/>
      <c r="S138" s="24"/>
      <c r="T138" s="24"/>
      <c r="U138" s="15"/>
    </row>
    <row r="139" spans="1:21">
      <c r="A139" s="11"/>
      <c r="B139" s="15"/>
      <c r="C139" s="15"/>
      <c r="D139" s="15"/>
      <c r="E139" s="15"/>
      <c r="F139" s="15"/>
      <c r="G139" s="15"/>
      <c r="H139" s="15"/>
      <c r="I139" s="15"/>
      <c r="J139" s="15"/>
      <c r="N139" s="24"/>
      <c r="O139" s="24"/>
      <c r="P139" s="24"/>
      <c r="Q139" s="24"/>
      <c r="R139" s="24"/>
      <c r="S139" s="24"/>
      <c r="T139" s="24"/>
      <c r="U139" s="15"/>
    </row>
    <row r="140" spans="1:21">
      <c r="A140" s="11"/>
      <c r="B140" s="15"/>
      <c r="C140" s="15"/>
      <c r="D140" s="15"/>
      <c r="E140" s="15"/>
      <c r="F140" s="15"/>
      <c r="G140" s="15"/>
      <c r="H140" s="15"/>
      <c r="I140" s="15"/>
      <c r="J140" s="15"/>
      <c r="N140" s="24"/>
      <c r="O140" s="24"/>
      <c r="P140" s="24"/>
      <c r="Q140" s="24"/>
      <c r="R140" s="24"/>
      <c r="S140" s="24"/>
      <c r="T140" s="24"/>
      <c r="U140" s="15"/>
    </row>
    <row r="141" spans="1:21">
      <c r="A141" s="11"/>
      <c r="B141" s="15"/>
      <c r="C141" s="15"/>
      <c r="D141" s="15"/>
      <c r="E141" s="15"/>
      <c r="F141" s="15"/>
      <c r="G141" s="15"/>
      <c r="H141" s="15"/>
      <c r="I141" s="15"/>
      <c r="J141" s="15"/>
      <c r="N141" s="24"/>
      <c r="O141" s="24"/>
      <c r="P141" s="24"/>
      <c r="Q141" s="24"/>
      <c r="R141" s="24"/>
      <c r="S141" s="24"/>
      <c r="T141" s="24"/>
      <c r="U141" s="15"/>
    </row>
    <row r="142" spans="1:21">
      <c r="A142" s="11"/>
      <c r="B142" s="15"/>
      <c r="C142" s="15"/>
      <c r="D142" s="15"/>
      <c r="E142" s="15"/>
      <c r="F142" s="15"/>
      <c r="G142" s="15"/>
      <c r="H142" s="15"/>
      <c r="I142" s="15"/>
      <c r="J142" s="15"/>
      <c r="N142" s="24"/>
      <c r="O142" s="24"/>
      <c r="P142" s="24"/>
      <c r="Q142" s="24"/>
      <c r="R142" s="24"/>
      <c r="S142" s="24"/>
      <c r="T142" s="24"/>
      <c r="U142" s="15"/>
    </row>
    <row r="143" spans="1:21">
      <c r="A143" s="11"/>
      <c r="B143" s="15"/>
      <c r="C143" s="15"/>
      <c r="D143" s="15"/>
      <c r="E143" s="15"/>
      <c r="F143" s="15"/>
      <c r="G143" s="15"/>
      <c r="H143" s="15"/>
      <c r="I143" s="15"/>
      <c r="J143" s="15"/>
      <c r="N143" s="24"/>
      <c r="O143" s="24"/>
      <c r="P143" s="24"/>
      <c r="Q143" s="24"/>
      <c r="R143" s="24"/>
      <c r="S143" s="24"/>
      <c r="T143" s="24"/>
      <c r="U143" s="15"/>
    </row>
    <row r="144" spans="1:21">
      <c r="A144" s="11"/>
      <c r="B144" s="15"/>
      <c r="C144" s="15"/>
      <c r="D144" s="15"/>
      <c r="E144" s="15"/>
      <c r="F144" s="15"/>
      <c r="G144" s="15"/>
      <c r="H144" s="15"/>
      <c r="I144" s="15"/>
      <c r="J144" s="15"/>
      <c r="N144" s="24"/>
      <c r="O144" s="24"/>
      <c r="P144" s="24"/>
      <c r="Q144" s="24"/>
      <c r="R144" s="24"/>
      <c r="S144" s="24"/>
      <c r="T144" s="24"/>
      <c r="U144" s="15"/>
    </row>
    <row r="145" spans="1:21">
      <c r="A145" s="11"/>
      <c r="B145" s="15"/>
      <c r="C145" s="15"/>
      <c r="D145" s="15"/>
      <c r="E145" s="15"/>
      <c r="F145" s="15"/>
      <c r="G145" s="15"/>
      <c r="H145" s="15"/>
      <c r="I145" s="15"/>
      <c r="J145" s="15"/>
      <c r="N145" s="24"/>
      <c r="O145" s="24"/>
      <c r="P145" s="24"/>
      <c r="Q145" s="24"/>
      <c r="R145" s="24"/>
      <c r="S145" s="24"/>
      <c r="T145" s="24"/>
      <c r="U145" s="15"/>
    </row>
    <row r="146" spans="1:21">
      <c r="A146" s="11"/>
      <c r="B146" s="15"/>
      <c r="C146" s="15"/>
      <c r="D146" s="15"/>
      <c r="E146" s="15"/>
      <c r="F146" s="15"/>
      <c r="G146" s="15"/>
      <c r="H146" s="15"/>
      <c r="I146" s="15"/>
      <c r="J146" s="15"/>
      <c r="N146" s="24"/>
      <c r="O146" s="24"/>
      <c r="P146" s="24"/>
      <c r="Q146" s="24"/>
      <c r="R146" s="24"/>
      <c r="S146" s="24"/>
      <c r="T146" s="24"/>
      <c r="U146" s="15"/>
    </row>
    <row r="147" spans="1:21">
      <c r="A147" s="11"/>
      <c r="B147" s="15"/>
      <c r="C147" s="15"/>
      <c r="D147" s="15"/>
      <c r="E147" s="15"/>
      <c r="F147" s="15"/>
      <c r="G147" s="15"/>
      <c r="H147" s="15"/>
      <c r="I147" s="15"/>
      <c r="J147" s="15"/>
      <c r="N147" s="24"/>
      <c r="O147" s="24"/>
      <c r="P147" s="24"/>
      <c r="Q147" s="24"/>
      <c r="R147" s="24"/>
      <c r="S147" s="24"/>
      <c r="T147" s="24"/>
      <c r="U147" s="15"/>
    </row>
    <row r="148" spans="1:21">
      <c r="A148" s="11"/>
      <c r="B148" s="15"/>
      <c r="C148" s="15"/>
      <c r="D148" s="15"/>
      <c r="E148" s="15"/>
      <c r="F148" s="15"/>
      <c r="G148" s="15"/>
      <c r="H148" s="15"/>
      <c r="I148" s="15"/>
      <c r="J148" s="15"/>
      <c r="N148" s="24"/>
      <c r="O148" s="24"/>
      <c r="P148" s="24"/>
      <c r="Q148" s="24"/>
      <c r="R148" s="24"/>
      <c r="S148" s="24"/>
      <c r="T148" s="24"/>
      <c r="U148" s="15"/>
    </row>
    <row r="149" spans="1:21">
      <c r="A149" s="11"/>
      <c r="B149" s="15"/>
      <c r="C149" s="15"/>
      <c r="D149" s="15"/>
      <c r="E149" s="15"/>
      <c r="F149" s="15"/>
      <c r="G149" s="15"/>
      <c r="H149" s="15"/>
      <c r="I149" s="15"/>
      <c r="J149" s="15"/>
      <c r="N149" s="24"/>
      <c r="O149" s="24"/>
      <c r="P149" s="24"/>
      <c r="Q149" s="24"/>
      <c r="R149" s="24"/>
      <c r="S149" s="24"/>
      <c r="T149" s="24"/>
      <c r="U149" s="15"/>
    </row>
    <row r="150" spans="1:21">
      <c r="A150" s="11"/>
      <c r="B150" s="15"/>
      <c r="C150" s="15"/>
      <c r="D150" s="15"/>
      <c r="E150" s="15"/>
      <c r="F150" s="15"/>
      <c r="G150" s="15"/>
      <c r="H150" s="15"/>
      <c r="I150" s="15"/>
      <c r="J150" s="15"/>
      <c r="N150" s="24"/>
      <c r="O150" s="24"/>
      <c r="P150" s="24"/>
      <c r="Q150" s="24"/>
      <c r="R150" s="24"/>
      <c r="S150" s="24"/>
      <c r="T150" s="24"/>
      <c r="U150" s="15"/>
    </row>
    <row r="151" spans="1:21">
      <c r="A151" s="11"/>
      <c r="B151" s="15"/>
      <c r="C151" s="15"/>
      <c r="D151" s="15"/>
      <c r="E151" s="15"/>
      <c r="F151" s="15"/>
      <c r="G151" s="15"/>
      <c r="H151" s="15"/>
      <c r="I151" s="15"/>
      <c r="J151" s="15"/>
      <c r="N151" s="24"/>
      <c r="O151" s="24"/>
      <c r="P151" s="24"/>
      <c r="Q151" s="24"/>
      <c r="R151" s="24"/>
      <c r="S151" s="24"/>
      <c r="T151" s="24"/>
      <c r="U151" s="15"/>
    </row>
    <row r="152" spans="1:21">
      <c r="A152" s="11"/>
      <c r="B152" s="15"/>
      <c r="C152" s="15"/>
      <c r="D152" s="15"/>
      <c r="E152" s="15"/>
      <c r="F152" s="15"/>
      <c r="G152" s="15"/>
      <c r="H152" s="15"/>
      <c r="I152" s="15"/>
      <c r="J152" s="15"/>
      <c r="N152" s="24"/>
      <c r="O152" s="24"/>
      <c r="P152" s="24"/>
      <c r="Q152" s="24"/>
      <c r="R152" s="24"/>
      <c r="S152" s="24"/>
      <c r="T152" s="24"/>
      <c r="U152" s="15"/>
    </row>
    <row r="153" spans="1:21">
      <c r="A153" s="11"/>
      <c r="B153" s="15"/>
      <c r="C153" s="15"/>
      <c r="D153" s="15"/>
      <c r="E153" s="15"/>
      <c r="F153" s="15"/>
      <c r="G153" s="15"/>
      <c r="H153" s="15"/>
      <c r="I153" s="15"/>
      <c r="J153" s="15"/>
      <c r="N153" s="24"/>
      <c r="O153" s="24"/>
      <c r="P153" s="24"/>
      <c r="Q153" s="24"/>
      <c r="R153" s="24"/>
      <c r="S153" s="24"/>
      <c r="T153" s="24"/>
      <c r="U153" s="15"/>
    </row>
    <row r="154" spans="1:21">
      <c r="A154" s="11"/>
      <c r="B154" s="15"/>
      <c r="C154" s="15"/>
      <c r="D154" s="15"/>
      <c r="E154" s="15"/>
      <c r="F154" s="15"/>
      <c r="G154" s="15"/>
      <c r="H154" s="15"/>
      <c r="I154" s="15"/>
      <c r="J154" s="15"/>
      <c r="N154" s="24"/>
      <c r="O154" s="24"/>
      <c r="P154" s="24"/>
      <c r="Q154" s="24"/>
      <c r="R154" s="24"/>
      <c r="S154" s="24"/>
      <c r="T154" s="24"/>
      <c r="U154" s="15"/>
    </row>
    <row r="155" spans="1:21">
      <c r="A155" s="11"/>
      <c r="B155" s="15"/>
      <c r="C155" s="15"/>
      <c r="D155" s="15"/>
      <c r="E155" s="15"/>
      <c r="F155" s="15"/>
      <c r="G155" s="15"/>
      <c r="H155" s="15"/>
      <c r="I155" s="15"/>
      <c r="J155" s="15"/>
      <c r="N155" s="24"/>
      <c r="O155" s="24"/>
      <c r="P155" s="24"/>
      <c r="Q155" s="24"/>
      <c r="R155" s="24"/>
      <c r="S155" s="24"/>
      <c r="T155" s="24"/>
      <c r="U155" s="15"/>
    </row>
    <row r="156" spans="1:21">
      <c r="A156" s="11"/>
      <c r="B156" s="15"/>
      <c r="C156" s="15"/>
      <c r="D156" s="15"/>
      <c r="E156" s="15"/>
      <c r="F156" s="15"/>
      <c r="G156" s="15"/>
      <c r="H156" s="15"/>
      <c r="I156" s="15"/>
      <c r="J156" s="15"/>
      <c r="N156" s="24"/>
      <c r="O156" s="24"/>
      <c r="P156" s="24"/>
      <c r="Q156" s="24"/>
      <c r="R156" s="24"/>
      <c r="S156" s="24"/>
      <c r="T156" s="24"/>
      <c r="U156" s="15"/>
    </row>
    <row r="157" spans="1:21">
      <c r="A157" s="11"/>
      <c r="B157" s="15"/>
      <c r="C157" s="15"/>
      <c r="D157" s="15"/>
      <c r="E157" s="15"/>
      <c r="F157" s="15"/>
      <c r="G157" s="15"/>
      <c r="H157" s="15"/>
      <c r="I157" s="15"/>
      <c r="J157" s="15"/>
      <c r="N157" s="24"/>
      <c r="O157" s="24"/>
      <c r="P157" s="24"/>
      <c r="Q157" s="24"/>
      <c r="R157" s="24"/>
      <c r="S157" s="24"/>
      <c r="T157" s="24"/>
      <c r="U157" s="15"/>
    </row>
    <row r="158" spans="1:21">
      <c r="A158" s="11"/>
      <c r="B158" s="15"/>
      <c r="C158" s="15"/>
      <c r="D158" s="15"/>
      <c r="E158" s="15"/>
      <c r="F158" s="15"/>
      <c r="G158" s="15"/>
      <c r="H158" s="15"/>
      <c r="I158" s="15"/>
      <c r="J158" s="15"/>
      <c r="N158" s="24"/>
      <c r="O158" s="24"/>
      <c r="P158" s="24"/>
      <c r="Q158" s="24"/>
      <c r="R158" s="24"/>
      <c r="S158" s="24"/>
      <c r="T158" s="24"/>
      <c r="U158" s="15"/>
    </row>
    <row r="159" spans="1:21">
      <c r="A159" s="11"/>
      <c r="B159" s="15"/>
      <c r="C159" s="15"/>
      <c r="D159" s="15"/>
      <c r="E159" s="15"/>
      <c r="F159" s="15"/>
      <c r="G159" s="15"/>
      <c r="H159" s="15"/>
      <c r="I159" s="15"/>
      <c r="J159" s="15"/>
      <c r="N159" s="24"/>
      <c r="O159" s="24"/>
      <c r="P159" s="24"/>
      <c r="Q159" s="24"/>
      <c r="R159" s="24"/>
      <c r="S159" s="24"/>
      <c r="T159" s="24"/>
      <c r="U159" s="15"/>
    </row>
    <row r="160" spans="1:21">
      <c r="A160" s="11"/>
      <c r="B160" s="15"/>
      <c r="C160" s="15"/>
      <c r="D160" s="15"/>
      <c r="E160" s="15"/>
      <c r="F160" s="15"/>
      <c r="G160" s="15"/>
      <c r="H160" s="15"/>
      <c r="I160" s="15"/>
      <c r="J160" s="15"/>
      <c r="N160" s="24"/>
      <c r="O160" s="24"/>
      <c r="P160" s="24"/>
      <c r="Q160" s="24"/>
      <c r="R160" s="24"/>
      <c r="S160" s="24"/>
      <c r="T160" s="24"/>
      <c r="U160" s="15"/>
    </row>
    <row r="161" spans="1:21">
      <c r="A161" s="11"/>
      <c r="B161" s="15"/>
      <c r="C161" s="15"/>
      <c r="D161" s="15"/>
      <c r="E161" s="15"/>
      <c r="F161" s="15"/>
      <c r="G161" s="15"/>
      <c r="H161" s="15"/>
      <c r="I161" s="15"/>
      <c r="J161" s="15"/>
      <c r="N161" s="24"/>
      <c r="O161" s="24"/>
      <c r="P161" s="24"/>
      <c r="Q161" s="24"/>
      <c r="R161" s="24"/>
      <c r="S161" s="24"/>
      <c r="T161" s="24"/>
      <c r="U161" s="15"/>
    </row>
    <row r="162" spans="1:21">
      <c r="A162" s="11"/>
      <c r="B162" s="15"/>
      <c r="C162" s="15"/>
      <c r="D162" s="15"/>
      <c r="E162" s="15"/>
      <c r="F162" s="15"/>
      <c r="G162" s="15"/>
      <c r="H162" s="15"/>
      <c r="I162" s="15"/>
      <c r="J162" s="15"/>
      <c r="N162" s="24"/>
      <c r="O162" s="24"/>
      <c r="P162" s="24"/>
      <c r="Q162" s="24"/>
      <c r="R162" s="24"/>
      <c r="S162" s="24"/>
      <c r="T162" s="24"/>
      <c r="U162" s="15"/>
    </row>
    <row r="163" spans="1:21">
      <c r="A163" s="11"/>
      <c r="B163" s="15"/>
      <c r="C163" s="15"/>
      <c r="D163" s="15"/>
      <c r="E163" s="15"/>
      <c r="F163" s="15"/>
      <c r="G163" s="15"/>
      <c r="H163" s="15"/>
      <c r="I163" s="15"/>
      <c r="J163" s="15"/>
      <c r="N163" s="24"/>
      <c r="O163" s="24"/>
      <c r="P163" s="24"/>
      <c r="Q163" s="24"/>
      <c r="R163" s="24"/>
      <c r="S163" s="24"/>
      <c r="T163" s="24"/>
      <c r="U163" s="15"/>
    </row>
    <row r="164" spans="1:21">
      <c r="A164" s="11"/>
      <c r="B164" s="15"/>
      <c r="C164" s="15"/>
      <c r="D164" s="15"/>
      <c r="E164" s="15"/>
      <c r="F164" s="15"/>
      <c r="G164" s="15"/>
      <c r="H164" s="15"/>
      <c r="I164" s="15"/>
      <c r="J164" s="15"/>
      <c r="N164" s="24"/>
      <c r="O164" s="24"/>
      <c r="P164" s="24"/>
      <c r="Q164" s="24"/>
      <c r="R164" s="24"/>
      <c r="S164" s="24"/>
      <c r="T164" s="24"/>
      <c r="U164" s="15"/>
    </row>
    <row r="165" spans="1:21">
      <c r="A165" s="11"/>
      <c r="B165" s="15"/>
      <c r="C165" s="15"/>
      <c r="D165" s="15"/>
      <c r="E165" s="15"/>
      <c r="F165" s="15"/>
      <c r="G165" s="15"/>
      <c r="H165" s="15"/>
      <c r="I165" s="15"/>
      <c r="J165" s="15"/>
      <c r="N165" s="24"/>
      <c r="O165" s="24"/>
      <c r="P165" s="24"/>
      <c r="Q165" s="24"/>
      <c r="R165" s="24"/>
      <c r="S165" s="24"/>
      <c r="T165" s="24"/>
      <c r="U165" s="15"/>
    </row>
    <row r="166" spans="1:21">
      <c r="A166" s="11"/>
      <c r="B166" s="15"/>
      <c r="C166" s="15"/>
      <c r="D166" s="15"/>
      <c r="E166" s="15"/>
      <c r="F166" s="15"/>
      <c r="G166" s="15"/>
      <c r="H166" s="15"/>
      <c r="I166" s="15"/>
      <c r="J166" s="15"/>
      <c r="N166" s="24"/>
      <c r="O166" s="24"/>
      <c r="P166" s="24"/>
      <c r="Q166" s="24"/>
      <c r="R166" s="24"/>
      <c r="S166" s="24"/>
      <c r="T166" s="24"/>
      <c r="U166" s="15"/>
    </row>
    <row r="167" spans="1:21">
      <c r="A167" s="11"/>
      <c r="B167" s="15"/>
      <c r="C167" s="15"/>
      <c r="D167" s="15"/>
      <c r="E167" s="15"/>
      <c r="F167" s="15"/>
      <c r="G167" s="15"/>
      <c r="H167" s="15"/>
      <c r="I167" s="15"/>
      <c r="J167" s="15"/>
      <c r="N167" s="24"/>
      <c r="O167" s="24"/>
      <c r="P167" s="24"/>
      <c r="Q167" s="24"/>
      <c r="R167" s="24"/>
      <c r="S167" s="24"/>
      <c r="T167" s="24"/>
      <c r="U167" s="15"/>
    </row>
    <row r="168" spans="1:21">
      <c r="A168" s="11"/>
      <c r="B168" s="15"/>
      <c r="C168" s="15"/>
      <c r="D168" s="15"/>
      <c r="E168" s="15"/>
      <c r="F168" s="15"/>
      <c r="G168" s="15"/>
      <c r="H168" s="15"/>
      <c r="I168" s="15"/>
      <c r="J168" s="15"/>
      <c r="N168" s="24"/>
      <c r="O168" s="24"/>
      <c r="P168" s="24"/>
      <c r="Q168" s="24"/>
      <c r="R168" s="24"/>
      <c r="S168" s="24"/>
      <c r="T168" s="24"/>
      <c r="U168" s="15"/>
    </row>
    <row r="169" spans="1:21">
      <c r="A169" s="11"/>
      <c r="B169" s="15"/>
      <c r="C169" s="15"/>
      <c r="D169" s="15"/>
      <c r="E169" s="15"/>
      <c r="F169" s="15"/>
      <c r="G169" s="15"/>
      <c r="H169" s="15"/>
      <c r="I169" s="15"/>
      <c r="J169" s="15"/>
      <c r="N169" s="24"/>
      <c r="O169" s="24"/>
      <c r="P169" s="24"/>
      <c r="Q169" s="24"/>
      <c r="R169" s="24"/>
      <c r="S169" s="24"/>
      <c r="T169" s="24"/>
      <c r="U169" s="15"/>
    </row>
    <row r="170" spans="1:21">
      <c r="A170" s="11"/>
      <c r="B170" s="15"/>
      <c r="C170" s="15"/>
      <c r="D170" s="15"/>
      <c r="E170" s="15"/>
      <c r="F170" s="15"/>
      <c r="G170" s="15"/>
      <c r="H170" s="15"/>
      <c r="I170" s="15"/>
      <c r="J170" s="15"/>
      <c r="N170" s="24"/>
      <c r="O170" s="24"/>
      <c r="P170" s="24"/>
      <c r="Q170" s="24"/>
      <c r="R170" s="24"/>
      <c r="S170" s="24"/>
      <c r="T170" s="24"/>
      <c r="U170" s="15"/>
    </row>
    <row r="171" spans="1:21">
      <c r="A171" s="11"/>
      <c r="B171" s="15"/>
      <c r="C171" s="15"/>
      <c r="D171" s="15"/>
      <c r="E171" s="15"/>
      <c r="F171" s="15"/>
      <c r="G171" s="15"/>
      <c r="H171" s="15"/>
      <c r="I171" s="15"/>
      <c r="J171" s="15"/>
      <c r="N171" s="24"/>
      <c r="O171" s="24"/>
      <c r="P171" s="24"/>
      <c r="Q171" s="24"/>
      <c r="R171" s="24"/>
      <c r="S171" s="24"/>
      <c r="T171" s="24"/>
      <c r="U171" s="15"/>
    </row>
    <row r="172" spans="1:21">
      <c r="A172" s="11"/>
      <c r="B172" s="15"/>
      <c r="C172" s="15"/>
      <c r="D172" s="15"/>
      <c r="E172" s="15"/>
      <c r="F172" s="15"/>
      <c r="G172" s="15"/>
      <c r="H172" s="15"/>
      <c r="I172" s="15"/>
      <c r="J172" s="15"/>
      <c r="N172" s="24"/>
      <c r="O172" s="24"/>
      <c r="P172" s="24"/>
      <c r="Q172" s="24"/>
      <c r="R172" s="24"/>
      <c r="S172" s="24"/>
      <c r="T172" s="24"/>
      <c r="U172" s="15"/>
    </row>
    <row r="173" spans="1:21">
      <c r="A173" s="11"/>
      <c r="B173" s="15"/>
      <c r="C173" s="15"/>
      <c r="D173" s="15"/>
      <c r="E173" s="15"/>
      <c r="F173" s="15"/>
      <c r="G173" s="15"/>
      <c r="H173" s="15"/>
      <c r="I173" s="15"/>
      <c r="J173" s="15"/>
      <c r="N173" s="24"/>
      <c r="O173" s="24"/>
      <c r="P173" s="24"/>
      <c r="Q173" s="24"/>
      <c r="R173" s="24"/>
      <c r="S173" s="24"/>
      <c r="T173" s="24"/>
      <c r="U173" s="15"/>
    </row>
    <row r="174" spans="1:21">
      <c r="A174" s="11"/>
      <c r="B174" s="15"/>
      <c r="C174" s="15"/>
      <c r="D174" s="15"/>
      <c r="E174" s="15"/>
      <c r="F174" s="15"/>
      <c r="G174" s="15"/>
      <c r="H174" s="15"/>
      <c r="I174" s="15"/>
      <c r="J174" s="15"/>
      <c r="N174" s="24"/>
      <c r="O174" s="24"/>
      <c r="P174" s="24"/>
      <c r="Q174" s="24"/>
      <c r="R174" s="24"/>
      <c r="S174" s="24"/>
      <c r="T174" s="24"/>
      <c r="U174" s="15"/>
    </row>
    <row r="175" spans="1:21">
      <c r="A175" s="11"/>
      <c r="B175" s="15"/>
      <c r="C175" s="15"/>
      <c r="D175" s="15"/>
      <c r="E175" s="15"/>
      <c r="F175" s="15"/>
      <c r="G175" s="15"/>
      <c r="H175" s="15"/>
      <c r="I175" s="15"/>
      <c r="J175" s="15"/>
      <c r="N175" s="24"/>
      <c r="O175" s="24"/>
      <c r="P175" s="24"/>
      <c r="Q175" s="24"/>
      <c r="R175" s="24"/>
      <c r="S175" s="24"/>
      <c r="T175" s="24"/>
      <c r="U175" s="15"/>
    </row>
    <row r="176" spans="1:21">
      <c r="A176" s="11"/>
      <c r="B176" s="15"/>
      <c r="C176" s="15"/>
      <c r="D176" s="15"/>
      <c r="E176" s="15"/>
      <c r="F176" s="15"/>
      <c r="G176" s="15"/>
      <c r="H176" s="15"/>
      <c r="I176" s="15"/>
      <c r="J176" s="15"/>
      <c r="N176" s="24"/>
      <c r="O176" s="24"/>
      <c r="P176" s="24"/>
      <c r="Q176" s="24"/>
      <c r="R176" s="24"/>
      <c r="S176" s="24"/>
      <c r="T176" s="24"/>
      <c r="U176" s="15"/>
    </row>
    <row r="177" spans="1:21">
      <c r="A177" s="11"/>
      <c r="B177" s="15"/>
      <c r="C177" s="15"/>
      <c r="D177" s="15"/>
      <c r="E177" s="15"/>
      <c r="F177" s="15"/>
      <c r="G177" s="15"/>
      <c r="H177" s="15"/>
      <c r="I177" s="15"/>
      <c r="J177" s="15"/>
      <c r="N177" s="24"/>
      <c r="O177" s="24"/>
      <c r="P177" s="24"/>
      <c r="Q177" s="24"/>
      <c r="R177" s="24"/>
      <c r="S177" s="24"/>
      <c r="T177" s="24"/>
      <c r="U177" s="15"/>
    </row>
    <row r="178" spans="1:21">
      <c r="A178" s="11"/>
      <c r="B178" s="15"/>
      <c r="C178" s="15"/>
      <c r="D178" s="15"/>
      <c r="E178" s="15"/>
      <c r="F178" s="15"/>
      <c r="G178" s="15"/>
      <c r="H178" s="15"/>
      <c r="I178" s="15"/>
      <c r="J178" s="15"/>
      <c r="N178" s="24"/>
      <c r="O178" s="24"/>
      <c r="P178" s="24"/>
      <c r="Q178" s="24"/>
      <c r="R178" s="24"/>
      <c r="S178" s="24"/>
      <c r="T178" s="24"/>
      <c r="U178" s="15"/>
    </row>
    <row r="179" spans="1:21">
      <c r="A179" s="11"/>
      <c r="B179" s="15"/>
      <c r="C179" s="15"/>
      <c r="D179" s="15"/>
      <c r="E179" s="15"/>
      <c r="F179" s="15"/>
      <c r="G179" s="15"/>
      <c r="H179" s="15"/>
      <c r="I179" s="15"/>
      <c r="J179" s="15"/>
      <c r="N179" s="24"/>
      <c r="O179" s="24"/>
      <c r="P179" s="24"/>
      <c r="Q179" s="24"/>
      <c r="R179" s="24"/>
      <c r="S179" s="24"/>
      <c r="T179" s="24"/>
      <c r="U179" s="15"/>
    </row>
    <row r="180" spans="1:21">
      <c r="A180" s="11"/>
      <c r="B180" s="15"/>
      <c r="C180" s="15"/>
      <c r="D180" s="15"/>
      <c r="E180" s="15"/>
      <c r="F180" s="15"/>
      <c r="G180" s="15"/>
      <c r="H180" s="15"/>
      <c r="I180" s="15"/>
      <c r="J180" s="15"/>
      <c r="N180" s="24"/>
      <c r="O180" s="24"/>
      <c r="P180" s="24"/>
      <c r="Q180" s="24"/>
      <c r="R180" s="24"/>
      <c r="S180" s="24"/>
      <c r="T180" s="24"/>
      <c r="U180" s="15"/>
    </row>
    <row r="181" spans="1:21">
      <c r="A181" s="11"/>
      <c r="B181" s="15"/>
      <c r="C181" s="15"/>
      <c r="D181" s="15"/>
      <c r="E181" s="15"/>
      <c r="F181" s="15"/>
      <c r="G181" s="15"/>
      <c r="H181" s="15"/>
      <c r="I181" s="15"/>
      <c r="J181" s="15"/>
      <c r="N181" s="24"/>
      <c r="O181" s="24"/>
      <c r="P181" s="24"/>
      <c r="Q181" s="24"/>
      <c r="R181" s="24"/>
      <c r="S181" s="24"/>
      <c r="T181" s="24"/>
      <c r="U181" s="15"/>
    </row>
    <row r="182" spans="1:21">
      <c r="A182" s="11"/>
      <c r="B182" s="15"/>
      <c r="C182" s="15"/>
      <c r="D182" s="15"/>
      <c r="E182" s="15"/>
      <c r="F182" s="15"/>
      <c r="G182" s="15"/>
      <c r="H182" s="15"/>
      <c r="I182" s="15"/>
      <c r="J182" s="15"/>
      <c r="N182" s="24"/>
      <c r="O182" s="24"/>
      <c r="P182" s="24"/>
      <c r="Q182" s="24"/>
      <c r="R182" s="24"/>
      <c r="S182" s="24"/>
      <c r="T182" s="24"/>
      <c r="U182" s="15"/>
    </row>
    <row r="183" spans="1:21">
      <c r="A183" s="11"/>
      <c r="B183" s="15"/>
      <c r="C183" s="15"/>
      <c r="D183" s="15"/>
      <c r="E183" s="15"/>
      <c r="F183" s="15"/>
      <c r="G183" s="15"/>
      <c r="H183" s="15"/>
      <c r="I183" s="15"/>
      <c r="J183" s="15"/>
      <c r="N183" s="24"/>
      <c r="O183" s="24"/>
      <c r="P183" s="24"/>
      <c r="Q183" s="24"/>
      <c r="R183" s="24"/>
      <c r="S183" s="24"/>
      <c r="T183" s="24"/>
      <c r="U183" s="15"/>
    </row>
    <row r="184" spans="1:21">
      <c r="A184" s="11"/>
      <c r="B184" s="15"/>
      <c r="C184" s="15"/>
      <c r="D184" s="15"/>
      <c r="E184" s="15"/>
      <c r="F184" s="15"/>
      <c r="G184" s="15"/>
      <c r="H184" s="15"/>
      <c r="I184" s="15"/>
      <c r="J184" s="15"/>
      <c r="N184" s="24"/>
      <c r="O184" s="24"/>
      <c r="P184" s="24"/>
      <c r="Q184" s="24"/>
      <c r="R184" s="24"/>
      <c r="S184" s="24"/>
      <c r="T184" s="24"/>
      <c r="U184" s="15"/>
    </row>
    <row r="185" spans="1:21">
      <c r="A185" s="11"/>
      <c r="B185" s="15"/>
      <c r="C185" s="15"/>
      <c r="D185" s="15"/>
      <c r="E185" s="15"/>
      <c r="F185" s="15"/>
      <c r="G185" s="15"/>
      <c r="H185" s="15"/>
      <c r="I185" s="15"/>
      <c r="J185" s="15"/>
      <c r="N185" s="24"/>
      <c r="O185" s="24"/>
      <c r="P185" s="24"/>
      <c r="Q185" s="24"/>
      <c r="R185" s="24"/>
      <c r="S185" s="24"/>
      <c r="T185" s="24"/>
      <c r="U185" s="15"/>
    </row>
    <row r="186" spans="1:21">
      <c r="A186" s="11"/>
      <c r="B186" s="15"/>
      <c r="C186" s="15"/>
      <c r="D186" s="15"/>
      <c r="E186" s="15"/>
      <c r="F186" s="15"/>
      <c r="G186" s="15"/>
      <c r="H186" s="15"/>
      <c r="I186" s="15"/>
      <c r="J186" s="15"/>
      <c r="N186" s="24"/>
      <c r="O186" s="24"/>
      <c r="P186" s="24"/>
      <c r="Q186" s="24"/>
      <c r="R186" s="24"/>
      <c r="S186" s="24"/>
      <c r="T186" s="24"/>
      <c r="U186" s="15"/>
    </row>
    <row r="187" spans="1:21">
      <c r="A187" s="11"/>
      <c r="B187" s="15"/>
      <c r="C187" s="15"/>
      <c r="D187" s="15"/>
      <c r="E187" s="15"/>
      <c r="F187" s="15"/>
      <c r="G187" s="15"/>
      <c r="H187" s="15"/>
      <c r="I187" s="15"/>
      <c r="J187" s="15"/>
      <c r="N187" s="24"/>
      <c r="O187" s="24"/>
      <c r="P187" s="24"/>
      <c r="Q187" s="24"/>
      <c r="R187" s="24"/>
      <c r="S187" s="24"/>
      <c r="T187" s="24"/>
      <c r="U187" s="15"/>
    </row>
    <row r="188" spans="1:21">
      <c r="A188" s="11"/>
      <c r="B188" s="15"/>
      <c r="C188" s="15"/>
      <c r="D188" s="15"/>
      <c r="E188" s="15"/>
      <c r="F188" s="15"/>
      <c r="G188" s="15"/>
      <c r="H188" s="15"/>
      <c r="I188" s="15"/>
      <c r="J188" s="15"/>
      <c r="N188" s="24"/>
      <c r="O188" s="24"/>
      <c r="P188" s="24"/>
      <c r="Q188" s="24"/>
      <c r="R188" s="24"/>
      <c r="S188" s="24"/>
      <c r="T188" s="24"/>
      <c r="U188" s="15"/>
    </row>
    <row r="189" spans="1:21">
      <c r="A189" s="11"/>
      <c r="B189" s="15"/>
      <c r="C189" s="15"/>
      <c r="D189" s="15"/>
      <c r="E189" s="15"/>
      <c r="F189" s="15"/>
      <c r="G189" s="15"/>
      <c r="H189" s="15"/>
      <c r="I189" s="15"/>
      <c r="J189" s="15"/>
      <c r="N189" s="24"/>
      <c r="O189" s="24"/>
      <c r="P189" s="24"/>
      <c r="Q189" s="24"/>
      <c r="R189" s="24"/>
      <c r="S189" s="24"/>
      <c r="T189" s="24"/>
      <c r="U189" s="15"/>
    </row>
    <row r="190" spans="1:21">
      <c r="A190" s="11"/>
      <c r="B190" s="15"/>
      <c r="C190" s="15"/>
      <c r="D190" s="15"/>
      <c r="E190" s="15"/>
      <c r="F190" s="15"/>
      <c r="G190" s="15"/>
      <c r="H190" s="15"/>
      <c r="I190" s="15"/>
      <c r="J190" s="15"/>
      <c r="N190" s="24"/>
      <c r="O190" s="24"/>
      <c r="P190" s="24"/>
      <c r="Q190" s="24"/>
      <c r="R190" s="24"/>
      <c r="S190" s="24"/>
      <c r="T190" s="24"/>
      <c r="U190" s="15"/>
    </row>
    <row r="191" spans="1:21">
      <c r="A191" s="11"/>
      <c r="B191" s="15"/>
      <c r="C191" s="15"/>
      <c r="D191" s="15"/>
      <c r="E191" s="15"/>
      <c r="F191" s="15"/>
      <c r="G191" s="15"/>
      <c r="H191" s="15"/>
      <c r="I191" s="15"/>
      <c r="J191" s="15"/>
      <c r="N191" s="24"/>
      <c r="O191" s="24"/>
      <c r="P191" s="24"/>
      <c r="Q191" s="24"/>
      <c r="R191" s="24"/>
      <c r="S191" s="24"/>
      <c r="T191" s="24"/>
      <c r="U191" s="15"/>
    </row>
    <row r="192" spans="1:21">
      <c r="A192" s="11"/>
      <c r="B192" s="15"/>
      <c r="C192" s="15"/>
      <c r="D192" s="15"/>
      <c r="E192" s="15"/>
      <c r="F192" s="15"/>
      <c r="G192" s="15"/>
      <c r="H192" s="15"/>
      <c r="I192" s="15"/>
      <c r="J192" s="15"/>
      <c r="N192" s="24"/>
      <c r="O192" s="24"/>
      <c r="P192" s="24"/>
      <c r="Q192" s="24"/>
      <c r="R192" s="24"/>
      <c r="S192" s="24"/>
      <c r="T192" s="24"/>
      <c r="U192" s="15"/>
    </row>
    <row r="193" spans="1:21">
      <c r="A193" s="11"/>
      <c r="B193" s="15"/>
      <c r="C193" s="15"/>
      <c r="D193" s="15"/>
      <c r="E193" s="15"/>
      <c r="F193" s="15"/>
      <c r="G193" s="15"/>
      <c r="H193" s="15"/>
      <c r="I193" s="15"/>
      <c r="J193" s="15"/>
      <c r="N193" s="24"/>
      <c r="O193" s="24"/>
      <c r="P193" s="24"/>
      <c r="Q193" s="24"/>
      <c r="R193" s="24"/>
      <c r="S193" s="24"/>
      <c r="T193" s="24"/>
      <c r="U193" s="15"/>
    </row>
    <row r="194" spans="1:21">
      <c r="A194" s="11"/>
      <c r="B194" s="15"/>
      <c r="C194" s="15"/>
      <c r="D194" s="15"/>
      <c r="E194" s="15"/>
      <c r="F194" s="15"/>
      <c r="G194" s="15"/>
      <c r="H194" s="15"/>
      <c r="I194" s="15"/>
      <c r="J194" s="15"/>
      <c r="N194" s="24"/>
      <c r="O194" s="24"/>
      <c r="P194" s="24"/>
      <c r="Q194" s="24"/>
      <c r="R194" s="24"/>
      <c r="S194" s="24"/>
      <c r="T194" s="24"/>
      <c r="U194" s="15"/>
    </row>
    <row r="195" spans="1:21">
      <c r="A195" s="11"/>
      <c r="B195" s="15"/>
      <c r="C195" s="15"/>
      <c r="D195" s="15"/>
      <c r="E195" s="15"/>
      <c r="F195" s="15"/>
      <c r="G195" s="15"/>
      <c r="H195" s="15"/>
      <c r="I195" s="15"/>
      <c r="J195" s="15"/>
      <c r="N195" s="24"/>
      <c r="O195" s="24"/>
      <c r="P195" s="24"/>
      <c r="Q195" s="24"/>
      <c r="R195" s="24"/>
      <c r="S195" s="24"/>
      <c r="T195" s="24"/>
      <c r="U195" s="15"/>
    </row>
    <row r="196" spans="1:21">
      <c r="A196" s="11"/>
      <c r="B196" s="15"/>
      <c r="C196" s="15"/>
      <c r="D196" s="15"/>
      <c r="E196" s="15"/>
      <c r="F196" s="15"/>
      <c r="G196" s="15"/>
      <c r="H196" s="15"/>
      <c r="I196" s="15"/>
      <c r="J196" s="15"/>
      <c r="N196" s="24"/>
      <c r="O196" s="24"/>
      <c r="P196" s="24"/>
      <c r="Q196" s="24"/>
      <c r="R196" s="24"/>
      <c r="S196" s="24"/>
      <c r="T196" s="24"/>
      <c r="U196" s="15"/>
    </row>
    <row r="197" spans="1:21">
      <c r="A197" s="11"/>
      <c r="B197" s="15"/>
      <c r="C197" s="15"/>
      <c r="D197" s="15"/>
      <c r="E197" s="15"/>
      <c r="F197" s="15"/>
      <c r="G197" s="15"/>
      <c r="H197" s="15"/>
      <c r="I197" s="15"/>
      <c r="J197" s="15"/>
      <c r="N197" s="24"/>
      <c r="O197" s="24"/>
      <c r="P197" s="24"/>
      <c r="Q197" s="24"/>
      <c r="R197" s="24"/>
      <c r="S197" s="24"/>
      <c r="T197" s="24"/>
      <c r="U197" s="15"/>
    </row>
    <row r="198" spans="1:21">
      <c r="A198" s="11"/>
      <c r="B198" s="15"/>
      <c r="C198" s="15"/>
      <c r="D198" s="15"/>
      <c r="E198" s="15"/>
      <c r="F198" s="15"/>
      <c r="G198" s="15"/>
      <c r="H198" s="15"/>
      <c r="I198" s="15"/>
      <c r="J198" s="15"/>
      <c r="N198" s="24"/>
      <c r="O198" s="24"/>
      <c r="P198" s="24"/>
      <c r="Q198" s="24"/>
      <c r="R198" s="24"/>
      <c r="S198" s="24"/>
      <c r="T198" s="24"/>
      <c r="U198" s="15"/>
    </row>
    <row r="199" spans="1:21">
      <c r="A199" s="11"/>
      <c r="B199" s="15"/>
      <c r="C199" s="15"/>
      <c r="D199" s="15"/>
      <c r="E199" s="15"/>
      <c r="F199" s="15"/>
      <c r="G199" s="15"/>
      <c r="H199" s="15"/>
      <c r="I199" s="15"/>
      <c r="J199" s="15"/>
      <c r="N199" s="24"/>
      <c r="O199" s="24"/>
      <c r="P199" s="24"/>
      <c r="Q199" s="24"/>
      <c r="R199" s="24"/>
      <c r="S199" s="24"/>
      <c r="T199" s="24"/>
      <c r="U199" s="15"/>
    </row>
    <row r="200" spans="1:21">
      <c r="A200" s="11"/>
      <c r="B200" s="15"/>
      <c r="C200" s="15"/>
      <c r="D200" s="15"/>
      <c r="E200" s="15"/>
      <c r="F200" s="15"/>
      <c r="G200" s="15"/>
      <c r="H200" s="15"/>
      <c r="I200" s="15"/>
      <c r="J200" s="15"/>
      <c r="N200" s="24"/>
      <c r="O200" s="24"/>
      <c r="P200" s="24"/>
      <c r="Q200" s="24"/>
      <c r="R200" s="24"/>
      <c r="S200" s="24"/>
      <c r="T200" s="24"/>
      <c r="U200" s="15"/>
    </row>
    <row r="201" spans="1:21">
      <c r="A201" s="11"/>
      <c r="B201" s="15"/>
      <c r="C201" s="15"/>
      <c r="D201" s="15"/>
      <c r="E201" s="15"/>
      <c r="F201" s="15"/>
      <c r="G201" s="15"/>
      <c r="H201" s="15"/>
      <c r="I201" s="15"/>
      <c r="J201" s="15"/>
      <c r="N201" s="24"/>
      <c r="O201" s="24"/>
      <c r="P201" s="24"/>
      <c r="Q201" s="24"/>
      <c r="R201" s="24"/>
      <c r="S201" s="24"/>
      <c r="T201" s="24"/>
      <c r="U201" s="15"/>
    </row>
    <row r="202" spans="1:21">
      <c r="A202" s="11"/>
      <c r="B202" s="15"/>
      <c r="C202" s="15"/>
      <c r="D202" s="15"/>
      <c r="E202" s="15"/>
      <c r="F202" s="15"/>
      <c r="G202" s="15"/>
      <c r="H202" s="15"/>
      <c r="I202" s="15"/>
      <c r="J202" s="15"/>
      <c r="N202" s="24"/>
      <c r="O202" s="24"/>
      <c r="P202" s="24"/>
      <c r="Q202" s="24"/>
      <c r="R202" s="24"/>
      <c r="S202" s="24"/>
      <c r="T202" s="24"/>
      <c r="U202" s="15"/>
    </row>
    <row r="203" spans="1:21">
      <c r="A203" s="11"/>
      <c r="B203" s="15"/>
      <c r="C203" s="15"/>
      <c r="D203" s="15"/>
      <c r="E203" s="15"/>
      <c r="F203" s="15"/>
      <c r="G203" s="15"/>
      <c r="H203" s="15"/>
      <c r="I203" s="15"/>
      <c r="J203" s="15"/>
      <c r="N203" s="24"/>
      <c r="O203" s="24"/>
      <c r="P203" s="24"/>
      <c r="Q203" s="24"/>
      <c r="R203" s="24"/>
      <c r="S203" s="24"/>
      <c r="T203" s="24"/>
      <c r="U203" s="15"/>
    </row>
    <row r="204" spans="1:21">
      <c r="A204" s="11"/>
      <c r="B204" s="15"/>
      <c r="C204" s="15"/>
      <c r="D204" s="15"/>
      <c r="E204" s="15"/>
      <c r="F204" s="15"/>
      <c r="G204" s="15"/>
      <c r="H204" s="15"/>
      <c r="I204" s="15"/>
      <c r="J204" s="15"/>
      <c r="N204" s="24"/>
      <c r="O204" s="24"/>
      <c r="P204" s="24"/>
      <c r="Q204" s="24"/>
      <c r="R204" s="24"/>
      <c r="S204" s="24"/>
      <c r="T204" s="24"/>
      <c r="U204" s="15"/>
    </row>
    <row r="205" spans="1:21">
      <c r="A205" s="11"/>
      <c r="B205" s="15"/>
      <c r="C205" s="15"/>
      <c r="D205" s="15"/>
      <c r="E205" s="15"/>
      <c r="F205" s="15"/>
      <c r="G205" s="15"/>
      <c r="H205" s="15"/>
      <c r="I205" s="15"/>
      <c r="J205" s="15"/>
      <c r="N205" s="24"/>
      <c r="O205" s="24"/>
      <c r="P205" s="24"/>
      <c r="Q205" s="24"/>
      <c r="R205" s="24"/>
      <c r="S205" s="24"/>
      <c r="T205" s="24"/>
      <c r="U205" s="15"/>
    </row>
    <row r="206" spans="1:21">
      <c r="A206" s="11"/>
      <c r="B206" s="15"/>
      <c r="C206" s="15"/>
      <c r="D206" s="15"/>
      <c r="E206" s="15"/>
      <c r="F206" s="15"/>
      <c r="G206" s="15"/>
      <c r="H206" s="15"/>
      <c r="I206" s="15"/>
      <c r="J206" s="15"/>
      <c r="N206" s="24"/>
      <c r="O206" s="24"/>
      <c r="P206" s="24"/>
      <c r="Q206" s="24"/>
      <c r="R206" s="24"/>
      <c r="S206" s="24"/>
      <c r="T206" s="24"/>
      <c r="U206" s="15"/>
    </row>
    <row r="207" spans="1:21">
      <c r="A207" s="11"/>
      <c r="B207" s="15"/>
      <c r="C207" s="15"/>
      <c r="D207" s="15"/>
      <c r="E207" s="15"/>
      <c r="F207" s="15"/>
      <c r="G207" s="15"/>
      <c r="H207" s="15"/>
      <c r="I207" s="15"/>
      <c r="J207" s="15"/>
      <c r="N207" s="24"/>
      <c r="O207" s="24"/>
      <c r="P207" s="24"/>
      <c r="Q207" s="24"/>
      <c r="R207" s="24"/>
      <c r="S207" s="24"/>
      <c r="T207" s="24"/>
      <c r="U207" s="15"/>
    </row>
    <row r="208" spans="1:21">
      <c r="A208" s="11"/>
      <c r="B208" s="15"/>
      <c r="C208" s="15"/>
      <c r="D208" s="15"/>
      <c r="E208" s="15"/>
      <c r="F208" s="15"/>
      <c r="G208" s="15"/>
      <c r="H208" s="15"/>
      <c r="I208" s="15"/>
      <c r="J208" s="15"/>
      <c r="N208" s="24"/>
      <c r="O208" s="24"/>
      <c r="P208" s="24"/>
      <c r="Q208" s="24"/>
      <c r="R208" s="24"/>
      <c r="S208" s="24"/>
      <c r="T208" s="24"/>
      <c r="U208" s="15"/>
    </row>
    <row r="209" spans="1:21">
      <c r="A209" s="11"/>
      <c r="B209" s="15"/>
      <c r="C209" s="15"/>
      <c r="D209" s="15"/>
      <c r="E209" s="15"/>
      <c r="F209" s="15"/>
      <c r="G209" s="15"/>
      <c r="H209" s="15"/>
      <c r="I209" s="15"/>
      <c r="J209" s="15"/>
      <c r="N209" s="24"/>
      <c r="O209" s="24"/>
      <c r="P209" s="24"/>
      <c r="Q209" s="24"/>
      <c r="R209" s="24"/>
      <c r="S209" s="24"/>
      <c r="T209" s="24"/>
      <c r="U209" s="15"/>
    </row>
    <row r="210" spans="1:21">
      <c r="A210" s="11"/>
      <c r="B210" s="15"/>
      <c r="C210" s="15"/>
      <c r="D210" s="15"/>
      <c r="E210" s="15"/>
      <c r="F210" s="15"/>
      <c r="G210" s="15"/>
      <c r="H210" s="15"/>
      <c r="I210" s="15"/>
      <c r="J210" s="15"/>
      <c r="N210" s="24"/>
      <c r="O210" s="24"/>
      <c r="P210" s="24"/>
      <c r="Q210" s="24"/>
      <c r="R210" s="24"/>
      <c r="S210" s="24"/>
      <c r="T210" s="24"/>
      <c r="U210" s="15"/>
    </row>
    <row r="211" spans="1:21">
      <c r="A211" s="11"/>
      <c r="B211" s="15"/>
      <c r="C211" s="15"/>
      <c r="D211" s="15"/>
      <c r="E211" s="15"/>
      <c r="F211" s="15"/>
      <c r="G211" s="15"/>
      <c r="H211" s="15"/>
      <c r="I211" s="15"/>
      <c r="J211" s="15"/>
      <c r="N211" s="24"/>
      <c r="O211" s="24"/>
      <c r="P211" s="24"/>
      <c r="Q211" s="24"/>
      <c r="R211" s="24"/>
      <c r="S211" s="24"/>
      <c r="T211" s="24"/>
      <c r="U211" s="15"/>
    </row>
    <row r="212" spans="1:21">
      <c r="A212" s="11"/>
      <c r="B212" s="15"/>
      <c r="C212" s="15"/>
      <c r="D212" s="15"/>
      <c r="E212" s="15"/>
      <c r="F212" s="15"/>
      <c r="G212" s="15"/>
      <c r="H212" s="15"/>
      <c r="I212" s="15"/>
      <c r="J212" s="15"/>
      <c r="N212" s="24"/>
      <c r="O212" s="24"/>
      <c r="P212" s="24"/>
      <c r="Q212" s="24"/>
      <c r="R212" s="24"/>
      <c r="S212" s="24"/>
      <c r="T212" s="24"/>
      <c r="U212" s="15"/>
    </row>
    <row r="213" spans="1:21">
      <c r="A213" s="11"/>
      <c r="B213" s="15"/>
      <c r="C213" s="15"/>
      <c r="D213" s="15"/>
      <c r="E213" s="15"/>
      <c r="F213" s="15"/>
      <c r="G213" s="15"/>
      <c r="H213" s="15"/>
      <c r="I213" s="15"/>
      <c r="J213" s="15"/>
      <c r="N213" s="24"/>
      <c r="O213" s="24"/>
      <c r="P213" s="24"/>
      <c r="Q213" s="24"/>
      <c r="R213" s="24"/>
      <c r="S213" s="24"/>
      <c r="T213" s="24"/>
      <c r="U213" s="15"/>
    </row>
    <row r="214" spans="1:21">
      <c r="A214" s="11"/>
      <c r="B214" s="15"/>
      <c r="C214" s="15"/>
      <c r="D214" s="15"/>
      <c r="E214" s="15"/>
      <c r="F214" s="15"/>
      <c r="G214" s="15"/>
      <c r="H214" s="15"/>
      <c r="I214" s="15"/>
      <c r="J214" s="15"/>
      <c r="N214" s="24"/>
      <c r="O214" s="24"/>
      <c r="P214" s="24"/>
      <c r="Q214" s="24"/>
      <c r="R214" s="24"/>
      <c r="S214" s="24"/>
      <c r="T214" s="24"/>
      <c r="U214" s="15"/>
    </row>
    <row r="215" spans="1:21">
      <c r="A215" s="11"/>
      <c r="B215" s="15"/>
      <c r="C215" s="15"/>
      <c r="D215" s="15"/>
      <c r="E215" s="15"/>
      <c r="F215" s="15"/>
      <c r="G215" s="15"/>
      <c r="H215" s="15"/>
      <c r="I215" s="15"/>
      <c r="J215" s="15"/>
      <c r="N215" s="24"/>
      <c r="O215" s="24"/>
      <c r="P215" s="24"/>
      <c r="Q215" s="24"/>
      <c r="R215" s="24"/>
      <c r="S215" s="24"/>
      <c r="T215" s="24"/>
      <c r="U215" s="15"/>
    </row>
    <row r="216" spans="1:21">
      <c r="A216" s="11"/>
      <c r="B216" s="15"/>
      <c r="C216" s="15"/>
      <c r="D216" s="15"/>
      <c r="E216" s="15"/>
      <c r="F216" s="15"/>
      <c r="G216" s="15"/>
      <c r="H216" s="15"/>
      <c r="I216" s="15"/>
      <c r="J216" s="15"/>
      <c r="N216" s="24"/>
      <c r="O216" s="24"/>
      <c r="P216" s="24"/>
      <c r="Q216" s="24"/>
      <c r="R216" s="24"/>
      <c r="S216" s="24"/>
      <c r="T216" s="24"/>
      <c r="U216" s="15"/>
    </row>
    <row r="217" spans="1:21">
      <c r="A217" s="11"/>
      <c r="B217" s="15"/>
      <c r="C217" s="15"/>
      <c r="D217" s="15"/>
      <c r="E217" s="15"/>
      <c r="F217" s="15"/>
      <c r="G217" s="15"/>
      <c r="H217" s="15"/>
      <c r="I217" s="15"/>
      <c r="J217" s="15"/>
      <c r="N217" s="24"/>
      <c r="O217" s="24"/>
      <c r="P217" s="24"/>
      <c r="Q217" s="24"/>
      <c r="R217" s="24"/>
      <c r="S217" s="24"/>
      <c r="T217" s="24"/>
      <c r="U217" s="15"/>
    </row>
    <row r="218" spans="1:21">
      <c r="A218" s="11"/>
      <c r="B218" s="15"/>
      <c r="C218" s="15"/>
      <c r="D218" s="15"/>
      <c r="E218" s="15"/>
      <c r="F218" s="15"/>
      <c r="G218" s="15"/>
      <c r="H218" s="15"/>
      <c r="I218" s="15"/>
      <c r="J218" s="15"/>
      <c r="N218" s="24"/>
      <c r="O218" s="24"/>
      <c r="P218" s="24"/>
      <c r="Q218" s="24"/>
      <c r="R218" s="24"/>
      <c r="S218" s="24"/>
      <c r="T218" s="24"/>
      <c r="U218" s="15"/>
    </row>
    <row r="219" spans="1:21">
      <c r="A219" s="11"/>
      <c r="B219" s="15"/>
      <c r="C219" s="15"/>
      <c r="D219" s="15"/>
      <c r="E219" s="15"/>
      <c r="F219" s="15"/>
      <c r="G219" s="15"/>
      <c r="H219" s="15"/>
      <c r="I219" s="15"/>
      <c r="J219" s="15"/>
      <c r="N219" s="24"/>
      <c r="O219" s="24"/>
      <c r="P219" s="24"/>
      <c r="Q219" s="24"/>
      <c r="R219" s="24"/>
      <c r="S219" s="24"/>
      <c r="T219" s="24"/>
      <c r="U219" s="15"/>
    </row>
    <row r="220" spans="1:21">
      <c r="A220" s="11"/>
      <c r="B220" s="15"/>
      <c r="C220" s="15"/>
      <c r="D220" s="15"/>
      <c r="E220" s="15"/>
      <c r="F220" s="15"/>
      <c r="G220" s="15"/>
      <c r="H220" s="15"/>
      <c r="I220" s="15"/>
      <c r="J220" s="15"/>
      <c r="N220" s="24"/>
      <c r="O220" s="24"/>
      <c r="P220" s="24"/>
      <c r="Q220" s="24"/>
      <c r="R220" s="24"/>
      <c r="S220" s="24"/>
      <c r="T220" s="24"/>
      <c r="U220" s="15"/>
    </row>
    <row r="221" spans="1:21">
      <c r="A221" s="11"/>
      <c r="B221" s="15"/>
      <c r="C221" s="15"/>
      <c r="D221" s="15"/>
      <c r="E221" s="15"/>
      <c r="F221" s="15"/>
      <c r="G221" s="15"/>
      <c r="H221" s="15"/>
      <c r="I221" s="15"/>
      <c r="J221" s="15"/>
      <c r="N221" s="24"/>
      <c r="O221" s="24"/>
      <c r="P221" s="24"/>
      <c r="Q221" s="24"/>
      <c r="R221" s="24"/>
      <c r="S221" s="24"/>
      <c r="T221" s="24"/>
      <c r="U221" s="15"/>
    </row>
    <row r="222" spans="1:21">
      <c r="A222" s="11"/>
      <c r="B222" s="15"/>
      <c r="C222" s="15"/>
      <c r="D222" s="15"/>
      <c r="E222" s="15"/>
      <c r="F222" s="15"/>
      <c r="G222" s="15"/>
      <c r="H222" s="15"/>
      <c r="I222" s="15"/>
      <c r="J222" s="15"/>
      <c r="N222" s="24"/>
      <c r="O222" s="24"/>
      <c r="P222" s="24"/>
      <c r="Q222" s="24"/>
      <c r="R222" s="24"/>
      <c r="S222" s="24"/>
      <c r="T222" s="24"/>
      <c r="U222" s="15"/>
    </row>
    <row r="223" spans="1:21">
      <c r="A223" s="11"/>
      <c r="B223" s="15"/>
      <c r="C223" s="15"/>
      <c r="D223" s="15"/>
      <c r="E223" s="15"/>
      <c r="F223" s="15"/>
      <c r="G223" s="15"/>
      <c r="H223" s="15"/>
      <c r="I223" s="15"/>
      <c r="J223" s="15"/>
      <c r="N223" s="24"/>
      <c r="O223" s="24"/>
      <c r="P223" s="24"/>
      <c r="Q223" s="24"/>
      <c r="R223" s="24"/>
      <c r="S223" s="24"/>
      <c r="T223" s="24"/>
      <c r="U223" s="15"/>
    </row>
    <row r="224" spans="1:21">
      <c r="A224" s="11"/>
      <c r="B224" s="15"/>
      <c r="C224" s="15"/>
      <c r="D224" s="15"/>
      <c r="E224" s="15"/>
      <c r="F224" s="15"/>
      <c r="G224" s="15"/>
      <c r="H224" s="15"/>
      <c r="I224" s="15"/>
      <c r="J224" s="15"/>
      <c r="N224" s="24"/>
      <c r="O224" s="24"/>
      <c r="P224" s="24"/>
      <c r="Q224" s="24"/>
      <c r="R224" s="24"/>
      <c r="S224" s="24"/>
      <c r="T224" s="24"/>
      <c r="U224" s="15"/>
    </row>
    <row r="225" spans="1:21">
      <c r="A225" s="11"/>
      <c r="B225" s="15"/>
      <c r="C225" s="15"/>
      <c r="D225" s="15"/>
      <c r="E225" s="15"/>
      <c r="F225" s="15"/>
      <c r="G225" s="15"/>
      <c r="H225" s="15"/>
      <c r="I225" s="15"/>
      <c r="J225" s="15"/>
      <c r="N225" s="24"/>
      <c r="O225" s="24"/>
      <c r="P225" s="24"/>
      <c r="Q225" s="24"/>
      <c r="R225" s="24"/>
      <c r="S225" s="24"/>
      <c r="T225" s="24"/>
      <c r="U225" s="15"/>
    </row>
    <row r="226" spans="1:21">
      <c r="A226" s="11"/>
      <c r="B226" s="15"/>
      <c r="C226" s="15"/>
      <c r="D226" s="15"/>
      <c r="E226" s="15"/>
      <c r="F226" s="15"/>
      <c r="G226" s="15"/>
      <c r="H226" s="15"/>
      <c r="I226" s="15"/>
      <c r="J226" s="15"/>
      <c r="N226" s="24"/>
      <c r="O226" s="24"/>
      <c r="P226" s="24"/>
      <c r="Q226" s="24"/>
      <c r="R226" s="24"/>
      <c r="S226" s="24"/>
      <c r="T226" s="24"/>
      <c r="U226" s="15"/>
    </row>
    <row r="227" spans="1:21">
      <c r="A227" s="11"/>
      <c r="B227" s="15"/>
      <c r="C227" s="15"/>
      <c r="D227" s="15"/>
      <c r="E227" s="15"/>
      <c r="F227" s="15"/>
      <c r="G227" s="15"/>
      <c r="H227" s="15"/>
      <c r="I227" s="15"/>
      <c r="J227" s="15"/>
      <c r="N227" s="24"/>
      <c r="O227" s="24"/>
      <c r="P227" s="24"/>
      <c r="Q227" s="24"/>
      <c r="R227" s="24"/>
      <c r="S227" s="24"/>
      <c r="T227" s="24"/>
      <c r="U227" s="15"/>
    </row>
    <row r="228" spans="1:21">
      <c r="A228" s="11"/>
      <c r="B228" s="15"/>
      <c r="C228" s="15"/>
      <c r="D228" s="15"/>
      <c r="E228" s="15"/>
      <c r="F228" s="15"/>
      <c r="G228" s="15"/>
      <c r="H228" s="15"/>
      <c r="I228" s="15"/>
      <c r="J228" s="15"/>
      <c r="N228" s="24"/>
      <c r="O228" s="24"/>
      <c r="P228" s="24"/>
      <c r="Q228" s="24"/>
      <c r="R228" s="24"/>
      <c r="S228" s="24"/>
      <c r="T228" s="24"/>
      <c r="U228" s="15"/>
    </row>
    <row r="229" spans="1:21">
      <c r="A229" s="11"/>
      <c r="B229" s="15"/>
      <c r="C229" s="15"/>
      <c r="D229" s="15"/>
      <c r="E229" s="15"/>
      <c r="F229" s="15"/>
      <c r="G229" s="15"/>
      <c r="H229" s="15"/>
      <c r="I229" s="15"/>
      <c r="J229" s="15"/>
      <c r="N229" s="24"/>
      <c r="O229" s="24"/>
      <c r="P229" s="24"/>
      <c r="Q229" s="24"/>
      <c r="R229" s="24"/>
      <c r="S229" s="24"/>
      <c r="T229" s="24"/>
      <c r="U229" s="15"/>
    </row>
    <row r="230" spans="1:21">
      <c r="A230" s="11"/>
      <c r="B230" s="15"/>
      <c r="C230" s="15"/>
      <c r="D230" s="15"/>
      <c r="E230" s="15"/>
      <c r="F230" s="15"/>
      <c r="G230" s="15"/>
      <c r="H230" s="15"/>
      <c r="I230" s="15"/>
      <c r="J230" s="15"/>
      <c r="N230" s="24"/>
      <c r="O230" s="24"/>
      <c r="P230" s="24"/>
      <c r="Q230" s="24"/>
      <c r="R230" s="24"/>
      <c r="S230" s="24"/>
      <c r="T230" s="24"/>
      <c r="U230" s="15"/>
    </row>
    <row r="231" spans="1:21">
      <c r="A231" s="11"/>
      <c r="B231" s="15"/>
      <c r="C231" s="15"/>
      <c r="D231" s="15"/>
      <c r="E231" s="15"/>
      <c r="F231" s="15"/>
      <c r="G231" s="15"/>
      <c r="H231" s="15"/>
      <c r="I231" s="15"/>
      <c r="J231" s="15"/>
      <c r="N231" s="24"/>
      <c r="O231" s="24"/>
      <c r="P231" s="24"/>
      <c r="Q231" s="24"/>
      <c r="R231" s="24"/>
      <c r="S231" s="24"/>
      <c r="T231" s="24"/>
      <c r="U231" s="15"/>
    </row>
    <row r="232" spans="1:21">
      <c r="A232" s="11"/>
      <c r="B232" s="15"/>
      <c r="C232" s="15"/>
      <c r="D232" s="15"/>
      <c r="E232" s="15"/>
      <c r="F232" s="15"/>
      <c r="G232" s="15"/>
      <c r="H232" s="15"/>
      <c r="I232" s="15"/>
      <c r="J232" s="15"/>
      <c r="N232" s="24"/>
      <c r="O232" s="24"/>
      <c r="P232" s="24"/>
      <c r="Q232" s="24"/>
      <c r="R232" s="24"/>
      <c r="S232" s="24"/>
      <c r="T232" s="24"/>
      <c r="U232" s="15"/>
    </row>
    <row r="233" spans="1:21">
      <c r="A233" s="11"/>
      <c r="B233" s="15"/>
      <c r="C233" s="15"/>
      <c r="D233" s="15"/>
      <c r="E233" s="15"/>
      <c r="F233" s="15"/>
      <c r="G233" s="15"/>
      <c r="H233" s="15"/>
      <c r="I233" s="15"/>
      <c r="J233" s="15"/>
      <c r="N233" s="24"/>
      <c r="O233" s="24"/>
      <c r="P233" s="24"/>
      <c r="Q233" s="24"/>
      <c r="R233" s="24"/>
      <c r="S233" s="24"/>
      <c r="T233" s="24"/>
      <c r="U233" s="15"/>
    </row>
    <row r="234" spans="1:21">
      <c r="A234" s="11"/>
      <c r="B234" s="15"/>
      <c r="C234" s="15"/>
      <c r="D234" s="15"/>
      <c r="E234" s="15"/>
      <c r="F234" s="15"/>
      <c r="G234" s="15"/>
      <c r="H234" s="15"/>
      <c r="I234" s="15"/>
      <c r="J234" s="15"/>
      <c r="N234" s="24"/>
      <c r="O234" s="24"/>
      <c r="P234" s="24"/>
      <c r="Q234" s="24"/>
      <c r="R234" s="24"/>
      <c r="S234" s="24"/>
      <c r="T234" s="24"/>
      <c r="U234" s="15"/>
    </row>
    <row r="235" spans="1:21">
      <c r="A235" s="11"/>
      <c r="B235" s="15"/>
      <c r="C235" s="15"/>
      <c r="D235" s="15"/>
      <c r="E235" s="15"/>
      <c r="F235" s="15"/>
      <c r="G235" s="15"/>
      <c r="H235" s="15"/>
      <c r="I235" s="15"/>
      <c r="J235" s="15"/>
      <c r="N235" s="24"/>
      <c r="O235" s="24"/>
      <c r="P235" s="24"/>
      <c r="Q235" s="24"/>
      <c r="R235" s="24"/>
      <c r="S235" s="24"/>
      <c r="T235" s="24"/>
      <c r="U235" s="15"/>
    </row>
    <row r="236" spans="1:21">
      <c r="A236" s="11"/>
      <c r="B236" s="15"/>
      <c r="C236" s="15"/>
      <c r="D236" s="15"/>
      <c r="E236" s="15"/>
      <c r="F236" s="15"/>
      <c r="G236" s="15"/>
      <c r="H236" s="15"/>
      <c r="I236" s="15"/>
      <c r="J236" s="15"/>
      <c r="N236" s="24"/>
      <c r="O236" s="24"/>
      <c r="P236" s="24"/>
      <c r="Q236" s="24"/>
      <c r="R236" s="24"/>
      <c r="S236" s="24"/>
      <c r="T236" s="24"/>
      <c r="U236" s="15"/>
    </row>
    <row r="237" spans="1:21">
      <c r="A237" s="11"/>
      <c r="B237" s="15"/>
      <c r="C237" s="15"/>
      <c r="D237" s="15"/>
      <c r="E237" s="15"/>
      <c r="F237" s="15"/>
      <c r="G237" s="15"/>
      <c r="H237" s="15"/>
      <c r="I237" s="15"/>
      <c r="J237" s="15"/>
      <c r="N237" s="24"/>
      <c r="O237" s="24"/>
      <c r="P237" s="24"/>
      <c r="Q237" s="24"/>
      <c r="R237" s="24"/>
      <c r="S237" s="24"/>
      <c r="T237" s="24"/>
      <c r="U237" s="15"/>
    </row>
    <row r="238" spans="1:21">
      <c r="A238" s="11"/>
      <c r="B238" s="15"/>
      <c r="C238" s="15"/>
      <c r="D238" s="15"/>
      <c r="E238" s="15"/>
      <c r="F238" s="15"/>
      <c r="G238" s="15"/>
      <c r="H238" s="15"/>
      <c r="I238" s="15"/>
      <c r="J238" s="15"/>
      <c r="N238" s="24"/>
      <c r="O238" s="24"/>
      <c r="P238" s="24"/>
      <c r="Q238" s="24"/>
      <c r="R238" s="24"/>
      <c r="S238" s="24"/>
      <c r="T238" s="24"/>
      <c r="U238" s="15"/>
    </row>
    <row r="239" spans="1:21">
      <c r="A239" s="11"/>
      <c r="B239" s="15"/>
      <c r="C239" s="15"/>
      <c r="D239" s="15"/>
      <c r="E239" s="15"/>
      <c r="F239" s="15"/>
      <c r="G239" s="15"/>
      <c r="H239" s="15"/>
      <c r="I239" s="15"/>
      <c r="J239" s="15"/>
      <c r="N239" s="24"/>
      <c r="O239" s="24"/>
      <c r="P239" s="24"/>
      <c r="Q239" s="24"/>
      <c r="R239" s="24"/>
      <c r="S239" s="24"/>
      <c r="T239" s="24"/>
      <c r="U239" s="15"/>
    </row>
    <row r="240" spans="1:21">
      <c r="A240" s="11"/>
      <c r="B240" s="15"/>
      <c r="C240" s="15"/>
      <c r="D240" s="15"/>
      <c r="E240" s="15"/>
      <c r="F240" s="15"/>
      <c r="G240" s="15"/>
      <c r="H240" s="15"/>
      <c r="I240" s="15"/>
      <c r="J240" s="15"/>
      <c r="N240" s="24"/>
      <c r="O240" s="24"/>
      <c r="P240" s="24"/>
      <c r="Q240" s="24"/>
      <c r="R240" s="24"/>
      <c r="S240" s="24"/>
      <c r="T240" s="24"/>
      <c r="U240" s="15"/>
    </row>
    <row r="241" spans="1:21">
      <c r="A241" s="11"/>
      <c r="B241" s="15"/>
      <c r="C241" s="15"/>
      <c r="D241" s="15"/>
      <c r="E241" s="15"/>
      <c r="F241" s="15"/>
      <c r="G241" s="15"/>
      <c r="H241" s="15"/>
      <c r="I241" s="15"/>
      <c r="J241" s="15"/>
      <c r="N241" s="24"/>
      <c r="O241" s="24"/>
      <c r="P241" s="24"/>
      <c r="Q241" s="24"/>
      <c r="R241" s="24"/>
      <c r="S241" s="24"/>
      <c r="T241" s="24"/>
      <c r="U241" s="15"/>
    </row>
    <row r="242" spans="1:21">
      <c r="A242" s="11"/>
      <c r="B242" s="15"/>
      <c r="C242" s="15"/>
      <c r="D242" s="15"/>
      <c r="E242" s="15"/>
      <c r="F242" s="15"/>
      <c r="G242" s="15"/>
      <c r="H242" s="15"/>
      <c r="I242" s="15"/>
      <c r="J242" s="15"/>
      <c r="N242" s="24"/>
      <c r="O242" s="24"/>
      <c r="P242" s="24"/>
      <c r="Q242" s="24"/>
      <c r="R242" s="24"/>
      <c r="S242" s="24"/>
      <c r="T242" s="24"/>
      <c r="U242" s="15"/>
    </row>
    <row r="243" spans="1:21">
      <c r="A243" s="11"/>
      <c r="B243" s="15"/>
      <c r="C243" s="15"/>
      <c r="D243" s="15"/>
      <c r="E243" s="15"/>
      <c r="F243" s="15"/>
      <c r="G243" s="15"/>
      <c r="H243" s="15"/>
      <c r="I243" s="15"/>
      <c r="J243" s="15"/>
      <c r="N243" s="24"/>
      <c r="O243" s="24"/>
      <c r="P243" s="24"/>
      <c r="Q243" s="24"/>
      <c r="R243" s="24"/>
      <c r="S243" s="24"/>
      <c r="T243" s="24"/>
      <c r="U243" s="15"/>
    </row>
    <row r="244" spans="1:21">
      <c r="A244" s="11"/>
      <c r="B244" s="15"/>
      <c r="C244" s="15"/>
      <c r="D244" s="15"/>
      <c r="E244" s="15"/>
      <c r="F244" s="15"/>
      <c r="G244" s="15"/>
      <c r="H244" s="15"/>
      <c r="I244" s="15"/>
      <c r="J244" s="15"/>
      <c r="N244" s="24"/>
      <c r="O244" s="24"/>
      <c r="P244" s="24"/>
      <c r="Q244" s="24"/>
      <c r="R244" s="24"/>
      <c r="S244" s="24"/>
      <c r="T244" s="24"/>
      <c r="U244" s="15"/>
    </row>
    <row r="245" spans="1:21">
      <c r="A245" s="11"/>
      <c r="B245" s="15"/>
      <c r="C245" s="15"/>
      <c r="D245" s="15"/>
      <c r="E245" s="15"/>
      <c r="F245" s="15"/>
      <c r="G245" s="15"/>
      <c r="H245" s="15"/>
      <c r="I245" s="15"/>
      <c r="J245" s="15"/>
      <c r="N245" s="24"/>
      <c r="O245" s="24"/>
      <c r="P245" s="24"/>
      <c r="Q245" s="24"/>
      <c r="R245" s="24"/>
      <c r="S245" s="24"/>
      <c r="T245" s="24"/>
      <c r="U245" s="15"/>
    </row>
    <row r="246" spans="1:21">
      <c r="A246" s="11"/>
      <c r="B246" s="15"/>
      <c r="C246" s="15"/>
      <c r="D246" s="15"/>
      <c r="E246" s="15"/>
      <c r="F246" s="15"/>
      <c r="G246" s="15"/>
      <c r="H246" s="15"/>
      <c r="I246" s="15"/>
      <c r="J246" s="15"/>
      <c r="N246" s="24"/>
      <c r="O246" s="24"/>
      <c r="P246" s="24"/>
      <c r="Q246" s="24"/>
      <c r="R246" s="24"/>
      <c r="S246" s="24"/>
      <c r="T246" s="24"/>
      <c r="U246" s="15"/>
    </row>
    <row r="247" spans="1:21">
      <c r="A247" s="11"/>
      <c r="B247" s="15"/>
      <c r="C247" s="15"/>
      <c r="D247" s="15"/>
      <c r="E247" s="15"/>
      <c r="F247" s="15"/>
      <c r="G247" s="15"/>
      <c r="H247" s="15"/>
      <c r="I247" s="15"/>
      <c r="J247" s="15"/>
      <c r="N247" s="24"/>
      <c r="O247" s="24"/>
      <c r="P247" s="24"/>
      <c r="Q247" s="24"/>
      <c r="R247" s="24"/>
      <c r="S247" s="24"/>
      <c r="T247" s="24"/>
      <c r="U247" s="15"/>
    </row>
    <row r="248" spans="1:21">
      <c r="A248" s="11"/>
      <c r="B248" s="15"/>
      <c r="C248" s="15"/>
      <c r="D248" s="15"/>
      <c r="E248" s="15"/>
      <c r="F248" s="15"/>
      <c r="G248" s="15"/>
      <c r="H248" s="15"/>
      <c r="I248" s="15"/>
      <c r="J248" s="15"/>
      <c r="N248" s="24"/>
      <c r="O248" s="24"/>
      <c r="P248" s="24"/>
      <c r="Q248" s="24"/>
      <c r="R248" s="24"/>
      <c r="S248" s="24"/>
      <c r="T248" s="24"/>
      <c r="U248" s="15"/>
    </row>
    <row r="249" spans="1:21">
      <c r="A249" s="11"/>
      <c r="B249" s="15"/>
      <c r="C249" s="15"/>
      <c r="D249" s="15"/>
      <c r="E249" s="15"/>
      <c r="F249" s="15"/>
      <c r="G249" s="15"/>
      <c r="H249" s="15"/>
      <c r="I249" s="15"/>
      <c r="J249" s="15"/>
      <c r="N249" s="24"/>
      <c r="O249" s="24"/>
      <c r="P249" s="24"/>
      <c r="Q249" s="24"/>
      <c r="R249" s="24"/>
      <c r="S249" s="24"/>
      <c r="T249" s="24"/>
      <c r="U249" s="15"/>
    </row>
    <row r="250" spans="1:21">
      <c r="A250" s="11"/>
      <c r="B250" s="15"/>
      <c r="C250" s="15"/>
      <c r="D250" s="15"/>
      <c r="E250" s="15"/>
      <c r="F250" s="15"/>
      <c r="G250" s="15"/>
      <c r="H250" s="15"/>
      <c r="I250" s="15"/>
      <c r="J250" s="15"/>
      <c r="N250" s="24"/>
      <c r="O250" s="24"/>
      <c r="P250" s="24"/>
      <c r="Q250" s="24"/>
      <c r="R250" s="24"/>
      <c r="S250" s="24"/>
      <c r="T250" s="24"/>
      <c r="U250" s="15"/>
    </row>
    <row r="251" spans="1:21">
      <c r="A251" s="11"/>
      <c r="B251" s="15"/>
      <c r="C251" s="15"/>
      <c r="D251" s="15"/>
      <c r="E251" s="15"/>
      <c r="F251" s="15"/>
      <c r="G251" s="15"/>
      <c r="H251" s="15"/>
      <c r="I251" s="15"/>
      <c r="J251" s="15"/>
      <c r="N251" s="24"/>
      <c r="O251" s="24"/>
      <c r="P251" s="24"/>
      <c r="Q251" s="24"/>
      <c r="R251" s="24"/>
      <c r="S251" s="24"/>
      <c r="T251" s="24"/>
      <c r="U251" s="15"/>
    </row>
    <row r="252" spans="1:21">
      <c r="A252" s="11"/>
      <c r="B252" s="15"/>
      <c r="C252" s="15"/>
      <c r="D252" s="15"/>
      <c r="E252" s="15"/>
      <c r="F252" s="15"/>
      <c r="G252" s="15"/>
      <c r="H252" s="15"/>
      <c r="I252" s="15"/>
      <c r="J252" s="15"/>
      <c r="N252" s="24"/>
      <c r="O252" s="24"/>
      <c r="P252" s="24"/>
      <c r="Q252" s="24"/>
      <c r="R252" s="24"/>
      <c r="S252" s="24"/>
      <c r="T252" s="24"/>
      <c r="U252" s="15"/>
    </row>
    <row r="253" spans="1:21">
      <c r="A253" s="11"/>
      <c r="B253" s="15"/>
      <c r="C253" s="15"/>
      <c r="D253" s="15"/>
      <c r="E253" s="15"/>
      <c r="F253" s="15"/>
      <c r="G253" s="15"/>
      <c r="H253" s="15"/>
      <c r="I253" s="15"/>
      <c r="J253" s="15"/>
      <c r="N253" s="24"/>
      <c r="O253" s="24"/>
      <c r="P253" s="24"/>
      <c r="Q253" s="24"/>
      <c r="R253" s="24"/>
      <c r="S253" s="24"/>
      <c r="T253" s="24"/>
      <c r="U253" s="15"/>
    </row>
    <row r="254" spans="1:21">
      <c r="A254" s="11"/>
      <c r="B254" s="15"/>
      <c r="C254" s="15"/>
      <c r="D254" s="15"/>
      <c r="E254" s="15"/>
      <c r="F254" s="15"/>
      <c r="G254" s="15"/>
      <c r="H254" s="15"/>
      <c r="I254" s="15"/>
      <c r="J254" s="15"/>
      <c r="N254" s="24"/>
      <c r="O254" s="24"/>
      <c r="P254" s="24"/>
      <c r="Q254" s="24"/>
      <c r="R254" s="24"/>
      <c r="S254" s="24"/>
      <c r="T254" s="24"/>
      <c r="U254" s="15"/>
    </row>
    <row r="255" spans="1:21">
      <c r="A255" s="11"/>
      <c r="B255" s="15"/>
      <c r="C255" s="15"/>
      <c r="D255" s="15"/>
      <c r="E255" s="15"/>
      <c r="F255" s="15"/>
      <c r="G255" s="15"/>
      <c r="H255" s="15"/>
      <c r="I255" s="15"/>
      <c r="J255" s="15"/>
      <c r="N255" s="24"/>
      <c r="O255" s="24"/>
      <c r="P255" s="24"/>
      <c r="Q255" s="24"/>
      <c r="R255" s="24"/>
      <c r="S255" s="24"/>
      <c r="T255" s="24"/>
      <c r="U255" s="15"/>
    </row>
    <row r="256" spans="1:21">
      <c r="A256" s="11"/>
      <c r="B256" s="15"/>
      <c r="C256" s="15"/>
      <c r="D256" s="15"/>
      <c r="E256" s="15"/>
      <c r="F256" s="15"/>
      <c r="G256" s="15"/>
      <c r="H256" s="15"/>
      <c r="I256" s="15"/>
      <c r="J256" s="15"/>
      <c r="N256" s="24"/>
      <c r="O256" s="24"/>
      <c r="P256" s="24"/>
      <c r="Q256" s="24"/>
      <c r="R256" s="24"/>
      <c r="S256" s="24"/>
      <c r="T256" s="24"/>
      <c r="U256" s="15"/>
    </row>
    <row r="257" spans="1:21">
      <c r="A257" s="11"/>
      <c r="B257" s="15"/>
      <c r="C257" s="15"/>
      <c r="D257" s="15"/>
      <c r="E257" s="15"/>
      <c r="F257" s="15"/>
      <c r="G257" s="15"/>
      <c r="H257" s="15"/>
      <c r="I257" s="15"/>
      <c r="J257" s="15"/>
      <c r="N257" s="24"/>
      <c r="O257" s="24"/>
      <c r="P257" s="24"/>
      <c r="Q257" s="24"/>
      <c r="R257" s="24"/>
      <c r="S257" s="24"/>
      <c r="T257" s="24"/>
      <c r="U257" s="15"/>
    </row>
    <row r="258" spans="1:21">
      <c r="A258" s="11"/>
      <c r="B258" s="15"/>
      <c r="C258" s="15"/>
      <c r="D258" s="15"/>
      <c r="E258" s="15"/>
      <c r="F258" s="15"/>
      <c r="G258" s="15"/>
      <c r="H258" s="15"/>
      <c r="I258" s="15"/>
      <c r="J258" s="15"/>
      <c r="N258" s="24"/>
      <c r="O258" s="24"/>
      <c r="P258" s="24"/>
      <c r="Q258" s="24"/>
      <c r="R258" s="24"/>
      <c r="S258" s="24"/>
      <c r="T258" s="24"/>
      <c r="U258" s="15"/>
    </row>
    <row r="259" spans="1:21">
      <c r="A259" s="11"/>
      <c r="B259" s="15"/>
      <c r="C259" s="15"/>
      <c r="D259" s="15"/>
      <c r="E259" s="15"/>
      <c r="F259" s="15"/>
      <c r="G259" s="15"/>
      <c r="H259" s="15"/>
      <c r="I259" s="15"/>
      <c r="J259" s="15"/>
      <c r="N259" s="24"/>
      <c r="O259" s="24"/>
      <c r="P259" s="24"/>
      <c r="Q259" s="24"/>
      <c r="R259" s="24"/>
      <c r="S259" s="24"/>
      <c r="T259" s="24"/>
      <c r="U259" s="15"/>
    </row>
    <row r="260" spans="1:21">
      <c r="A260" s="11"/>
      <c r="B260" s="15"/>
      <c r="C260" s="15"/>
      <c r="D260" s="15"/>
      <c r="E260" s="15"/>
      <c r="F260" s="15"/>
      <c r="G260" s="15"/>
      <c r="H260" s="15"/>
      <c r="I260" s="15"/>
      <c r="J260" s="15"/>
      <c r="N260" s="24"/>
      <c r="O260" s="24"/>
      <c r="P260" s="24"/>
      <c r="Q260" s="24"/>
      <c r="R260" s="24"/>
      <c r="S260" s="24"/>
      <c r="T260" s="24"/>
      <c r="U260" s="15"/>
    </row>
    <row r="261" spans="1:21">
      <c r="A261" s="11"/>
      <c r="B261" s="15"/>
      <c r="C261" s="15"/>
      <c r="D261" s="15"/>
      <c r="E261" s="15"/>
      <c r="F261" s="15"/>
      <c r="G261" s="15"/>
      <c r="H261" s="15"/>
      <c r="I261" s="15"/>
      <c r="J261" s="15"/>
      <c r="N261" s="24"/>
      <c r="O261" s="24"/>
      <c r="P261" s="24"/>
      <c r="Q261" s="24"/>
      <c r="R261" s="24"/>
      <c r="S261" s="24"/>
      <c r="T261" s="24"/>
      <c r="U261" s="15"/>
    </row>
    <row r="262" spans="1:21">
      <c r="A262" s="11"/>
      <c r="B262" s="15"/>
      <c r="C262" s="15"/>
      <c r="D262" s="15"/>
      <c r="E262" s="15"/>
      <c r="F262" s="15"/>
      <c r="G262" s="15"/>
      <c r="H262" s="15"/>
      <c r="I262" s="15"/>
      <c r="J262" s="15"/>
      <c r="N262" s="24"/>
      <c r="O262" s="24"/>
      <c r="P262" s="24"/>
      <c r="Q262" s="24"/>
      <c r="R262" s="24"/>
      <c r="S262" s="24"/>
      <c r="T262" s="24"/>
      <c r="U262" s="15"/>
    </row>
    <row r="263" spans="1:21">
      <c r="A263" s="11"/>
      <c r="B263" s="15"/>
      <c r="C263" s="15"/>
      <c r="D263" s="15"/>
      <c r="E263" s="15"/>
      <c r="F263" s="15"/>
      <c r="G263" s="15"/>
      <c r="H263" s="15"/>
      <c r="I263" s="15"/>
      <c r="J263" s="15"/>
      <c r="N263" s="24"/>
      <c r="O263" s="24"/>
      <c r="P263" s="24"/>
      <c r="Q263" s="24"/>
      <c r="R263" s="24"/>
      <c r="S263" s="24"/>
      <c r="T263" s="24"/>
      <c r="U263" s="15"/>
    </row>
    <row r="264" spans="1:21">
      <c r="A264" s="11"/>
      <c r="B264" s="15"/>
      <c r="C264" s="15"/>
      <c r="D264" s="15"/>
      <c r="E264" s="15"/>
      <c r="F264" s="15"/>
      <c r="G264" s="15"/>
      <c r="H264" s="15"/>
      <c r="I264" s="15"/>
      <c r="J264" s="15"/>
      <c r="N264" s="24"/>
      <c r="O264" s="24"/>
      <c r="P264" s="24"/>
      <c r="Q264" s="24"/>
      <c r="R264" s="24"/>
      <c r="S264" s="24"/>
      <c r="T264" s="24"/>
      <c r="U264" s="15"/>
    </row>
    <row r="265" spans="1:21">
      <c r="A265" s="11"/>
      <c r="B265" s="15"/>
      <c r="C265" s="15"/>
      <c r="D265" s="15"/>
      <c r="E265" s="15"/>
      <c r="F265" s="15"/>
      <c r="G265" s="15"/>
      <c r="H265" s="15"/>
      <c r="I265" s="15"/>
      <c r="J265" s="15"/>
      <c r="N265" s="24"/>
      <c r="O265" s="24"/>
      <c r="P265" s="24"/>
      <c r="Q265" s="24"/>
      <c r="R265" s="24"/>
      <c r="S265" s="24"/>
      <c r="T265" s="24"/>
      <c r="U265" s="15"/>
    </row>
    <row r="266" spans="1:21">
      <c r="A266" s="11"/>
      <c r="B266" s="15"/>
      <c r="C266" s="15"/>
      <c r="D266" s="15"/>
      <c r="E266" s="15"/>
      <c r="F266" s="15"/>
      <c r="G266" s="15"/>
      <c r="H266" s="15"/>
      <c r="I266" s="15"/>
      <c r="J266" s="15"/>
      <c r="N266" s="24"/>
      <c r="O266" s="24"/>
      <c r="P266" s="24"/>
      <c r="Q266" s="24"/>
      <c r="R266" s="24"/>
      <c r="S266" s="24"/>
      <c r="T266" s="24"/>
      <c r="U266" s="15"/>
    </row>
    <row r="267" spans="1:21">
      <c r="A267" s="11"/>
      <c r="B267" s="15"/>
      <c r="C267" s="15"/>
      <c r="D267" s="15"/>
      <c r="E267" s="15"/>
      <c r="F267" s="15"/>
      <c r="G267" s="15"/>
      <c r="H267" s="15"/>
      <c r="I267" s="15"/>
      <c r="J267" s="15"/>
      <c r="N267" s="24"/>
      <c r="O267" s="24"/>
      <c r="P267" s="24"/>
      <c r="Q267" s="24"/>
      <c r="R267" s="24"/>
      <c r="S267" s="24"/>
      <c r="T267" s="24"/>
      <c r="U267" s="15"/>
    </row>
    <row r="268" spans="1:21">
      <c r="A268" s="11"/>
      <c r="B268" s="15"/>
      <c r="C268" s="15"/>
      <c r="D268" s="15"/>
      <c r="E268" s="15"/>
      <c r="F268" s="15"/>
      <c r="G268" s="15"/>
      <c r="H268" s="15"/>
      <c r="I268" s="15"/>
      <c r="J268" s="15"/>
      <c r="N268" s="24"/>
      <c r="O268" s="24"/>
      <c r="P268" s="24"/>
      <c r="Q268" s="24"/>
      <c r="R268" s="24"/>
      <c r="S268" s="24"/>
      <c r="T268" s="24"/>
      <c r="U268" s="15"/>
    </row>
    <row r="269" spans="1:21">
      <c r="A269" s="11"/>
      <c r="B269" s="15"/>
      <c r="C269" s="15"/>
      <c r="D269" s="15"/>
      <c r="E269" s="15"/>
      <c r="F269" s="15"/>
      <c r="G269" s="15"/>
      <c r="H269" s="15"/>
      <c r="I269" s="15"/>
      <c r="J269" s="15"/>
      <c r="N269" s="24"/>
      <c r="O269" s="24"/>
      <c r="P269" s="24"/>
      <c r="Q269" s="24"/>
      <c r="R269" s="24"/>
      <c r="S269" s="24"/>
      <c r="T269" s="24"/>
      <c r="U269" s="15"/>
    </row>
    <row r="270" spans="1:21">
      <c r="A270" s="11"/>
      <c r="B270" s="15"/>
      <c r="C270" s="15"/>
      <c r="D270" s="15"/>
      <c r="E270" s="15"/>
      <c r="F270" s="15"/>
      <c r="G270" s="15"/>
      <c r="H270" s="15"/>
      <c r="I270" s="15"/>
      <c r="J270" s="15"/>
      <c r="N270" s="24"/>
      <c r="O270" s="24"/>
      <c r="P270" s="24"/>
      <c r="Q270" s="24"/>
      <c r="R270" s="24"/>
      <c r="S270" s="24"/>
      <c r="T270" s="24"/>
      <c r="U270" s="15"/>
    </row>
    <row r="271" spans="1:21">
      <c r="A271" s="11"/>
      <c r="B271" s="15"/>
      <c r="C271" s="15"/>
      <c r="D271" s="15"/>
      <c r="E271" s="15"/>
      <c r="F271" s="15"/>
      <c r="G271" s="15"/>
      <c r="H271" s="15"/>
      <c r="I271" s="15"/>
      <c r="J271" s="15"/>
      <c r="N271" s="24"/>
      <c r="O271" s="24"/>
      <c r="P271" s="24"/>
      <c r="Q271" s="24"/>
      <c r="R271" s="24"/>
      <c r="S271" s="24"/>
      <c r="T271" s="24"/>
      <c r="U271" s="15"/>
    </row>
    <row r="272" spans="1:21">
      <c r="A272" s="11"/>
      <c r="B272" s="15"/>
      <c r="C272" s="15"/>
      <c r="D272" s="15"/>
      <c r="E272" s="15"/>
      <c r="F272" s="15"/>
      <c r="G272" s="15"/>
      <c r="H272" s="15"/>
      <c r="I272" s="15"/>
      <c r="J272" s="15"/>
      <c r="N272" s="24"/>
      <c r="O272" s="24"/>
      <c r="P272" s="24"/>
      <c r="Q272" s="24"/>
      <c r="R272" s="24"/>
      <c r="S272" s="24"/>
      <c r="T272" s="24"/>
      <c r="U272" s="15"/>
    </row>
    <row r="273" spans="1:21">
      <c r="A273" s="11"/>
      <c r="B273" s="15"/>
      <c r="C273" s="15"/>
      <c r="D273" s="15"/>
      <c r="E273" s="15"/>
      <c r="F273" s="15"/>
      <c r="G273" s="15"/>
      <c r="H273" s="15"/>
      <c r="I273" s="15"/>
      <c r="J273" s="15"/>
      <c r="N273" s="24"/>
      <c r="O273" s="24"/>
      <c r="P273" s="24"/>
      <c r="Q273" s="24"/>
      <c r="R273" s="24"/>
      <c r="S273" s="24"/>
      <c r="T273" s="24"/>
      <c r="U273" s="15"/>
    </row>
    <row r="274" spans="1:21">
      <c r="A274" s="11"/>
      <c r="B274" s="15"/>
      <c r="C274" s="15"/>
      <c r="D274" s="15"/>
      <c r="E274" s="15"/>
      <c r="F274" s="15"/>
      <c r="G274" s="15"/>
      <c r="H274" s="15"/>
      <c r="I274" s="15"/>
      <c r="J274" s="15"/>
      <c r="N274" s="24"/>
      <c r="O274" s="24"/>
      <c r="P274" s="24"/>
      <c r="Q274" s="24"/>
      <c r="R274" s="24"/>
      <c r="S274" s="24"/>
      <c r="T274" s="24"/>
      <c r="U274" s="15"/>
    </row>
    <row r="275" spans="1:21">
      <c r="A275" s="11"/>
      <c r="B275" s="15"/>
      <c r="C275" s="15"/>
      <c r="D275" s="15"/>
      <c r="E275" s="15"/>
      <c r="F275" s="15"/>
      <c r="G275" s="15"/>
      <c r="H275" s="15"/>
      <c r="I275" s="15"/>
      <c r="J275" s="15"/>
      <c r="N275" s="24"/>
      <c r="O275" s="24"/>
      <c r="P275" s="24"/>
      <c r="Q275" s="24"/>
      <c r="R275" s="24"/>
      <c r="S275" s="24"/>
      <c r="T275" s="24"/>
      <c r="U275" s="15"/>
    </row>
    <row r="276" spans="1:21">
      <c r="A276" s="11"/>
      <c r="B276" s="15"/>
      <c r="C276" s="15"/>
      <c r="D276" s="15"/>
      <c r="E276" s="15"/>
      <c r="F276" s="15"/>
      <c r="G276" s="15"/>
      <c r="H276" s="15"/>
      <c r="I276" s="15"/>
      <c r="J276" s="15"/>
      <c r="N276" s="24"/>
      <c r="O276" s="24"/>
      <c r="P276" s="24"/>
      <c r="Q276" s="24"/>
      <c r="R276" s="24"/>
      <c r="S276" s="24"/>
      <c r="T276" s="24"/>
      <c r="U276" s="15"/>
    </row>
    <row r="277" spans="1:21">
      <c r="A277" s="11"/>
      <c r="B277" s="15"/>
      <c r="C277" s="15"/>
      <c r="D277" s="15"/>
      <c r="E277" s="15"/>
      <c r="F277" s="15"/>
      <c r="G277" s="15"/>
      <c r="H277" s="15"/>
      <c r="I277" s="15"/>
      <c r="J277" s="15"/>
      <c r="N277" s="24"/>
      <c r="O277" s="24"/>
      <c r="P277" s="24"/>
      <c r="Q277" s="24"/>
      <c r="R277" s="24"/>
      <c r="S277" s="24"/>
      <c r="T277" s="24"/>
      <c r="U277" s="15"/>
    </row>
    <row r="278" spans="1:21">
      <c r="A278" s="11"/>
      <c r="B278" s="15"/>
      <c r="C278" s="15"/>
      <c r="D278" s="15"/>
      <c r="E278" s="15"/>
      <c r="F278" s="15"/>
      <c r="G278" s="15"/>
      <c r="H278" s="15"/>
      <c r="I278" s="15"/>
      <c r="J278" s="15"/>
      <c r="N278" s="24"/>
      <c r="O278" s="24"/>
      <c r="P278" s="24"/>
      <c r="Q278" s="24"/>
      <c r="R278" s="24"/>
      <c r="S278" s="24"/>
      <c r="T278" s="24"/>
      <c r="U278" s="15"/>
    </row>
    <row r="279" spans="1:21">
      <c r="A279" s="11"/>
      <c r="B279" s="15"/>
      <c r="C279" s="15"/>
      <c r="D279" s="15"/>
      <c r="E279" s="15"/>
      <c r="F279" s="15"/>
      <c r="G279" s="15"/>
      <c r="H279" s="15"/>
      <c r="I279" s="15"/>
      <c r="J279" s="15"/>
      <c r="N279" s="24"/>
      <c r="O279" s="24"/>
      <c r="P279" s="24"/>
      <c r="Q279" s="24"/>
      <c r="R279" s="24"/>
      <c r="S279" s="24"/>
      <c r="T279" s="24"/>
      <c r="U279" s="15"/>
    </row>
    <row r="280" spans="1:21">
      <c r="A280" s="11"/>
      <c r="B280" s="15"/>
      <c r="C280" s="15"/>
      <c r="D280" s="15"/>
      <c r="E280" s="15"/>
      <c r="F280" s="15"/>
      <c r="G280" s="15"/>
      <c r="H280" s="15"/>
      <c r="I280" s="15"/>
      <c r="J280" s="15"/>
      <c r="N280" s="24"/>
      <c r="O280" s="24"/>
      <c r="P280" s="24"/>
      <c r="Q280" s="24"/>
      <c r="R280" s="24"/>
      <c r="S280" s="24"/>
      <c r="T280" s="24"/>
      <c r="U280" s="15"/>
    </row>
    <row r="281" spans="1:21">
      <c r="A281" s="11"/>
      <c r="B281" s="15"/>
      <c r="C281" s="15"/>
      <c r="D281" s="15"/>
      <c r="E281" s="15"/>
      <c r="F281" s="15"/>
      <c r="G281" s="15"/>
      <c r="H281" s="15"/>
      <c r="I281" s="15"/>
      <c r="J281" s="15"/>
      <c r="N281" s="24"/>
      <c r="O281" s="24"/>
      <c r="P281" s="24"/>
      <c r="Q281" s="24"/>
      <c r="R281" s="24"/>
      <c r="S281" s="24"/>
      <c r="T281" s="24"/>
      <c r="U281" s="15"/>
    </row>
    <row r="282" spans="1:21">
      <c r="A282" s="11"/>
      <c r="B282" s="15"/>
      <c r="C282" s="15"/>
      <c r="D282" s="15"/>
      <c r="E282" s="15"/>
      <c r="F282" s="15"/>
      <c r="G282" s="15"/>
      <c r="H282" s="15"/>
      <c r="I282" s="15"/>
      <c r="J282" s="15"/>
      <c r="N282" s="24"/>
      <c r="O282" s="24"/>
      <c r="P282" s="24"/>
      <c r="Q282" s="24"/>
      <c r="R282" s="24"/>
      <c r="S282" s="24"/>
      <c r="T282" s="24"/>
      <c r="U282" s="15"/>
    </row>
    <row r="283" spans="1:21">
      <c r="A283" s="11"/>
      <c r="B283" s="15"/>
      <c r="C283" s="15"/>
      <c r="D283" s="15"/>
      <c r="E283" s="15"/>
      <c r="F283" s="15"/>
      <c r="G283" s="15"/>
      <c r="H283" s="15"/>
      <c r="I283" s="15"/>
      <c r="J283" s="15"/>
      <c r="N283" s="24"/>
      <c r="O283" s="24"/>
      <c r="P283" s="24"/>
      <c r="Q283" s="24"/>
      <c r="R283" s="24"/>
      <c r="S283" s="24"/>
      <c r="T283" s="24"/>
      <c r="U283" s="15"/>
    </row>
    <row r="284" spans="1:21">
      <c r="A284" s="11"/>
      <c r="B284" s="15"/>
      <c r="C284" s="15"/>
      <c r="D284" s="15"/>
      <c r="E284" s="15"/>
      <c r="F284" s="15"/>
      <c r="G284" s="15"/>
      <c r="H284" s="15"/>
      <c r="I284" s="15"/>
      <c r="J284" s="15"/>
      <c r="N284" s="24"/>
      <c r="O284" s="24"/>
      <c r="P284" s="24"/>
      <c r="Q284" s="24"/>
      <c r="R284" s="24"/>
      <c r="S284" s="24"/>
      <c r="T284" s="24"/>
      <c r="U284" s="15"/>
    </row>
    <row r="285" spans="1:21">
      <c r="A285" s="11"/>
      <c r="B285" s="15"/>
      <c r="C285" s="15"/>
      <c r="D285" s="15"/>
      <c r="E285" s="15"/>
      <c r="F285" s="15"/>
      <c r="G285" s="15"/>
      <c r="H285" s="15"/>
      <c r="I285" s="15"/>
      <c r="J285" s="15"/>
      <c r="N285" s="24"/>
      <c r="O285" s="24"/>
      <c r="P285" s="24"/>
      <c r="Q285" s="24"/>
      <c r="R285" s="24"/>
      <c r="S285" s="24"/>
      <c r="T285" s="24"/>
      <c r="U285" s="15"/>
    </row>
    <row r="286" spans="1:21">
      <c r="A286" s="11"/>
      <c r="B286" s="15"/>
      <c r="C286" s="15"/>
      <c r="D286" s="15"/>
      <c r="E286" s="15"/>
      <c r="F286" s="15"/>
      <c r="G286" s="15"/>
      <c r="H286" s="15"/>
      <c r="I286" s="15"/>
      <c r="J286" s="15"/>
      <c r="N286" s="24"/>
      <c r="O286" s="24"/>
      <c r="P286" s="24"/>
      <c r="Q286" s="24"/>
      <c r="R286" s="24"/>
      <c r="S286" s="24"/>
      <c r="T286" s="24"/>
      <c r="U286" s="15"/>
    </row>
    <row r="287" spans="1:21">
      <c r="A287" s="11"/>
      <c r="B287" s="15"/>
      <c r="C287" s="15"/>
      <c r="D287" s="15"/>
      <c r="E287" s="15"/>
      <c r="F287" s="15"/>
      <c r="G287" s="15"/>
      <c r="H287" s="15"/>
      <c r="I287" s="15"/>
      <c r="J287" s="15"/>
      <c r="N287" s="24"/>
      <c r="O287" s="24"/>
      <c r="P287" s="24"/>
      <c r="Q287" s="24"/>
      <c r="R287" s="24"/>
      <c r="S287" s="24"/>
      <c r="T287" s="24"/>
      <c r="U287" s="15"/>
    </row>
    <row r="288" spans="1:21">
      <c r="A288" s="11"/>
      <c r="B288" s="15"/>
      <c r="C288" s="15"/>
      <c r="D288" s="15"/>
      <c r="E288" s="15"/>
      <c r="F288" s="15"/>
      <c r="G288" s="15"/>
      <c r="H288" s="15"/>
      <c r="I288" s="15"/>
      <c r="J288" s="15"/>
      <c r="N288" s="24"/>
      <c r="O288" s="24"/>
      <c r="P288" s="24"/>
      <c r="Q288" s="24"/>
      <c r="R288" s="24"/>
      <c r="S288" s="24"/>
      <c r="T288" s="24"/>
      <c r="U288" s="15"/>
    </row>
    <row r="289" spans="1:21">
      <c r="A289" s="11"/>
      <c r="B289" s="15"/>
      <c r="C289" s="15"/>
      <c r="D289" s="15"/>
      <c r="E289" s="15"/>
      <c r="F289" s="15"/>
      <c r="G289" s="15"/>
      <c r="H289" s="15"/>
      <c r="I289" s="15"/>
      <c r="J289" s="15"/>
      <c r="N289" s="24"/>
      <c r="O289" s="24"/>
      <c r="P289" s="24"/>
      <c r="Q289" s="24"/>
      <c r="R289" s="24"/>
      <c r="S289" s="24"/>
      <c r="T289" s="24"/>
      <c r="U289" s="15"/>
    </row>
    <row r="290" spans="1:21">
      <c r="A290" s="11"/>
      <c r="B290" s="15"/>
      <c r="C290" s="15"/>
      <c r="D290" s="15"/>
      <c r="E290" s="15"/>
      <c r="F290" s="15"/>
      <c r="G290" s="15"/>
      <c r="H290" s="15"/>
      <c r="I290" s="15"/>
      <c r="J290" s="15"/>
      <c r="N290" s="24"/>
      <c r="O290" s="24"/>
      <c r="P290" s="24"/>
      <c r="Q290" s="24"/>
      <c r="R290" s="24"/>
      <c r="S290" s="24"/>
      <c r="T290" s="24"/>
      <c r="U290" s="15"/>
    </row>
    <row r="291" spans="1:21">
      <c r="A291" s="11"/>
      <c r="B291" s="15"/>
      <c r="C291" s="15"/>
      <c r="D291" s="15"/>
      <c r="E291" s="15"/>
      <c r="F291" s="15"/>
      <c r="G291" s="15"/>
      <c r="H291" s="15"/>
      <c r="I291" s="15"/>
      <c r="J291" s="15"/>
      <c r="N291" s="24"/>
      <c r="O291" s="24"/>
      <c r="P291" s="24"/>
      <c r="Q291" s="24"/>
      <c r="R291" s="24"/>
      <c r="S291" s="24"/>
      <c r="T291" s="24"/>
      <c r="U291" s="15"/>
    </row>
    <row r="292" spans="1:21">
      <c r="A292" s="11"/>
      <c r="B292" s="15"/>
      <c r="C292" s="15"/>
      <c r="D292" s="15"/>
      <c r="E292" s="15"/>
      <c r="F292" s="15"/>
      <c r="G292" s="15"/>
      <c r="H292" s="15"/>
      <c r="I292" s="15"/>
      <c r="J292" s="15"/>
      <c r="N292" s="24"/>
      <c r="O292" s="24"/>
      <c r="P292" s="24"/>
      <c r="Q292" s="24"/>
      <c r="R292" s="24"/>
      <c r="S292" s="24"/>
      <c r="T292" s="24"/>
      <c r="U292" s="15"/>
    </row>
    <row r="293" spans="1:21">
      <c r="A293" s="11"/>
      <c r="B293" s="15"/>
      <c r="C293" s="15"/>
      <c r="D293" s="15"/>
      <c r="E293" s="15"/>
      <c r="F293" s="15"/>
      <c r="G293" s="15"/>
      <c r="H293" s="15"/>
      <c r="I293" s="15"/>
      <c r="J293" s="15"/>
      <c r="N293" s="24"/>
      <c r="O293" s="24"/>
      <c r="P293" s="24"/>
      <c r="Q293" s="24"/>
      <c r="R293" s="24"/>
      <c r="S293" s="24"/>
      <c r="T293" s="24"/>
      <c r="U293" s="15"/>
    </row>
    <row r="294" spans="1:21">
      <c r="A294" s="11"/>
      <c r="B294" s="15"/>
      <c r="C294" s="15"/>
      <c r="D294" s="15"/>
      <c r="E294" s="15"/>
      <c r="F294" s="15"/>
      <c r="G294" s="15"/>
      <c r="H294" s="15"/>
      <c r="I294" s="15"/>
      <c r="J294" s="15"/>
      <c r="N294" s="24"/>
      <c r="O294" s="24"/>
      <c r="P294" s="24"/>
      <c r="Q294" s="24"/>
      <c r="R294" s="24"/>
      <c r="S294" s="24"/>
      <c r="T294" s="24"/>
      <c r="U294" s="15"/>
    </row>
    <row r="295" spans="1:21">
      <c r="A295" s="11"/>
      <c r="B295" s="15"/>
      <c r="C295" s="15"/>
      <c r="D295" s="15"/>
      <c r="E295" s="15"/>
      <c r="F295" s="15"/>
      <c r="G295" s="15"/>
      <c r="H295" s="15"/>
      <c r="I295" s="15"/>
      <c r="J295" s="15"/>
      <c r="N295" s="24"/>
      <c r="O295" s="24"/>
      <c r="P295" s="24"/>
      <c r="Q295" s="24"/>
      <c r="R295" s="24"/>
      <c r="S295" s="24"/>
      <c r="T295" s="24"/>
      <c r="U295" s="15"/>
    </row>
    <row r="296" spans="1:21">
      <c r="A296" s="11"/>
      <c r="B296" s="15"/>
      <c r="C296" s="15"/>
      <c r="D296" s="15"/>
      <c r="E296" s="15"/>
      <c r="F296" s="15"/>
      <c r="G296" s="15"/>
      <c r="H296" s="15"/>
      <c r="I296" s="15"/>
      <c r="J296" s="15"/>
      <c r="N296" s="24"/>
      <c r="O296" s="24"/>
      <c r="P296" s="24"/>
      <c r="Q296" s="24"/>
      <c r="R296" s="24"/>
      <c r="S296" s="24"/>
      <c r="T296" s="24"/>
      <c r="U296" s="15"/>
    </row>
    <row r="297" spans="1:21">
      <c r="A297" s="11"/>
      <c r="B297" s="15"/>
      <c r="C297" s="15"/>
      <c r="D297" s="15"/>
      <c r="E297" s="15"/>
      <c r="F297" s="15"/>
      <c r="G297" s="15"/>
      <c r="H297" s="15"/>
      <c r="I297" s="15"/>
      <c r="J297" s="15"/>
      <c r="N297" s="24"/>
      <c r="O297" s="24"/>
      <c r="P297" s="24"/>
      <c r="Q297" s="24"/>
      <c r="R297" s="24"/>
      <c r="S297" s="24"/>
      <c r="T297" s="24"/>
      <c r="U297" s="15"/>
    </row>
    <row r="298" spans="1:21">
      <c r="A298" s="11"/>
      <c r="B298" s="15"/>
      <c r="C298" s="15"/>
      <c r="D298" s="15"/>
      <c r="E298" s="15"/>
      <c r="F298" s="15"/>
      <c r="G298" s="15"/>
      <c r="H298" s="15"/>
      <c r="I298" s="15"/>
      <c r="J298" s="15"/>
      <c r="N298" s="24"/>
      <c r="O298" s="24"/>
      <c r="P298" s="24"/>
      <c r="Q298" s="24"/>
      <c r="R298" s="24"/>
      <c r="S298" s="24"/>
      <c r="T298" s="24"/>
      <c r="U298" s="15"/>
    </row>
    <row r="299" spans="1:21">
      <c r="A299" s="11"/>
      <c r="B299" s="15"/>
      <c r="C299" s="15"/>
      <c r="D299" s="15"/>
      <c r="E299" s="15"/>
      <c r="F299" s="15"/>
      <c r="G299" s="15"/>
      <c r="H299" s="15"/>
      <c r="I299" s="15"/>
      <c r="J299" s="15"/>
      <c r="N299" s="24"/>
      <c r="O299" s="24"/>
      <c r="P299" s="24"/>
      <c r="Q299" s="24"/>
      <c r="R299" s="24"/>
      <c r="S299" s="24"/>
      <c r="T299" s="24"/>
      <c r="U299" s="15"/>
    </row>
    <row r="300" spans="1:21">
      <c r="A300" s="11"/>
      <c r="B300" s="15"/>
      <c r="C300" s="15"/>
      <c r="D300" s="15"/>
      <c r="E300" s="15"/>
      <c r="F300" s="15"/>
      <c r="G300" s="15"/>
      <c r="H300" s="15"/>
      <c r="I300" s="15"/>
      <c r="J300" s="15"/>
      <c r="N300" s="24"/>
      <c r="O300" s="24"/>
      <c r="P300" s="24"/>
      <c r="Q300" s="24"/>
      <c r="R300" s="24"/>
      <c r="S300" s="24"/>
      <c r="T300" s="24"/>
      <c r="U300" s="15"/>
    </row>
    <row r="301" spans="1:21">
      <c r="A301" s="11"/>
      <c r="B301" s="15"/>
      <c r="C301" s="15"/>
      <c r="D301" s="15"/>
      <c r="E301" s="15"/>
      <c r="F301" s="15"/>
      <c r="G301" s="15"/>
      <c r="H301" s="15"/>
      <c r="I301" s="15"/>
      <c r="J301" s="15"/>
      <c r="N301" s="24"/>
      <c r="O301" s="24"/>
      <c r="P301" s="24"/>
      <c r="Q301" s="24"/>
      <c r="R301" s="24"/>
      <c r="S301" s="24"/>
      <c r="T301" s="24"/>
      <c r="U301" s="15"/>
    </row>
    <row r="302" spans="1:21">
      <c r="A302" s="11"/>
      <c r="B302" s="15"/>
      <c r="C302" s="15"/>
      <c r="D302" s="15"/>
      <c r="E302" s="15"/>
      <c r="F302" s="15"/>
      <c r="G302" s="15"/>
      <c r="H302" s="15"/>
      <c r="I302" s="15"/>
      <c r="J302" s="15"/>
      <c r="N302" s="24"/>
      <c r="O302" s="24"/>
      <c r="P302" s="24"/>
      <c r="Q302" s="24"/>
      <c r="R302" s="24"/>
      <c r="S302" s="24"/>
      <c r="T302" s="24"/>
      <c r="U302" s="15"/>
    </row>
    <row r="303" spans="1:21">
      <c r="A303" s="11"/>
      <c r="B303" s="15"/>
      <c r="C303" s="15"/>
      <c r="D303" s="15"/>
      <c r="E303" s="15"/>
      <c r="F303" s="15"/>
      <c r="G303" s="15"/>
      <c r="H303" s="15"/>
      <c r="I303" s="15"/>
      <c r="J303" s="15"/>
      <c r="N303" s="24"/>
      <c r="O303" s="24"/>
      <c r="P303" s="24"/>
      <c r="Q303" s="24"/>
      <c r="R303" s="24"/>
      <c r="S303" s="24"/>
      <c r="T303" s="24"/>
      <c r="U303" s="15"/>
    </row>
    <row r="304" spans="1:21">
      <c r="A304" s="11"/>
      <c r="B304" s="15"/>
      <c r="C304" s="15"/>
      <c r="D304" s="15"/>
      <c r="E304" s="15"/>
      <c r="F304" s="15"/>
      <c r="G304" s="15"/>
      <c r="H304" s="15"/>
      <c r="I304" s="15"/>
      <c r="J304" s="15"/>
      <c r="N304" s="24"/>
      <c r="O304" s="24"/>
      <c r="P304" s="24"/>
      <c r="Q304" s="24"/>
      <c r="R304" s="24"/>
      <c r="S304" s="24"/>
      <c r="T304" s="24"/>
      <c r="U304" s="15"/>
    </row>
    <row r="305" spans="1:21">
      <c r="A305" s="11"/>
      <c r="B305" s="15"/>
      <c r="C305" s="15"/>
      <c r="D305" s="15"/>
      <c r="E305" s="15"/>
      <c r="F305" s="15"/>
      <c r="G305" s="15"/>
      <c r="H305" s="15"/>
      <c r="I305" s="15"/>
      <c r="J305" s="15"/>
      <c r="N305" s="24"/>
      <c r="O305" s="24"/>
      <c r="P305" s="24"/>
      <c r="Q305" s="24"/>
      <c r="R305" s="24"/>
      <c r="S305" s="24"/>
      <c r="T305" s="24"/>
      <c r="U305" s="15"/>
    </row>
    <row r="306" spans="1:21">
      <c r="A306" s="11"/>
      <c r="B306" s="15"/>
      <c r="C306" s="15"/>
      <c r="D306" s="15"/>
      <c r="E306" s="15"/>
      <c r="F306" s="15"/>
      <c r="G306" s="15"/>
      <c r="H306" s="15"/>
      <c r="I306" s="15"/>
      <c r="J306" s="15"/>
      <c r="N306" s="24"/>
      <c r="O306" s="24"/>
      <c r="P306" s="24"/>
      <c r="Q306" s="24"/>
      <c r="R306" s="24"/>
      <c r="S306" s="24"/>
      <c r="T306" s="24"/>
      <c r="U306" s="15"/>
    </row>
    <row r="307" spans="1:21">
      <c r="A307" s="11"/>
      <c r="B307" s="15"/>
      <c r="C307" s="15"/>
      <c r="D307" s="15"/>
      <c r="E307" s="15"/>
      <c r="F307" s="15"/>
      <c r="G307" s="15"/>
      <c r="H307" s="15"/>
      <c r="I307" s="15"/>
      <c r="J307" s="15"/>
      <c r="N307" s="24"/>
      <c r="O307" s="24"/>
      <c r="P307" s="24"/>
      <c r="Q307" s="24"/>
      <c r="R307" s="24"/>
      <c r="S307" s="24"/>
      <c r="T307" s="24"/>
      <c r="U307" s="15"/>
    </row>
    <row r="308" spans="1:21">
      <c r="A308" s="11"/>
      <c r="B308" s="15"/>
      <c r="C308" s="15"/>
      <c r="D308" s="15"/>
      <c r="E308" s="15"/>
      <c r="F308" s="15"/>
      <c r="G308" s="15"/>
      <c r="H308" s="15"/>
      <c r="I308" s="15"/>
      <c r="J308" s="15"/>
      <c r="N308" s="24"/>
      <c r="O308" s="24"/>
      <c r="P308" s="24"/>
      <c r="Q308" s="24"/>
      <c r="R308" s="24"/>
      <c r="S308" s="24"/>
      <c r="T308" s="24"/>
      <c r="U308" s="15"/>
    </row>
    <row r="309" spans="1:21">
      <c r="A309" s="11"/>
      <c r="B309" s="15"/>
      <c r="C309" s="15"/>
      <c r="D309" s="15"/>
      <c r="E309" s="15"/>
      <c r="F309" s="15"/>
      <c r="G309" s="15"/>
      <c r="H309" s="15"/>
      <c r="I309" s="15"/>
      <c r="J309" s="15"/>
      <c r="N309" s="24"/>
      <c r="O309" s="24"/>
      <c r="P309" s="24"/>
      <c r="Q309" s="24"/>
      <c r="R309" s="24"/>
      <c r="S309" s="24"/>
      <c r="T309" s="24"/>
      <c r="U309" s="15"/>
    </row>
    <row r="310" spans="1:21">
      <c r="A310" s="11"/>
      <c r="B310" s="15"/>
      <c r="C310" s="15"/>
      <c r="D310" s="15"/>
      <c r="E310" s="15"/>
      <c r="F310" s="15"/>
      <c r="G310" s="15"/>
      <c r="H310" s="15"/>
      <c r="I310" s="15"/>
      <c r="J310" s="15"/>
      <c r="N310" s="24"/>
      <c r="O310" s="24"/>
      <c r="P310" s="24"/>
      <c r="Q310" s="24"/>
      <c r="R310" s="24"/>
      <c r="S310" s="24"/>
      <c r="T310" s="24"/>
      <c r="U310" s="15"/>
    </row>
    <row r="311" spans="1:21">
      <c r="A311" s="11"/>
      <c r="B311" s="15"/>
      <c r="C311" s="15"/>
      <c r="D311" s="15"/>
      <c r="E311" s="15"/>
      <c r="F311" s="15"/>
      <c r="G311" s="15"/>
      <c r="H311" s="15"/>
      <c r="I311" s="15"/>
      <c r="J311" s="15"/>
      <c r="N311" s="24"/>
      <c r="O311" s="24"/>
      <c r="P311" s="24"/>
      <c r="Q311" s="24"/>
      <c r="R311" s="24"/>
      <c r="S311" s="24"/>
      <c r="T311" s="24"/>
      <c r="U311" s="15"/>
    </row>
    <row r="312" spans="1:21">
      <c r="A312" s="11"/>
      <c r="B312" s="15"/>
      <c r="C312" s="15"/>
      <c r="D312" s="15"/>
      <c r="E312" s="15"/>
      <c r="F312" s="15"/>
      <c r="G312" s="15"/>
      <c r="H312" s="15"/>
      <c r="I312" s="15"/>
      <c r="J312" s="15"/>
      <c r="N312" s="24"/>
      <c r="O312" s="24"/>
      <c r="P312" s="24"/>
      <c r="Q312" s="24"/>
      <c r="R312" s="24"/>
      <c r="S312" s="24"/>
      <c r="T312" s="24"/>
      <c r="U312" s="15"/>
    </row>
    <row r="313" spans="1:21">
      <c r="A313" s="11"/>
      <c r="B313" s="15"/>
      <c r="C313" s="15"/>
      <c r="D313" s="15"/>
      <c r="E313" s="15"/>
      <c r="F313" s="15"/>
      <c r="G313" s="15"/>
      <c r="H313" s="15"/>
      <c r="I313" s="15"/>
      <c r="J313" s="15"/>
      <c r="N313" s="24"/>
      <c r="O313" s="24"/>
      <c r="P313" s="24"/>
      <c r="Q313" s="24"/>
      <c r="R313" s="24"/>
      <c r="S313" s="24"/>
      <c r="T313" s="24"/>
      <c r="U313" s="15"/>
    </row>
    <row r="314" spans="1:21">
      <c r="A314" s="11"/>
      <c r="B314" s="15"/>
      <c r="C314" s="15"/>
      <c r="D314" s="15"/>
      <c r="E314" s="15"/>
      <c r="F314" s="15"/>
      <c r="G314" s="15"/>
      <c r="H314" s="15"/>
      <c r="I314" s="15"/>
      <c r="J314" s="15"/>
      <c r="N314" s="24"/>
      <c r="O314" s="24"/>
      <c r="P314" s="24"/>
      <c r="Q314" s="24"/>
      <c r="R314" s="24"/>
      <c r="S314" s="24"/>
      <c r="T314" s="24"/>
      <c r="U314" s="15"/>
    </row>
    <row r="315" spans="1:21">
      <c r="A315" s="11"/>
      <c r="B315" s="15"/>
      <c r="C315" s="15"/>
      <c r="D315" s="15"/>
      <c r="E315" s="15"/>
      <c r="F315" s="15"/>
      <c r="G315" s="15"/>
      <c r="H315" s="15"/>
      <c r="I315" s="15"/>
      <c r="J315" s="15"/>
      <c r="N315" s="24"/>
      <c r="O315" s="24"/>
      <c r="P315" s="24"/>
      <c r="Q315" s="24"/>
      <c r="R315" s="24"/>
      <c r="S315" s="24"/>
      <c r="T315" s="24"/>
      <c r="U315" s="15"/>
    </row>
    <row r="316" spans="1:21">
      <c r="A316" s="11"/>
      <c r="B316" s="15"/>
      <c r="C316" s="15"/>
      <c r="D316" s="15"/>
      <c r="E316" s="15"/>
      <c r="F316" s="15"/>
      <c r="G316" s="15"/>
      <c r="H316" s="15"/>
      <c r="I316" s="15"/>
      <c r="J316" s="15"/>
      <c r="N316" s="24"/>
      <c r="O316" s="24"/>
      <c r="P316" s="24"/>
      <c r="Q316" s="24"/>
      <c r="R316" s="24"/>
      <c r="S316" s="24"/>
      <c r="T316" s="24"/>
      <c r="U316" s="15"/>
    </row>
    <row r="317" spans="1:21">
      <c r="A317" s="11"/>
      <c r="B317" s="15"/>
      <c r="C317" s="15"/>
      <c r="D317" s="15"/>
      <c r="E317" s="15"/>
      <c r="F317" s="15"/>
      <c r="G317" s="15"/>
      <c r="H317" s="15"/>
      <c r="I317" s="15"/>
      <c r="J317" s="15"/>
      <c r="N317" s="24"/>
      <c r="O317" s="24"/>
      <c r="P317" s="24"/>
      <c r="Q317" s="24"/>
      <c r="R317" s="24"/>
      <c r="S317" s="24"/>
      <c r="T317" s="24"/>
      <c r="U317" s="15"/>
    </row>
    <row r="318" spans="1:21">
      <c r="A318" s="11"/>
      <c r="B318" s="15"/>
      <c r="C318" s="15"/>
      <c r="D318" s="15"/>
      <c r="E318" s="15"/>
      <c r="F318" s="15"/>
      <c r="G318" s="15"/>
      <c r="H318" s="15"/>
      <c r="I318" s="15"/>
      <c r="J318" s="15"/>
      <c r="N318" s="24"/>
      <c r="O318" s="24"/>
      <c r="P318" s="24"/>
      <c r="Q318" s="24"/>
      <c r="R318" s="24"/>
      <c r="S318" s="24"/>
      <c r="T318" s="24"/>
      <c r="U318" s="15"/>
    </row>
    <row r="319" spans="1:21">
      <c r="A319" s="11"/>
      <c r="B319" s="15"/>
      <c r="C319" s="15"/>
      <c r="D319" s="15"/>
      <c r="E319" s="15"/>
      <c r="F319" s="15"/>
      <c r="G319" s="15"/>
      <c r="H319" s="15"/>
      <c r="I319" s="15"/>
      <c r="J319" s="15"/>
      <c r="N319" s="24"/>
      <c r="O319" s="24"/>
      <c r="P319" s="24"/>
      <c r="Q319" s="24"/>
      <c r="R319" s="24"/>
      <c r="S319" s="24"/>
      <c r="T319" s="24"/>
      <c r="U319" s="15"/>
    </row>
    <row r="320" spans="1:21">
      <c r="A320" s="11"/>
      <c r="B320" s="15"/>
      <c r="C320" s="15"/>
      <c r="D320" s="15"/>
      <c r="E320" s="15"/>
      <c r="F320" s="15"/>
      <c r="G320" s="15"/>
      <c r="H320" s="15"/>
      <c r="I320" s="15"/>
      <c r="J320" s="15"/>
      <c r="N320" s="24"/>
      <c r="O320" s="24"/>
      <c r="P320" s="24"/>
      <c r="Q320" s="24"/>
      <c r="R320" s="24"/>
      <c r="S320" s="24"/>
      <c r="T320" s="24"/>
      <c r="U320" s="15"/>
    </row>
    <row r="321" spans="1:21">
      <c r="A321" s="11"/>
      <c r="B321" s="15"/>
      <c r="C321" s="15"/>
      <c r="D321" s="15"/>
      <c r="E321" s="15"/>
      <c r="F321" s="15"/>
      <c r="G321" s="15"/>
      <c r="H321" s="15"/>
      <c r="I321" s="15"/>
      <c r="J321" s="15"/>
      <c r="N321" s="24"/>
      <c r="O321" s="24"/>
      <c r="P321" s="24"/>
      <c r="Q321" s="24"/>
      <c r="R321" s="24"/>
      <c r="S321" s="24"/>
      <c r="T321" s="24"/>
      <c r="U321" s="15"/>
    </row>
    <row r="322" spans="1:21">
      <c r="A322" s="11"/>
      <c r="B322" s="15"/>
      <c r="C322" s="15"/>
      <c r="D322" s="15"/>
      <c r="E322" s="15"/>
      <c r="F322" s="15"/>
      <c r="G322" s="15"/>
      <c r="H322" s="15"/>
      <c r="I322" s="15"/>
      <c r="J322" s="15"/>
      <c r="N322" s="24"/>
      <c r="O322" s="24"/>
      <c r="P322" s="24"/>
      <c r="Q322" s="24"/>
      <c r="R322" s="24"/>
      <c r="S322" s="24"/>
      <c r="T322" s="24"/>
      <c r="U322" s="15"/>
    </row>
    <row r="323" spans="1:21">
      <c r="A323" s="11"/>
      <c r="B323" s="15"/>
      <c r="C323" s="15"/>
      <c r="D323" s="15"/>
      <c r="E323" s="15"/>
      <c r="F323" s="15"/>
      <c r="G323" s="15"/>
      <c r="H323" s="15"/>
      <c r="I323" s="15"/>
      <c r="J323" s="15"/>
      <c r="N323" s="24"/>
      <c r="O323" s="24"/>
      <c r="P323" s="24"/>
      <c r="Q323" s="24"/>
      <c r="R323" s="24"/>
      <c r="S323" s="24"/>
      <c r="T323" s="24"/>
      <c r="U323" s="15"/>
    </row>
    <row r="324" spans="1:21">
      <c r="A324" s="11"/>
      <c r="B324" s="15"/>
      <c r="C324" s="15"/>
      <c r="D324" s="15"/>
      <c r="E324" s="15"/>
      <c r="F324" s="15"/>
      <c r="G324" s="15"/>
      <c r="H324" s="15"/>
      <c r="I324" s="15"/>
      <c r="J324" s="15"/>
      <c r="N324" s="24"/>
      <c r="O324" s="24"/>
      <c r="P324" s="24"/>
      <c r="Q324" s="24"/>
      <c r="R324" s="24"/>
      <c r="S324" s="24"/>
      <c r="T324" s="24"/>
      <c r="U324" s="15"/>
    </row>
    <row r="325" spans="1:21">
      <c r="A325" s="11"/>
      <c r="B325" s="15"/>
      <c r="C325" s="15"/>
      <c r="D325" s="15"/>
      <c r="E325" s="15"/>
      <c r="F325" s="15"/>
      <c r="G325" s="15"/>
      <c r="H325" s="15"/>
      <c r="I325" s="15"/>
      <c r="J325" s="15"/>
      <c r="N325" s="24"/>
      <c r="O325" s="24"/>
      <c r="P325" s="24"/>
      <c r="Q325" s="24"/>
      <c r="R325" s="24"/>
      <c r="S325" s="24"/>
      <c r="T325" s="24"/>
      <c r="U325" s="15"/>
    </row>
    <row r="326" spans="1:21">
      <c r="A326" s="11"/>
      <c r="B326" s="15"/>
      <c r="C326" s="15"/>
      <c r="D326" s="15"/>
      <c r="E326" s="15"/>
      <c r="F326" s="15"/>
      <c r="G326" s="15"/>
      <c r="H326" s="15"/>
      <c r="I326" s="15"/>
      <c r="J326" s="15"/>
      <c r="N326" s="24"/>
      <c r="O326" s="24"/>
      <c r="P326" s="24"/>
      <c r="Q326" s="24"/>
      <c r="R326" s="24"/>
      <c r="S326" s="24"/>
      <c r="T326" s="24"/>
      <c r="U326" s="15"/>
    </row>
    <row r="327" spans="1:21">
      <c r="A327" s="11"/>
      <c r="B327" s="15"/>
      <c r="C327" s="15"/>
      <c r="D327" s="15"/>
      <c r="E327" s="15"/>
      <c r="F327" s="15"/>
      <c r="G327" s="15"/>
      <c r="H327" s="15"/>
      <c r="I327" s="15"/>
      <c r="J327" s="15"/>
      <c r="N327" s="24"/>
      <c r="O327" s="24"/>
      <c r="P327" s="24"/>
      <c r="Q327" s="24"/>
      <c r="R327" s="24"/>
      <c r="S327" s="24"/>
      <c r="T327" s="24"/>
      <c r="U327" s="15"/>
    </row>
    <row r="328" spans="1:21">
      <c r="A328" s="11"/>
      <c r="B328" s="15"/>
      <c r="C328" s="15"/>
      <c r="D328" s="15"/>
      <c r="E328" s="15"/>
      <c r="F328" s="15"/>
      <c r="G328" s="15"/>
      <c r="H328" s="15"/>
      <c r="I328" s="15"/>
      <c r="J328" s="15"/>
      <c r="N328" s="24"/>
      <c r="O328" s="24"/>
      <c r="P328" s="24"/>
      <c r="Q328" s="24"/>
      <c r="R328" s="24"/>
      <c r="S328" s="24"/>
      <c r="T328" s="24"/>
      <c r="U328" s="15"/>
    </row>
    <row r="329" spans="1:21">
      <c r="A329" s="11"/>
      <c r="B329" s="15"/>
      <c r="C329" s="15"/>
      <c r="D329" s="15"/>
      <c r="E329" s="15"/>
      <c r="F329" s="15"/>
      <c r="G329" s="15"/>
      <c r="H329" s="15"/>
      <c r="I329" s="15"/>
      <c r="J329" s="15"/>
      <c r="N329" s="24"/>
      <c r="O329" s="24"/>
      <c r="P329" s="24"/>
      <c r="Q329" s="24"/>
      <c r="R329" s="24"/>
      <c r="S329" s="24"/>
      <c r="T329" s="24"/>
      <c r="U329" s="15"/>
    </row>
    <row r="330" spans="1:21">
      <c r="A330" s="11"/>
      <c r="B330" s="15"/>
      <c r="C330" s="15"/>
      <c r="D330" s="15"/>
      <c r="E330" s="15"/>
      <c r="F330" s="15"/>
      <c r="G330" s="15"/>
      <c r="H330" s="15"/>
      <c r="I330" s="15"/>
      <c r="J330" s="15"/>
      <c r="N330" s="24"/>
      <c r="O330" s="24"/>
      <c r="P330" s="24"/>
      <c r="Q330" s="24"/>
      <c r="R330" s="24"/>
      <c r="S330" s="24"/>
      <c r="T330" s="24"/>
      <c r="U330" s="15"/>
    </row>
    <row r="331" spans="1:21">
      <c r="A331" s="11"/>
      <c r="B331" s="15"/>
      <c r="C331" s="15"/>
      <c r="D331" s="15"/>
      <c r="E331" s="15"/>
      <c r="F331" s="15"/>
      <c r="G331" s="15"/>
      <c r="H331" s="15"/>
      <c r="I331" s="15"/>
      <c r="J331" s="15"/>
      <c r="N331" s="24"/>
      <c r="O331" s="24"/>
      <c r="P331" s="24"/>
      <c r="Q331" s="24"/>
      <c r="R331" s="24"/>
      <c r="S331" s="24"/>
      <c r="T331" s="24"/>
      <c r="U331" s="15"/>
    </row>
    <row r="332" spans="1:21">
      <c r="A332" s="11"/>
      <c r="B332" s="15"/>
      <c r="C332" s="15"/>
      <c r="D332" s="15"/>
      <c r="E332" s="15"/>
      <c r="F332" s="15"/>
      <c r="G332" s="15"/>
      <c r="H332" s="15"/>
      <c r="I332" s="15"/>
      <c r="J332" s="15"/>
      <c r="N332" s="24"/>
      <c r="O332" s="24"/>
      <c r="P332" s="24"/>
      <c r="Q332" s="24"/>
      <c r="R332" s="24"/>
      <c r="S332" s="24"/>
      <c r="T332" s="24"/>
      <c r="U332" s="15"/>
    </row>
    <row r="333" spans="1:21">
      <c r="A333" s="11"/>
      <c r="B333" s="15"/>
      <c r="C333" s="15"/>
      <c r="D333" s="15"/>
      <c r="E333" s="15"/>
      <c r="F333" s="15"/>
      <c r="G333" s="15"/>
      <c r="H333" s="15"/>
      <c r="I333" s="15"/>
      <c r="J333" s="15"/>
      <c r="N333" s="24"/>
      <c r="O333" s="24"/>
      <c r="P333" s="24"/>
      <c r="Q333" s="24"/>
      <c r="R333" s="24"/>
      <c r="S333" s="24"/>
      <c r="T333" s="24"/>
      <c r="U333" s="15"/>
    </row>
    <row r="334" spans="1:21">
      <c r="A334" s="11"/>
      <c r="B334" s="15"/>
      <c r="C334" s="15"/>
      <c r="D334" s="15"/>
      <c r="E334" s="15"/>
      <c r="F334" s="15"/>
      <c r="G334" s="15"/>
      <c r="H334" s="15"/>
      <c r="I334" s="15"/>
      <c r="J334" s="15"/>
      <c r="N334" s="24"/>
      <c r="O334" s="24"/>
      <c r="P334" s="24"/>
      <c r="Q334" s="24"/>
      <c r="R334" s="24"/>
      <c r="S334" s="24"/>
      <c r="T334" s="24"/>
      <c r="U334" s="15"/>
    </row>
    <row r="335" spans="1:21">
      <c r="A335" s="11"/>
      <c r="B335" s="15"/>
      <c r="C335" s="15"/>
      <c r="D335" s="15"/>
      <c r="E335" s="15"/>
      <c r="F335" s="15"/>
      <c r="G335" s="15"/>
      <c r="H335" s="15"/>
      <c r="I335" s="15"/>
      <c r="J335" s="15"/>
      <c r="N335" s="24"/>
      <c r="O335" s="24"/>
      <c r="P335" s="24"/>
      <c r="Q335" s="24"/>
      <c r="R335" s="24"/>
      <c r="S335" s="24"/>
      <c r="T335" s="24"/>
      <c r="U335" s="15"/>
    </row>
    <row r="336" spans="1:21">
      <c r="A336" s="11"/>
      <c r="B336" s="15"/>
      <c r="C336" s="15"/>
      <c r="D336" s="15"/>
      <c r="E336" s="15"/>
      <c r="F336" s="15"/>
      <c r="G336" s="15"/>
      <c r="H336" s="15"/>
      <c r="I336" s="15"/>
      <c r="J336" s="15"/>
      <c r="N336" s="24"/>
      <c r="O336" s="24"/>
      <c r="P336" s="24"/>
      <c r="Q336" s="24"/>
      <c r="R336" s="24"/>
      <c r="S336" s="24"/>
      <c r="T336" s="24"/>
      <c r="U336" s="15"/>
    </row>
    <row r="337" spans="1:21">
      <c r="A337" s="11"/>
      <c r="B337" s="15"/>
      <c r="C337" s="15"/>
      <c r="D337" s="15"/>
      <c r="E337" s="15"/>
      <c r="F337" s="15"/>
      <c r="G337" s="15"/>
      <c r="H337" s="15"/>
      <c r="I337" s="15"/>
      <c r="J337" s="15"/>
      <c r="N337" s="24"/>
      <c r="O337" s="24"/>
      <c r="P337" s="24"/>
      <c r="Q337" s="24"/>
      <c r="R337" s="24"/>
      <c r="S337" s="24"/>
      <c r="T337" s="24"/>
      <c r="U337" s="15"/>
    </row>
    <row r="338" spans="1:21">
      <c r="A338" s="11"/>
      <c r="B338" s="15"/>
      <c r="C338" s="15"/>
      <c r="D338" s="15"/>
      <c r="E338" s="15"/>
      <c r="F338" s="15"/>
      <c r="G338" s="15"/>
      <c r="H338" s="15"/>
      <c r="I338" s="15"/>
      <c r="J338" s="15"/>
      <c r="N338" s="24"/>
      <c r="O338" s="24"/>
      <c r="P338" s="24"/>
      <c r="Q338" s="24"/>
      <c r="R338" s="24"/>
      <c r="S338" s="24"/>
      <c r="T338" s="24"/>
      <c r="U338" s="15"/>
    </row>
    <row r="339" spans="1:21">
      <c r="A339" s="11"/>
      <c r="B339" s="15"/>
      <c r="C339" s="15"/>
      <c r="D339" s="15"/>
      <c r="E339" s="15"/>
      <c r="F339" s="15"/>
      <c r="G339" s="15"/>
      <c r="H339" s="15"/>
      <c r="I339" s="15"/>
      <c r="J339" s="15"/>
      <c r="N339" s="24"/>
      <c r="O339" s="24"/>
      <c r="P339" s="24"/>
      <c r="Q339" s="24"/>
      <c r="R339" s="24"/>
      <c r="S339" s="24"/>
      <c r="T339" s="24"/>
      <c r="U339" s="15"/>
    </row>
    <row r="340" spans="1:21">
      <c r="A340" s="11"/>
      <c r="B340" s="15"/>
      <c r="C340" s="15"/>
      <c r="D340" s="15"/>
      <c r="E340" s="15"/>
      <c r="F340" s="15"/>
      <c r="G340" s="15"/>
      <c r="H340" s="15"/>
      <c r="I340" s="15"/>
      <c r="J340" s="15"/>
      <c r="N340" s="24"/>
      <c r="O340" s="24"/>
      <c r="P340" s="24"/>
      <c r="Q340" s="24"/>
      <c r="R340" s="24"/>
      <c r="S340" s="24"/>
      <c r="T340" s="24"/>
      <c r="U340" s="15"/>
    </row>
    <row r="341" spans="1:21">
      <c r="A341" s="11"/>
      <c r="B341" s="15"/>
      <c r="C341" s="15"/>
      <c r="D341" s="15"/>
      <c r="E341" s="15"/>
      <c r="F341" s="15"/>
      <c r="G341" s="15"/>
      <c r="H341" s="15"/>
      <c r="I341" s="15"/>
      <c r="J341" s="15"/>
      <c r="N341" s="24"/>
      <c r="O341" s="24"/>
      <c r="P341" s="24"/>
      <c r="Q341" s="24"/>
      <c r="R341" s="24"/>
      <c r="S341" s="24"/>
      <c r="T341" s="24"/>
      <c r="U341" s="15"/>
    </row>
    <row r="342" spans="1:21">
      <c r="A342" s="11"/>
      <c r="B342" s="15"/>
      <c r="C342" s="15"/>
      <c r="D342" s="15"/>
      <c r="E342" s="15"/>
      <c r="F342" s="15"/>
      <c r="G342" s="15"/>
      <c r="H342" s="15"/>
      <c r="I342" s="15"/>
      <c r="J342" s="15"/>
      <c r="N342" s="24"/>
      <c r="O342" s="24"/>
      <c r="P342" s="24"/>
      <c r="Q342" s="24"/>
      <c r="R342" s="24"/>
      <c r="S342" s="24"/>
      <c r="T342" s="24"/>
      <c r="U342" s="15"/>
    </row>
    <row r="343" spans="1:21">
      <c r="A343" s="11"/>
      <c r="B343" s="15"/>
      <c r="C343" s="15"/>
      <c r="D343" s="15"/>
      <c r="E343" s="15"/>
      <c r="F343" s="15"/>
      <c r="G343" s="15"/>
      <c r="H343" s="15"/>
      <c r="I343" s="15"/>
      <c r="J343" s="15"/>
      <c r="N343" s="24"/>
      <c r="O343" s="24"/>
      <c r="P343" s="24"/>
      <c r="Q343" s="24"/>
      <c r="R343" s="24"/>
      <c r="S343" s="24"/>
      <c r="T343" s="24"/>
      <c r="U343" s="15"/>
    </row>
    <row r="344" spans="1:21">
      <c r="A344" s="11"/>
      <c r="B344" s="15"/>
      <c r="C344" s="15"/>
      <c r="D344" s="15"/>
      <c r="E344" s="15"/>
      <c r="F344" s="15"/>
      <c r="G344" s="15"/>
      <c r="H344" s="15"/>
      <c r="I344" s="15"/>
      <c r="J344" s="15"/>
      <c r="N344" s="24"/>
      <c r="O344" s="24"/>
      <c r="P344" s="24"/>
      <c r="Q344" s="24"/>
      <c r="R344" s="24"/>
      <c r="S344" s="24"/>
      <c r="T344" s="24"/>
      <c r="U344" s="15"/>
    </row>
    <row r="345" spans="1:21">
      <c r="A345" s="11"/>
      <c r="B345" s="15"/>
      <c r="C345" s="15"/>
      <c r="D345" s="15"/>
      <c r="E345" s="15"/>
      <c r="F345" s="15"/>
      <c r="G345" s="15"/>
      <c r="H345" s="15"/>
      <c r="I345" s="15"/>
      <c r="J345" s="15"/>
      <c r="N345" s="24"/>
      <c r="O345" s="24"/>
      <c r="P345" s="24"/>
      <c r="Q345" s="24"/>
      <c r="R345" s="24"/>
      <c r="S345" s="24"/>
      <c r="T345" s="24"/>
      <c r="U345" s="15"/>
    </row>
    <row r="346" spans="1:21">
      <c r="A346" s="11"/>
      <c r="B346" s="15"/>
      <c r="C346" s="15"/>
      <c r="D346" s="15"/>
      <c r="E346" s="15"/>
      <c r="F346" s="15"/>
      <c r="G346" s="15"/>
      <c r="H346" s="15"/>
      <c r="I346" s="15"/>
      <c r="J346" s="15"/>
      <c r="N346" s="24"/>
      <c r="O346" s="24"/>
      <c r="P346" s="24"/>
      <c r="Q346" s="24"/>
      <c r="R346" s="24"/>
      <c r="S346" s="24"/>
      <c r="T346" s="24"/>
      <c r="U346" s="15"/>
    </row>
    <row r="347" spans="1:21">
      <c r="A347" s="11"/>
      <c r="B347" s="15"/>
      <c r="C347" s="15"/>
      <c r="D347" s="15"/>
      <c r="E347" s="15"/>
      <c r="F347" s="15"/>
      <c r="G347" s="15"/>
      <c r="H347" s="15"/>
      <c r="I347" s="15"/>
      <c r="J347" s="15"/>
      <c r="N347" s="24"/>
      <c r="O347" s="24"/>
      <c r="P347" s="24"/>
      <c r="Q347" s="24"/>
      <c r="R347" s="24"/>
      <c r="S347" s="24"/>
      <c r="T347" s="24"/>
      <c r="U347" s="15"/>
    </row>
    <row r="348" spans="1:21">
      <c r="A348" s="11"/>
      <c r="B348" s="15"/>
      <c r="C348" s="15"/>
      <c r="D348" s="15"/>
      <c r="E348" s="15"/>
      <c r="F348" s="15"/>
      <c r="G348" s="15"/>
      <c r="H348" s="15"/>
      <c r="I348" s="15"/>
      <c r="J348" s="15"/>
      <c r="N348" s="24"/>
      <c r="O348" s="24"/>
      <c r="P348" s="24"/>
      <c r="Q348" s="24"/>
      <c r="R348" s="24"/>
      <c r="S348" s="24"/>
      <c r="T348" s="24"/>
      <c r="U348" s="15"/>
    </row>
    <row r="349" spans="1:21">
      <c r="A349" s="11"/>
      <c r="B349" s="15"/>
      <c r="C349" s="15"/>
      <c r="D349" s="15"/>
      <c r="E349" s="15"/>
      <c r="F349" s="15"/>
      <c r="G349" s="15"/>
      <c r="H349" s="15"/>
      <c r="I349" s="15"/>
      <c r="J349" s="15"/>
      <c r="N349" s="24"/>
      <c r="O349" s="24"/>
      <c r="P349" s="24"/>
      <c r="Q349" s="24"/>
      <c r="R349" s="24"/>
      <c r="S349" s="24"/>
      <c r="T349" s="24"/>
      <c r="U349" s="15"/>
    </row>
    <row r="350" spans="1:21">
      <c r="A350" s="11"/>
      <c r="B350" s="15"/>
      <c r="C350" s="15"/>
      <c r="D350" s="15"/>
      <c r="E350" s="15"/>
      <c r="F350" s="15"/>
      <c r="G350" s="15"/>
      <c r="H350" s="15"/>
      <c r="I350" s="15"/>
      <c r="J350" s="15"/>
      <c r="N350" s="24"/>
      <c r="O350" s="24"/>
      <c r="P350" s="24"/>
      <c r="Q350" s="24"/>
      <c r="R350" s="24"/>
      <c r="S350" s="24"/>
      <c r="T350" s="24"/>
      <c r="U350" s="15"/>
    </row>
    <row r="351" spans="1:21">
      <c r="A351" s="11"/>
      <c r="B351" s="15"/>
      <c r="C351" s="15"/>
      <c r="D351" s="15"/>
      <c r="E351" s="15"/>
      <c r="F351" s="15"/>
      <c r="G351" s="15"/>
      <c r="H351" s="15"/>
      <c r="I351" s="15"/>
      <c r="J351" s="15"/>
      <c r="N351" s="24"/>
      <c r="O351" s="24"/>
      <c r="P351" s="24"/>
      <c r="Q351" s="24"/>
      <c r="R351" s="24"/>
      <c r="S351" s="24"/>
      <c r="T351" s="24"/>
      <c r="U351" s="15"/>
    </row>
    <row r="352" spans="1:21">
      <c r="A352" s="11"/>
      <c r="B352" s="15"/>
      <c r="C352" s="15"/>
      <c r="D352" s="15"/>
      <c r="E352" s="15"/>
      <c r="F352" s="15"/>
      <c r="G352" s="15"/>
      <c r="H352" s="15"/>
      <c r="I352" s="15"/>
      <c r="J352" s="15"/>
      <c r="N352" s="24"/>
      <c r="O352" s="24"/>
      <c r="P352" s="24"/>
      <c r="Q352" s="24"/>
      <c r="R352" s="24"/>
      <c r="S352" s="24"/>
      <c r="T352" s="24"/>
      <c r="U352" s="15"/>
    </row>
    <row r="353" spans="1:21">
      <c r="A353" s="11"/>
      <c r="B353" s="15"/>
      <c r="C353" s="15"/>
      <c r="D353" s="15"/>
      <c r="E353" s="15"/>
      <c r="F353" s="15"/>
      <c r="G353" s="15"/>
      <c r="H353" s="15"/>
      <c r="I353" s="15"/>
      <c r="J353" s="15"/>
      <c r="N353" s="24"/>
      <c r="O353" s="24"/>
      <c r="P353" s="24"/>
      <c r="Q353" s="24"/>
      <c r="R353" s="24"/>
      <c r="S353" s="24"/>
      <c r="T353" s="24"/>
      <c r="U353" s="15"/>
    </row>
    <row r="354" spans="1:21">
      <c r="A354" s="11"/>
      <c r="B354" s="15"/>
      <c r="C354" s="15"/>
      <c r="D354" s="15"/>
      <c r="E354" s="15"/>
      <c r="F354" s="15"/>
      <c r="G354" s="15"/>
      <c r="H354" s="15"/>
      <c r="I354" s="15"/>
      <c r="J354" s="15"/>
      <c r="N354" s="24"/>
      <c r="O354" s="24"/>
      <c r="P354" s="24"/>
      <c r="Q354" s="24"/>
      <c r="R354" s="24"/>
      <c r="S354" s="24"/>
      <c r="T354" s="24"/>
      <c r="U354" s="15"/>
    </row>
    <row r="355" spans="1:21">
      <c r="A355" s="11"/>
      <c r="B355" s="15"/>
      <c r="C355" s="15"/>
      <c r="D355" s="15"/>
      <c r="E355" s="15"/>
      <c r="F355" s="15"/>
      <c r="G355" s="15"/>
      <c r="H355" s="15"/>
      <c r="I355" s="15"/>
      <c r="J355" s="15"/>
      <c r="N355" s="24"/>
      <c r="O355" s="24"/>
      <c r="P355" s="24"/>
      <c r="Q355" s="24"/>
      <c r="R355" s="24"/>
      <c r="S355" s="24"/>
      <c r="T355" s="24"/>
      <c r="U355" s="15"/>
    </row>
    <row r="356" spans="1:21">
      <c r="A356" s="11"/>
      <c r="B356" s="15"/>
      <c r="C356" s="15"/>
      <c r="D356" s="15"/>
      <c r="E356" s="15"/>
      <c r="F356" s="15"/>
      <c r="G356" s="15"/>
      <c r="H356" s="15"/>
      <c r="I356" s="15"/>
      <c r="J356" s="15"/>
      <c r="N356" s="24"/>
      <c r="O356" s="24"/>
      <c r="P356" s="24"/>
      <c r="Q356" s="24"/>
      <c r="R356" s="24"/>
      <c r="S356" s="24"/>
      <c r="T356" s="24"/>
      <c r="U356" s="15"/>
    </row>
    <row r="357" spans="1:21">
      <c r="A357" s="11"/>
      <c r="B357" s="15"/>
      <c r="C357" s="15"/>
      <c r="D357" s="15"/>
      <c r="E357" s="15"/>
      <c r="F357" s="15"/>
      <c r="G357" s="15"/>
      <c r="H357" s="15"/>
      <c r="I357" s="15"/>
      <c r="J357" s="15"/>
      <c r="N357" s="24"/>
      <c r="O357" s="24"/>
      <c r="P357" s="24"/>
      <c r="Q357" s="24"/>
      <c r="R357" s="24"/>
      <c r="S357" s="24"/>
      <c r="T357" s="24"/>
      <c r="U357" s="15"/>
    </row>
    <row r="358" spans="1:21">
      <c r="A358" s="11"/>
      <c r="B358" s="15"/>
      <c r="C358" s="15"/>
      <c r="D358" s="15"/>
      <c r="E358" s="15"/>
      <c r="F358" s="15"/>
      <c r="G358" s="15"/>
      <c r="H358" s="15"/>
      <c r="I358" s="15"/>
      <c r="J358" s="15"/>
      <c r="N358" s="24"/>
      <c r="O358" s="24"/>
      <c r="P358" s="24"/>
      <c r="Q358" s="24"/>
      <c r="R358" s="24"/>
      <c r="S358" s="24"/>
      <c r="T358" s="24"/>
      <c r="U358" s="15"/>
    </row>
    <row r="359" spans="1:21">
      <c r="A359" s="11"/>
      <c r="B359" s="15"/>
      <c r="C359" s="15"/>
      <c r="D359" s="15"/>
      <c r="E359" s="15"/>
      <c r="F359" s="15"/>
      <c r="G359" s="15"/>
      <c r="H359" s="15"/>
      <c r="I359" s="15"/>
      <c r="J359" s="15"/>
      <c r="N359" s="24"/>
      <c r="O359" s="24"/>
      <c r="P359" s="24"/>
      <c r="Q359" s="24"/>
      <c r="R359" s="24"/>
      <c r="S359" s="24"/>
      <c r="T359" s="24"/>
      <c r="U359" s="15"/>
    </row>
    <row r="360" spans="1:21">
      <c r="A360" s="11"/>
      <c r="B360" s="15"/>
      <c r="C360" s="15"/>
      <c r="D360" s="15"/>
      <c r="E360" s="15"/>
      <c r="F360" s="15"/>
      <c r="G360" s="15"/>
      <c r="H360" s="15"/>
      <c r="I360" s="15"/>
      <c r="J360" s="15"/>
      <c r="N360" s="24"/>
      <c r="O360" s="24"/>
      <c r="P360" s="24"/>
      <c r="Q360" s="24"/>
      <c r="R360" s="24"/>
      <c r="S360" s="24"/>
      <c r="T360" s="24"/>
      <c r="U360" s="15"/>
    </row>
    <row r="361" spans="1:21">
      <c r="A361" s="11"/>
      <c r="B361" s="15"/>
      <c r="C361" s="15"/>
      <c r="D361" s="15"/>
      <c r="E361" s="15"/>
      <c r="F361" s="15"/>
      <c r="G361" s="15"/>
      <c r="H361" s="15"/>
      <c r="I361" s="15"/>
      <c r="J361" s="15"/>
      <c r="N361" s="24"/>
      <c r="O361" s="24"/>
      <c r="P361" s="24"/>
      <c r="Q361" s="24"/>
      <c r="R361" s="24"/>
      <c r="S361" s="24"/>
      <c r="T361" s="24"/>
      <c r="U361" s="15"/>
    </row>
    <row r="362" spans="1:21">
      <c r="A362" s="11"/>
      <c r="B362" s="15"/>
      <c r="C362" s="15"/>
      <c r="D362" s="15"/>
      <c r="E362" s="15"/>
      <c r="F362" s="15"/>
      <c r="G362" s="15"/>
      <c r="H362" s="15"/>
      <c r="I362" s="15"/>
      <c r="J362" s="15"/>
      <c r="N362" s="24"/>
      <c r="O362" s="24"/>
      <c r="P362" s="24"/>
      <c r="Q362" s="24"/>
      <c r="R362" s="24"/>
      <c r="S362" s="24"/>
      <c r="T362" s="24"/>
      <c r="U362" s="15"/>
    </row>
    <row r="363" spans="1:21">
      <c r="A363" s="11"/>
      <c r="B363" s="15"/>
      <c r="C363" s="15"/>
      <c r="D363" s="15"/>
      <c r="E363" s="15"/>
      <c r="F363" s="15"/>
      <c r="G363" s="15"/>
      <c r="H363" s="15"/>
      <c r="I363" s="15"/>
      <c r="J363" s="15"/>
      <c r="N363" s="24"/>
      <c r="O363" s="24"/>
      <c r="P363" s="24"/>
      <c r="Q363" s="24"/>
      <c r="R363" s="24"/>
      <c r="S363" s="24"/>
      <c r="T363" s="24"/>
      <c r="U363" s="15"/>
    </row>
    <row r="364" spans="1:21">
      <c r="A364" s="11"/>
      <c r="B364" s="15"/>
      <c r="C364" s="15"/>
      <c r="D364" s="15"/>
      <c r="E364" s="15"/>
      <c r="F364" s="15"/>
      <c r="G364" s="15"/>
      <c r="H364" s="15"/>
      <c r="I364" s="15"/>
      <c r="J364" s="15"/>
      <c r="N364" s="24"/>
      <c r="O364" s="24"/>
      <c r="P364" s="24"/>
      <c r="Q364" s="24"/>
      <c r="R364" s="24"/>
      <c r="S364" s="24"/>
      <c r="T364" s="24"/>
      <c r="U364" s="15"/>
    </row>
    <row r="365" spans="1:21">
      <c r="A365" s="11"/>
      <c r="B365" s="15"/>
      <c r="C365" s="15"/>
      <c r="D365" s="15"/>
      <c r="E365" s="15"/>
      <c r="F365" s="15"/>
      <c r="G365" s="15"/>
      <c r="H365" s="15"/>
      <c r="I365" s="15"/>
      <c r="J365" s="15"/>
      <c r="N365" s="24"/>
      <c r="O365" s="24"/>
      <c r="P365" s="24"/>
      <c r="Q365" s="24"/>
      <c r="R365" s="24"/>
      <c r="S365" s="24"/>
      <c r="T365" s="24"/>
      <c r="U365" s="15"/>
    </row>
    <row r="366" spans="1:21">
      <c r="A366" s="11"/>
      <c r="B366" s="15"/>
      <c r="C366" s="15"/>
      <c r="D366" s="15"/>
      <c r="E366" s="15"/>
      <c r="F366" s="15"/>
      <c r="G366" s="15"/>
      <c r="H366" s="15"/>
      <c r="I366" s="15"/>
      <c r="J366" s="15"/>
      <c r="N366" s="24"/>
      <c r="O366" s="24"/>
      <c r="P366" s="24"/>
      <c r="Q366" s="24"/>
      <c r="R366" s="24"/>
      <c r="S366" s="24"/>
      <c r="T366" s="24"/>
      <c r="U366" s="15"/>
    </row>
    <row r="367" spans="1:21">
      <c r="A367" s="11"/>
      <c r="B367" s="15"/>
      <c r="C367" s="15"/>
      <c r="D367" s="15"/>
      <c r="E367" s="15"/>
      <c r="F367" s="15"/>
      <c r="G367" s="15"/>
      <c r="H367" s="15"/>
      <c r="I367" s="15"/>
      <c r="J367" s="15"/>
      <c r="N367" s="24"/>
      <c r="O367" s="24"/>
      <c r="P367" s="24"/>
      <c r="Q367" s="24"/>
      <c r="R367" s="24"/>
      <c r="S367" s="24"/>
      <c r="T367" s="24"/>
      <c r="U367" s="15"/>
    </row>
    <row r="368" spans="1:21">
      <c r="A368" s="11"/>
      <c r="B368" s="15"/>
      <c r="C368" s="15"/>
      <c r="D368" s="15"/>
      <c r="E368" s="15"/>
      <c r="F368" s="15"/>
      <c r="G368" s="15"/>
      <c r="H368" s="15"/>
      <c r="I368" s="15"/>
      <c r="J368" s="15"/>
      <c r="N368" s="24"/>
      <c r="O368" s="24"/>
      <c r="P368" s="24"/>
      <c r="Q368" s="24"/>
      <c r="R368" s="24"/>
      <c r="S368" s="24"/>
      <c r="T368" s="24"/>
      <c r="U368" s="15"/>
    </row>
    <row r="369" spans="1:21">
      <c r="A369" s="11"/>
      <c r="B369" s="15"/>
      <c r="C369" s="15"/>
      <c r="D369" s="15"/>
      <c r="E369" s="15"/>
      <c r="F369" s="15"/>
      <c r="G369" s="15"/>
      <c r="H369" s="15"/>
      <c r="I369" s="15"/>
      <c r="J369" s="15"/>
      <c r="N369" s="24"/>
      <c r="O369" s="24"/>
      <c r="P369" s="24"/>
      <c r="Q369" s="24"/>
      <c r="R369" s="24"/>
      <c r="S369" s="24"/>
      <c r="T369" s="24"/>
      <c r="U369" s="15"/>
    </row>
    <row r="370" spans="1:21">
      <c r="A370" s="11"/>
      <c r="B370" s="15"/>
      <c r="C370" s="15"/>
      <c r="D370" s="15"/>
      <c r="E370" s="15"/>
      <c r="F370" s="15"/>
      <c r="G370" s="15"/>
      <c r="H370" s="15"/>
      <c r="I370" s="15"/>
      <c r="J370" s="15"/>
      <c r="N370" s="24"/>
      <c r="O370" s="24"/>
      <c r="P370" s="24"/>
      <c r="Q370" s="24"/>
      <c r="R370" s="24"/>
      <c r="S370" s="24"/>
      <c r="T370" s="24"/>
      <c r="U370" s="15"/>
    </row>
    <row r="371" spans="1:21">
      <c r="A371" s="11"/>
      <c r="B371" s="15"/>
      <c r="C371" s="15"/>
      <c r="D371" s="15"/>
      <c r="E371" s="15"/>
      <c r="F371" s="15"/>
      <c r="G371" s="15"/>
      <c r="H371" s="15"/>
      <c r="I371" s="15"/>
      <c r="J371" s="15"/>
      <c r="N371" s="24"/>
      <c r="O371" s="24"/>
      <c r="P371" s="24"/>
      <c r="Q371" s="24"/>
      <c r="R371" s="24"/>
      <c r="S371" s="24"/>
      <c r="T371" s="24"/>
      <c r="U371" s="15"/>
    </row>
    <row r="372" spans="1:21">
      <c r="A372" s="11"/>
      <c r="B372" s="15"/>
      <c r="C372" s="15"/>
      <c r="D372" s="15"/>
      <c r="E372" s="15"/>
      <c r="F372" s="15"/>
      <c r="G372" s="15"/>
      <c r="H372" s="15"/>
      <c r="I372" s="15"/>
      <c r="J372" s="15"/>
      <c r="N372" s="24"/>
      <c r="O372" s="24"/>
      <c r="P372" s="24"/>
      <c r="Q372" s="24"/>
      <c r="R372" s="24"/>
      <c r="S372" s="24"/>
      <c r="T372" s="24"/>
      <c r="U372" s="15"/>
    </row>
    <row r="373" spans="1:21">
      <c r="A373" s="11"/>
      <c r="B373" s="15"/>
      <c r="C373" s="15"/>
      <c r="D373" s="15"/>
      <c r="E373" s="15"/>
      <c r="F373" s="15"/>
      <c r="G373" s="15"/>
      <c r="H373" s="15"/>
      <c r="I373" s="15"/>
      <c r="J373" s="15"/>
      <c r="N373" s="24"/>
      <c r="O373" s="24"/>
      <c r="P373" s="24"/>
      <c r="Q373" s="24"/>
      <c r="R373" s="24"/>
      <c r="S373" s="24"/>
      <c r="T373" s="24"/>
      <c r="U373" s="15"/>
    </row>
    <row r="374" spans="1:21">
      <c r="A374" s="11"/>
      <c r="B374" s="15"/>
      <c r="C374" s="15"/>
      <c r="D374" s="15"/>
      <c r="E374" s="15"/>
      <c r="F374" s="15"/>
      <c r="G374" s="15"/>
      <c r="H374" s="15"/>
      <c r="I374" s="15"/>
      <c r="J374" s="15"/>
      <c r="N374" s="24"/>
      <c r="O374" s="24"/>
      <c r="P374" s="24"/>
      <c r="Q374" s="24"/>
      <c r="R374" s="24"/>
      <c r="S374" s="24"/>
      <c r="T374" s="24"/>
      <c r="U374" s="15"/>
    </row>
    <row r="375" spans="1:21">
      <c r="A375" s="11"/>
      <c r="B375" s="15"/>
      <c r="C375" s="15"/>
      <c r="D375" s="15"/>
      <c r="E375" s="15"/>
      <c r="F375" s="15"/>
      <c r="G375" s="15"/>
      <c r="H375" s="15"/>
      <c r="I375" s="15"/>
      <c r="J375" s="15"/>
      <c r="N375" s="24"/>
      <c r="O375" s="24"/>
      <c r="P375" s="24"/>
      <c r="Q375" s="24"/>
      <c r="R375" s="24"/>
      <c r="S375" s="24"/>
      <c r="T375" s="24"/>
      <c r="U375" s="15"/>
    </row>
    <row r="376" spans="1:21">
      <c r="A376" s="11"/>
      <c r="B376" s="15"/>
      <c r="C376" s="15"/>
      <c r="D376" s="15"/>
      <c r="E376" s="15"/>
      <c r="F376" s="15"/>
      <c r="G376" s="15"/>
      <c r="H376" s="15"/>
      <c r="I376" s="15"/>
      <c r="J376" s="15"/>
      <c r="N376" s="24"/>
      <c r="O376" s="24"/>
      <c r="P376" s="24"/>
      <c r="Q376" s="24"/>
      <c r="R376" s="24"/>
      <c r="S376" s="24"/>
      <c r="T376" s="24"/>
      <c r="U376" s="15"/>
    </row>
    <row r="377" spans="1:21">
      <c r="A377" s="11"/>
      <c r="B377" s="15"/>
      <c r="C377" s="15"/>
      <c r="D377" s="15"/>
      <c r="E377" s="15"/>
      <c r="F377" s="15"/>
      <c r="G377" s="15"/>
      <c r="H377" s="15"/>
      <c r="I377" s="15"/>
      <c r="J377" s="15"/>
      <c r="N377" s="24"/>
      <c r="O377" s="24"/>
      <c r="P377" s="24"/>
      <c r="Q377" s="24"/>
      <c r="R377" s="24"/>
      <c r="S377" s="24"/>
      <c r="T377" s="24"/>
      <c r="U377" s="15"/>
    </row>
    <row r="378" spans="1:21">
      <c r="A378" s="11"/>
      <c r="B378" s="15"/>
      <c r="C378" s="15"/>
      <c r="D378" s="15"/>
      <c r="E378" s="15"/>
      <c r="F378" s="15"/>
      <c r="G378" s="15"/>
      <c r="H378" s="15"/>
      <c r="I378" s="15"/>
      <c r="J378" s="15"/>
      <c r="N378" s="24"/>
      <c r="O378" s="24"/>
      <c r="P378" s="24"/>
      <c r="Q378" s="24"/>
      <c r="R378" s="24"/>
      <c r="S378" s="24"/>
      <c r="T378" s="24"/>
      <c r="U378" s="15"/>
    </row>
    <row r="379" spans="1:21">
      <c r="A379" s="11"/>
      <c r="B379" s="15"/>
      <c r="C379" s="15"/>
      <c r="D379" s="15"/>
      <c r="E379" s="15"/>
      <c r="F379" s="15"/>
      <c r="G379" s="15"/>
      <c r="H379" s="15"/>
      <c r="I379" s="15"/>
      <c r="J379" s="15"/>
      <c r="N379" s="24"/>
      <c r="O379" s="24"/>
      <c r="P379" s="24"/>
      <c r="Q379" s="24"/>
      <c r="R379" s="24"/>
      <c r="S379" s="24"/>
      <c r="T379" s="24"/>
      <c r="U379" s="15"/>
    </row>
    <row r="380" spans="1:21">
      <c r="A380" s="11"/>
      <c r="B380" s="15"/>
      <c r="C380" s="15"/>
      <c r="D380" s="15"/>
      <c r="E380" s="15"/>
      <c r="F380" s="15"/>
      <c r="G380" s="15"/>
      <c r="H380" s="15"/>
      <c r="I380" s="15"/>
      <c r="J380" s="15"/>
      <c r="N380" s="24"/>
      <c r="O380" s="24"/>
      <c r="P380" s="24"/>
      <c r="Q380" s="24"/>
      <c r="R380" s="24"/>
      <c r="S380" s="24"/>
      <c r="T380" s="24"/>
      <c r="U380" s="15"/>
    </row>
    <row r="381" spans="1:21">
      <c r="A381" s="11"/>
      <c r="B381" s="15"/>
      <c r="C381" s="15"/>
      <c r="D381" s="15"/>
      <c r="E381" s="15"/>
      <c r="F381" s="15"/>
      <c r="G381" s="15"/>
      <c r="H381" s="15"/>
      <c r="I381" s="15"/>
      <c r="J381" s="15"/>
      <c r="N381" s="24"/>
      <c r="O381" s="24"/>
      <c r="P381" s="24"/>
      <c r="Q381" s="24"/>
      <c r="R381" s="24"/>
      <c r="S381" s="24"/>
      <c r="T381" s="24"/>
      <c r="U381" s="15"/>
    </row>
    <row r="382" spans="1:21">
      <c r="A382" s="11"/>
      <c r="B382" s="15"/>
      <c r="C382" s="15"/>
      <c r="D382" s="15"/>
      <c r="E382" s="15"/>
      <c r="F382" s="15"/>
      <c r="G382" s="15"/>
      <c r="H382" s="15"/>
      <c r="I382" s="15"/>
      <c r="J382" s="15"/>
      <c r="N382" s="24"/>
      <c r="O382" s="24"/>
      <c r="P382" s="24"/>
      <c r="Q382" s="24"/>
      <c r="R382" s="24"/>
      <c r="S382" s="24"/>
      <c r="T382" s="24"/>
      <c r="U382" s="15"/>
    </row>
    <row r="383" spans="1:21">
      <c r="A383" s="11"/>
      <c r="B383" s="15"/>
      <c r="C383" s="15"/>
      <c r="D383" s="15"/>
      <c r="E383" s="15"/>
      <c r="F383" s="15"/>
      <c r="G383" s="15"/>
      <c r="H383" s="15"/>
      <c r="I383" s="15"/>
      <c r="J383" s="15"/>
      <c r="N383" s="24"/>
      <c r="O383" s="24"/>
      <c r="P383" s="24"/>
      <c r="Q383" s="24"/>
      <c r="R383" s="24"/>
      <c r="S383" s="24"/>
      <c r="T383" s="24"/>
      <c r="U383" s="15"/>
    </row>
    <row r="384" spans="1:21">
      <c r="A384" s="11"/>
      <c r="B384" s="15"/>
      <c r="C384" s="15"/>
      <c r="D384" s="15"/>
      <c r="E384" s="15"/>
      <c r="F384" s="15"/>
      <c r="G384" s="15"/>
      <c r="H384" s="15"/>
      <c r="I384" s="15"/>
      <c r="J384" s="15"/>
      <c r="N384" s="24"/>
      <c r="O384" s="24"/>
      <c r="P384" s="24"/>
      <c r="Q384" s="24"/>
      <c r="R384" s="24"/>
      <c r="S384" s="24"/>
      <c r="T384" s="24"/>
      <c r="U384" s="15"/>
    </row>
    <row r="385" spans="1:21">
      <c r="A385" s="11"/>
      <c r="B385" s="15"/>
      <c r="C385" s="15"/>
      <c r="D385" s="15"/>
      <c r="E385" s="15"/>
      <c r="F385" s="15"/>
      <c r="G385" s="15"/>
      <c r="H385" s="15"/>
      <c r="I385" s="15"/>
      <c r="J385" s="15"/>
      <c r="N385" s="24"/>
      <c r="O385" s="24"/>
      <c r="P385" s="24"/>
      <c r="Q385" s="24"/>
      <c r="R385" s="24"/>
      <c r="S385" s="24"/>
      <c r="T385" s="24"/>
      <c r="U385" s="15"/>
    </row>
    <row r="386" spans="1:21">
      <c r="A386" s="11"/>
      <c r="B386" s="15"/>
      <c r="C386" s="15"/>
      <c r="D386" s="15"/>
      <c r="E386" s="15"/>
      <c r="F386" s="15"/>
      <c r="G386" s="15"/>
      <c r="H386" s="15"/>
      <c r="I386" s="15"/>
      <c r="J386" s="15"/>
      <c r="N386" s="24"/>
      <c r="O386" s="24"/>
      <c r="P386" s="24"/>
      <c r="Q386" s="24"/>
      <c r="R386" s="24"/>
      <c r="S386" s="24"/>
      <c r="T386" s="24"/>
      <c r="U386" s="15"/>
    </row>
    <row r="387" spans="1:21">
      <c r="A387" s="11"/>
      <c r="B387" s="15"/>
      <c r="C387" s="15"/>
      <c r="D387" s="15"/>
      <c r="E387" s="15"/>
      <c r="F387" s="15"/>
      <c r="G387" s="15"/>
      <c r="H387" s="15"/>
      <c r="I387" s="15"/>
      <c r="J387" s="15"/>
      <c r="N387" s="24"/>
      <c r="O387" s="24"/>
      <c r="P387" s="24"/>
      <c r="Q387" s="24"/>
      <c r="R387" s="24"/>
      <c r="S387" s="24"/>
      <c r="T387" s="24"/>
      <c r="U387" s="15"/>
    </row>
    <row r="388" spans="1:21">
      <c r="A388" s="11"/>
      <c r="B388" s="15"/>
      <c r="C388" s="15"/>
      <c r="D388" s="15"/>
      <c r="E388" s="15"/>
      <c r="F388" s="15"/>
      <c r="G388" s="15"/>
      <c r="H388" s="15"/>
      <c r="I388" s="15"/>
      <c r="J388" s="15"/>
      <c r="N388" s="24"/>
      <c r="O388" s="24"/>
      <c r="P388" s="24"/>
      <c r="Q388" s="24"/>
      <c r="R388" s="24"/>
      <c r="S388" s="24"/>
      <c r="T388" s="24"/>
      <c r="U388" s="15"/>
    </row>
    <row r="389" spans="1:21">
      <c r="A389" s="11"/>
      <c r="B389" s="15"/>
      <c r="C389" s="15"/>
      <c r="D389" s="15"/>
      <c r="E389" s="15"/>
      <c r="F389" s="15"/>
      <c r="G389" s="15"/>
      <c r="H389" s="15"/>
      <c r="I389" s="15"/>
      <c r="J389" s="15"/>
      <c r="N389" s="24"/>
      <c r="O389" s="24"/>
      <c r="P389" s="24"/>
      <c r="Q389" s="24"/>
      <c r="R389" s="24"/>
      <c r="S389" s="24"/>
      <c r="T389" s="24"/>
      <c r="U389" s="15"/>
    </row>
    <row r="390" spans="1:21">
      <c r="A390" s="11"/>
      <c r="B390" s="15"/>
      <c r="C390" s="15"/>
      <c r="D390" s="15"/>
      <c r="E390" s="15"/>
      <c r="F390" s="15"/>
      <c r="G390" s="15"/>
      <c r="H390" s="15"/>
      <c r="I390" s="15"/>
      <c r="J390" s="15"/>
      <c r="N390" s="24"/>
      <c r="O390" s="24"/>
      <c r="P390" s="24"/>
      <c r="Q390" s="24"/>
      <c r="R390" s="24"/>
      <c r="S390" s="24"/>
      <c r="T390" s="24"/>
      <c r="U390" s="15"/>
    </row>
    <row r="391" spans="1:21">
      <c r="A391" s="11"/>
      <c r="B391" s="15"/>
      <c r="C391" s="15"/>
      <c r="D391" s="15"/>
      <c r="E391" s="15"/>
      <c r="F391" s="15"/>
      <c r="G391" s="15"/>
      <c r="H391" s="15"/>
      <c r="I391" s="15"/>
      <c r="J391" s="15"/>
      <c r="N391" s="24"/>
      <c r="O391" s="24"/>
      <c r="P391" s="24"/>
      <c r="Q391" s="24"/>
      <c r="R391" s="24"/>
      <c r="S391" s="24"/>
      <c r="T391" s="24"/>
      <c r="U391" s="15"/>
    </row>
    <row r="392" spans="1:21">
      <c r="A392" s="11"/>
      <c r="B392" s="15"/>
      <c r="C392" s="15"/>
      <c r="D392" s="15"/>
      <c r="E392" s="15"/>
      <c r="F392" s="15"/>
      <c r="G392" s="15"/>
      <c r="H392" s="15"/>
      <c r="I392" s="15"/>
      <c r="J392" s="15"/>
      <c r="N392" s="24"/>
      <c r="O392" s="24"/>
      <c r="P392" s="24"/>
      <c r="Q392" s="24"/>
      <c r="R392" s="24"/>
      <c r="S392" s="24"/>
      <c r="T392" s="24"/>
      <c r="U392" s="15"/>
    </row>
    <row r="393" spans="1:21">
      <c r="A393" s="11"/>
      <c r="B393" s="15"/>
      <c r="C393" s="15"/>
      <c r="D393" s="15"/>
      <c r="E393" s="15"/>
      <c r="F393" s="15"/>
      <c r="G393" s="15"/>
      <c r="H393" s="15"/>
      <c r="I393" s="15"/>
      <c r="J393" s="15"/>
      <c r="N393" s="24"/>
      <c r="O393" s="24"/>
      <c r="P393" s="24"/>
      <c r="Q393" s="24"/>
      <c r="R393" s="24"/>
      <c r="S393" s="24"/>
      <c r="T393" s="24"/>
      <c r="U393" s="15"/>
    </row>
    <row r="394" spans="1:21">
      <c r="A394" s="11"/>
      <c r="B394" s="15"/>
      <c r="C394" s="15"/>
      <c r="D394" s="15"/>
      <c r="E394" s="15"/>
      <c r="F394" s="15"/>
      <c r="G394" s="15"/>
      <c r="H394" s="15"/>
      <c r="I394" s="15"/>
      <c r="J394" s="15"/>
      <c r="N394" s="24"/>
      <c r="O394" s="24"/>
      <c r="P394" s="24"/>
      <c r="Q394" s="24"/>
      <c r="R394" s="24"/>
      <c r="S394" s="24"/>
      <c r="T394" s="24"/>
      <c r="U394" s="15"/>
    </row>
    <row r="395" spans="1:21">
      <c r="A395" s="11"/>
      <c r="B395" s="15"/>
      <c r="C395" s="15"/>
      <c r="D395" s="15"/>
      <c r="E395" s="15"/>
      <c r="F395" s="15"/>
      <c r="G395" s="15"/>
      <c r="H395" s="15"/>
      <c r="I395" s="15"/>
      <c r="J395" s="15"/>
      <c r="N395" s="24"/>
      <c r="O395" s="24"/>
      <c r="P395" s="24"/>
      <c r="Q395" s="24"/>
      <c r="R395" s="24"/>
      <c r="S395" s="24"/>
      <c r="T395" s="24"/>
      <c r="U395" s="15"/>
    </row>
    <row r="396" spans="1:21">
      <c r="A396" s="11"/>
      <c r="B396" s="15"/>
      <c r="C396" s="15"/>
      <c r="D396" s="15"/>
      <c r="E396" s="15"/>
      <c r="F396" s="15"/>
      <c r="G396" s="15"/>
      <c r="H396" s="15"/>
      <c r="I396" s="15"/>
      <c r="J396" s="15"/>
      <c r="N396" s="24"/>
      <c r="O396" s="24"/>
      <c r="P396" s="24"/>
      <c r="Q396" s="24"/>
      <c r="R396" s="24"/>
      <c r="S396" s="24"/>
      <c r="T396" s="24"/>
      <c r="U396" s="15"/>
    </row>
    <row r="397" spans="1:21">
      <c r="A397" s="11"/>
      <c r="B397" s="15"/>
      <c r="C397" s="15"/>
      <c r="D397" s="15"/>
      <c r="E397" s="15"/>
      <c r="F397" s="15"/>
      <c r="G397" s="15"/>
      <c r="H397" s="15"/>
      <c r="I397" s="15"/>
      <c r="J397" s="15"/>
      <c r="N397" s="24"/>
      <c r="O397" s="24"/>
      <c r="P397" s="24"/>
      <c r="Q397" s="24"/>
      <c r="R397" s="24"/>
      <c r="S397" s="24"/>
      <c r="T397" s="24"/>
      <c r="U397" s="15"/>
    </row>
    <row r="398" spans="1:21">
      <c r="A398" s="11"/>
      <c r="B398" s="15"/>
      <c r="C398" s="15"/>
      <c r="D398" s="15"/>
      <c r="E398" s="15"/>
      <c r="F398" s="15"/>
      <c r="G398" s="15"/>
      <c r="H398" s="15"/>
      <c r="I398" s="15"/>
      <c r="J398" s="15"/>
      <c r="N398" s="24"/>
      <c r="O398" s="24"/>
      <c r="P398" s="24"/>
      <c r="Q398" s="24"/>
      <c r="R398" s="24"/>
      <c r="S398" s="24"/>
      <c r="T398" s="24"/>
      <c r="U398" s="15"/>
    </row>
    <row r="399" spans="1:21">
      <c r="A399" s="11"/>
      <c r="B399" s="15"/>
      <c r="C399" s="15"/>
      <c r="D399" s="15"/>
      <c r="E399" s="15"/>
      <c r="F399" s="15"/>
      <c r="G399" s="15"/>
      <c r="H399" s="15"/>
      <c r="I399" s="15"/>
      <c r="J399" s="15"/>
      <c r="N399" s="24"/>
      <c r="O399" s="24"/>
      <c r="P399" s="24"/>
      <c r="Q399" s="24"/>
      <c r="R399" s="24"/>
      <c r="S399" s="24"/>
      <c r="T399" s="24"/>
      <c r="U399" s="15"/>
    </row>
    <row r="400" spans="1:21">
      <c r="A400" s="11"/>
      <c r="B400" s="15"/>
      <c r="C400" s="15"/>
      <c r="D400" s="15"/>
      <c r="E400" s="15"/>
      <c r="F400" s="15"/>
      <c r="G400" s="15"/>
      <c r="H400" s="15"/>
      <c r="I400" s="15"/>
      <c r="J400" s="15"/>
      <c r="N400" s="24"/>
      <c r="O400" s="24"/>
      <c r="P400" s="24"/>
      <c r="Q400" s="24"/>
      <c r="R400" s="24"/>
      <c r="S400" s="24"/>
      <c r="T400" s="24"/>
      <c r="U400" s="15"/>
    </row>
    <row r="401" spans="1:21">
      <c r="A401" s="11"/>
      <c r="B401" s="15"/>
      <c r="C401" s="15"/>
      <c r="D401" s="15"/>
      <c r="E401" s="15"/>
      <c r="F401" s="15"/>
      <c r="G401" s="15"/>
      <c r="H401" s="15"/>
      <c r="I401" s="15"/>
      <c r="J401" s="15"/>
      <c r="N401" s="24"/>
      <c r="O401" s="24"/>
      <c r="P401" s="24"/>
      <c r="Q401" s="24"/>
      <c r="R401" s="24"/>
      <c r="S401" s="24"/>
      <c r="T401" s="24"/>
      <c r="U401" s="15"/>
    </row>
    <row r="402" spans="1:21">
      <c r="A402" s="11"/>
      <c r="B402" s="15"/>
      <c r="C402" s="15"/>
      <c r="D402" s="15"/>
      <c r="E402" s="15"/>
      <c r="F402" s="15"/>
      <c r="G402" s="15"/>
      <c r="H402" s="15"/>
      <c r="I402" s="15"/>
      <c r="J402" s="15"/>
      <c r="N402" s="24"/>
      <c r="O402" s="24"/>
      <c r="P402" s="24"/>
      <c r="Q402" s="24"/>
      <c r="R402" s="24"/>
      <c r="S402" s="24"/>
      <c r="T402" s="24"/>
      <c r="U402" s="15"/>
    </row>
    <row r="403" spans="1:21">
      <c r="A403" s="11"/>
      <c r="B403" s="15"/>
      <c r="C403" s="15"/>
      <c r="D403" s="15"/>
      <c r="E403" s="15"/>
      <c r="F403" s="15"/>
      <c r="G403" s="15"/>
      <c r="H403" s="15"/>
      <c r="I403" s="15"/>
      <c r="J403" s="15"/>
      <c r="N403" s="24"/>
      <c r="O403" s="24"/>
      <c r="P403" s="24"/>
      <c r="Q403" s="24"/>
      <c r="R403" s="24"/>
      <c r="S403" s="24"/>
      <c r="T403" s="24"/>
      <c r="U403" s="15"/>
    </row>
    <row r="404" spans="1:21">
      <c r="A404" s="11"/>
      <c r="B404" s="15"/>
      <c r="C404" s="15"/>
      <c r="D404" s="15"/>
      <c r="E404" s="15"/>
      <c r="F404" s="15"/>
      <c r="G404" s="15"/>
      <c r="H404" s="15"/>
      <c r="I404" s="15"/>
      <c r="J404" s="15"/>
      <c r="N404" s="24"/>
      <c r="O404" s="24"/>
      <c r="P404" s="24"/>
      <c r="Q404" s="24"/>
      <c r="R404" s="24"/>
      <c r="S404" s="24"/>
      <c r="T404" s="24"/>
      <c r="U404" s="15"/>
    </row>
    <row r="405" spans="1:21">
      <c r="A405" s="11"/>
      <c r="B405" s="15"/>
      <c r="C405" s="15"/>
      <c r="D405" s="15"/>
      <c r="E405" s="15"/>
      <c r="F405" s="15"/>
      <c r="G405" s="15"/>
      <c r="H405" s="15"/>
      <c r="I405" s="15"/>
      <c r="J405" s="15"/>
      <c r="N405" s="24"/>
      <c r="O405" s="24"/>
      <c r="P405" s="24"/>
      <c r="Q405" s="24"/>
      <c r="R405" s="24"/>
      <c r="S405" s="24"/>
      <c r="T405" s="24"/>
      <c r="U405" s="15"/>
    </row>
    <row r="406" spans="1:21">
      <c r="A406" s="11"/>
      <c r="B406" s="15"/>
      <c r="C406" s="15"/>
      <c r="D406" s="15"/>
      <c r="E406" s="15"/>
      <c r="F406" s="15"/>
      <c r="G406" s="15"/>
      <c r="H406" s="15"/>
      <c r="I406" s="15"/>
      <c r="J406" s="15"/>
      <c r="N406" s="24"/>
      <c r="O406" s="24"/>
      <c r="P406" s="24"/>
      <c r="Q406" s="24"/>
      <c r="R406" s="24"/>
      <c r="S406" s="24"/>
      <c r="T406" s="24"/>
      <c r="U406" s="15"/>
    </row>
    <row r="407" spans="1:21">
      <c r="A407" s="11"/>
      <c r="B407" s="15"/>
      <c r="C407" s="15"/>
      <c r="D407" s="15"/>
      <c r="E407" s="15"/>
      <c r="F407" s="15"/>
      <c r="G407" s="15"/>
      <c r="H407" s="15"/>
      <c r="I407" s="15"/>
      <c r="J407" s="15"/>
      <c r="N407" s="24"/>
      <c r="O407" s="24"/>
      <c r="P407" s="24"/>
      <c r="Q407" s="24"/>
      <c r="R407" s="24"/>
      <c r="S407" s="24"/>
      <c r="T407" s="24"/>
      <c r="U407" s="15"/>
    </row>
    <row r="408" spans="1:21">
      <c r="A408" s="11"/>
      <c r="B408" s="15"/>
      <c r="C408" s="15"/>
      <c r="D408" s="15"/>
      <c r="E408" s="15"/>
      <c r="F408" s="15"/>
      <c r="G408" s="15"/>
      <c r="H408" s="15"/>
      <c r="I408" s="15"/>
      <c r="J408" s="15"/>
      <c r="N408" s="24"/>
      <c r="O408" s="24"/>
      <c r="P408" s="24"/>
      <c r="Q408" s="24"/>
      <c r="R408" s="24"/>
      <c r="S408" s="24"/>
      <c r="T408" s="24"/>
      <c r="U408" s="15"/>
    </row>
    <row r="409" spans="1:21">
      <c r="A409" s="11"/>
      <c r="B409" s="15"/>
      <c r="C409" s="15"/>
      <c r="D409" s="15"/>
      <c r="E409" s="15"/>
      <c r="F409" s="15"/>
      <c r="G409" s="15"/>
      <c r="H409" s="15"/>
      <c r="I409" s="15"/>
      <c r="J409" s="15"/>
      <c r="N409" s="24"/>
      <c r="O409" s="24"/>
      <c r="P409" s="24"/>
      <c r="Q409" s="24"/>
      <c r="R409" s="24"/>
      <c r="S409" s="24"/>
      <c r="T409" s="24"/>
      <c r="U409" s="15"/>
    </row>
    <row r="410" spans="1:21">
      <c r="A410" s="11"/>
      <c r="B410" s="15"/>
      <c r="C410" s="15"/>
      <c r="D410" s="15"/>
      <c r="E410" s="15"/>
      <c r="F410" s="15"/>
      <c r="G410" s="15"/>
      <c r="H410" s="15"/>
      <c r="I410" s="15"/>
      <c r="J410" s="15"/>
      <c r="N410" s="24"/>
      <c r="O410" s="24"/>
      <c r="P410" s="24"/>
      <c r="Q410" s="24"/>
      <c r="R410" s="24"/>
      <c r="S410" s="24"/>
      <c r="T410" s="24"/>
      <c r="U410" s="15"/>
    </row>
    <row r="411" spans="1:21">
      <c r="A411" s="11"/>
      <c r="B411" s="15"/>
      <c r="C411" s="15"/>
      <c r="D411" s="15"/>
      <c r="E411" s="15"/>
      <c r="F411" s="15"/>
      <c r="G411" s="15"/>
      <c r="H411" s="15"/>
      <c r="I411" s="15"/>
      <c r="J411" s="15"/>
      <c r="N411" s="24"/>
      <c r="O411" s="24"/>
      <c r="P411" s="24"/>
      <c r="Q411" s="24"/>
      <c r="R411" s="24"/>
      <c r="S411" s="24"/>
      <c r="T411" s="24"/>
      <c r="U411" s="15"/>
    </row>
    <row r="412" spans="1:21">
      <c r="A412" s="11"/>
      <c r="B412" s="15"/>
      <c r="C412" s="15"/>
      <c r="D412" s="15"/>
      <c r="E412" s="15"/>
      <c r="F412" s="15"/>
      <c r="G412" s="15"/>
      <c r="H412" s="15"/>
      <c r="I412" s="15"/>
      <c r="J412" s="15"/>
      <c r="N412" s="24"/>
      <c r="O412" s="24"/>
      <c r="P412" s="24"/>
      <c r="Q412" s="24"/>
      <c r="R412" s="24"/>
      <c r="S412" s="24"/>
      <c r="T412" s="24"/>
      <c r="U412" s="15"/>
    </row>
    <row r="413" spans="1:21">
      <c r="A413" s="11"/>
      <c r="B413" s="15"/>
      <c r="C413" s="15"/>
      <c r="D413" s="15"/>
      <c r="E413" s="15"/>
      <c r="F413" s="15"/>
      <c r="G413" s="15"/>
      <c r="H413" s="15"/>
      <c r="I413" s="15"/>
      <c r="J413" s="15"/>
      <c r="N413" s="24"/>
      <c r="O413" s="24"/>
      <c r="P413" s="24"/>
      <c r="Q413" s="24"/>
      <c r="R413" s="24"/>
      <c r="S413" s="24"/>
      <c r="T413" s="24"/>
      <c r="U413" s="15"/>
    </row>
    <row r="414" spans="1:21">
      <c r="A414" s="11"/>
      <c r="B414" s="15"/>
      <c r="C414" s="15"/>
      <c r="D414" s="15"/>
      <c r="E414" s="15"/>
      <c r="F414" s="15"/>
      <c r="G414" s="15"/>
      <c r="H414" s="15"/>
      <c r="I414" s="15"/>
      <c r="J414" s="15"/>
      <c r="N414" s="24"/>
      <c r="O414" s="24"/>
      <c r="P414" s="24"/>
      <c r="Q414" s="24"/>
      <c r="R414" s="24"/>
      <c r="S414" s="24"/>
      <c r="T414" s="24"/>
      <c r="U414" s="15"/>
    </row>
    <row r="415" spans="1:21">
      <c r="A415" s="11"/>
      <c r="B415" s="15"/>
      <c r="C415" s="15"/>
      <c r="D415" s="15"/>
      <c r="E415" s="15"/>
      <c r="F415" s="15"/>
      <c r="G415" s="15"/>
      <c r="H415" s="15"/>
      <c r="I415" s="15"/>
      <c r="J415" s="15"/>
      <c r="N415" s="24"/>
      <c r="O415" s="24"/>
      <c r="P415" s="24"/>
      <c r="Q415" s="24"/>
      <c r="R415" s="24"/>
      <c r="S415" s="24"/>
      <c r="T415" s="24"/>
      <c r="U415" s="15"/>
    </row>
    <row r="416" spans="1:21">
      <c r="A416" s="11"/>
      <c r="B416" s="15"/>
      <c r="C416" s="15"/>
      <c r="D416" s="15"/>
      <c r="E416" s="15"/>
      <c r="F416" s="15"/>
      <c r="G416" s="15"/>
      <c r="H416" s="15"/>
      <c r="I416" s="15"/>
      <c r="J416" s="15"/>
      <c r="N416" s="24"/>
      <c r="O416" s="24"/>
      <c r="P416" s="24"/>
      <c r="Q416" s="24"/>
      <c r="R416" s="24"/>
      <c r="S416" s="24"/>
      <c r="T416" s="24"/>
      <c r="U416" s="15"/>
    </row>
    <row r="417" spans="1:21">
      <c r="A417" s="11"/>
      <c r="B417" s="15"/>
      <c r="C417" s="15"/>
      <c r="D417" s="15"/>
      <c r="E417" s="15"/>
      <c r="F417" s="15"/>
      <c r="G417" s="15"/>
      <c r="H417" s="15"/>
      <c r="I417" s="15"/>
      <c r="J417" s="15"/>
      <c r="N417" s="24"/>
      <c r="O417" s="24"/>
      <c r="P417" s="24"/>
      <c r="Q417" s="24"/>
      <c r="R417" s="24"/>
      <c r="S417" s="24"/>
      <c r="T417" s="24"/>
      <c r="U417" s="15"/>
    </row>
    <row r="418" spans="1:21">
      <c r="A418" s="11"/>
      <c r="B418" s="15"/>
      <c r="C418" s="15"/>
      <c r="D418" s="15"/>
      <c r="E418" s="15"/>
      <c r="F418" s="15"/>
      <c r="G418" s="15"/>
      <c r="H418" s="15"/>
      <c r="I418" s="15"/>
      <c r="J418" s="15"/>
      <c r="N418" s="24"/>
      <c r="O418" s="24"/>
      <c r="P418" s="24"/>
      <c r="Q418" s="24"/>
      <c r="R418" s="24"/>
      <c r="S418" s="24"/>
      <c r="T418" s="24"/>
      <c r="U418" s="15"/>
    </row>
    <row r="419" spans="1:21">
      <c r="A419" s="11"/>
      <c r="B419" s="15"/>
      <c r="C419" s="15"/>
      <c r="D419" s="15"/>
      <c r="E419" s="15"/>
      <c r="F419" s="15"/>
      <c r="G419" s="15"/>
      <c r="H419" s="15"/>
      <c r="I419" s="15"/>
      <c r="J419" s="15"/>
      <c r="N419" s="24"/>
      <c r="O419" s="24"/>
      <c r="P419" s="24"/>
      <c r="Q419" s="24"/>
      <c r="R419" s="24"/>
      <c r="S419" s="24"/>
      <c r="T419" s="24"/>
      <c r="U419" s="15"/>
    </row>
    <row r="420" spans="1:21">
      <c r="A420" s="11"/>
      <c r="B420" s="15"/>
      <c r="C420" s="15"/>
      <c r="D420" s="15"/>
      <c r="E420" s="15"/>
      <c r="F420" s="15"/>
      <c r="G420" s="15"/>
      <c r="H420" s="15"/>
      <c r="I420" s="15"/>
      <c r="J420" s="15"/>
      <c r="N420" s="24"/>
      <c r="O420" s="24"/>
      <c r="P420" s="24"/>
      <c r="Q420" s="24"/>
      <c r="R420" s="24"/>
      <c r="S420" s="24"/>
      <c r="T420" s="24"/>
      <c r="U420" s="15"/>
    </row>
    <row r="421" spans="1:21">
      <c r="A421" s="11"/>
      <c r="B421" s="15"/>
      <c r="C421" s="15"/>
      <c r="D421" s="15"/>
      <c r="E421" s="15"/>
      <c r="F421" s="15"/>
      <c r="G421" s="15"/>
      <c r="H421" s="15"/>
      <c r="I421" s="15"/>
      <c r="J421" s="15"/>
      <c r="N421" s="24"/>
      <c r="O421" s="24"/>
      <c r="P421" s="24"/>
      <c r="Q421" s="24"/>
      <c r="R421" s="24"/>
      <c r="S421" s="24"/>
      <c r="T421" s="24"/>
      <c r="U421" s="15"/>
    </row>
    <row r="422" spans="1:21">
      <c r="A422" s="11"/>
      <c r="B422" s="15"/>
      <c r="C422" s="15"/>
      <c r="D422" s="15"/>
      <c r="E422" s="15"/>
      <c r="F422" s="15"/>
      <c r="G422" s="15"/>
      <c r="H422" s="15"/>
      <c r="I422" s="15"/>
      <c r="J422" s="15"/>
      <c r="N422" s="24"/>
      <c r="O422" s="24"/>
      <c r="P422" s="24"/>
      <c r="Q422" s="24"/>
      <c r="R422" s="24"/>
      <c r="S422" s="24"/>
      <c r="T422" s="24"/>
      <c r="U422" s="15"/>
    </row>
    <row r="423" spans="1:21">
      <c r="A423" s="11"/>
      <c r="B423" s="15"/>
      <c r="C423" s="15"/>
      <c r="D423" s="15"/>
      <c r="E423" s="15"/>
      <c r="F423" s="15"/>
      <c r="G423" s="15"/>
      <c r="H423" s="15"/>
      <c r="I423" s="15"/>
      <c r="J423" s="15"/>
      <c r="N423" s="24"/>
      <c r="O423" s="24"/>
      <c r="P423" s="24"/>
      <c r="Q423" s="24"/>
      <c r="R423" s="24"/>
      <c r="S423" s="24"/>
      <c r="T423" s="24"/>
      <c r="U423" s="15"/>
    </row>
    <row r="424" spans="1:21">
      <c r="A424" s="11"/>
      <c r="B424" s="15"/>
      <c r="C424" s="15"/>
      <c r="D424" s="15"/>
      <c r="E424" s="15"/>
      <c r="F424" s="15"/>
      <c r="G424" s="15"/>
      <c r="H424" s="15"/>
      <c r="I424" s="15"/>
      <c r="J424" s="15"/>
      <c r="N424" s="24"/>
      <c r="O424" s="24"/>
      <c r="P424" s="24"/>
      <c r="Q424" s="24"/>
      <c r="R424" s="24"/>
      <c r="S424" s="24"/>
      <c r="T424" s="24"/>
      <c r="U424" s="15"/>
    </row>
    <row r="425" spans="1:21">
      <c r="A425" s="11"/>
      <c r="B425" s="15"/>
      <c r="C425" s="15"/>
      <c r="D425" s="15"/>
      <c r="E425" s="15"/>
      <c r="F425" s="15"/>
      <c r="G425" s="15"/>
      <c r="H425" s="15"/>
      <c r="I425" s="15"/>
      <c r="J425" s="15"/>
      <c r="N425" s="24"/>
      <c r="O425" s="24"/>
      <c r="P425" s="24"/>
      <c r="Q425" s="24"/>
      <c r="R425" s="24"/>
      <c r="S425" s="24"/>
      <c r="T425" s="24"/>
      <c r="U425" s="15"/>
    </row>
    <row r="426" spans="1:21">
      <c r="A426" s="11"/>
      <c r="B426" s="15"/>
      <c r="C426" s="15"/>
      <c r="D426" s="15"/>
      <c r="E426" s="15"/>
      <c r="F426" s="15"/>
      <c r="G426" s="15"/>
      <c r="H426" s="15"/>
      <c r="I426" s="15"/>
      <c r="J426" s="15"/>
      <c r="N426" s="24"/>
      <c r="O426" s="24"/>
      <c r="P426" s="24"/>
      <c r="Q426" s="24"/>
      <c r="R426" s="24"/>
      <c r="S426" s="24"/>
      <c r="T426" s="24"/>
      <c r="U426" s="15"/>
    </row>
    <row r="427" spans="1:21">
      <c r="A427" s="11"/>
      <c r="B427" s="15"/>
      <c r="C427" s="15"/>
      <c r="D427" s="15"/>
      <c r="E427" s="15"/>
      <c r="F427" s="15"/>
      <c r="G427" s="15"/>
      <c r="H427" s="15"/>
      <c r="I427" s="15"/>
      <c r="J427" s="15"/>
      <c r="N427" s="24"/>
      <c r="O427" s="24"/>
      <c r="P427" s="24"/>
      <c r="Q427" s="24"/>
      <c r="R427" s="24"/>
      <c r="S427" s="24"/>
      <c r="T427" s="24"/>
      <c r="U427" s="15"/>
    </row>
    <row r="428" spans="1:21">
      <c r="A428" s="11"/>
      <c r="B428" s="15"/>
      <c r="C428" s="15"/>
      <c r="D428" s="15"/>
      <c r="E428" s="15"/>
      <c r="F428" s="15"/>
      <c r="G428" s="15"/>
      <c r="H428" s="15"/>
      <c r="I428" s="15"/>
      <c r="J428" s="15"/>
      <c r="N428" s="24"/>
      <c r="O428" s="24"/>
      <c r="P428" s="24"/>
      <c r="Q428" s="24"/>
      <c r="R428" s="24"/>
      <c r="S428" s="24"/>
      <c r="T428" s="24"/>
      <c r="U428" s="15"/>
    </row>
    <row r="429" spans="1:21">
      <c r="A429" s="11"/>
      <c r="B429" s="15"/>
      <c r="C429" s="15"/>
      <c r="D429" s="15"/>
      <c r="E429" s="15"/>
      <c r="F429" s="15"/>
      <c r="G429" s="15"/>
      <c r="H429" s="15"/>
      <c r="I429" s="15"/>
      <c r="J429" s="15"/>
      <c r="N429" s="24"/>
      <c r="O429" s="24"/>
      <c r="P429" s="24"/>
      <c r="Q429" s="24"/>
      <c r="R429" s="24"/>
      <c r="S429" s="24"/>
      <c r="T429" s="24"/>
      <c r="U429" s="15"/>
    </row>
    <row r="430" spans="1:21">
      <c r="A430" s="11"/>
      <c r="B430" s="15"/>
      <c r="C430" s="15"/>
      <c r="D430" s="15"/>
      <c r="E430" s="15"/>
      <c r="F430" s="15"/>
      <c r="G430" s="15"/>
      <c r="H430" s="15"/>
      <c r="I430" s="15"/>
      <c r="J430" s="15"/>
      <c r="N430" s="24"/>
      <c r="O430" s="24"/>
      <c r="P430" s="24"/>
      <c r="Q430" s="24"/>
      <c r="R430" s="24"/>
      <c r="S430" s="24"/>
      <c r="T430" s="24"/>
      <c r="U430" s="15"/>
    </row>
    <row r="431" spans="1:21">
      <c r="A431" s="11"/>
      <c r="B431" s="15"/>
      <c r="C431" s="15"/>
      <c r="D431" s="15"/>
      <c r="E431" s="15"/>
      <c r="F431" s="15"/>
      <c r="G431" s="15"/>
      <c r="H431" s="15"/>
      <c r="I431" s="15"/>
      <c r="J431" s="15"/>
      <c r="N431" s="24"/>
      <c r="O431" s="24"/>
      <c r="P431" s="24"/>
      <c r="Q431" s="24"/>
      <c r="R431" s="24"/>
      <c r="S431" s="24"/>
      <c r="T431" s="24"/>
      <c r="U431" s="15"/>
    </row>
    <row r="432" spans="1:21">
      <c r="A432" s="11"/>
      <c r="B432" s="15"/>
      <c r="C432" s="15"/>
      <c r="D432" s="15"/>
      <c r="E432" s="15"/>
      <c r="F432" s="15"/>
      <c r="G432" s="15"/>
      <c r="H432" s="15"/>
      <c r="I432" s="15"/>
      <c r="J432" s="15"/>
      <c r="N432" s="24"/>
      <c r="O432" s="24"/>
      <c r="P432" s="24"/>
      <c r="Q432" s="24"/>
      <c r="R432" s="24"/>
      <c r="S432" s="24"/>
      <c r="T432" s="24"/>
      <c r="U432" s="15"/>
    </row>
    <row r="433" spans="1:21">
      <c r="A433" s="11"/>
      <c r="B433" s="15"/>
      <c r="C433" s="15"/>
      <c r="D433" s="15"/>
      <c r="E433" s="15"/>
      <c r="F433" s="15"/>
      <c r="G433" s="15"/>
      <c r="H433" s="15"/>
      <c r="I433" s="15"/>
      <c r="J433" s="15"/>
      <c r="N433" s="24"/>
      <c r="O433" s="24"/>
      <c r="P433" s="24"/>
      <c r="Q433" s="24"/>
      <c r="R433" s="24"/>
      <c r="S433" s="24"/>
      <c r="T433" s="24"/>
      <c r="U433" s="15"/>
    </row>
    <row r="434" spans="1:21">
      <c r="A434" s="11"/>
      <c r="B434" s="15"/>
      <c r="C434" s="15"/>
      <c r="D434" s="15"/>
      <c r="E434" s="15"/>
      <c r="F434" s="15"/>
      <c r="G434" s="15"/>
      <c r="H434" s="15"/>
      <c r="I434" s="15"/>
      <c r="J434" s="15"/>
      <c r="N434" s="24"/>
      <c r="O434" s="24"/>
      <c r="P434" s="24"/>
      <c r="Q434" s="24"/>
      <c r="R434" s="24"/>
      <c r="S434" s="24"/>
      <c r="T434" s="24"/>
      <c r="U434" s="15"/>
    </row>
    <row r="435" spans="1:21">
      <c r="A435" s="11"/>
      <c r="B435" s="15"/>
      <c r="C435" s="15"/>
      <c r="D435" s="15"/>
      <c r="E435" s="15"/>
      <c r="F435" s="15"/>
      <c r="G435" s="15"/>
      <c r="H435" s="15"/>
      <c r="I435" s="15"/>
      <c r="J435" s="15"/>
      <c r="N435" s="24"/>
      <c r="O435" s="24"/>
      <c r="P435" s="24"/>
      <c r="Q435" s="24"/>
      <c r="R435" s="24"/>
      <c r="S435" s="24"/>
      <c r="T435" s="24"/>
      <c r="U435" s="15"/>
    </row>
    <row r="436" spans="1:21">
      <c r="A436" s="11"/>
      <c r="B436" s="15"/>
      <c r="C436" s="15"/>
      <c r="D436" s="15"/>
      <c r="E436" s="15"/>
      <c r="F436" s="15"/>
      <c r="G436" s="15"/>
      <c r="H436" s="15"/>
      <c r="I436" s="15"/>
      <c r="J436" s="15"/>
      <c r="N436" s="24"/>
      <c r="O436" s="24"/>
      <c r="P436" s="24"/>
      <c r="Q436" s="24"/>
      <c r="R436" s="24"/>
      <c r="S436" s="24"/>
      <c r="T436" s="24"/>
      <c r="U436" s="15"/>
    </row>
    <row r="437" spans="1:21">
      <c r="A437" s="11"/>
      <c r="B437" s="15"/>
      <c r="C437" s="15"/>
      <c r="D437" s="15"/>
      <c r="E437" s="15"/>
      <c r="F437" s="15"/>
      <c r="G437" s="15"/>
      <c r="H437" s="15"/>
      <c r="I437" s="15"/>
      <c r="J437" s="15"/>
      <c r="N437" s="24"/>
      <c r="O437" s="24"/>
      <c r="P437" s="24"/>
      <c r="Q437" s="24"/>
      <c r="R437" s="24"/>
      <c r="S437" s="24"/>
      <c r="T437" s="24"/>
      <c r="U437" s="15"/>
    </row>
    <row r="438" spans="1:21">
      <c r="A438" s="11"/>
      <c r="B438" s="15"/>
      <c r="C438" s="15"/>
      <c r="D438" s="15"/>
      <c r="E438" s="15"/>
      <c r="F438" s="15"/>
      <c r="G438" s="15"/>
      <c r="H438" s="15"/>
      <c r="I438" s="15"/>
      <c r="J438" s="15"/>
      <c r="N438" s="24"/>
      <c r="O438" s="24"/>
      <c r="P438" s="24"/>
      <c r="Q438" s="24"/>
      <c r="R438" s="24"/>
      <c r="S438" s="24"/>
      <c r="T438" s="24"/>
      <c r="U438" s="15"/>
    </row>
    <row r="439" spans="1:21">
      <c r="A439" s="11"/>
      <c r="B439" s="15"/>
      <c r="C439" s="15"/>
      <c r="D439" s="15"/>
      <c r="E439" s="15"/>
      <c r="F439" s="15"/>
      <c r="G439" s="15"/>
      <c r="H439" s="15"/>
      <c r="I439" s="15"/>
      <c r="J439" s="15"/>
      <c r="N439" s="24"/>
      <c r="O439" s="24"/>
      <c r="P439" s="24"/>
      <c r="Q439" s="24"/>
      <c r="R439" s="24"/>
      <c r="S439" s="24"/>
      <c r="T439" s="24"/>
      <c r="U439" s="15"/>
    </row>
    <row r="440" spans="1:21">
      <c r="A440" s="11"/>
      <c r="B440" s="15"/>
      <c r="C440" s="15"/>
      <c r="D440" s="15"/>
      <c r="E440" s="15"/>
      <c r="F440" s="15"/>
      <c r="G440" s="15"/>
      <c r="H440" s="15"/>
      <c r="I440" s="15"/>
      <c r="J440" s="15"/>
      <c r="N440" s="24"/>
      <c r="O440" s="24"/>
      <c r="P440" s="24"/>
      <c r="Q440" s="24"/>
      <c r="R440" s="24"/>
      <c r="S440" s="24"/>
      <c r="T440" s="24"/>
      <c r="U440" s="15"/>
    </row>
    <row r="441" spans="1:21">
      <c r="A441" s="11"/>
      <c r="B441" s="15"/>
      <c r="C441" s="15"/>
      <c r="D441" s="15"/>
      <c r="E441" s="15"/>
      <c r="F441" s="15"/>
      <c r="G441" s="15"/>
      <c r="H441" s="15"/>
      <c r="I441" s="15"/>
      <c r="J441" s="15"/>
      <c r="N441" s="24"/>
      <c r="O441" s="24"/>
      <c r="P441" s="24"/>
      <c r="Q441" s="24"/>
      <c r="R441" s="24"/>
      <c r="S441" s="24"/>
      <c r="T441" s="24"/>
      <c r="U441" s="15"/>
    </row>
    <row r="442" spans="1:21">
      <c r="A442" s="11"/>
      <c r="B442" s="15"/>
      <c r="C442" s="15"/>
      <c r="D442" s="15"/>
      <c r="E442" s="15"/>
      <c r="F442" s="15"/>
      <c r="G442" s="15"/>
      <c r="H442" s="15"/>
      <c r="I442" s="15"/>
      <c r="J442" s="15"/>
      <c r="N442" s="24"/>
      <c r="O442" s="24"/>
      <c r="P442" s="24"/>
      <c r="Q442" s="24"/>
      <c r="R442" s="24"/>
      <c r="S442" s="24"/>
      <c r="T442" s="24"/>
      <c r="U442" s="15"/>
    </row>
    <row r="443" spans="1:21">
      <c r="A443" s="11"/>
      <c r="B443" s="15"/>
      <c r="C443" s="15"/>
      <c r="D443" s="15"/>
      <c r="E443" s="15"/>
      <c r="F443" s="15"/>
      <c r="G443" s="15"/>
      <c r="H443" s="15"/>
      <c r="I443" s="15"/>
      <c r="J443" s="15"/>
      <c r="N443" s="24"/>
      <c r="O443" s="24"/>
      <c r="P443" s="24"/>
      <c r="Q443" s="24"/>
      <c r="R443" s="24"/>
      <c r="S443" s="24"/>
      <c r="T443" s="24"/>
      <c r="U443" s="15"/>
    </row>
    <row r="444" spans="1:21">
      <c r="A444" s="11"/>
      <c r="B444" s="15"/>
      <c r="C444" s="15"/>
      <c r="D444" s="15"/>
      <c r="E444" s="15"/>
      <c r="F444" s="15"/>
      <c r="G444" s="15"/>
      <c r="H444" s="15"/>
      <c r="I444" s="15"/>
      <c r="J444" s="15"/>
      <c r="N444" s="24"/>
      <c r="O444" s="24"/>
      <c r="P444" s="24"/>
      <c r="Q444" s="24"/>
      <c r="R444" s="24"/>
      <c r="S444" s="24"/>
      <c r="T444" s="24"/>
      <c r="U444" s="15"/>
    </row>
    <row r="445" spans="1:21">
      <c r="A445" s="11"/>
      <c r="B445" s="15"/>
      <c r="C445" s="15"/>
      <c r="D445" s="15"/>
      <c r="E445" s="15"/>
      <c r="F445" s="15"/>
      <c r="G445" s="15"/>
      <c r="H445" s="15"/>
      <c r="I445" s="15"/>
      <c r="J445" s="15"/>
      <c r="N445" s="24"/>
      <c r="O445" s="24"/>
      <c r="P445" s="24"/>
      <c r="Q445" s="24"/>
      <c r="R445" s="24"/>
      <c r="S445" s="24"/>
      <c r="T445" s="24"/>
      <c r="U445" s="15"/>
    </row>
    <row r="446" spans="1:21">
      <c r="A446" s="11"/>
      <c r="B446" s="15"/>
      <c r="C446" s="15"/>
      <c r="D446" s="15"/>
      <c r="E446" s="15"/>
      <c r="F446" s="15"/>
      <c r="G446" s="15"/>
      <c r="H446" s="15"/>
      <c r="I446" s="15"/>
      <c r="J446" s="15"/>
      <c r="N446" s="24"/>
      <c r="O446" s="24"/>
      <c r="P446" s="24"/>
      <c r="Q446" s="24"/>
      <c r="R446" s="24"/>
      <c r="S446" s="24"/>
      <c r="T446" s="24"/>
      <c r="U446" s="15"/>
    </row>
    <row r="447" spans="1:21">
      <c r="A447" s="11"/>
      <c r="B447" s="15"/>
      <c r="C447" s="15"/>
      <c r="D447" s="15"/>
      <c r="E447" s="15"/>
      <c r="F447" s="15"/>
      <c r="G447" s="15"/>
      <c r="H447" s="15"/>
      <c r="I447" s="15"/>
      <c r="J447" s="15"/>
      <c r="N447" s="24"/>
      <c r="O447" s="24"/>
      <c r="P447" s="24"/>
      <c r="Q447" s="24"/>
      <c r="R447" s="24"/>
      <c r="S447" s="24"/>
      <c r="T447" s="24"/>
      <c r="U447" s="15"/>
    </row>
    <row r="448" spans="1:21">
      <c r="A448" s="11"/>
      <c r="B448" s="15"/>
      <c r="C448" s="15"/>
      <c r="D448" s="15"/>
      <c r="E448" s="15"/>
      <c r="F448" s="15"/>
      <c r="G448" s="15"/>
      <c r="H448" s="15"/>
      <c r="I448" s="15"/>
      <c r="J448" s="15"/>
      <c r="N448" s="24"/>
      <c r="O448" s="24"/>
      <c r="P448" s="24"/>
      <c r="Q448" s="24"/>
      <c r="R448" s="24"/>
      <c r="S448" s="24"/>
      <c r="T448" s="24"/>
      <c r="U448" s="15"/>
    </row>
    <row r="449" spans="1:21">
      <c r="A449" s="11"/>
      <c r="B449" s="15"/>
      <c r="C449" s="15"/>
      <c r="D449" s="15"/>
      <c r="E449" s="15"/>
      <c r="F449" s="15"/>
      <c r="G449" s="15"/>
      <c r="H449" s="15"/>
      <c r="I449" s="15"/>
      <c r="J449" s="15"/>
      <c r="N449" s="24"/>
      <c r="O449" s="24"/>
      <c r="P449" s="24"/>
      <c r="Q449" s="24"/>
      <c r="R449" s="24"/>
      <c r="S449" s="24"/>
      <c r="T449" s="24"/>
      <c r="U449" s="15"/>
    </row>
    <row r="450" spans="1:21">
      <c r="A450" s="11"/>
      <c r="B450" s="15"/>
      <c r="C450" s="15"/>
      <c r="D450" s="15"/>
      <c r="E450" s="15"/>
      <c r="F450" s="15"/>
      <c r="G450" s="15"/>
      <c r="H450" s="15"/>
      <c r="I450" s="15"/>
      <c r="J450" s="15"/>
      <c r="N450" s="24"/>
      <c r="O450" s="24"/>
      <c r="P450" s="24"/>
      <c r="Q450" s="24"/>
      <c r="R450" s="24"/>
      <c r="S450" s="24"/>
      <c r="T450" s="24"/>
      <c r="U450" s="15"/>
    </row>
    <row r="451" spans="1:21">
      <c r="A451" s="11"/>
      <c r="B451" s="15"/>
      <c r="C451" s="15"/>
      <c r="D451" s="15"/>
      <c r="E451" s="15"/>
      <c r="F451" s="15"/>
      <c r="G451" s="15"/>
      <c r="H451" s="15"/>
      <c r="I451" s="15"/>
      <c r="J451" s="15"/>
      <c r="N451" s="24"/>
      <c r="O451" s="24"/>
      <c r="P451" s="24"/>
      <c r="Q451" s="24"/>
      <c r="R451" s="24"/>
      <c r="S451" s="24"/>
      <c r="T451" s="24"/>
      <c r="U451" s="15"/>
    </row>
    <row r="452" spans="1:21">
      <c r="A452" s="11"/>
      <c r="B452" s="15"/>
      <c r="C452" s="15"/>
      <c r="D452" s="15"/>
      <c r="E452" s="15"/>
      <c r="F452" s="15"/>
      <c r="G452" s="15"/>
      <c r="H452" s="15"/>
      <c r="I452" s="15"/>
      <c r="J452" s="15"/>
      <c r="N452" s="24"/>
      <c r="O452" s="24"/>
      <c r="P452" s="24"/>
      <c r="Q452" s="24"/>
      <c r="R452" s="24"/>
      <c r="S452" s="24"/>
      <c r="T452" s="24"/>
      <c r="U452" s="15"/>
    </row>
    <row r="453" spans="1:21">
      <c r="A453" s="11"/>
      <c r="B453" s="15"/>
      <c r="C453" s="15"/>
      <c r="D453" s="15"/>
      <c r="E453" s="15"/>
      <c r="F453" s="15"/>
      <c r="G453" s="15"/>
      <c r="H453" s="15"/>
      <c r="I453" s="15"/>
      <c r="J453" s="15"/>
      <c r="N453" s="24"/>
      <c r="O453" s="24"/>
      <c r="P453" s="24"/>
      <c r="Q453" s="24"/>
      <c r="R453" s="24"/>
      <c r="S453" s="24"/>
      <c r="T453" s="24"/>
      <c r="U453" s="15"/>
    </row>
    <row r="454" spans="1:21">
      <c r="A454" s="11"/>
      <c r="B454" s="15"/>
      <c r="C454" s="15"/>
      <c r="D454" s="15"/>
      <c r="E454" s="15"/>
      <c r="F454" s="15"/>
      <c r="G454" s="15"/>
      <c r="H454" s="15"/>
      <c r="I454" s="15"/>
      <c r="J454" s="15"/>
      <c r="N454" s="24"/>
      <c r="O454" s="24"/>
      <c r="P454" s="24"/>
      <c r="Q454" s="24"/>
      <c r="R454" s="24"/>
      <c r="S454" s="24"/>
      <c r="T454" s="24"/>
      <c r="U454" s="15"/>
    </row>
    <row r="455" spans="1:21">
      <c r="A455" s="11"/>
      <c r="B455" s="15"/>
      <c r="C455" s="15"/>
      <c r="D455" s="15"/>
      <c r="E455" s="15"/>
      <c r="F455" s="15"/>
      <c r="G455" s="15"/>
      <c r="H455" s="15"/>
      <c r="I455" s="15"/>
      <c r="J455" s="15"/>
      <c r="N455" s="24"/>
      <c r="O455" s="24"/>
      <c r="P455" s="24"/>
      <c r="Q455" s="24"/>
      <c r="R455" s="24"/>
      <c r="S455" s="24"/>
      <c r="T455" s="24"/>
      <c r="U455" s="15"/>
    </row>
    <row r="456" spans="1:21">
      <c r="A456" s="11"/>
      <c r="B456" s="15"/>
      <c r="C456" s="15"/>
      <c r="D456" s="15"/>
      <c r="E456" s="15"/>
      <c r="F456" s="15"/>
      <c r="G456" s="15"/>
      <c r="H456" s="15"/>
      <c r="I456" s="15"/>
      <c r="J456" s="15"/>
      <c r="N456" s="24"/>
      <c r="O456" s="24"/>
      <c r="P456" s="24"/>
      <c r="Q456" s="24"/>
      <c r="R456" s="24"/>
      <c r="S456" s="24"/>
      <c r="T456" s="24"/>
      <c r="U456" s="15"/>
    </row>
    <row r="457" spans="1:21">
      <c r="A457" s="11"/>
      <c r="B457" s="15"/>
      <c r="C457" s="15"/>
      <c r="D457" s="15"/>
      <c r="E457" s="15"/>
      <c r="F457" s="15"/>
      <c r="G457" s="15"/>
      <c r="H457" s="15"/>
      <c r="I457" s="15"/>
      <c r="J457" s="15"/>
      <c r="N457" s="24"/>
      <c r="O457" s="24"/>
      <c r="P457" s="24"/>
      <c r="Q457" s="24"/>
      <c r="R457" s="24"/>
      <c r="S457" s="24"/>
      <c r="T457" s="24"/>
      <c r="U457" s="15"/>
    </row>
    <row r="458" spans="1:21">
      <c r="A458" s="11"/>
      <c r="B458" s="15"/>
      <c r="C458" s="15"/>
      <c r="D458" s="15"/>
      <c r="E458" s="15"/>
      <c r="F458" s="15"/>
      <c r="G458" s="15"/>
      <c r="H458" s="15"/>
      <c r="I458" s="15"/>
      <c r="J458" s="15"/>
      <c r="N458" s="24"/>
      <c r="O458" s="24"/>
      <c r="P458" s="24"/>
      <c r="Q458" s="24"/>
      <c r="R458" s="24"/>
      <c r="S458" s="24"/>
      <c r="T458" s="24"/>
      <c r="U458" s="15"/>
    </row>
    <row r="459" spans="1:21">
      <c r="A459" s="11"/>
      <c r="B459" s="15"/>
      <c r="C459" s="15"/>
      <c r="D459" s="15"/>
      <c r="E459" s="15"/>
      <c r="F459" s="15"/>
      <c r="G459" s="15"/>
      <c r="H459" s="15"/>
      <c r="I459" s="15"/>
      <c r="J459" s="15"/>
      <c r="N459" s="24"/>
      <c r="O459" s="24"/>
      <c r="P459" s="24"/>
      <c r="Q459" s="24"/>
      <c r="R459" s="24"/>
      <c r="S459" s="24"/>
      <c r="T459" s="24"/>
      <c r="U459" s="15"/>
    </row>
    <row r="460" spans="1:21">
      <c r="A460" s="11"/>
      <c r="B460" s="15"/>
      <c r="C460" s="15"/>
      <c r="D460" s="15"/>
      <c r="E460" s="15"/>
      <c r="F460" s="15"/>
      <c r="G460" s="15"/>
      <c r="H460" s="15"/>
      <c r="I460" s="15"/>
      <c r="J460" s="15"/>
      <c r="N460" s="24"/>
      <c r="O460" s="24"/>
      <c r="P460" s="24"/>
      <c r="Q460" s="24"/>
      <c r="R460" s="24"/>
      <c r="S460" s="24"/>
      <c r="T460" s="24"/>
      <c r="U460" s="15"/>
    </row>
    <row r="461" spans="1:21">
      <c r="A461" s="11"/>
      <c r="B461" s="15"/>
      <c r="C461" s="15"/>
      <c r="D461" s="15"/>
      <c r="E461" s="15"/>
      <c r="F461" s="15"/>
      <c r="G461" s="15"/>
      <c r="H461" s="15"/>
      <c r="I461" s="15"/>
      <c r="J461" s="15"/>
      <c r="N461" s="24"/>
      <c r="O461" s="24"/>
      <c r="P461" s="24"/>
      <c r="Q461" s="24"/>
      <c r="R461" s="24"/>
      <c r="S461" s="24"/>
      <c r="T461" s="24"/>
      <c r="U461" s="15"/>
    </row>
    <row r="462" spans="1:21">
      <c r="A462" s="11"/>
      <c r="B462" s="15"/>
      <c r="C462" s="15"/>
      <c r="D462" s="15"/>
      <c r="E462" s="15"/>
      <c r="F462" s="15"/>
      <c r="G462" s="15"/>
      <c r="H462" s="15"/>
      <c r="I462" s="15"/>
      <c r="J462" s="15"/>
      <c r="N462" s="24"/>
      <c r="O462" s="24"/>
      <c r="P462" s="24"/>
      <c r="Q462" s="24"/>
      <c r="R462" s="24"/>
      <c r="S462" s="24"/>
      <c r="T462" s="24"/>
      <c r="U462" s="15"/>
    </row>
    <row r="463" spans="1:21">
      <c r="A463" s="11"/>
      <c r="B463" s="15"/>
      <c r="C463" s="15"/>
      <c r="D463" s="15"/>
      <c r="E463" s="15"/>
      <c r="F463" s="15"/>
      <c r="G463" s="15"/>
      <c r="H463" s="15"/>
      <c r="I463" s="15"/>
      <c r="J463" s="15"/>
      <c r="N463" s="24"/>
      <c r="O463" s="24"/>
      <c r="P463" s="24"/>
      <c r="Q463" s="24"/>
      <c r="R463" s="24"/>
      <c r="S463" s="24"/>
      <c r="T463" s="24"/>
      <c r="U463" s="15"/>
    </row>
    <row r="464" spans="1:21">
      <c r="A464" s="11"/>
      <c r="B464" s="15"/>
      <c r="C464" s="15"/>
      <c r="D464" s="15"/>
      <c r="E464" s="15"/>
      <c r="F464" s="15"/>
      <c r="G464" s="15"/>
      <c r="H464" s="15"/>
      <c r="I464" s="15"/>
      <c r="J464" s="15"/>
      <c r="N464" s="24"/>
      <c r="O464" s="24"/>
      <c r="P464" s="24"/>
      <c r="Q464" s="24"/>
      <c r="R464" s="24"/>
      <c r="S464" s="24"/>
      <c r="T464" s="24"/>
      <c r="U464" s="15"/>
    </row>
    <row r="465" spans="1:21">
      <c r="A465" s="11"/>
      <c r="B465" s="15"/>
      <c r="C465" s="15"/>
      <c r="D465" s="15"/>
      <c r="E465" s="15"/>
      <c r="F465" s="15"/>
      <c r="G465" s="15"/>
      <c r="H465" s="15"/>
      <c r="I465" s="15"/>
      <c r="J465" s="15"/>
      <c r="N465" s="24"/>
      <c r="O465" s="24"/>
      <c r="P465" s="24"/>
      <c r="Q465" s="24"/>
      <c r="R465" s="24"/>
      <c r="S465" s="24"/>
      <c r="T465" s="24"/>
      <c r="U465" s="15"/>
    </row>
    <row r="466" spans="1:21">
      <c r="A466" s="11"/>
      <c r="B466" s="15"/>
      <c r="C466" s="15"/>
      <c r="D466" s="15"/>
      <c r="E466" s="15"/>
      <c r="F466" s="15"/>
      <c r="G466" s="15"/>
      <c r="H466" s="15"/>
      <c r="I466" s="15"/>
      <c r="J466" s="15"/>
      <c r="N466" s="24"/>
      <c r="O466" s="24"/>
      <c r="P466" s="24"/>
      <c r="Q466" s="24"/>
      <c r="R466" s="24"/>
      <c r="S466" s="24"/>
      <c r="T466" s="24"/>
      <c r="U466" s="15"/>
    </row>
    <row r="467" spans="1:21">
      <c r="A467" s="11"/>
      <c r="B467" s="15"/>
      <c r="C467" s="15"/>
      <c r="D467" s="15"/>
      <c r="E467" s="15"/>
      <c r="F467" s="15"/>
      <c r="G467" s="15"/>
      <c r="H467" s="15"/>
      <c r="I467" s="15"/>
      <c r="J467" s="15"/>
      <c r="N467" s="24"/>
      <c r="O467" s="24"/>
      <c r="P467" s="24"/>
      <c r="Q467" s="24"/>
      <c r="R467" s="24"/>
      <c r="S467" s="24"/>
      <c r="T467" s="24"/>
      <c r="U467" s="15"/>
    </row>
    <row r="468" spans="1:21">
      <c r="A468" s="11"/>
      <c r="B468" s="15"/>
      <c r="C468" s="15"/>
      <c r="D468" s="15"/>
      <c r="E468" s="15"/>
      <c r="F468" s="15"/>
      <c r="G468" s="15"/>
      <c r="H468" s="15"/>
      <c r="I468" s="15"/>
      <c r="J468" s="15"/>
      <c r="N468" s="24"/>
      <c r="O468" s="24"/>
      <c r="P468" s="24"/>
      <c r="Q468" s="24"/>
      <c r="R468" s="24"/>
      <c r="S468" s="24"/>
      <c r="T468" s="24"/>
      <c r="U468" s="15"/>
    </row>
    <row r="469" spans="1:21">
      <c r="A469" s="11"/>
      <c r="B469" s="15"/>
      <c r="C469" s="15"/>
      <c r="D469" s="15"/>
      <c r="E469" s="15"/>
      <c r="F469" s="15"/>
      <c r="G469" s="15"/>
      <c r="H469" s="15"/>
      <c r="I469" s="15"/>
      <c r="J469" s="15"/>
      <c r="N469" s="24"/>
      <c r="O469" s="24"/>
      <c r="P469" s="24"/>
      <c r="Q469" s="24"/>
      <c r="R469" s="24"/>
      <c r="S469" s="24"/>
      <c r="T469" s="24"/>
      <c r="U469" s="15"/>
    </row>
    <row r="470" spans="1:21">
      <c r="A470" s="11"/>
      <c r="B470" s="15"/>
      <c r="C470" s="15"/>
      <c r="D470" s="15"/>
      <c r="E470" s="15"/>
      <c r="F470" s="15"/>
      <c r="G470" s="15"/>
      <c r="H470" s="15"/>
      <c r="I470" s="15"/>
      <c r="J470" s="15"/>
      <c r="N470" s="24"/>
      <c r="O470" s="24"/>
      <c r="P470" s="24"/>
      <c r="Q470" s="24"/>
      <c r="R470" s="24"/>
      <c r="S470" s="24"/>
      <c r="T470" s="24"/>
      <c r="U470" s="15"/>
    </row>
    <row r="471" spans="1:21">
      <c r="A471" s="11"/>
      <c r="B471" s="15"/>
      <c r="C471" s="15"/>
      <c r="D471" s="15"/>
      <c r="E471" s="15"/>
      <c r="F471" s="15"/>
      <c r="G471" s="15"/>
      <c r="H471" s="15"/>
      <c r="I471" s="15"/>
      <c r="J471" s="15"/>
      <c r="N471" s="24"/>
      <c r="O471" s="24"/>
      <c r="P471" s="24"/>
      <c r="Q471" s="24"/>
      <c r="R471" s="24"/>
      <c r="S471" s="24"/>
      <c r="T471" s="24"/>
      <c r="U471" s="15"/>
    </row>
    <row r="472" spans="1:21">
      <c r="A472" s="11"/>
      <c r="B472" s="15"/>
      <c r="C472" s="15"/>
      <c r="D472" s="15"/>
      <c r="E472" s="15"/>
      <c r="F472" s="15"/>
      <c r="G472" s="15"/>
      <c r="H472" s="15"/>
      <c r="I472" s="15"/>
      <c r="J472" s="15"/>
      <c r="N472" s="24"/>
      <c r="O472" s="24"/>
      <c r="P472" s="24"/>
      <c r="Q472" s="24"/>
      <c r="R472" s="24"/>
      <c r="S472" s="24"/>
      <c r="T472" s="24"/>
      <c r="U472" s="15"/>
    </row>
    <row r="473" spans="1:21">
      <c r="A473" s="11"/>
      <c r="B473" s="15"/>
      <c r="C473" s="15"/>
      <c r="D473" s="15"/>
      <c r="E473" s="15"/>
      <c r="F473" s="15"/>
      <c r="G473" s="15"/>
      <c r="H473" s="15"/>
      <c r="I473" s="15"/>
      <c r="J473" s="15"/>
      <c r="N473" s="24"/>
      <c r="O473" s="24"/>
      <c r="P473" s="24"/>
      <c r="Q473" s="24"/>
      <c r="R473" s="24"/>
      <c r="S473" s="24"/>
      <c r="T473" s="24"/>
      <c r="U473" s="15"/>
    </row>
    <row r="474" spans="1:21">
      <c r="A474" s="11"/>
      <c r="B474" s="15"/>
      <c r="C474" s="15"/>
      <c r="D474" s="15"/>
      <c r="E474" s="15"/>
      <c r="F474" s="15"/>
      <c r="G474" s="15"/>
      <c r="H474" s="15"/>
      <c r="I474" s="15"/>
      <c r="J474" s="15"/>
      <c r="N474" s="24"/>
      <c r="O474" s="24"/>
      <c r="P474" s="24"/>
      <c r="Q474" s="24"/>
      <c r="R474" s="24"/>
      <c r="S474" s="24"/>
      <c r="T474" s="24"/>
      <c r="U474" s="15"/>
    </row>
    <row r="475" spans="1:21">
      <c r="A475" s="11"/>
      <c r="B475" s="15"/>
      <c r="C475" s="15"/>
      <c r="D475" s="15"/>
      <c r="E475" s="15"/>
      <c r="F475" s="15"/>
      <c r="G475" s="15"/>
      <c r="H475" s="15"/>
      <c r="I475" s="15"/>
      <c r="J475" s="15"/>
      <c r="N475" s="24"/>
      <c r="O475" s="24"/>
      <c r="P475" s="24"/>
      <c r="Q475" s="24"/>
      <c r="R475" s="24"/>
      <c r="S475" s="24"/>
      <c r="T475" s="24"/>
      <c r="U475" s="15"/>
    </row>
    <row r="476" spans="1:21">
      <c r="A476" s="11"/>
      <c r="B476" s="15"/>
      <c r="C476" s="15"/>
      <c r="D476" s="15"/>
      <c r="E476" s="15"/>
      <c r="F476" s="15"/>
      <c r="G476" s="15"/>
      <c r="H476" s="15"/>
      <c r="I476" s="15"/>
      <c r="J476" s="15"/>
      <c r="N476" s="24"/>
      <c r="O476" s="24"/>
      <c r="P476" s="24"/>
      <c r="Q476" s="24"/>
      <c r="R476" s="24"/>
      <c r="S476" s="24"/>
      <c r="T476" s="24"/>
      <c r="U476" s="15"/>
    </row>
    <row r="477" spans="1:21">
      <c r="A477" s="11"/>
      <c r="B477" s="15"/>
      <c r="C477" s="15"/>
      <c r="D477" s="15"/>
      <c r="E477" s="15"/>
      <c r="F477" s="15"/>
      <c r="G477" s="15"/>
      <c r="H477" s="15"/>
      <c r="I477" s="15"/>
      <c r="J477" s="15"/>
      <c r="N477" s="24"/>
      <c r="O477" s="24"/>
      <c r="P477" s="24"/>
      <c r="Q477" s="24"/>
      <c r="R477" s="24"/>
      <c r="S477" s="24"/>
      <c r="T477" s="24"/>
      <c r="U477" s="15"/>
    </row>
    <row r="478" spans="1:21">
      <c r="A478" s="11"/>
      <c r="B478" s="15"/>
      <c r="C478" s="15"/>
      <c r="D478" s="15"/>
      <c r="E478" s="15"/>
      <c r="F478" s="15"/>
      <c r="G478" s="15"/>
      <c r="H478" s="15"/>
      <c r="I478" s="15"/>
      <c r="J478" s="15"/>
      <c r="N478" s="24"/>
      <c r="O478" s="24"/>
      <c r="P478" s="24"/>
      <c r="Q478" s="24"/>
      <c r="R478" s="24"/>
      <c r="S478" s="24"/>
      <c r="T478" s="24"/>
      <c r="U478" s="15"/>
    </row>
    <row r="479" spans="1:21">
      <c r="A479" s="11"/>
      <c r="B479" s="15"/>
      <c r="C479" s="15"/>
      <c r="D479" s="15"/>
      <c r="E479" s="15"/>
      <c r="F479" s="15"/>
      <c r="G479" s="15"/>
      <c r="H479" s="15"/>
      <c r="I479" s="15"/>
      <c r="J479" s="15"/>
      <c r="N479" s="24"/>
      <c r="O479" s="24"/>
      <c r="P479" s="24"/>
      <c r="Q479" s="24"/>
      <c r="R479" s="24"/>
      <c r="S479" s="24"/>
      <c r="T479" s="24"/>
      <c r="U479" s="15"/>
    </row>
    <row r="480" spans="1:21">
      <c r="A480" s="11"/>
      <c r="B480" s="15"/>
      <c r="C480" s="15"/>
      <c r="D480" s="15"/>
      <c r="E480" s="15"/>
      <c r="F480" s="15"/>
      <c r="G480" s="15"/>
      <c r="H480" s="15"/>
      <c r="I480" s="15"/>
      <c r="J480" s="15"/>
      <c r="N480" s="24"/>
      <c r="O480" s="24"/>
      <c r="P480" s="24"/>
      <c r="Q480" s="24"/>
      <c r="R480" s="24"/>
      <c r="S480" s="24"/>
      <c r="T480" s="24"/>
      <c r="U480" s="15"/>
    </row>
    <row r="481" spans="1:21">
      <c r="A481" s="11"/>
      <c r="B481" s="15"/>
      <c r="C481" s="15"/>
      <c r="D481" s="15"/>
      <c r="E481" s="15"/>
      <c r="F481" s="15"/>
      <c r="G481" s="15"/>
      <c r="H481" s="15"/>
      <c r="I481" s="15"/>
      <c r="J481" s="15"/>
      <c r="N481" s="24"/>
      <c r="O481" s="24"/>
      <c r="P481" s="24"/>
      <c r="Q481" s="24"/>
      <c r="R481" s="24"/>
      <c r="S481" s="24"/>
      <c r="T481" s="24"/>
      <c r="U481" s="15"/>
    </row>
    <row r="482" spans="1:21">
      <c r="A482" s="11"/>
      <c r="B482" s="15"/>
      <c r="C482" s="15"/>
      <c r="D482" s="15"/>
      <c r="E482" s="15"/>
      <c r="F482" s="15"/>
      <c r="G482" s="15"/>
      <c r="H482" s="15"/>
      <c r="I482" s="15"/>
      <c r="J482" s="15"/>
      <c r="N482" s="24"/>
      <c r="O482" s="24"/>
      <c r="P482" s="24"/>
      <c r="Q482" s="24"/>
      <c r="R482" s="24"/>
      <c r="S482" s="24"/>
      <c r="T482" s="24"/>
      <c r="U482" s="15"/>
    </row>
    <row r="483" spans="1:21">
      <c r="A483" s="11"/>
      <c r="B483" s="15"/>
      <c r="C483" s="15"/>
      <c r="D483" s="15"/>
      <c r="E483" s="15"/>
      <c r="F483" s="15"/>
      <c r="G483" s="15"/>
      <c r="H483" s="15"/>
      <c r="I483" s="15"/>
      <c r="J483" s="15"/>
      <c r="N483" s="24"/>
      <c r="O483" s="24"/>
      <c r="P483" s="24"/>
      <c r="Q483" s="24"/>
      <c r="R483" s="24"/>
      <c r="S483" s="24"/>
      <c r="T483" s="24"/>
      <c r="U483" s="15"/>
    </row>
    <row r="484" spans="1:21">
      <c r="A484" s="11"/>
      <c r="B484" s="15"/>
      <c r="C484" s="15"/>
      <c r="D484" s="15"/>
      <c r="E484" s="15"/>
      <c r="F484" s="15"/>
      <c r="G484" s="15"/>
      <c r="H484" s="15"/>
      <c r="I484" s="15"/>
      <c r="J484" s="15"/>
      <c r="N484" s="24"/>
      <c r="O484" s="24"/>
      <c r="P484" s="24"/>
      <c r="Q484" s="24"/>
      <c r="R484" s="24"/>
      <c r="S484" s="24"/>
      <c r="T484" s="24"/>
      <c r="U484" s="15"/>
    </row>
    <row r="485" spans="1:21">
      <c r="A485" s="11"/>
      <c r="B485" s="15"/>
      <c r="C485" s="15"/>
      <c r="D485" s="15"/>
      <c r="E485" s="15"/>
      <c r="F485" s="15"/>
      <c r="G485" s="15"/>
      <c r="H485" s="15"/>
      <c r="I485" s="15"/>
      <c r="J485" s="15"/>
      <c r="N485" s="24"/>
      <c r="O485" s="24"/>
      <c r="P485" s="24"/>
      <c r="Q485" s="24"/>
      <c r="R485" s="24"/>
      <c r="S485" s="24"/>
      <c r="T485" s="24"/>
      <c r="U485" s="15"/>
    </row>
    <row r="486" spans="1:21">
      <c r="A486" s="11"/>
      <c r="B486" s="15"/>
      <c r="C486" s="15"/>
      <c r="D486" s="15"/>
      <c r="E486" s="15"/>
      <c r="F486" s="15"/>
      <c r="G486" s="15"/>
      <c r="H486" s="15"/>
      <c r="I486" s="15"/>
      <c r="J486" s="15"/>
      <c r="N486" s="24"/>
      <c r="O486" s="24"/>
      <c r="P486" s="24"/>
      <c r="Q486" s="24"/>
      <c r="R486" s="24"/>
      <c r="S486" s="24"/>
      <c r="T486" s="24"/>
      <c r="U486" s="15"/>
    </row>
    <row r="487" spans="1:21">
      <c r="A487" s="11"/>
      <c r="B487" s="15"/>
      <c r="C487" s="15"/>
      <c r="D487" s="15"/>
      <c r="E487" s="15"/>
      <c r="F487" s="15"/>
      <c r="G487" s="15"/>
      <c r="H487" s="15"/>
      <c r="I487" s="15"/>
      <c r="J487" s="15"/>
      <c r="N487" s="24"/>
      <c r="O487" s="24"/>
      <c r="P487" s="24"/>
      <c r="Q487" s="24"/>
      <c r="R487" s="24"/>
      <c r="S487" s="24"/>
      <c r="T487" s="24"/>
      <c r="U487" s="15"/>
    </row>
    <row r="488" spans="1:21">
      <c r="A488" s="11"/>
      <c r="B488" s="15"/>
      <c r="C488" s="15"/>
      <c r="D488" s="15"/>
      <c r="E488" s="15"/>
      <c r="F488" s="15"/>
      <c r="G488" s="15"/>
      <c r="H488" s="15"/>
      <c r="I488" s="15"/>
      <c r="J488" s="15"/>
      <c r="N488" s="24"/>
      <c r="O488" s="24"/>
      <c r="P488" s="24"/>
      <c r="Q488" s="24"/>
      <c r="R488" s="24"/>
      <c r="S488" s="24"/>
      <c r="T488" s="24"/>
      <c r="U488" s="15"/>
    </row>
    <row r="489" spans="1:21">
      <c r="A489" s="11"/>
      <c r="B489" s="15"/>
      <c r="C489" s="15"/>
      <c r="D489" s="15"/>
      <c r="E489" s="15"/>
      <c r="F489" s="15"/>
      <c r="G489" s="15"/>
      <c r="H489" s="15"/>
      <c r="I489" s="15"/>
      <c r="J489" s="15"/>
      <c r="N489" s="24"/>
      <c r="O489" s="24"/>
      <c r="P489" s="24"/>
      <c r="Q489" s="24"/>
      <c r="R489" s="24"/>
      <c r="S489" s="24"/>
      <c r="T489" s="24"/>
      <c r="U489" s="15"/>
    </row>
    <row r="490" spans="1:21">
      <c r="A490" s="11"/>
      <c r="B490" s="15"/>
      <c r="C490" s="15"/>
      <c r="D490" s="15"/>
      <c r="E490" s="15"/>
      <c r="F490" s="15"/>
      <c r="G490" s="15"/>
      <c r="H490" s="15"/>
      <c r="I490" s="15"/>
      <c r="J490" s="15"/>
      <c r="N490" s="24"/>
      <c r="O490" s="24"/>
      <c r="P490" s="24"/>
      <c r="Q490" s="24"/>
      <c r="R490" s="24"/>
      <c r="S490" s="24"/>
      <c r="T490" s="24"/>
      <c r="U490" s="15"/>
    </row>
    <row r="491" spans="1:21">
      <c r="A491" s="11"/>
      <c r="B491" s="15"/>
      <c r="C491" s="15"/>
      <c r="D491" s="15"/>
      <c r="E491" s="15"/>
      <c r="F491" s="15"/>
      <c r="G491" s="15"/>
      <c r="H491" s="15"/>
      <c r="I491" s="15"/>
      <c r="J491" s="15"/>
      <c r="N491" s="24"/>
      <c r="O491" s="24"/>
      <c r="P491" s="24"/>
      <c r="Q491" s="24"/>
      <c r="R491" s="24"/>
      <c r="S491" s="24"/>
      <c r="T491" s="24"/>
      <c r="U491" s="15"/>
    </row>
    <row r="492" spans="1:21">
      <c r="A492" s="11"/>
      <c r="B492" s="15"/>
      <c r="C492" s="15"/>
      <c r="D492" s="15"/>
      <c r="E492" s="15"/>
      <c r="F492" s="15"/>
      <c r="G492" s="15"/>
      <c r="H492" s="15"/>
      <c r="I492" s="15"/>
      <c r="J492" s="15"/>
      <c r="N492" s="24"/>
      <c r="O492" s="24"/>
      <c r="P492" s="24"/>
      <c r="Q492" s="24"/>
      <c r="R492" s="24"/>
      <c r="S492" s="24"/>
      <c r="T492" s="24"/>
      <c r="U492" s="15"/>
    </row>
    <row r="493" spans="1:21">
      <c r="A493" s="11"/>
      <c r="B493" s="15"/>
      <c r="C493" s="15"/>
      <c r="D493" s="15"/>
      <c r="E493" s="15"/>
      <c r="F493" s="15"/>
      <c r="G493" s="15"/>
      <c r="H493" s="15"/>
      <c r="I493" s="15"/>
      <c r="J493" s="15"/>
      <c r="N493" s="24"/>
      <c r="O493" s="24"/>
      <c r="P493" s="24"/>
      <c r="Q493" s="24"/>
      <c r="R493" s="24"/>
      <c r="S493" s="24"/>
      <c r="T493" s="24"/>
      <c r="U493" s="15"/>
    </row>
    <row r="494" spans="1:21">
      <c r="A494" s="11"/>
      <c r="B494" s="15"/>
      <c r="C494" s="15"/>
      <c r="D494" s="15"/>
      <c r="E494" s="15"/>
      <c r="F494" s="15"/>
      <c r="G494" s="15"/>
      <c r="H494" s="15"/>
      <c r="I494" s="15"/>
      <c r="J494" s="15"/>
      <c r="N494" s="24"/>
      <c r="O494" s="24"/>
      <c r="P494" s="24"/>
      <c r="Q494" s="24"/>
      <c r="R494" s="24"/>
      <c r="S494" s="24"/>
      <c r="T494" s="24"/>
      <c r="U494" s="15"/>
    </row>
    <row r="495" spans="1:21">
      <c r="A495" s="11"/>
      <c r="B495" s="15"/>
      <c r="C495" s="15"/>
      <c r="D495" s="15"/>
      <c r="E495" s="15"/>
      <c r="F495" s="15"/>
      <c r="G495" s="15"/>
      <c r="H495" s="15"/>
      <c r="I495" s="15"/>
      <c r="J495" s="15"/>
      <c r="N495" s="24"/>
      <c r="O495" s="24"/>
      <c r="P495" s="24"/>
      <c r="Q495" s="24"/>
      <c r="R495" s="24"/>
      <c r="S495" s="24"/>
      <c r="T495" s="24"/>
      <c r="U495" s="15"/>
    </row>
    <row r="496" spans="1:21">
      <c r="A496" s="11"/>
      <c r="B496" s="15"/>
      <c r="C496" s="15"/>
      <c r="D496" s="15"/>
      <c r="E496" s="15"/>
      <c r="F496" s="15"/>
      <c r="G496" s="15"/>
      <c r="H496" s="15"/>
      <c r="I496" s="15"/>
      <c r="J496" s="15"/>
      <c r="N496" s="24"/>
      <c r="O496" s="24"/>
      <c r="P496" s="24"/>
      <c r="Q496" s="24"/>
      <c r="R496" s="24"/>
      <c r="S496" s="24"/>
      <c r="T496" s="24"/>
      <c r="U496" s="15"/>
    </row>
    <row r="497" spans="1:21">
      <c r="A497" s="11"/>
      <c r="B497" s="15"/>
      <c r="C497" s="15"/>
      <c r="D497" s="15"/>
      <c r="E497" s="15"/>
      <c r="F497" s="15"/>
      <c r="G497" s="15"/>
      <c r="H497" s="15"/>
      <c r="I497" s="15"/>
      <c r="J497" s="15"/>
      <c r="N497" s="24"/>
      <c r="O497" s="24"/>
      <c r="P497" s="24"/>
      <c r="Q497" s="24"/>
      <c r="R497" s="24"/>
      <c r="S497" s="24"/>
      <c r="T497" s="24"/>
      <c r="U497" s="15"/>
    </row>
    <row r="498" spans="1:21">
      <c r="A498" s="11"/>
      <c r="B498" s="15"/>
      <c r="C498" s="15"/>
      <c r="D498" s="15"/>
      <c r="E498" s="15"/>
      <c r="F498" s="15"/>
      <c r="G498" s="15"/>
      <c r="H498" s="15"/>
      <c r="I498" s="15"/>
      <c r="J498" s="15"/>
      <c r="N498" s="24"/>
      <c r="O498" s="24"/>
      <c r="P498" s="24"/>
      <c r="Q498" s="24"/>
      <c r="R498" s="24"/>
      <c r="S498" s="24"/>
      <c r="T498" s="24"/>
      <c r="U498" s="15"/>
    </row>
    <row r="499" spans="1:21">
      <c r="A499" s="11"/>
      <c r="B499" s="15"/>
      <c r="C499" s="15"/>
      <c r="D499" s="15"/>
      <c r="E499" s="15"/>
      <c r="F499" s="15"/>
      <c r="G499" s="15"/>
      <c r="H499" s="15"/>
      <c r="I499" s="15"/>
      <c r="J499" s="15"/>
      <c r="N499" s="24"/>
      <c r="O499" s="24"/>
      <c r="P499" s="24"/>
      <c r="Q499" s="24"/>
      <c r="R499" s="24"/>
      <c r="S499" s="24"/>
      <c r="T499" s="24"/>
      <c r="U499" s="15"/>
    </row>
    <row r="500" spans="1:21">
      <c r="A500" s="11"/>
      <c r="B500" s="15"/>
      <c r="C500" s="15"/>
      <c r="D500" s="15"/>
      <c r="E500" s="15"/>
      <c r="F500" s="15"/>
      <c r="G500" s="15"/>
      <c r="H500" s="15"/>
      <c r="I500" s="15"/>
      <c r="J500" s="15"/>
      <c r="N500" s="24"/>
      <c r="O500" s="24"/>
      <c r="P500" s="24"/>
      <c r="Q500" s="24"/>
      <c r="R500" s="24"/>
      <c r="S500" s="24"/>
      <c r="T500" s="24"/>
      <c r="U500" s="15"/>
    </row>
    <row r="501" spans="1:21">
      <c r="A501" s="11"/>
      <c r="B501" s="15"/>
      <c r="C501" s="15"/>
      <c r="D501" s="15"/>
      <c r="E501" s="15"/>
      <c r="F501" s="15"/>
      <c r="G501" s="15"/>
      <c r="H501" s="15"/>
      <c r="I501" s="15"/>
      <c r="J501" s="15"/>
      <c r="N501" s="24"/>
      <c r="O501" s="24"/>
      <c r="P501" s="24"/>
      <c r="Q501" s="24"/>
      <c r="R501" s="24"/>
      <c r="S501" s="24"/>
      <c r="T501" s="24"/>
      <c r="U501" s="15"/>
    </row>
    <row r="502" spans="1:21">
      <c r="A502" s="11"/>
      <c r="B502" s="15"/>
      <c r="C502" s="15"/>
      <c r="D502" s="15"/>
      <c r="E502" s="15"/>
      <c r="F502" s="15"/>
      <c r="G502" s="15"/>
      <c r="H502" s="15"/>
      <c r="I502" s="15"/>
      <c r="J502" s="15"/>
      <c r="N502" s="24"/>
      <c r="O502" s="24"/>
      <c r="P502" s="24"/>
      <c r="Q502" s="24"/>
      <c r="R502" s="24"/>
      <c r="S502" s="24"/>
      <c r="T502" s="24"/>
      <c r="U502" s="15"/>
    </row>
    <row r="503" spans="1:21">
      <c r="A503" s="11"/>
      <c r="B503" s="15"/>
      <c r="C503" s="15"/>
      <c r="D503" s="15"/>
      <c r="E503" s="15"/>
      <c r="F503" s="15"/>
      <c r="G503" s="15"/>
      <c r="H503" s="15"/>
      <c r="I503" s="15"/>
      <c r="J503" s="15"/>
      <c r="N503" s="24"/>
      <c r="O503" s="24"/>
      <c r="P503" s="24"/>
      <c r="Q503" s="24"/>
      <c r="R503" s="24"/>
      <c r="S503" s="24"/>
      <c r="T503" s="24"/>
      <c r="U503" s="15"/>
    </row>
    <row r="504" spans="1:21">
      <c r="A504" s="11"/>
      <c r="B504" s="15"/>
      <c r="C504" s="15"/>
      <c r="D504" s="15"/>
      <c r="E504" s="15"/>
      <c r="F504" s="15"/>
      <c r="G504" s="15"/>
      <c r="H504" s="15"/>
      <c r="I504" s="15"/>
      <c r="J504" s="15"/>
      <c r="N504" s="24"/>
      <c r="O504" s="24"/>
      <c r="P504" s="24"/>
      <c r="Q504" s="24"/>
      <c r="R504" s="24"/>
      <c r="S504" s="24"/>
      <c r="T504" s="24"/>
      <c r="U504" s="15"/>
    </row>
    <row r="505" spans="1:21">
      <c r="A505" s="11"/>
      <c r="B505" s="15"/>
      <c r="C505" s="15"/>
      <c r="D505" s="15"/>
      <c r="E505" s="15"/>
      <c r="F505" s="15"/>
      <c r="G505" s="15"/>
      <c r="H505" s="15"/>
      <c r="I505" s="15"/>
      <c r="J505" s="15"/>
      <c r="N505" s="24"/>
      <c r="O505" s="24"/>
      <c r="P505" s="24"/>
      <c r="Q505" s="24"/>
      <c r="R505" s="24"/>
      <c r="S505" s="24"/>
      <c r="T505" s="24"/>
      <c r="U505" s="15"/>
    </row>
    <row r="506" spans="1:21">
      <c r="A506" s="11"/>
      <c r="B506" s="15"/>
      <c r="C506" s="15"/>
      <c r="D506" s="15"/>
      <c r="E506" s="15"/>
      <c r="F506" s="15"/>
      <c r="G506" s="15"/>
      <c r="H506" s="15"/>
      <c r="I506" s="15"/>
      <c r="J506" s="15"/>
      <c r="N506" s="24"/>
      <c r="O506" s="24"/>
      <c r="P506" s="24"/>
      <c r="Q506" s="24"/>
      <c r="R506" s="24"/>
      <c r="S506" s="24"/>
      <c r="T506" s="24"/>
      <c r="U506" s="15"/>
    </row>
    <row r="507" spans="1:21">
      <c r="A507" s="11"/>
      <c r="B507" s="15"/>
      <c r="C507" s="15"/>
      <c r="D507" s="15"/>
      <c r="E507" s="15"/>
      <c r="F507" s="15"/>
      <c r="G507" s="15"/>
      <c r="H507" s="15"/>
      <c r="I507" s="15"/>
      <c r="J507" s="15"/>
      <c r="N507" s="24"/>
      <c r="O507" s="24"/>
      <c r="P507" s="24"/>
      <c r="Q507" s="24"/>
      <c r="R507" s="24"/>
      <c r="S507" s="24"/>
      <c r="T507" s="24"/>
      <c r="U507" s="15"/>
    </row>
    <row r="508" spans="1:21">
      <c r="A508" s="11"/>
      <c r="B508" s="15"/>
      <c r="C508" s="15"/>
      <c r="D508" s="15"/>
      <c r="E508" s="15"/>
      <c r="F508" s="15"/>
      <c r="G508" s="15"/>
      <c r="H508" s="15"/>
      <c r="I508" s="15"/>
      <c r="J508" s="15"/>
      <c r="N508" s="24"/>
      <c r="O508" s="24"/>
      <c r="P508" s="24"/>
      <c r="Q508" s="24"/>
      <c r="R508" s="24"/>
      <c r="S508" s="24"/>
      <c r="T508" s="24"/>
      <c r="U508" s="15"/>
    </row>
    <row r="509" spans="1:21">
      <c r="A509" s="11"/>
      <c r="B509" s="15"/>
      <c r="C509" s="15"/>
      <c r="D509" s="15"/>
      <c r="E509" s="15"/>
      <c r="F509" s="15"/>
      <c r="G509" s="15"/>
      <c r="H509" s="15"/>
      <c r="I509" s="15"/>
      <c r="J509" s="15"/>
      <c r="N509" s="24"/>
      <c r="O509" s="24"/>
      <c r="P509" s="24"/>
      <c r="Q509" s="24"/>
      <c r="R509" s="24"/>
      <c r="S509" s="24"/>
      <c r="T509" s="24"/>
      <c r="U509" s="15"/>
    </row>
    <row r="510" spans="1:21">
      <c r="A510" s="11"/>
      <c r="B510" s="15"/>
      <c r="C510" s="15"/>
      <c r="D510" s="15"/>
      <c r="E510" s="15"/>
      <c r="F510" s="15"/>
      <c r="G510" s="15"/>
      <c r="H510" s="15"/>
      <c r="I510" s="15"/>
      <c r="J510" s="15"/>
      <c r="N510" s="24"/>
      <c r="O510" s="24"/>
      <c r="P510" s="24"/>
      <c r="Q510" s="24"/>
      <c r="R510" s="24"/>
      <c r="S510" s="24"/>
      <c r="T510" s="24"/>
      <c r="U510" s="15"/>
    </row>
    <row r="511" spans="1:21">
      <c r="A511" s="11"/>
      <c r="B511" s="15"/>
      <c r="C511" s="15"/>
      <c r="D511" s="15"/>
      <c r="E511" s="15"/>
      <c r="F511" s="15"/>
      <c r="G511" s="15"/>
      <c r="H511" s="15"/>
      <c r="I511" s="15"/>
      <c r="J511" s="15"/>
      <c r="N511" s="24"/>
      <c r="O511" s="24"/>
      <c r="P511" s="24"/>
      <c r="Q511" s="24"/>
      <c r="R511" s="24"/>
      <c r="S511" s="24"/>
      <c r="T511" s="24"/>
      <c r="U511" s="15"/>
    </row>
    <row r="512" spans="1:21">
      <c r="A512" s="11"/>
      <c r="B512" s="15"/>
      <c r="C512" s="15"/>
      <c r="D512" s="15"/>
      <c r="E512" s="15"/>
      <c r="F512" s="15"/>
      <c r="G512" s="15"/>
      <c r="H512" s="15"/>
      <c r="I512" s="15"/>
      <c r="J512" s="15"/>
      <c r="N512" s="24"/>
      <c r="O512" s="24"/>
      <c r="P512" s="24"/>
      <c r="Q512" s="24"/>
      <c r="R512" s="24"/>
      <c r="S512" s="24"/>
      <c r="T512" s="24"/>
      <c r="U512" s="15"/>
    </row>
    <row r="513" spans="1:21">
      <c r="A513" s="11"/>
      <c r="B513" s="15"/>
      <c r="C513" s="15"/>
      <c r="D513" s="15"/>
      <c r="E513" s="15"/>
      <c r="F513" s="15"/>
      <c r="G513" s="15"/>
      <c r="H513" s="15"/>
      <c r="I513" s="15"/>
      <c r="J513" s="15"/>
      <c r="N513" s="24"/>
      <c r="O513" s="24"/>
      <c r="P513" s="24"/>
      <c r="Q513" s="24"/>
      <c r="R513" s="24"/>
      <c r="S513" s="24"/>
      <c r="T513" s="24"/>
      <c r="U513" s="15"/>
    </row>
    <row r="514" spans="1:21">
      <c r="A514" s="11"/>
      <c r="B514" s="15"/>
      <c r="C514" s="15"/>
      <c r="D514" s="15"/>
      <c r="E514" s="15"/>
      <c r="F514" s="15"/>
      <c r="G514" s="15"/>
      <c r="H514" s="15"/>
      <c r="I514" s="15"/>
      <c r="J514" s="15"/>
      <c r="N514" s="24"/>
      <c r="O514" s="24"/>
      <c r="P514" s="24"/>
      <c r="Q514" s="24"/>
      <c r="R514" s="24"/>
      <c r="S514" s="24"/>
      <c r="T514" s="24"/>
      <c r="U514" s="15"/>
    </row>
    <row r="515" spans="1:21">
      <c r="A515" s="11"/>
      <c r="B515" s="15"/>
      <c r="C515" s="15"/>
      <c r="D515" s="15"/>
      <c r="E515" s="15"/>
      <c r="F515" s="15"/>
      <c r="G515" s="15"/>
      <c r="H515" s="15"/>
      <c r="I515" s="15"/>
      <c r="J515" s="15"/>
      <c r="N515" s="24"/>
      <c r="O515" s="24"/>
      <c r="P515" s="24"/>
      <c r="Q515" s="24"/>
      <c r="R515" s="24"/>
      <c r="S515" s="24"/>
      <c r="T515" s="24"/>
      <c r="U515" s="15"/>
    </row>
    <row r="516" spans="1:21">
      <c r="A516" s="11"/>
      <c r="B516" s="15"/>
      <c r="C516" s="15"/>
      <c r="D516" s="15"/>
      <c r="E516" s="15"/>
      <c r="F516" s="15"/>
      <c r="G516" s="15"/>
      <c r="H516" s="15"/>
      <c r="I516" s="15"/>
      <c r="J516" s="15"/>
      <c r="N516" s="24"/>
      <c r="O516" s="24"/>
      <c r="P516" s="24"/>
      <c r="Q516" s="24"/>
      <c r="R516" s="24"/>
      <c r="S516" s="24"/>
      <c r="T516" s="24"/>
      <c r="U516" s="15"/>
    </row>
    <row r="517" spans="1:21">
      <c r="A517" s="11"/>
      <c r="B517" s="15"/>
      <c r="C517" s="15"/>
      <c r="D517" s="15"/>
      <c r="E517" s="15"/>
      <c r="F517" s="15"/>
      <c r="G517" s="15"/>
      <c r="H517" s="15"/>
      <c r="I517" s="15"/>
      <c r="J517" s="15"/>
      <c r="N517" s="24"/>
      <c r="O517" s="24"/>
      <c r="P517" s="24"/>
      <c r="Q517" s="24"/>
      <c r="R517" s="24"/>
      <c r="S517" s="24"/>
      <c r="T517" s="24"/>
      <c r="U517" s="15"/>
    </row>
    <row r="518" spans="1:21">
      <c r="A518" s="11"/>
      <c r="B518" s="15"/>
      <c r="C518" s="15"/>
      <c r="D518" s="15"/>
      <c r="E518" s="15"/>
      <c r="F518" s="15"/>
      <c r="G518" s="15"/>
      <c r="H518" s="15"/>
      <c r="I518" s="15"/>
      <c r="J518" s="15"/>
      <c r="N518" s="24"/>
      <c r="O518" s="24"/>
      <c r="P518" s="24"/>
      <c r="Q518" s="24"/>
      <c r="R518" s="24"/>
      <c r="S518" s="24"/>
      <c r="T518" s="24"/>
      <c r="U518" s="15"/>
    </row>
    <row r="519" spans="1:21">
      <c r="A519" s="11"/>
      <c r="B519" s="15"/>
      <c r="C519" s="15"/>
      <c r="D519" s="15"/>
      <c r="E519" s="15"/>
      <c r="F519" s="15"/>
      <c r="G519" s="15"/>
      <c r="H519" s="15"/>
      <c r="I519" s="15"/>
      <c r="J519" s="15"/>
      <c r="N519" s="24"/>
      <c r="O519" s="24"/>
      <c r="P519" s="24"/>
      <c r="Q519" s="24"/>
      <c r="R519" s="24"/>
      <c r="S519" s="24"/>
      <c r="T519" s="24"/>
      <c r="U519" s="15"/>
    </row>
    <row r="520" spans="1:21">
      <c r="A520" s="11"/>
      <c r="B520" s="15"/>
      <c r="C520" s="15"/>
      <c r="D520" s="15"/>
      <c r="E520" s="15"/>
      <c r="F520" s="15"/>
      <c r="G520" s="15"/>
      <c r="H520" s="15"/>
      <c r="I520" s="15"/>
      <c r="J520" s="15"/>
      <c r="N520" s="24"/>
      <c r="O520" s="24"/>
      <c r="P520" s="24"/>
      <c r="Q520" s="24"/>
      <c r="R520" s="24"/>
      <c r="S520" s="24"/>
      <c r="T520" s="24"/>
      <c r="U520" s="15"/>
    </row>
    <row r="521" spans="1:21">
      <c r="A521" s="11"/>
      <c r="B521" s="15"/>
      <c r="C521" s="15"/>
      <c r="D521" s="15"/>
      <c r="E521" s="15"/>
      <c r="F521" s="15"/>
      <c r="G521" s="15"/>
      <c r="H521" s="15"/>
      <c r="I521" s="15"/>
      <c r="J521" s="15"/>
      <c r="N521" s="24"/>
      <c r="O521" s="24"/>
      <c r="P521" s="24"/>
      <c r="Q521" s="24"/>
      <c r="R521" s="24"/>
      <c r="S521" s="24"/>
      <c r="T521" s="24"/>
      <c r="U521" s="15"/>
    </row>
    <row r="522" spans="1:21">
      <c r="A522" s="11"/>
      <c r="B522" s="15"/>
      <c r="C522" s="15"/>
      <c r="D522" s="15"/>
      <c r="E522" s="15"/>
      <c r="F522" s="15"/>
      <c r="G522" s="15"/>
      <c r="H522" s="15"/>
      <c r="I522" s="15"/>
      <c r="J522" s="15"/>
      <c r="N522" s="24"/>
      <c r="O522" s="24"/>
      <c r="P522" s="24"/>
      <c r="Q522" s="24"/>
      <c r="R522" s="24"/>
      <c r="S522" s="24"/>
      <c r="T522" s="24"/>
      <c r="U522" s="15"/>
    </row>
    <row r="523" spans="1:21">
      <c r="A523" s="11"/>
      <c r="B523" s="15"/>
      <c r="C523" s="15"/>
      <c r="D523" s="15"/>
      <c r="E523" s="15"/>
      <c r="F523" s="15"/>
      <c r="G523" s="15"/>
      <c r="H523" s="15"/>
      <c r="I523" s="15"/>
      <c r="J523" s="15"/>
      <c r="N523" s="24"/>
      <c r="O523" s="24"/>
      <c r="P523" s="24"/>
      <c r="Q523" s="24"/>
      <c r="R523" s="24"/>
      <c r="S523" s="24"/>
      <c r="T523" s="24"/>
      <c r="U523" s="15"/>
    </row>
    <row r="524" spans="1:21">
      <c r="A524" s="11"/>
      <c r="B524" s="15"/>
      <c r="C524" s="15"/>
      <c r="D524" s="15"/>
      <c r="E524" s="15"/>
      <c r="F524" s="15"/>
      <c r="G524" s="15"/>
      <c r="H524" s="15"/>
      <c r="I524" s="15"/>
      <c r="J524" s="15"/>
      <c r="N524" s="24"/>
      <c r="O524" s="24"/>
      <c r="P524" s="24"/>
      <c r="Q524" s="24"/>
      <c r="R524" s="24"/>
      <c r="S524" s="24"/>
      <c r="T524" s="24"/>
      <c r="U524" s="15"/>
    </row>
    <row r="525" spans="1:21">
      <c r="A525" s="11"/>
      <c r="B525" s="15"/>
      <c r="C525" s="15"/>
      <c r="D525" s="15"/>
      <c r="E525" s="15"/>
      <c r="F525" s="15"/>
      <c r="G525" s="15"/>
      <c r="H525" s="15"/>
      <c r="I525" s="15"/>
      <c r="J525" s="15"/>
      <c r="N525" s="24"/>
      <c r="O525" s="24"/>
      <c r="P525" s="24"/>
      <c r="Q525" s="24"/>
      <c r="R525" s="24"/>
      <c r="S525" s="24"/>
      <c r="T525" s="24"/>
      <c r="U525" s="15"/>
    </row>
    <row r="526" spans="1:21">
      <c r="A526" s="11"/>
      <c r="B526" s="15"/>
      <c r="C526" s="15"/>
      <c r="D526" s="15"/>
      <c r="E526" s="15"/>
      <c r="F526" s="15"/>
      <c r="G526" s="15"/>
      <c r="H526" s="15"/>
      <c r="I526" s="15"/>
      <c r="J526" s="15"/>
      <c r="N526" s="24"/>
      <c r="O526" s="24"/>
      <c r="P526" s="24"/>
      <c r="Q526" s="24"/>
      <c r="R526" s="24"/>
      <c r="S526" s="24"/>
      <c r="T526" s="24"/>
      <c r="U526" s="15"/>
    </row>
    <row r="527" spans="1:21">
      <c r="A527" s="11"/>
      <c r="B527" s="15"/>
      <c r="C527" s="15"/>
      <c r="D527" s="15"/>
      <c r="E527" s="15"/>
      <c r="F527" s="15"/>
      <c r="G527" s="15"/>
      <c r="H527" s="15"/>
      <c r="I527" s="15"/>
      <c r="J527" s="15"/>
      <c r="N527" s="24"/>
      <c r="O527" s="24"/>
      <c r="P527" s="24"/>
      <c r="Q527" s="24"/>
      <c r="R527" s="24"/>
      <c r="S527" s="24"/>
      <c r="T527" s="24"/>
      <c r="U527" s="15"/>
    </row>
    <row r="528" spans="1:21">
      <c r="A528" s="11"/>
      <c r="B528" s="15"/>
      <c r="C528" s="15"/>
      <c r="D528" s="15"/>
      <c r="E528" s="15"/>
      <c r="F528" s="15"/>
      <c r="G528" s="15"/>
      <c r="H528" s="15"/>
      <c r="I528" s="15"/>
      <c r="J528" s="15"/>
      <c r="N528" s="24"/>
      <c r="O528" s="24"/>
      <c r="P528" s="24"/>
      <c r="Q528" s="24"/>
      <c r="R528" s="24"/>
      <c r="S528" s="24"/>
      <c r="T528" s="24"/>
      <c r="U528" s="15"/>
    </row>
    <row r="529" spans="1:21">
      <c r="A529" s="11"/>
      <c r="B529" s="15"/>
      <c r="C529" s="15"/>
      <c r="D529" s="15"/>
      <c r="E529" s="15"/>
      <c r="F529" s="15"/>
      <c r="G529" s="15"/>
      <c r="H529" s="15"/>
      <c r="I529" s="15"/>
      <c r="J529" s="15"/>
      <c r="N529" s="24"/>
      <c r="O529" s="24"/>
      <c r="P529" s="24"/>
      <c r="Q529" s="24"/>
      <c r="R529" s="24"/>
      <c r="S529" s="24"/>
      <c r="T529" s="24"/>
      <c r="U529" s="15"/>
    </row>
    <row r="530" spans="1:21">
      <c r="A530" s="11"/>
      <c r="B530" s="15"/>
      <c r="C530" s="15"/>
      <c r="D530" s="15"/>
      <c r="E530" s="15"/>
      <c r="F530" s="15"/>
      <c r="G530" s="15"/>
      <c r="H530" s="15"/>
      <c r="I530" s="15"/>
      <c r="J530" s="15"/>
      <c r="N530" s="24"/>
      <c r="O530" s="24"/>
      <c r="P530" s="24"/>
      <c r="Q530" s="24"/>
      <c r="R530" s="24"/>
      <c r="S530" s="24"/>
      <c r="T530" s="24"/>
      <c r="U530" s="15"/>
    </row>
    <row r="531" spans="1:21">
      <c r="A531" s="11"/>
      <c r="B531" s="15"/>
      <c r="C531" s="15"/>
      <c r="D531" s="15"/>
      <c r="E531" s="15"/>
      <c r="F531" s="15"/>
      <c r="G531" s="15"/>
      <c r="H531" s="15"/>
      <c r="I531" s="15"/>
      <c r="J531" s="15"/>
      <c r="N531" s="24"/>
      <c r="O531" s="24"/>
      <c r="P531" s="24"/>
      <c r="Q531" s="24"/>
      <c r="R531" s="24"/>
      <c r="S531" s="24"/>
      <c r="T531" s="24"/>
      <c r="U531" s="15"/>
    </row>
    <row r="532" spans="1:21">
      <c r="A532" s="11"/>
      <c r="B532" s="15"/>
      <c r="C532" s="15"/>
      <c r="D532" s="15"/>
      <c r="E532" s="15"/>
      <c r="F532" s="15"/>
      <c r="G532" s="15"/>
      <c r="H532" s="15"/>
      <c r="I532" s="15"/>
      <c r="J532" s="15"/>
      <c r="N532" s="24"/>
      <c r="O532" s="24"/>
      <c r="P532" s="24"/>
      <c r="Q532" s="24"/>
      <c r="R532" s="24"/>
      <c r="S532" s="24"/>
      <c r="T532" s="24"/>
      <c r="U532" s="15"/>
    </row>
    <row r="533" spans="1:21">
      <c r="A533" s="11"/>
      <c r="B533" s="15"/>
      <c r="C533" s="15"/>
      <c r="D533" s="15"/>
      <c r="E533" s="15"/>
      <c r="F533" s="15"/>
      <c r="G533" s="15"/>
      <c r="H533" s="15"/>
      <c r="I533" s="15"/>
      <c r="J533" s="15"/>
      <c r="N533" s="24"/>
      <c r="O533" s="24"/>
      <c r="P533" s="24"/>
      <c r="Q533" s="24"/>
      <c r="R533" s="24"/>
      <c r="S533" s="24"/>
      <c r="T533" s="24"/>
      <c r="U533" s="15"/>
    </row>
    <row r="534" spans="1:21">
      <c r="A534" s="11"/>
      <c r="B534" s="15"/>
      <c r="C534" s="15"/>
      <c r="D534" s="15"/>
      <c r="E534" s="15"/>
      <c r="F534" s="15"/>
      <c r="G534" s="15"/>
      <c r="H534" s="15"/>
      <c r="I534" s="15"/>
      <c r="J534" s="15"/>
      <c r="N534" s="24"/>
      <c r="O534" s="24"/>
      <c r="P534" s="24"/>
      <c r="Q534" s="24"/>
      <c r="R534" s="24"/>
      <c r="S534" s="24"/>
      <c r="T534" s="24"/>
      <c r="U534" s="15"/>
    </row>
    <row r="535" spans="1:21">
      <c r="A535" s="11"/>
      <c r="B535" s="15"/>
      <c r="C535" s="15"/>
      <c r="D535" s="15"/>
      <c r="E535" s="15"/>
      <c r="F535" s="15"/>
      <c r="G535" s="15"/>
      <c r="H535" s="15"/>
      <c r="I535" s="15"/>
      <c r="J535" s="15"/>
      <c r="N535" s="24"/>
      <c r="O535" s="24"/>
      <c r="P535" s="24"/>
      <c r="Q535" s="24"/>
      <c r="R535" s="24"/>
      <c r="S535" s="24"/>
      <c r="T535" s="24"/>
      <c r="U535" s="15"/>
    </row>
    <row r="536" spans="1:21">
      <c r="A536" s="11"/>
      <c r="B536" s="15"/>
      <c r="C536" s="15"/>
      <c r="D536" s="15"/>
      <c r="E536" s="15"/>
      <c r="F536" s="15"/>
      <c r="G536" s="15"/>
      <c r="H536" s="15"/>
      <c r="I536" s="15"/>
      <c r="J536" s="15"/>
      <c r="N536" s="24"/>
      <c r="O536" s="24"/>
      <c r="P536" s="24"/>
      <c r="Q536" s="24"/>
      <c r="R536" s="24"/>
      <c r="S536" s="24"/>
      <c r="T536" s="24"/>
      <c r="U536" s="15"/>
    </row>
    <row r="537" spans="1:21">
      <c r="A537" s="11"/>
      <c r="B537" s="15"/>
      <c r="C537" s="15"/>
      <c r="D537" s="15"/>
      <c r="E537" s="15"/>
      <c r="F537" s="15"/>
      <c r="G537" s="15"/>
      <c r="H537" s="15"/>
      <c r="I537" s="15"/>
      <c r="J537" s="15"/>
      <c r="N537" s="24"/>
      <c r="O537" s="24"/>
      <c r="P537" s="24"/>
      <c r="Q537" s="24"/>
      <c r="R537" s="24"/>
      <c r="S537" s="24"/>
      <c r="T537" s="24"/>
      <c r="U537" s="15"/>
    </row>
    <row r="538" spans="1:21">
      <c r="A538" s="11"/>
      <c r="B538" s="15"/>
      <c r="C538" s="15"/>
      <c r="D538" s="15"/>
      <c r="E538" s="15"/>
      <c r="F538" s="15"/>
      <c r="G538" s="15"/>
      <c r="H538" s="15"/>
      <c r="I538" s="15"/>
      <c r="J538" s="15"/>
      <c r="N538" s="24"/>
      <c r="O538" s="24"/>
      <c r="P538" s="24"/>
      <c r="Q538" s="24"/>
      <c r="R538" s="24"/>
      <c r="S538" s="24"/>
      <c r="T538" s="24"/>
      <c r="U538" s="15"/>
    </row>
    <row r="539" spans="1:21">
      <c r="A539" s="11"/>
      <c r="B539" s="15"/>
      <c r="C539" s="15"/>
      <c r="D539" s="15"/>
      <c r="E539" s="15"/>
      <c r="F539" s="15"/>
      <c r="G539" s="15"/>
      <c r="H539" s="15"/>
      <c r="I539" s="15"/>
      <c r="J539" s="15"/>
      <c r="N539" s="24"/>
      <c r="O539" s="24"/>
      <c r="P539" s="24"/>
      <c r="Q539" s="24"/>
      <c r="R539" s="24"/>
      <c r="S539" s="24"/>
      <c r="T539" s="24"/>
      <c r="U539" s="15"/>
    </row>
    <row r="540" spans="1:21">
      <c r="A540" s="11"/>
      <c r="B540" s="15"/>
      <c r="C540" s="15"/>
      <c r="D540" s="15"/>
      <c r="E540" s="15"/>
      <c r="F540" s="15"/>
      <c r="G540" s="15"/>
      <c r="H540" s="15"/>
      <c r="I540" s="15"/>
      <c r="J540" s="15"/>
      <c r="N540" s="24"/>
      <c r="O540" s="24"/>
      <c r="P540" s="24"/>
      <c r="Q540" s="24"/>
      <c r="R540" s="24"/>
      <c r="S540" s="24"/>
      <c r="T540" s="24"/>
      <c r="U540" s="15"/>
    </row>
    <row r="541" spans="1:21">
      <c r="A541" s="11"/>
      <c r="B541" s="15"/>
      <c r="C541" s="15"/>
      <c r="D541" s="15"/>
      <c r="E541" s="15"/>
      <c r="F541" s="15"/>
      <c r="G541" s="15"/>
      <c r="H541" s="15"/>
      <c r="I541" s="15"/>
      <c r="J541" s="15"/>
      <c r="N541" s="24"/>
      <c r="O541" s="24"/>
      <c r="P541" s="24"/>
      <c r="Q541" s="24"/>
      <c r="R541" s="24"/>
      <c r="S541" s="24"/>
      <c r="T541" s="24"/>
      <c r="U541" s="15"/>
    </row>
    <row r="542" spans="1:21">
      <c r="A542" s="11"/>
      <c r="B542" s="15"/>
      <c r="C542" s="15"/>
      <c r="D542" s="15"/>
      <c r="E542" s="15"/>
      <c r="F542" s="15"/>
      <c r="G542" s="15"/>
      <c r="H542" s="15"/>
      <c r="I542" s="15"/>
      <c r="J542" s="15"/>
      <c r="N542" s="24"/>
      <c r="O542" s="24"/>
      <c r="P542" s="24"/>
      <c r="Q542" s="24"/>
      <c r="R542" s="24"/>
      <c r="S542" s="24"/>
      <c r="T542" s="24"/>
      <c r="U542" s="15"/>
    </row>
    <row r="543" spans="1:21">
      <c r="A543" s="11"/>
      <c r="B543" s="15"/>
      <c r="C543" s="15"/>
      <c r="D543" s="15"/>
      <c r="E543" s="15"/>
      <c r="F543" s="15"/>
      <c r="G543" s="15"/>
      <c r="H543" s="15"/>
      <c r="I543" s="15"/>
      <c r="J543" s="15"/>
      <c r="N543" s="24"/>
      <c r="O543" s="24"/>
      <c r="P543" s="24"/>
      <c r="Q543" s="24"/>
      <c r="R543" s="24"/>
      <c r="S543" s="24"/>
      <c r="T543" s="24"/>
      <c r="U543" s="15"/>
    </row>
    <row r="544" spans="1:21">
      <c r="A544" s="11"/>
      <c r="B544" s="15"/>
      <c r="C544" s="15"/>
      <c r="D544" s="15"/>
      <c r="E544" s="15"/>
      <c r="F544" s="15"/>
      <c r="G544" s="15"/>
      <c r="H544" s="15"/>
      <c r="I544" s="15"/>
      <c r="J544" s="15"/>
      <c r="N544" s="24"/>
      <c r="O544" s="24"/>
      <c r="P544" s="24"/>
      <c r="Q544" s="24"/>
      <c r="R544" s="24"/>
      <c r="S544" s="24"/>
      <c r="T544" s="24"/>
      <c r="U544" s="15"/>
    </row>
    <row r="545" spans="1:21">
      <c r="A545" s="11"/>
      <c r="B545" s="15"/>
      <c r="C545" s="15"/>
      <c r="D545" s="15"/>
      <c r="E545" s="15"/>
      <c r="F545" s="15"/>
      <c r="G545" s="15"/>
      <c r="H545" s="15"/>
      <c r="I545" s="15"/>
      <c r="J545" s="15"/>
      <c r="N545" s="24"/>
      <c r="O545" s="24"/>
      <c r="P545" s="24"/>
      <c r="Q545" s="24"/>
      <c r="R545" s="24"/>
      <c r="S545" s="24"/>
      <c r="T545" s="24"/>
      <c r="U545" s="15"/>
    </row>
    <row r="546" spans="1:21">
      <c r="A546" s="11"/>
      <c r="B546" s="15"/>
      <c r="C546" s="15"/>
      <c r="D546" s="15"/>
      <c r="E546" s="15"/>
      <c r="F546" s="15"/>
      <c r="G546" s="15"/>
      <c r="H546" s="15"/>
      <c r="I546" s="15"/>
      <c r="J546" s="15"/>
      <c r="N546" s="24"/>
      <c r="O546" s="24"/>
      <c r="P546" s="24"/>
      <c r="Q546" s="24"/>
      <c r="R546" s="24"/>
      <c r="S546" s="24"/>
      <c r="T546" s="24"/>
      <c r="U546" s="15"/>
    </row>
    <row r="547" spans="1:21">
      <c r="A547" s="11"/>
      <c r="B547" s="15"/>
      <c r="C547" s="15"/>
      <c r="D547" s="15"/>
      <c r="E547" s="15"/>
      <c r="F547" s="15"/>
      <c r="G547" s="15"/>
      <c r="H547" s="15"/>
      <c r="I547" s="15"/>
      <c r="J547" s="15"/>
      <c r="N547" s="24"/>
      <c r="O547" s="24"/>
      <c r="P547" s="24"/>
      <c r="Q547" s="24"/>
      <c r="R547" s="24"/>
      <c r="S547" s="24"/>
      <c r="T547" s="24"/>
      <c r="U547" s="15"/>
    </row>
    <row r="548" spans="1:21">
      <c r="A548" s="11"/>
      <c r="B548" s="15"/>
      <c r="C548" s="15"/>
      <c r="D548" s="15"/>
      <c r="E548" s="15"/>
      <c r="F548" s="15"/>
      <c r="G548" s="15"/>
      <c r="H548" s="15"/>
      <c r="I548" s="15"/>
      <c r="J548" s="15"/>
      <c r="N548" s="24"/>
      <c r="O548" s="24"/>
      <c r="P548" s="24"/>
      <c r="Q548" s="24"/>
      <c r="R548" s="24"/>
      <c r="S548" s="24"/>
      <c r="T548" s="24"/>
      <c r="U548" s="15"/>
    </row>
    <row r="549" spans="1:21">
      <c r="A549" s="11"/>
      <c r="B549" s="15"/>
      <c r="C549" s="15"/>
      <c r="D549" s="15"/>
      <c r="E549" s="15"/>
      <c r="F549" s="15"/>
      <c r="G549" s="15"/>
      <c r="H549" s="15"/>
      <c r="I549" s="15"/>
      <c r="J549" s="15"/>
      <c r="N549" s="24"/>
      <c r="O549" s="24"/>
      <c r="P549" s="24"/>
      <c r="Q549" s="24"/>
      <c r="R549" s="24"/>
      <c r="S549" s="24"/>
      <c r="T549" s="24"/>
      <c r="U549" s="15"/>
    </row>
    <row r="550" spans="1:21">
      <c r="A550" s="11"/>
      <c r="B550" s="15"/>
      <c r="C550" s="15"/>
      <c r="D550" s="15"/>
      <c r="E550" s="15"/>
      <c r="F550" s="15"/>
      <c r="G550" s="15"/>
      <c r="H550" s="15"/>
      <c r="I550" s="15"/>
      <c r="J550" s="15"/>
      <c r="N550" s="24"/>
      <c r="O550" s="24"/>
      <c r="P550" s="24"/>
      <c r="Q550" s="24"/>
      <c r="R550" s="24"/>
      <c r="S550" s="24"/>
      <c r="T550" s="24"/>
      <c r="U550" s="15"/>
    </row>
    <row r="551" spans="1:21">
      <c r="A551" s="11"/>
      <c r="B551" s="15"/>
      <c r="C551" s="15"/>
      <c r="D551" s="15"/>
      <c r="E551" s="15"/>
      <c r="F551" s="15"/>
      <c r="G551" s="15"/>
      <c r="H551" s="15"/>
      <c r="I551" s="15"/>
      <c r="J551" s="15"/>
      <c r="N551" s="24"/>
      <c r="O551" s="24"/>
      <c r="P551" s="24"/>
      <c r="Q551" s="24"/>
      <c r="R551" s="24"/>
      <c r="S551" s="24"/>
      <c r="T551" s="24"/>
      <c r="U551" s="15"/>
    </row>
    <row r="552" spans="1:21">
      <c r="A552" s="11"/>
      <c r="B552" s="15"/>
      <c r="C552" s="15"/>
      <c r="D552" s="15"/>
      <c r="E552" s="15"/>
      <c r="F552" s="15"/>
      <c r="G552" s="15"/>
      <c r="H552" s="15"/>
      <c r="I552" s="15"/>
      <c r="J552" s="15"/>
      <c r="N552" s="24"/>
      <c r="O552" s="24"/>
      <c r="P552" s="24"/>
      <c r="Q552" s="24"/>
      <c r="R552" s="24"/>
      <c r="S552" s="24"/>
      <c r="T552" s="24"/>
      <c r="U552" s="15"/>
    </row>
    <row r="553" spans="1:21">
      <c r="A553" s="11"/>
      <c r="B553" s="15"/>
      <c r="C553" s="15"/>
      <c r="D553" s="15"/>
      <c r="E553" s="15"/>
      <c r="F553" s="15"/>
      <c r="G553" s="15"/>
      <c r="H553" s="15"/>
      <c r="I553" s="15"/>
      <c r="J553" s="15"/>
      <c r="N553" s="24"/>
      <c r="O553" s="24"/>
      <c r="P553" s="24"/>
      <c r="Q553" s="24"/>
      <c r="R553" s="24"/>
      <c r="S553" s="24"/>
      <c r="T553" s="24"/>
      <c r="U553" s="15"/>
    </row>
    <row r="554" spans="1:21">
      <c r="A554" s="11"/>
      <c r="B554" s="15"/>
      <c r="C554" s="15"/>
      <c r="D554" s="15"/>
      <c r="E554" s="15"/>
      <c r="F554" s="15"/>
      <c r="G554" s="15"/>
      <c r="H554" s="15"/>
      <c r="I554" s="15"/>
      <c r="J554" s="15"/>
      <c r="N554" s="24"/>
      <c r="O554" s="24"/>
      <c r="P554" s="24"/>
      <c r="Q554" s="24"/>
      <c r="R554" s="24"/>
      <c r="S554" s="24"/>
      <c r="T554" s="24"/>
      <c r="U554" s="15"/>
    </row>
    <row r="555" spans="1:21">
      <c r="A555" s="11"/>
      <c r="B555" s="15"/>
      <c r="C555" s="15"/>
      <c r="D555" s="15"/>
      <c r="E555" s="15"/>
      <c r="F555" s="15"/>
      <c r="G555" s="15"/>
      <c r="H555" s="15"/>
      <c r="I555" s="15"/>
      <c r="J555" s="15"/>
      <c r="N555" s="24"/>
      <c r="O555" s="24"/>
      <c r="P555" s="24"/>
      <c r="Q555" s="24"/>
      <c r="R555" s="24"/>
      <c r="S555" s="24"/>
      <c r="T555" s="24"/>
      <c r="U555" s="15"/>
    </row>
    <row r="556" spans="1:21">
      <c r="A556" s="11"/>
      <c r="B556" s="15"/>
      <c r="C556" s="15"/>
      <c r="D556" s="15"/>
      <c r="E556" s="15"/>
      <c r="F556" s="15"/>
      <c r="G556" s="15"/>
      <c r="H556" s="15"/>
      <c r="I556" s="15"/>
      <c r="J556" s="15"/>
      <c r="N556" s="24"/>
      <c r="O556" s="24"/>
      <c r="P556" s="24"/>
      <c r="Q556" s="24"/>
      <c r="R556" s="24"/>
      <c r="S556" s="24"/>
      <c r="T556" s="24"/>
      <c r="U556" s="15"/>
    </row>
    <row r="557" spans="1:21">
      <c r="A557" s="11"/>
      <c r="B557" s="15"/>
      <c r="C557" s="15"/>
      <c r="D557" s="15"/>
      <c r="E557" s="15"/>
      <c r="F557" s="15"/>
      <c r="G557" s="15"/>
      <c r="H557" s="15"/>
      <c r="I557" s="15"/>
      <c r="J557" s="15"/>
      <c r="N557" s="24"/>
      <c r="O557" s="24"/>
      <c r="P557" s="24"/>
      <c r="Q557" s="24"/>
      <c r="R557" s="24"/>
      <c r="S557" s="24"/>
      <c r="T557" s="24"/>
      <c r="U557" s="15"/>
    </row>
    <row r="558" spans="1:21">
      <c r="A558" s="11"/>
      <c r="B558" s="15"/>
      <c r="C558" s="15"/>
      <c r="D558" s="15"/>
      <c r="E558" s="15"/>
      <c r="F558" s="15"/>
      <c r="G558" s="15"/>
      <c r="H558" s="15"/>
      <c r="I558" s="15"/>
      <c r="J558" s="15"/>
      <c r="N558" s="24"/>
      <c r="O558" s="24"/>
      <c r="P558" s="24"/>
      <c r="Q558" s="24"/>
      <c r="R558" s="24"/>
      <c r="S558" s="24"/>
      <c r="T558" s="24"/>
      <c r="U558" s="15"/>
    </row>
    <row r="559" spans="1:21">
      <c r="A559" s="11"/>
      <c r="B559" s="15"/>
      <c r="C559" s="15"/>
      <c r="D559" s="15"/>
      <c r="E559" s="15"/>
      <c r="F559" s="15"/>
      <c r="G559" s="15"/>
      <c r="H559" s="15"/>
      <c r="I559" s="15"/>
      <c r="J559" s="15"/>
      <c r="N559" s="24"/>
      <c r="O559" s="24"/>
      <c r="P559" s="24"/>
      <c r="Q559" s="24"/>
      <c r="R559" s="24"/>
      <c r="S559" s="24"/>
      <c r="T559" s="24"/>
      <c r="U559" s="15"/>
    </row>
    <row r="560" spans="1:21">
      <c r="A560" s="11"/>
      <c r="B560" s="15"/>
      <c r="C560" s="15"/>
      <c r="D560" s="15"/>
      <c r="E560" s="15"/>
      <c r="F560" s="15"/>
      <c r="G560" s="15"/>
      <c r="H560" s="15"/>
      <c r="I560" s="15"/>
      <c r="J560" s="15"/>
      <c r="N560" s="24"/>
      <c r="O560" s="24"/>
      <c r="P560" s="24"/>
      <c r="Q560" s="24"/>
      <c r="R560" s="24"/>
      <c r="S560" s="24"/>
      <c r="T560" s="24"/>
      <c r="U560" s="15"/>
    </row>
    <row r="561" spans="1:21">
      <c r="A561" s="11"/>
      <c r="B561" s="15"/>
      <c r="C561" s="15"/>
      <c r="D561" s="15"/>
      <c r="E561" s="15"/>
      <c r="F561" s="15"/>
      <c r="G561" s="15"/>
      <c r="H561" s="15"/>
      <c r="I561" s="15"/>
      <c r="J561" s="15"/>
      <c r="N561" s="24"/>
      <c r="O561" s="24"/>
      <c r="P561" s="24"/>
      <c r="Q561" s="24"/>
      <c r="R561" s="24"/>
      <c r="S561" s="24"/>
      <c r="T561" s="24"/>
      <c r="U561" s="15"/>
    </row>
    <row r="562" spans="1:21">
      <c r="A562" s="11"/>
      <c r="B562" s="15"/>
      <c r="C562" s="15"/>
      <c r="D562" s="15"/>
      <c r="E562" s="15"/>
      <c r="F562" s="15"/>
      <c r="G562" s="15"/>
      <c r="H562" s="15"/>
      <c r="I562" s="15"/>
      <c r="J562" s="15"/>
      <c r="N562" s="24"/>
      <c r="O562" s="24"/>
      <c r="P562" s="24"/>
      <c r="Q562" s="24"/>
      <c r="R562" s="24"/>
      <c r="S562" s="24"/>
      <c r="T562" s="24"/>
      <c r="U562" s="15"/>
    </row>
    <row r="563" spans="1:21">
      <c r="A563" s="11"/>
      <c r="B563" s="15"/>
      <c r="C563" s="15"/>
      <c r="D563" s="15"/>
      <c r="E563" s="15"/>
      <c r="F563" s="15"/>
      <c r="G563" s="15"/>
      <c r="H563" s="15"/>
      <c r="I563" s="15"/>
      <c r="J563" s="15"/>
      <c r="N563" s="24"/>
      <c r="O563" s="24"/>
      <c r="P563" s="24"/>
      <c r="Q563" s="24"/>
      <c r="R563" s="24"/>
      <c r="S563" s="24"/>
      <c r="T563" s="24"/>
      <c r="U563" s="15"/>
    </row>
    <row r="564" spans="1:21">
      <c r="A564" s="11"/>
      <c r="B564" s="15"/>
      <c r="C564" s="15"/>
      <c r="D564" s="15"/>
      <c r="E564" s="15"/>
      <c r="F564" s="15"/>
      <c r="G564" s="15"/>
      <c r="H564" s="15"/>
      <c r="I564" s="15"/>
      <c r="J564" s="15"/>
      <c r="N564" s="24"/>
      <c r="O564" s="24"/>
      <c r="P564" s="24"/>
      <c r="Q564" s="24"/>
      <c r="R564" s="24"/>
      <c r="S564" s="24"/>
      <c r="T564" s="24"/>
      <c r="U564" s="15"/>
    </row>
    <row r="565" spans="1:21">
      <c r="A565" s="11"/>
      <c r="B565" s="15"/>
      <c r="C565" s="15"/>
      <c r="D565" s="15"/>
      <c r="E565" s="15"/>
      <c r="F565" s="15"/>
      <c r="G565" s="15"/>
      <c r="H565" s="15"/>
      <c r="I565" s="15"/>
      <c r="J565" s="15"/>
      <c r="N565" s="24"/>
      <c r="O565" s="24"/>
      <c r="P565" s="24"/>
      <c r="Q565" s="24"/>
      <c r="R565" s="24"/>
      <c r="S565" s="24"/>
      <c r="T565" s="24"/>
      <c r="U565" s="15"/>
    </row>
    <row r="566" spans="1:21">
      <c r="A566" s="11"/>
      <c r="B566" s="15"/>
      <c r="C566" s="15"/>
      <c r="D566" s="15"/>
      <c r="E566" s="15"/>
      <c r="F566" s="15"/>
      <c r="G566" s="15"/>
      <c r="H566" s="15"/>
      <c r="I566" s="15"/>
      <c r="J566" s="15"/>
      <c r="N566" s="24"/>
      <c r="O566" s="24"/>
      <c r="P566" s="24"/>
      <c r="Q566" s="24"/>
      <c r="R566" s="24"/>
      <c r="S566" s="24"/>
      <c r="T566" s="24"/>
      <c r="U566" s="15"/>
    </row>
    <row r="567" spans="1:21">
      <c r="A567" s="11"/>
      <c r="B567" s="15"/>
      <c r="C567" s="15"/>
      <c r="D567" s="15"/>
      <c r="E567" s="15"/>
      <c r="F567" s="15"/>
      <c r="G567" s="15"/>
      <c r="H567" s="15"/>
      <c r="I567" s="15"/>
      <c r="J567" s="15"/>
      <c r="N567" s="24"/>
      <c r="O567" s="24"/>
      <c r="P567" s="24"/>
      <c r="Q567" s="24"/>
      <c r="R567" s="24"/>
      <c r="S567" s="24"/>
      <c r="T567" s="24"/>
      <c r="U567" s="15"/>
    </row>
    <row r="568" spans="1:21">
      <c r="A568" s="11"/>
      <c r="B568" s="15"/>
      <c r="C568" s="15"/>
      <c r="D568" s="15"/>
      <c r="E568" s="15"/>
      <c r="F568" s="15"/>
      <c r="G568" s="15"/>
      <c r="H568" s="15"/>
      <c r="I568" s="15"/>
      <c r="J568" s="15"/>
      <c r="N568" s="24"/>
      <c r="O568" s="24"/>
      <c r="P568" s="24"/>
      <c r="Q568" s="24"/>
      <c r="R568" s="24"/>
      <c r="S568" s="24"/>
      <c r="T568" s="24"/>
      <c r="U568" s="15"/>
    </row>
    <row r="569" spans="1:21">
      <c r="A569" s="11"/>
      <c r="B569" s="15"/>
      <c r="C569" s="15"/>
      <c r="D569" s="15"/>
      <c r="E569" s="15"/>
      <c r="F569" s="15"/>
      <c r="G569" s="15"/>
      <c r="H569" s="15"/>
      <c r="I569" s="15"/>
      <c r="J569" s="15"/>
      <c r="N569" s="24"/>
      <c r="O569" s="24"/>
      <c r="P569" s="24"/>
      <c r="Q569" s="24"/>
      <c r="R569" s="24"/>
      <c r="S569" s="24"/>
      <c r="T569" s="24"/>
      <c r="U569" s="15"/>
    </row>
    <row r="570" spans="1:21">
      <c r="A570" s="11"/>
      <c r="B570" s="15"/>
      <c r="C570" s="15"/>
      <c r="D570" s="15"/>
      <c r="E570" s="15"/>
      <c r="F570" s="15"/>
      <c r="G570" s="15"/>
      <c r="H570" s="15"/>
      <c r="I570" s="15"/>
      <c r="J570" s="15"/>
      <c r="N570" s="24"/>
      <c r="O570" s="24"/>
      <c r="P570" s="24"/>
      <c r="Q570" s="24"/>
      <c r="R570" s="24"/>
      <c r="S570" s="24"/>
      <c r="T570" s="24"/>
      <c r="U570" s="15"/>
    </row>
    <row r="571" spans="1:21">
      <c r="A571" s="11"/>
      <c r="B571" s="15"/>
      <c r="C571" s="15"/>
      <c r="D571" s="15"/>
      <c r="E571" s="15"/>
      <c r="F571" s="15"/>
      <c r="G571" s="15"/>
      <c r="H571" s="15"/>
      <c r="I571" s="15"/>
      <c r="J571" s="15"/>
      <c r="N571" s="24"/>
      <c r="O571" s="24"/>
      <c r="P571" s="24"/>
      <c r="Q571" s="24"/>
      <c r="R571" s="24"/>
      <c r="S571" s="24"/>
      <c r="T571" s="24"/>
      <c r="U571" s="15"/>
    </row>
    <row r="572" spans="1:21">
      <c r="A572" s="11"/>
      <c r="B572" s="15"/>
      <c r="C572" s="15"/>
      <c r="D572" s="15"/>
      <c r="E572" s="15"/>
      <c r="F572" s="15"/>
      <c r="G572" s="15"/>
      <c r="H572" s="15"/>
      <c r="I572" s="15"/>
      <c r="J572" s="15"/>
      <c r="N572" s="24"/>
      <c r="O572" s="24"/>
      <c r="P572" s="24"/>
      <c r="Q572" s="24"/>
      <c r="R572" s="24"/>
      <c r="S572" s="24"/>
      <c r="T572" s="24"/>
      <c r="U572" s="15"/>
    </row>
    <row r="573" spans="1:21">
      <c r="A573" s="11"/>
      <c r="B573" s="15"/>
      <c r="C573" s="15"/>
      <c r="D573" s="15"/>
      <c r="E573" s="15"/>
      <c r="F573" s="15"/>
      <c r="G573" s="15"/>
      <c r="H573" s="15"/>
      <c r="I573" s="15"/>
      <c r="J573" s="15"/>
      <c r="N573" s="24"/>
      <c r="O573" s="24"/>
      <c r="P573" s="24"/>
      <c r="Q573" s="24"/>
      <c r="R573" s="24"/>
      <c r="S573" s="24"/>
      <c r="T573" s="24"/>
      <c r="U573" s="15"/>
    </row>
    <row r="574" spans="1:21">
      <c r="A574" s="11"/>
      <c r="B574" s="15"/>
      <c r="C574" s="15"/>
      <c r="D574" s="15"/>
      <c r="E574" s="15"/>
      <c r="F574" s="15"/>
      <c r="G574" s="15"/>
      <c r="H574" s="15"/>
      <c r="I574" s="15"/>
      <c r="J574" s="15"/>
      <c r="N574" s="24"/>
      <c r="O574" s="24"/>
      <c r="P574" s="24"/>
      <c r="Q574" s="24"/>
      <c r="R574" s="24"/>
      <c r="S574" s="24"/>
      <c r="T574" s="24"/>
      <c r="U574" s="15"/>
    </row>
    <row r="575" spans="1:21">
      <c r="A575" s="11"/>
      <c r="B575" s="15"/>
      <c r="C575" s="15"/>
      <c r="D575" s="15"/>
      <c r="E575" s="15"/>
      <c r="F575" s="15"/>
      <c r="G575" s="15"/>
      <c r="H575" s="15"/>
      <c r="I575" s="15"/>
      <c r="J575" s="15"/>
      <c r="N575" s="24"/>
      <c r="O575" s="24"/>
      <c r="P575" s="24"/>
      <c r="Q575" s="24"/>
      <c r="R575" s="24"/>
      <c r="S575" s="24"/>
      <c r="T575" s="24"/>
      <c r="U575" s="15"/>
    </row>
    <row r="576" spans="1:21">
      <c r="A576" s="11"/>
      <c r="B576" s="15"/>
      <c r="C576" s="15"/>
      <c r="D576" s="15"/>
      <c r="E576" s="15"/>
      <c r="F576" s="15"/>
      <c r="G576" s="15"/>
      <c r="H576" s="15"/>
      <c r="I576" s="15"/>
      <c r="J576" s="15"/>
      <c r="N576" s="24"/>
      <c r="O576" s="24"/>
      <c r="P576" s="24"/>
      <c r="Q576" s="24"/>
      <c r="R576" s="24"/>
      <c r="S576" s="24"/>
      <c r="T576" s="24"/>
      <c r="U576" s="15"/>
    </row>
    <row r="577" spans="1:21">
      <c r="A577" s="11"/>
      <c r="B577" s="15"/>
      <c r="C577" s="15"/>
      <c r="D577" s="15"/>
      <c r="E577" s="15"/>
      <c r="F577" s="15"/>
      <c r="G577" s="15"/>
      <c r="H577" s="15"/>
      <c r="I577" s="15"/>
      <c r="J577" s="15"/>
      <c r="N577" s="24"/>
      <c r="O577" s="24"/>
      <c r="P577" s="24"/>
      <c r="Q577" s="24"/>
      <c r="R577" s="24"/>
      <c r="S577" s="24"/>
      <c r="T577" s="24"/>
      <c r="U577" s="15"/>
    </row>
    <row r="578" spans="1:21">
      <c r="A578" s="11"/>
      <c r="B578" s="15"/>
      <c r="C578" s="15"/>
      <c r="D578" s="15"/>
      <c r="E578" s="15"/>
      <c r="F578" s="15"/>
      <c r="G578" s="15"/>
      <c r="H578" s="15"/>
      <c r="I578" s="15"/>
      <c r="J578" s="15"/>
      <c r="N578" s="24"/>
      <c r="O578" s="24"/>
      <c r="P578" s="24"/>
      <c r="Q578" s="24"/>
      <c r="R578" s="24"/>
      <c r="S578" s="24"/>
      <c r="T578" s="24"/>
      <c r="U578" s="15"/>
    </row>
    <row r="579" spans="1:21">
      <c r="A579" s="11"/>
      <c r="B579" s="15"/>
      <c r="C579" s="15"/>
      <c r="D579" s="15"/>
      <c r="E579" s="15"/>
      <c r="F579" s="15"/>
      <c r="G579" s="15"/>
      <c r="H579" s="15"/>
      <c r="I579" s="15"/>
      <c r="J579" s="15"/>
      <c r="N579" s="24"/>
      <c r="O579" s="24"/>
      <c r="P579" s="24"/>
      <c r="Q579" s="24"/>
      <c r="R579" s="24"/>
      <c r="S579" s="24"/>
      <c r="T579" s="24"/>
      <c r="U579" s="15"/>
    </row>
    <row r="580" spans="1:21">
      <c r="A580" s="11"/>
      <c r="B580" s="15"/>
      <c r="C580" s="15"/>
      <c r="D580" s="15"/>
      <c r="E580" s="15"/>
      <c r="F580" s="15"/>
      <c r="G580" s="15"/>
      <c r="H580" s="15"/>
      <c r="I580" s="15"/>
      <c r="J580" s="15"/>
      <c r="N580" s="24"/>
      <c r="O580" s="24"/>
      <c r="P580" s="24"/>
      <c r="Q580" s="24"/>
      <c r="R580" s="24"/>
      <c r="S580" s="24"/>
      <c r="T580" s="24"/>
      <c r="U580" s="15"/>
    </row>
    <row r="581" spans="1:21">
      <c r="A581" s="11"/>
      <c r="B581" s="15"/>
      <c r="C581" s="15"/>
      <c r="D581" s="15"/>
      <c r="E581" s="15"/>
      <c r="F581" s="15"/>
      <c r="G581" s="15"/>
      <c r="H581" s="15"/>
      <c r="I581" s="15"/>
      <c r="J581" s="15"/>
      <c r="N581" s="24"/>
      <c r="O581" s="24"/>
      <c r="P581" s="24"/>
      <c r="Q581" s="24"/>
      <c r="R581" s="24"/>
      <c r="S581" s="24"/>
      <c r="T581" s="24"/>
      <c r="U581" s="15"/>
    </row>
    <row r="582" spans="1:21">
      <c r="A582" s="11"/>
      <c r="B582" s="15"/>
      <c r="C582" s="15"/>
      <c r="D582" s="15"/>
      <c r="E582" s="15"/>
      <c r="F582" s="15"/>
      <c r="G582" s="15"/>
      <c r="H582" s="15"/>
      <c r="I582" s="15"/>
      <c r="J582" s="15"/>
      <c r="N582" s="24"/>
      <c r="O582" s="24"/>
      <c r="P582" s="24"/>
      <c r="Q582" s="24"/>
      <c r="R582" s="24"/>
      <c r="S582" s="24"/>
      <c r="T582" s="24"/>
      <c r="U582" s="15"/>
    </row>
    <row r="583" spans="1:21">
      <c r="A583" s="11"/>
      <c r="B583" s="15"/>
      <c r="C583" s="15"/>
      <c r="D583" s="15"/>
      <c r="E583" s="15"/>
      <c r="F583" s="15"/>
      <c r="G583" s="15"/>
      <c r="H583" s="15"/>
      <c r="I583" s="15"/>
      <c r="J583" s="15"/>
      <c r="N583" s="24"/>
      <c r="O583" s="24"/>
      <c r="P583" s="24"/>
      <c r="Q583" s="24"/>
      <c r="R583" s="24"/>
      <c r="S583" s="24"/>
      <c r="T583" s="24"/>
      <c r="U583" s="15"/>
    </row>
    <row r="584" spans="1:21">
      <c r="A584" s="11"/>
      <c r="B584" s="15"/>
      <c r="C584" s="15"/>
      <c r="D584" s="15"/>
      <c r="E584" s="15"/>
      <c r="F584" s="15"/>
      <c r="G584" s="15"/>
      <c r="H584" s="15"/>
      <c r="I584" s="15"/>
      <c r="J584" s="15"/>
      <c r="N584" s="24"/>
      <c r="O584" s="24"/>
      <c r="P584" s="24"/>
      <c r="Q584" s="24"/>
      <c r="R584" s="24"/>
      <c r="S584" s="24"/>
      <c r="T584" s="24"/>
      <c r="U584" s="15"/>
    </row>
    <row r="585" spans="1:21">
      <c r="A585" s="11"/>
      <c r="B585" s="15"/>
      <c r="C585" s="15"/>
      <c r="D585" s="15"/>
      <c r="E585" s="15"/>
      <c r="F585" s="15"/>
      <c r="G585" s="15"/>
      <c r="H585" s="15"/>
      <c r="I585" s="15"/>
      <c r="J585" s="15"/>
      <c r="N585" s="24"/>
      <c r="O585" s="24"/>
      <c r="P585" s="24"/>
      <c r="Q585" s="24"/>
      <c r="R585" s="24"/>
      <c r="S585" s="24"/>
      <c r="T585" s="24"/>
      <c r="U585" s="15"/>
    </row>
    <row r="586" spans="1:21">
      <c r="A586" s="11"/>
      <c r="B586" s="15"/>
      <c r="C586" s="15"/>
      <c r="D586" s="15"/>
      <c r="E586" s="15"/>
      <c r="F586" s="15"/>
      <c r="G586" s="15"/>
      <c r="H586" s="15"/>
      <c r="I586" s="15"/>
      <c r="J586" s="15"/>
      <c r="N586" s="24"/>
      <c r="O586" s="24"/>
      <c r="P586" s="24"/>
      <c r="Q586" s="24"/>
      <c r="R586" s="24"/>
      <c r="S586" s="24"/>
      <c r="T586" s="24"/>
      <c r="U586" s="15"/>
    </row>
    <row r="587" spans="1:21">
      <c r="A587" s="11"/>
      <c r="B587" s="15"/>
      <c r="C587" s="15"/>
      <c r="D587" s="15"/>
      <c r="E587" s="15"/>
      <c r="F587" s="15"/>
      <c r="G587" s="15"/>
      <c r="H587" s="15"/>
      <c r="I587" s="15"/>
      <c r="J587" s="15"/>
      <c r="N587" s="24"/>
      <c r="O587" s="24"/>
      <c r="P587" s="24"/>
      <c r="Q587" s="24"/>
      <c r="R587" s="24"/>
      <c r="S587" s="24"/>
      <c r="T587" s="24"/>
      <c r="U587" s="15"/>
    </row>
    <row r="588" spans="1:21">
      <c r="A588" s="11"/>
      <c r="B588" s="15"/>
      <c r="C588" s="15"/>
      <c r="D588" s="15"/>
      <c r="E588" s="15"/>
      <c r="F588" s="15"/>
      <c r="G588" s="15"/>
      <c r="H588" s="15"/>
      <c r="I588" s="15"/>
      <c r="J588" s="15"/>
      <c r="N588" s="24"/>
      <c r="O588" s="24"/>
      <c r="P588" s="24"/>
      <c r="Q588" s="24"/>
      <c r="R588" s="24"/>
      <c r="S588" s="24"/>
      <c r="T588" s="24"/>
      <c r="U588" s="15"/>
    </row>
    <row r="589" spans="1:21">
      <c r="A589" s="11"/>
      <c r="B589" s="15"/>
      <c r="C589" s="15"/>
      <c r="D589" s="15"/>
      <c r="E589" s="15"/>
      <c r="F589" s="15"/>
      <c r="G589" s="15"/>
      <c r="H589" s="15"/>
      <c r="I589" s="15"/>
      <c r="J589" s="15"/>
      <c r="N589" s="24"/>
      <c r="O589" s="24"/>
      <c r="P589" s="24"/>
      <c r="Q589" s="24"/>
      <c r="R589" s="24"/>
      <c r="S589" s="24"/>
      <c r="T589" s="24"/>
      <c r="U589" s="15"/>
    </row>
    <row r="590" spans="1:21">
      <c r="A590" s="11"/>
      <c r="B590" s="15"/>
      <c r="C590" s="15"/>
      <c r="D590" s="15"/>
      <c r="E590" s="15"/>
      <c r="F590" s="15"/>
      <c r="G590" s="15"/>
      <c r="H590" s="15"/>
      <c r="I590" s="15"/>
      <c r="J590" s="15"/>
      <c r="N590" s="24"/>
      <c r="O590" s="24"/>
      <c r="P590" s="24"/>
      <c r="Q590" s="24"/>
      <c r="R590" s="24"/>
      <c r="S590" s="24"/>
      <c r="T590" s="24"/>
      <c r="U590" s="15"/>
    </row>
    <row r="591" spans="1:21">
      <c r="A591" s="11"/>
      <c r="B591" s="15"/>
      <c r="C591" s="15"/>
      <c r="D591" s="15"/>
      <c r="E591" s="15"/>
      <c r="F591" s="15"/>
      <c r="G591" s="15"/>
      <c r="H591" s="15"/>
      <c r="I591" s="15"/>
      <c r="J591" s="15"/>
      <c r="N591" s="24"/>
      <c r="O591" s="24"/>
      <c r="P591" s="24"/>
      <c r="Q591" s="24"/>
      <c r="R591" s="24"/>
      <c r="S591" s="24"/>
      <c r="T591" s="24"/>
      <c r="U591" s="15"/>
    </row>
    <row r="592" spans="1:21">
      <c r="A592" s="11"/>
      <c r="B592" s="15"/>
      <c r="C592" s="15"/>
      <c r="D592" s="15"/>
      <c r="E592" s="15"/>
      <c r="F592" s="15"/>
      <c r="G592" s="15"/>
      <c r="H592" s="15"/>
      <c r="I592" s="15"/>
      <c r="J592" s="15"/>
      <c r="N592" s="24"/>
      <c r="O592" s="24"/>
      <c r="P592" s="24"/>
      <c r="Q592" s="24"/>
      <c r="R592" s="24"/>
      <c r="S592" s="24"/>
      <c r="T592" s="24"/>
      <c r="U592" s="15"/>
    </row>
    <row r="593" spans="1:21">
      <c r="A593" s="11"/>
      <c r="B593" s="15"/>
      <c r="C593" s="15"/>
      <c r="D593" s="15"/>
      <c r="E593" s="15"/>
      <c r="F593" s="15"/>
      <c r="G593" s="15"/>
      <c r="H593" s="15"/>
      <c r="I593" s="15"/>
      <c r="J593" s="15"/>
      <c r="N593" s="24"/>
      <c r="O593" s="24"/>
      <c r="P593" s="24"/>
      <c r="Q593" s="24"/>
      <c r="R593" s="24"/>
      <c r="S593" s="24"/>
      <c r="T593" s="24"/>
      <c r="U593" s="15"/>
    </row>
    <row r="594" spans="1:21">
      <c r="A594" s="11"/>
      <c r="B594" s="15"/>
      <c r="C594" s="15"/>
      <c r="D594" s="15"/>
      <c r="E594" s="15"/>
      <c r="F594" s="15"/>
      <c r="G594" s="15"/>
      <c r="H594" s="15"/>
      <c r="I594" s="15"/>
      <c r="J594" s="15"/>
      <c r="N594" s="24"/>
      <c r="O594" s="24"/>
      <c r="P594" s="24"/>
      <c r="Q594" s="24"/>
      <c r="R594" s="24"/>
      <c r="S594" s="24"/>
      <c r="T594" s="24"/>
      <c r="U594" s="15"/>
    </row>
    <row r="595" spans="1:21">
      <c r="A595" s="11"/>
      <c r="B595" s="15"/>
      <c r="C595" s="15"/>
      <c r="D595" s="15"/>
      <c r="E595" s="15"/>
      <c r="F595" s="15"/>
      <c r="G595" s="15"/>
      <c r="H595" s="15"/>
      <c r="I595" s="15"/>
      <c r="J595" s="15"/>
      <c r="N595" s="24"/>
      <c r="O595" s="24"/>
      <c r="P595" s="24"/>
      <c r="Q595" s="24"/>
      <c r="R595" s="24"/>
      <c r="S595" s="24"/>
      <c r="T595" s="24"/>
      <c r="U595" s="15"/>
    </row>
    <row r="596" spans="1:21">
      <c r="A596" s="11"/>
      <c r="B596" s="15"/>
      <c r="C596" s="15"/>
      <c r="D596" s="15"/>
      <c r="E596" s="15"/>
      <c r="F596" s="15"/>
      <c r="G596" s="15"/>
      <c r="H596" s="15"/>
      <c r="I596" s="15"/>
      <c r="J596" s="15"/>
      <c r="N596" s="24"/>
      <c r="O596" s="24"/>
      <c r="P596" s="24"/>
      <c r="Q596" s="24"/>
      <c r="R596" s="24"/>
      <c r="S596" s="24"/>
      <c r="T596" s="24"/>
      <c r="U596" s="15"/>
    </row>
    <row r="597" spans="1:21">
      <c r="A597" s="11"/>
      <c r="B597" s="15"/>
      <c r="C597" s="15"/>
      <c r="D597" s="15"/>
      <c r="E597" s="15"/>
      <c r="F597" s="15"/>
      <c r="G597" s="15"/>
      <c r="H597" s="15"/>
      <c r="I597" s="15"/>
      <c r="J597" s="15"/>
      <c r="N597" s="24"/>
      <c r="O597" s="24"/>
      <c r="P597" s="24"/>
      <c r="Q597" s="24"/>
      <c r="R597" s="24"/>
      <c r="S597" s="24"/>
      <c r="T597" s="24"/>
      <c r="U597" s="15"/>
    </row>
    <row r="598" spans="1:21">
      <c r="A598" s="11"/>
      <c r="B598" s="15"/>
      <c r="C598" s="15"/>
      <c r="D598" s="15"/>
      <c r="E598" s="15"/>
      <c r="F598" s="15"/>
      <c r="G598" s="15"/>
      <c r="H598" s="15"/>
      <c r="I598" s="15"/>
      <c r="J598" s="15"/>
      <c r="N598" s="24"/>
      <c r="O598" s="24"/>
      <c r="P598" s="24"/>
      <c r="Q598" s="24"/>
      <c r="R598" s="24"/>
      <c r="S598" s="24"/>
      <c r="T598" s="24"/>
      <c r="U598" s="15"/>
    </row>
    <row r="599" spans="1:21">
      <c r="A599" s="11"/>
      <c r="B599" s="15"/>
      <c r="C599" s="15"/>
      <c r="D599" s="15"/>
      <c r="E599" s="15"/>
      <c r="F599" s="15"/>
      <c r="G599" s="15"/>
      <c r="H599" s="15"/>
      <c r="I599" s="15"/>
      <c r="J599" s="15"/>
      <c r="N599" s="24"/>
      <c r="O599" s="24"/>
      <c r="P599" s="24"/>
      <c r="Q599" s="24"/>
      <c r="R599" s="24"/>
      <c r="S599" s="24"/>
      <c r="T599" s="24"/>
      <c r="U599" s="15"/>
    </row>
    <row r="600" spans="1:21">
      <c r="A600" s="11"/>
      <c r="B600" s="15"/>
      <c r="C600" s="15"/>
      <c r="D600" s="15"/>
      <c r="E600" s="15"/>
      <c r="F600" s="15"/>
      <c r="G600" s="15"/>
      <c r="H600" s="15"/>
      <c r="I600" s="15"/>
      <c r="J600" s="15"/>
      <c r="N600" s="24"/>
      <c r="O600" s="24"/>
      <c r="P600" s="24"/>
      <c r="Q600" s="24"/>
      <c r="R600" s="24"/>
      <c r="S600" s="24"/>
      <c r="T600" s="24"/>
      <c r="U600" s="15"/>
    </row>
    <row r="601" spans="1:21">
      <c r="A601" s="11"/>
      <c r="B601" s="15"/>
      <c r="C601" s="15"/>
      <c r="D601" s="15"/>
      <c r="E601" s="15"/>
      <c r="F601" s="15"/>
      <c r="G601" s="15"/>
      <c r="H601" s="15"/>
      <c r="I601" s="15"/>
      <c r="J601" s="15"/>
      <c r="N601" s="24"/>
      <c r="O601" s="24"/>
      <c r="P601" s="24"/>
      <c r="Q601" s="24"/>
      <c r="R601" s="24"/>
      <c r="S601" s="24"/>
      <c r="T601" s="24"/>
      <c r="U601" s="15"/>
    </row>
    <row r="602" spans="1:21">
      <c r="A602" s="11"/>
      <c r="B602" s="15"/>
      <c r="C602" s="15"/>
      <c r="D602" s="15"/>
      <c r="E602" s="15"/>
      <c r="F602" s="15"/>
      <c r="G602" s="15"/>
      <c r="H602" s="15"/>
      <c r="I602" s="15"/>
      <c r="J602" s="15"/>
      <c r="N602" s="24"/>
      <c r="O602" s="24"/>
      <c r="P602" s="24"/>
      <c r="Q602" s="24"/>
      <c r="R602" s="24"/>
      <c r="S602" s="24"/>
      <c r="T602" s="24"/>
      <c r="U602" s="15"/>
    </row>
    <row r="603" spans="1:21">
      <c r="A603" s="11"/>
      <c r="B603" s="15"/>
      <c r="C603" s="15"/>
      <c r="D603" s="15"/>
      <c r="E603" s="15"/>
      <c r="F603" s="15"/>
      <c r="G603" s="15"/>
      <c r="H603" s="15"/>
      <c r="I603" s="15"/>
      <c r="J603" s="15"/>
      <c r="N603" s="24"/>
      <c r="O603" s="24"/>
      <c r="P603" s="24"/>
      <c r="Q603" s="24"/>
      <c r="R603" s="24"/>
      <c r="S603" s="24"/>
      <c r="T603" s="24"/>
      <c r="U603" s="15"/>
    </row>
    <row r="604" spans="1:21">
      <c r="A604" s="11"/>
      <c r="B604" s="15"/>
      <c r="C604" s="15"/>
      <c r="D604" s="15"/>
      <c r="E604" s="15"/>
      <c r="F604" s="15"/>
      <c r="G604" s="15"/>
      <c r="H604" s="15"/>
      <c r="I604" s="15"/>
      <c r="J604" s="15"/>
      <c r="N604" s="24"/>
      <c r="O604" s="24"/>
      <c r="P604" s="24"/>
      <c r="Q604" s="24"/>
      <c r="R604" s="24"/>
      <c r="S604" s="24"/>
      <c r="T604" s="24"/>
      <c r="U604" s="15"/>
    </row>
    <row r="605" spans="1:21">
      <c r="A605" s="11"/>
      <c r="B605" s="15"/>
      <c r="C605" s="15"/>
      <c r="D605" s="15"/>
      <c r="E605" s="15"/>
      <c r="F605" s="15"/>
      <c r="G605" s="15"/>
      <c r="H605" s="15"/>
      <c r="I605" s="15"/>
      <c r="J605" s="15"/>
      <c r="N605" s="24"/>
      <c r="O605" s="24"/>
      <c r="P605" s="24"/>
      <c r="Q605" s="24"/>
      <c r="R605" s="24"/>
      <c r="S605" s="24"/>
      <c r="T605" s="24"/>
      <c r="U605" s="15"/>
    </row>
    <row r="606" spans="1:21">
      <c r="A606" s="11"/>
      <c r="B606" s="15"/>
      <c r="C606" s="15"/>
      <c r="D606" s="15"/>
      <c r="E606" s="15"/>
      <c r="F606" s="15"/>
      <c r="G606" s="15"/>
      <c r="H606" s="15"/>
      <c r="I606" s="15"/>
      <c r="J606" s="15"/>
      <c r="N606" s="24"/>
      <c r="O606" s="24"/>
      <c r="P606" s="24"/>
      <c r="Q606" s="24"/>
      <c r="R606" s="24"/>
      <c r="S606" s="24"/>
      <c r="T606" s="24"/>
      <c r="U606" s="15"/>
    </row>
    <row r="607" spans="1:21">
      <c r="A607" s="11"/>
      <c r="B607" s="15"/>
      <c r="C607" s="15"/>
      <c r="D607" s="15"/>
      <c r="E607" s="15"/>
      <c r="F607" s="15"/>
      <c r="G607" s="15"/>
      <c r="H607" s="15"/>
      <c r="I607" s="15"/>
      <c r="J607" s="15"/>
      <c r="N607" s="24"/>
      <c r="O607" s="24"/>
      <c r="P607" s="24"/>
      <c r="Q607" s="24"/>
      <c r="R607" s="24"/>
      <c r="S607" s="24"/>
      <c r="T607" s="24"/>
      <c r="U607" s="15"/>
    </row>
    <row r="608" spans="1:21">
      <c r="A608" s="11"/>
      <c r="B608" s="15"/>
      <c r="C608" s="15"/>
      <c r="D608" s="15"/>
      <c r="E608" s="15"/>
      <c r="F608" s="15"/>
      <c r="G608" s="15"/>
      <c r="H608" s="15"/>
      <c r="I608" s="15"/>
      <c r="J608" s="15"/>
      <c r="N608" s="24"/>
      <c r="O608" s="24"/>
      <c r="P608" s="24"/>
      <c r="Q608" s="24"/>
      <c r="R608" s="24"/>
      <c r="S608" s="24"/>
      <c r="T608" s="24"/>
      <c r="U608" s="15"/>
    </row>
    <row r="609" spans="1:21">
      <c r="A609" s="11"/>
      <c r="B609" s="15"/>
      <c r="C609" s="15"/>
      <c r="D609" s="15"/>
      <c r="E609" s="15"/>
      <c r="F609" s="15"/>
      <c r="G609" s="15"/>
      <c r="H609" s="15"/>
      <c r="I609" s="15"/>
      <c r="J609" s="15"/>
      <c r="N609" s="24"/>
      <c r="O609" s="24"/>
      <c r="P609" s="24"/>
      <c r="Q609" s="24"/>
      <c r="R609" s="24"/>
      <c r="S609" s="24"/>
      <c r="T609" s="24"/>
      <c r="U609" s="15"/>
    </row>
    <row r="610" spans="1:21">
      <c r="A610" s="11"/>
      <c r="B610" s="15"/>
      <c r="C610" s="15"/>
      <c r="D610" s="15"/>
      <c r="E610" s="15"/>
      <c r="F610" s="15"/>
      <c r="G610" s="15"/>
      <c r="H610" s="15"/>
      <c r="I610" s="15"/>
      <c r="J610" s="15"/>
      <c r="N610" s="24"/>
      <c r="O610" s="24"/>
      <c r="P610" s="24"/>
      <c r="Q610" s="24"/>
      <c r="R610" s="24"/>
      <c r="S610" s="24"/>
      <c r="T610" s="24"/>
      <c r="U610" s="15"/>
    </row>
    <row r="611" spans="1:21">
      <c r="A611" s="11"/>
      <c r="B611" s="15"/>
      <c r="C611" s="15"/>
      <c r="D611" s="15"/>
      <c r="E611" s="15"/>
      <c r="F611" s="15"/>
      <c r="G611" s="15"/>
      <c r="H611" s="15"/>
      <c r="I611" s="15"/>
      <c r="J611" s="15"/>
      <c r="N611" s="24"/>
      <c r="O611" s="24"/>
      <c r="P611" s="24"/>
      <c r="Q611" s="24"/>
      <c r="R611" s="24"/>
      <c r="S611" s="24"/>
      <c r="T611" s="24"/>
      <c r="U611" s="15"/>
    </row>
    <row r="612" spans="1:21">
      <c r="A612" s="11"/>
      <c r="B612" s="15"/>
      <c r="C612" s="15"/>
      <c r="D612" s="15"/>
      <c r="E612" s="15"/>
      <c r="F612" s="15"/>
      <c r="G612" s="15"/>
      <c r="H612" s="15"/>
      <c r="I612" s="15"/>
      <c r="J612" s="15"/>
      <c r="N612" s="24"/>
      <c r="O612" s="24"/>
      <c r="P612" s="24"/>
      <c r="Q612" s="24"/>
      <c r="R612" s="24"/>
      <c r="S612" s="24"/>
      <c r="T612" s="24"/>
      <c r="U612" s="15"/>
    </row>
    <row r="613" spans="1:21">
      <c r="A613" s="11"/>
      <c r="B613" s="15"/>
      <c r="C613" s="15"/>
      <c r="D613" s="15"/>
      <c r="E613" s="15"/>
      <c r="F613" s="15"/>
      <c r="G613" s="15"/>
      <c r="H613" s="15"/>
      <c r="I613" s="15"/>
      <c r="J613" s="15"/>
      <c r="N613" s="24"/>
      <c r="O613" s="24"/>
      <c r="P613" s="24"/>
      <c r="Q613" s="24"/>
      <c r="R613" s="24"/>
      <c r="S613" s="24"/>
      <c r="T613" s="24"/>
      <c r="U613" s="15"/>
    </row>
    <row r="614" spans="1:21">
      <c r="A614" s="11"/>
      <c r="B614" s="15"/>
      <c r="C614" s="15"/>
      <c r="D614" s="15"/>
      <c r="E614" s="15"/>
      <c r="F614" s="15"/>
      <c r="G614" s="15"/>
      <c r="H614" s="15"/>
      <c r="I614" s="15"/>
      <c r="J614" s="15"/>
      <c r="N614" s="24"/>
      <c r="O614" s="24"/>
      <c r="P614" s="24"/>
      <c r="Q614" s="24"/>
      <c r="R614" s="24"/>
      <c r="S614" s="24"/>
      <c r="T614" s="24"/>
      <c r="U614" s="15"/>
    </row>
    <row r="615" spans="1:21">
      <c r="A615" s="11"/>
      <c r="B615" s="15"/>
      <c r="C615" s="15"/>
      <c r="D615" s="15"/>
      <c r="E615" s="15"/>
      <c r="F615" s="15"/>
      <c r="G615" s="15"/>
      <c r="H615" s="15"/>
      <c r="I615" s="15"/>
      <c r="J615" s="15"/>
      <c r="N615" s="24"/>
      <c r="O615" s="24"/>
      <c r="P615" s="24"/>
      <c r="Q615" s="24"/>
      <c r="R615" s="24"/>
      <c r="S615" s="24"/>
      <c r="T615" s="24"/>
      <c r="U615" s="15"/>
    </row>
    <row r="616" spans="1:21">
      <c r="A616" s="11"/>
      <c r="B616" s="15"/>
      <c r="C616" s="15"/>
      <c r="D616" s="15"/>
      <c r="E616" s="15"/>
      <c r="F616" s="15"/>
      <c r="G616" s="15"/>
      <c r="H616" s="15"/>
      <c r="I616" s="15"/>
      <c r="J616" s="15"/>
      <c r="N616" s="24"/>
      <c r="O616" s="24"/>
      <c r="P616" s="24"/>
      <c r="Q616" s="24"/>
      <c r="R616" s="24"/>
      <c r="S616" s="24"/>
      <c r="T616" s="24"/>
      <c r="U616" s="15"/>
    </row>
    <row r="617" spans="1:21">
      <c r="A617" s="11"/>
      <c r="B617" s="15"/>
      <c r="C617" s="15"/>
      <c r="D617" s="15"/>
      <c r="E617" s="15"/>
      <c r="F617" s="15"/>
      <c r="G617" s="15"/>
      <c r="H617" s="15"/>
      <c r="I617" s="15"/>
      <c r="J617" s="15"/>
      <c r="N617" s="24"/>
      <c r="O617" s="24"/>
      <c r="P617" s="24"/>
      <c r="Q617" s="24"/>
      <c r="R617" s="24"/>
      <c r="S617" s="24"/>
      <c r="T617" s="24"/>
      <c r="U617" s="15"/>
    </row>
    <row r="618" spans="1:21">
      <c r="A618" s="11"/>
      <c r="B618" s="15"/>
      <c r="C618" s="15"/>
      <c r="D618" s="15"/>
      <c r="E618" s="15"/>
      <c r="F618" s="15"/>
      <c r="G618" s="15"/>
      <c r="H618" s="15"/>
      <c r="I618" s="15"/>
      <c r="J618" s="15"/>
      <c r="N618" s="24"/>
      <c r="O618" s="24"/>
      <c r="P618" s="24"/>
      <c r="Q618" s="24"/>
      <c r="R618" s="24"/>
      <c r="S618" s="24"/>
      <c r="T618" s="24"/>
      <c r="U618" s="15"/>
    </row>
    <row r="619" spans="1:21">
      <c r="A619" s="11"/>
      <c r="B619" s="15"/>
      <c r="C619" s="15"/>
      <c r="D619" s="15"/>
      <c r="E619" s="15"/>
      <c r="F619" s="15"/>
      <c r="G619" s="15"/>
      <c r="H619" s="15"/>
      <c r="I619" s="15"/>
      <c r="J619" s="15"/>
      <c r="N619" s="24"/>
      <c r="O619" s="24"/>
      <c r="P619" s="24"/>
      <c r="Q619" s="24"/>
      <c r="R619" s="24"/>
      <c r="S619" s="24"/>
      <c r="T619" s="24"/>
      <c r="U619" s="15"/>
    </row>
    <row r="620" spans="1:21">
      <c r="A620" s="11"/>
      <c r="B620" s="15"/>
      <c r="C620" s="15"/>
      <c r="D620" s="15"/>
      <c r="E620" s="15"/>
      <c r="F620" s="15"/>
      <c r="G620" s="15"/>
      <c r="H620" s="15"/>
      <c r="I620" s="15"/>
      <c r="J620" s="15"/>
      <c r="N620" s="24"/>
      <c r="O620" s="24"/>
      <c r="P620" s="24"/>
      <c r="Q620" s="24"/>
      <c r="R620" s="24"/>
      <c r="S620" s="24"/>
      <c r="T620" s="24"/>
      <c r="U620" s="15"/>
    </row>
    <row r="621" spans="1:21">
      <c r="A621" s="11"/>
      <c r="B621" s="15"/>
      <c r="C621" s="15"/>
      <c r="D621" s="15"/>
      <c r="E621" s="15"/>
      <c r="F621" s="15"/>
      <c r="G621" s="15"/>
      <c r="H621" s="15"/>
      <c r="I621" s="15"/>
      <c r="J621" s="15"/>
      <c r="N621" s="24"/>
      <c r="O621" s="24"/>
      <c r="P621" s="24"/>
      <c r="Q621" s="24"/>
      <c r="R621" s="24"/>
      <c r="S621" s="24"/>
      <c r="T621" s="24"/>
      <c r="U621" s="15"/>
    </row>
    <row r="622" spans="1:21">
      <c r="A622" s="11"/>
      <c r="B622" s="15"/>
      <c r="C622" s="15"/>
      <c r="D622" s="15"/>
      <c r="E622" s="15"/>
      <c r="F622" s="15"/>
      <c r="G622" s="15"/>
      <c r="H622" s="15"/>
      <c r="I622" s="15"/>
      <c r="J622" s="15"/>
      <c r="N622" s="24"/>
      <c r="O622" s="24"/>
      <c r="P622" s="24"/>
      <c r="Q622" s="24"/>
      <c r="R622" s="24"/>
      <c r="S622" s="24"/>
      <c r="T622" s="24"/>
      <c r="U622" s="15"/>
    </row>
    <row r="623" spans="1:21">
      <c r="A623" s="11"/>
      <c r="B623" s="15"/>
      <c r="C623" s="15"/>
      <c r="D623" s="15"/>
      <c r="E623" s="15"/>
      <c r="F623" s="15"/>
      <c r="G623" s="15"/>
      <c r="H623" s="15"/>
      <c r="I623" s="15"/>
      <c r="J623" s="15"/>
      <c r="N623" s="24"/>
      <c r="O623" s="24"/>
      <c r="P623" s="24"/>
      <c r="Q623" s="24"/>
      <c r="R623" s="24"/>
      <c r="S623" s="24"/>
      <c r="T623" s="24"/>
      <c r="U623" s="15"/>
    </row>
    <row r="624" spans="1:21">
      <c r="A624" s="11"/>
      <c r="B624" s="15"/>
      <c r="C624" s="15"/>
      <c r="D624" s="15"/>
      <c r="E624" s="15"/>
      <c r="F624" s="15"/>
      <c r="G624" s="15"/>
      <c r="H624" s="15"/>
      <c r="I624" s="15"/>
      <c r="J624" s="15"/>
      <c r="N624" s="24"/>
      <c r="O624" s="24"/>
      <c r="P624" s="24"/>
      <c r="Q624" s="24"/>
      <c r="R624" s="24"/>
      <c r="S624" s="24"/>
      <c r="T624" s="24"/>
      <c r="U624" s="15"/>
    </row>
    <row r="625" spans="1:21">
      <c r="A625" s="11"/>
      <c r="B625" s="15"/>
      <c r="C625" s="15"/>
      <c r="D625" s="15"/>
      <c r="E625" s="15"/>
      <c r="F625" s="15"/>
      <c r="G625" s="15"/>
      <c r="H625" s="15"/>
      <c r="I625" s="15"/>
      <c r="J625" s="15"/>
      <c r="N625" s="24"/>
      <c r="O625" s="24"/>
      <c r="P625" s="24"/>
      <c r="Q625" s="24"/>
      <c r="R625" s="24"/>
      <c r="S625" s="24"/>
      <c r="T625" s="24"/>
      <c r="U625" s="15"/>
    </row>
    <row r="626" spans="1:21">
      <c r="A626" s="11"/>
      <c r="B626" s="15"/>
      <c r="C626" s="15"/>
      <c r="D626" s="15"/>
      <c r="E626" s="15"/>
      <c r="F626" s="15"/>
      <c r="G626" s="15"/>
      <c r="H626" s="15"/>
      <c r="I626" s="15"/>
      <c r="J626" s="15"/>
      <c r="N626" s="24"/>
      <c r="O626" s="24"/>
      <c r="P626" s="24"/>
      <c r="Q626" s="24"/>
      <c r="R626" s="24"/>
      <c r="S626" s="24"/>
      <c r="T626" s="24"/>
      <c r="U626" s="15"/>
    </row>
    <row r="627" spans="1:21">
      <c r="A627" s="11"/>
      <c r="B627" s="15"/>
      <c r="C627" s="15"/>
      <c r="D627" s="15"/>
      <c r="E627" s="15"/>
      <c r="F627" s="15"/>
      <c r="G627" s="15"/>
      <c r="H627" s="15"/>
      <c r="I627" s="15"/>
      <c r="J627" s="15"/>
      <c r="N627" s="24"/>
      <c r="O627" s="24"/>
      <c r="P627" s="24"/>
      <c r="Q627" s="24"/>
      <c r="R627" s="24"/>
      <c r="S627" s="24"/>
      <c r="T627" s="24"/>
      <c r="U627" s="15"/>
    </row>
    <row r="628" spans="1:21">
      <c r="A628" s="11"/>
      <c r="B628" s="15"/>
      <c r="C628" s="15"/>
      <c r="D628" s="15"/>
      <c r="E628" s="15"/>
      <c r="F628" s="15"/>
      <c r="G628" s="15"/>
      <c r="H628" s="15"/>
      <c r="I628" s="15"/>
      <c r="J628" s="15"/>
      <c r="N628" s="24"/>
      <c r="O628" s="24"/>
      <c r="P628" s="24"/>
      <c r="Q628" s="24"/>
      <c r="R628" s="24"/>
      <c r="S628" s="24"/>
      <c r="T628" s="24"/>
      <c r="U628" s="15"/>
    </row>
    <row r="629" spans="1:21">
      <c r="A629" s="11"/>
      <c r="B629" s="15"/>
      <c r="C629" s="15"/>
      <c r="D629" s="15"/>
      <c r="E629" s="15"/>
      <c r="F629" s="15"/>
      <c r="G629" s="15"/>
      <c r="H629" s="15"/>
      <c r="I629" s="15"/>
      <c r="J629" s="15"/>
      <c r="N629" s="24"/>
      <c r="O629" s="24"/>
      <c r="P629" s="24"/>
      <c r="Q629" s="24"/>
      <c r="R629" s="24"/>
      <c r="S629" s="24"/>
      <c r="T629" s="24"/>
      <c r="U629" s="15"/>
    </row>
    <row r="630" spans="1:21">
      <c r="A630" s="11"/>
      <c r="B630" s="15"/>
      <c r="C630" s="15"/>
      <c r="D630" s="15"/>
      <c r="E630" s="15"/>
      <c r="F630" s="15"/>
      <c r="G630" s="15"/>
      <c r="H630" s="15"/>
      <c r="I630" s="15"/>
      <c r="J630" s="15"/>
      <c r="N630" s="24"/>
      <c r="O630" s="24"/>
      <c r="P630" s="24"/>
      <c r="Q630" s="24"/>
      <c r="R630" s="24"/>
      <c r="S630" s="24"/>
      <c r="T630" s="24"/>
      <c r="U630" s="15"/>
    </row>
    <row r="631" spans="1:21">
      <c r="A631" s="11"/>
      <c r="B631" s="15"/>
      <c r="C631" s="15"/>
      <c r="D631" s="15"/>
      <c r="E631" s="15"/>
      <c r="F631" s="15"/>
      <c r="G631" s="15"/>
      <c r="H631" s="15"/>
      <c r="I631" s="15"/>
      <c r="J631" s="15"/>
      <c r="N631" s="24"/>
      <c r="O631" s="24"/>
      <c r="P631" s="24"/>
      <c r="Q631" s="24"/>
      <c r="R631" s="24"/>
      <c r="S631" s="24"/>
      <c r="T631" s="24"/>
      <c r="U631" s="15"/>
    </row>
    <row r="632" spans="1:21">
      <c r="A632" s="11"/>
      <c r="B632" s="15"/>
      <c r="C632" s="15"/>
      <c r="D632" s="15"/>
      <c r="E632" s="15"/>
      <c r="F632" s="15"/>
      <c r="G632" s="15"/>
      <c r="H632" s="15"/>
      <c r="I632" s="15"/>
      <c r="J632" s="15"/>
      <c r="N632" s="24"/>
      <c r="O632" s="24"/>
      <c r="P632" s="24"/>
      <c r="Q632" s="24"/>
      <c r="R632" s="24"/>
      <c r="S632" s="24"/>
      <c r="T632" s="24"/>
      <c r="U632" s="15"/>
    </row>
    <row r="633" spans="1:21">
      <c r="A633" s="11"/>
      <c r="B633" s="15"/>
      <c r="C633" s="15"/>
      <c r="D633" s="15"/>
      <c r="E633" s="15"/>
      <c r="F633" s="15"/>
      <c r="G633" s="15"/>
      <c r="H633" s="15"/>
      <c r="I633" s="15"/>
      <c r="J633" s="15"/>
      <c r="N633" s="24"/>
      <c r="O633" s="24"/>
      <c r="P633" s="24"/>
      <c r="Q633" s="24"/>
      <c r="R633" s="24"/>
      <c r="S633" s="24"/>
      <c r="T633" s="24"/>
      <c r="U633" s="15"/>
    </row>
    <row r="634" spans="1:21">
      <c r="A634" s="11"/>
      <c r="B634" s="15"/>
      <c r="C634" s="15"/>
      <c r="D634" s="15"/>
      <c r="E634" s="15"/>
      <c r="F634" s="15"/>
      <c r="G634" s="15"/>
      <c r="H634" s="15"/>
      <c r="I634" s="15"/>
      <c r="J634" s="15"/>
      <c r="N634" s="24"/>
      <c r="O634" s="24"/>
      <c r="P634" s="24"/>
      <c r="Q634" s="24"/>
      <c r="R634" s="24"/>
      <c r="S634" s="24"/>
      <c r="T634" s="24"/>
      <c r="U634" s="15"/>
    </row>
    <row r="635" spans="1:21">
      <c r="A635" s="11"/>
      <c r="B635" s="15"/>
      <c r="C635" s="15"/>
      <c r="D635" s="15"/>
      <c r="E635" s="15"/>
      <c r="F635" s="15"/>
      <c r="G635" s="15"/>
      <c r="H635" s="15"/>
      <c r="I635" s="15"/>
      <c r="J635" s="15"/>
      <c r="N635" s="24"/>
      <c r="O635" s="24"/>
      <c r="P635" s="24"/>
      <c r="Q635" s="24"/>
      <c r="R635" s="24"/>
      <c r="S635" s="24"/>
      <c r="T635" s="24"/>
      <c r="U635" s="15"/>
    </row>
    <row r="636" spans="1:21">
      <c r="A636" s="11"/>
      <c r="B636" s="15"/>
      <c r="C636" s="15"/>
      <c r="D636" s="15"/>
      <c r="E636" s="15"/>
      <c r="F636" s="15"/>
      <c r="G636" s="15"/>
      <c r="H636" s="15"/>
      <c r="I636" s="15"/>
      <c r="J636" s="15"/>
      <c r="N636" s="24"/>
      <c r="O636" s="24"/>
      <c r="P636" s="24"/>
      <c r="Q636" s="24"/>
      <c r="R636" s="24"/>
      <c r="S636" s="24"/>
      <c r="T636" s="24"/>
      <c r="U636" s="15"/>
    </row>
    <row r="637" spans="1:21">
      <c r="A637" s="11"/>
      <c r="B637" s="15"/>
      <c r="C637" s="15"/>
      <c r="D637" s="15"/>
      <c r="E637" s="15"/>
      <c r="F637" s="15"/>
      <c r="G637" s="15"/>
      <c r="H637" s="15"/>
      <c r="I637" s="15"/>
      <c r="J637" s="15"/>
      <c r="N637" s="24"/>
      <c r="O637" s="24"/>
      <c r="P637" s="24"/>
      <c r="Q637" s="24"/>
      <c r="R637" s="24"/>
      <c r="S637" s="24"/>
      <c r="T637" s="24"/>
      <c r="U637" s="15"/>
    </row>
    <row r="638" spans="1:21">
      <c r="A638" s="11"/>
      <c r="B638" s="15"/>
      <c r="C638" s="15"/>
      <c r="D638" s="15"/>
      <c r="E638" s="15"/>
      <c r="F638" s="15"/>
      <c r="G638" s="15"/>
      <c r="H638" s="15"/>
      <c r="I638" s="15"/>
      <c r="J638" s="15"/>
      <c r="N638" s="24"/>
      <c r="O638" s="24"/>
      <c r="P638" s="24"/>
      <c r="Q638" s="24"/>
      <c r="R638" s="24"/>
      <c r="S638" s="24"/>
      <c r="T638" s="24"/>
      <c r="U638" s="15"/>
    </row>
    <row r="639" spans="1:21">
      <c r="A639" s="11"/>
      <c r="B639" s="15"/>
      <c r="C639" s="15"/>
      <c r="D639" s="15"/>
      <c r="E639" s="15"/>
      <c r="F639" s="15"/>
      <c r="G639" s="15"/>
      <c r="H639" s="15"/>
      <c r="I639" s="15"/>
      <c r="J639" s="15"/>
      <c r="N639" s="24"/>
      <c r="O639" s="24"/>
      <c r="P639" s="24"/>
      <c r="Q639" s="24"/>
      <c r="R639" s="24"/>
      <c r="S639" s="24"/>
      <c r="T639" s="24"/>
      <c r="U639" s="15"/>
    </row>
    <row r="640" spans="1:21">
      <c r="A640" s="11"/>
      <c r="B640" s="15"/>
      <c r="C640" s="15"/>
      <c r="D640" s="15"/>
      <c r="E640" s="15"/>
      <c r="F640" s="15"/>
      <c r="G640" s="15"/>
      <c r="H640" s="15"/>
      <c r="I640" s="15"/>
      <c r="J640" s="15"/>
      <c r="N640" s="24"/>
      <c r="O640" s="24"/>
      <c r="P640" s="24"/>
      <c r="Q640" s="24"/>
      <c r="R640" s="24"/>
      <c r="S640" s="24"/>
      <c r="T640" s="24"/>
      <c r="U640" s="15"/>
    </row>
    <row r="641" spans="1:21">
      <c r="A641" s="11"/>
      <c r="B641" s="15"/>
      <c r="C641" s="15"/>
      <c r="D641" s="15"/>
      <c r="E641" s="15"/>
      <c r="F641" s="15"/>
      <c r="G641" s="15"/>
      <c r="H641" s="15"/>
      <c r="I641" s="15"/>
      <c r="J641" s="15"/>
      <c r="N641" s="24"/>
      <c r="O641" s="24"/>
      <c r="P641" s="24"/>
      <c r="Q641" s="24"/>
      <c r="R641" s="24"/>
      <c r="S641" s="24"/>
      <c r="T641" s="24"/>
      <c r="U641" s="15"/>
    </row>
    <row r="642" spans="1:21">
      <c r="A642" s="11"/>
      <c r="B642" s="15"/>
      <c r="C642" s="15"/>
      <c r="D642" s="15"/>
      <c r="E642" s="15"/>
      <c r="F642" s="15"/>
      <c r="G642" s="15"/>
      <c r="H642" s="15"/>
      <c r="I642" s="15"/>
      <c r="J642" s="15"/>
      <c r="N642" s="24"/>
      <c r="O642" s="24"/>
      <c r="P642" s="24"/>
      <c r="Q642" s="24"/>
      <c r="R642" s="24"/>
      <c r="S642" s="24"/>
      <c r="T642" s="24"/>
      <c r="U642" s="15"/>
    </row>
    <row r="643" spans="1:21">
      <c r="A643" s="11"/>
      <c r="B643" s="15"/>
      <c r="C643" s="15"/>
      <c r="D643" s="15"/>
      <c r="E643" s="15"/>
      <c r="F643" s="15"/>
      <c r="G643" s="15"/>
      <c r="H643" s="15"/>
      <c r="I643" s="15"/>
      <c r="J643" s="15"/>
      <c r="N643" s="24"/>
      <c r="O643" s="24"/>
      <c r="P643" s="24"/>
      <c r="Q643" s="24"/>
      <c r="R643" s="24"/>
      <c r="S643" s="24"/>
      <c r="T643" s="24"/>
      <c r="U643" s="15"/>
    </row>
    <row r="644" spans="1:21">
      <c r="A644" s="11"/>
      <c r="B644" s="15"/>
      <c r="C644" s="15"/>
      <c r="D644" s="15"/>
      <c r="E644" s="15"/>
      <c r="F644" s="15"/>
      <c r="G644" s="15"/>
      <c r="H644" s="15"/>
      <c r="I644" s="15"/>
      <c r="J644" s="15"/>
      <c r="N644" s="24"/>
      <c r="O644" s="24"/>
      <c r="P644" s="24"/>
      <c r="Q644" s="24"/>
      <c r="R644" s="24"/>
      <c r="S644" s="24"/>
      <c r="T644" s="24"/>
      <c r="U644" s="15"/>
    </row>
    <row r="645" spans="1:21">
      <c r="A645" s="11"/>
      <c r="B645" s="15"/>
      <c r="C645" s="15"/>
      <c r="D645" s="15"/>
      <c r="E645" s="15"/>
      <c r="F645" s="15"/>
      <c r="G645" s="15"/>
      <c r="H645" s="15"/>
      <c r="I645" s="15"/>
      <c r="J645" s="15"/>
      <c r="N645" s="24"/>
      <c r="O645" s="24"/>
      <c r="P645" s="24"/>
      <c r="Q645" s="24"/>
      <c r="R645" s="24"/>
      <c r="S645" s="24"/>
      <c r="T645" s="24"/>
      <c r="U645" s="15"/>
    </row>
    <row r="646" spans="1:21">
      <c r="A646" s="11"/>
      <c r="B646" s="15"/>
      <c r="C646" s="15"/>
      <c r="D646" s="15"/>
      <c r="E646" s="15"/>
      <c r="F646" s="15"/>
      <c r="G646" s="15"/>
      <c r="H646" s="15"/>
      <c r="I646" s="15"/>
      <c r="J646" s="15"/>
      <c r="N646" s="24"/>
      <c r="O646" s="24"/>
      <c r="P646" s="24"/>
      <c r="Q646" s="24"/>
      <c r="R646" s="24"/>
      <c r="S646" s="24"/>
      <c r="T646" s="24"/>
      <c r="U646" s="15"/>
    </row>
    <row r="647" spans="1:21">
      <c r="A647" s="11"/>
      <c r="B647" s="15"/>
      <c r="C647" s="15"/>
      <c r="D647" s="15"/>
      <c r="E647" s="15"/>
      <c r="F647" s="15"/>
      <c r="G647" s="15"/>
      <c r="H647" s="15"/>
      <c r="I647" s="15"/>
      <c r="J647" s="15"/>
      <c r="N647" s="24"/>
      <c r="O647" s="24"/>
      <c r="P647" s="24"/>
      <c r="Q647" s="24"/>
      <c r="R647" s="24"/>
      <c r="S647" s="24"/>
      <c r="T647" s="24"/>
      <c r="U647" s="15"/>
    </row>
    <row r="648" spans="1:21">
      <c r="A648" s="11"/>
      <c r="B648" s="15"/>
      <c r="C648" s="15"/>
      <c r="D648" s="15"/>
      <c r="E648" s="15"/>
      <c r="F648" s="15"/>
      <c r="G648" s="15"/>
      <c r="H648" s="15"/>
      <c r="I648" s="15"/>
      <c r="J648" s="15"/>
      <c r="N648" s="24"/>
      <c r="O648" s="24"/>
      <c r="P648" s="24"/>
      <c r="Q648" s="24"/>
      <c r="R648" s="24"/>
      <c r="S648" s="24"/>
      <c r="T648" s="24"/>
      <c r="U648" s="15"/>
    </row>
    <row r="649" spans="1:21">
      <c r="A649" s="11"/>
      <c r="B649" s="15"/>
      <c r="C649" s="15"/>
      <c r="D649" s="15"/>
      <c r="E649" s="15"/>
      <c r="F649" s="15"/>
      <c r="G649" s="15"/>
      <c r="H649" s="15"/>
      <c r="I649" s="15"/>
      <c r="J649" s="15"/>
      <c r="N649" s="24"/>
      <c r="O649" s="24"/>
      <c r="P649" s="24"/>
      <c r="Q649" s="24"/>
      <c r="R649" s="24"/>
      <c r="S649" s="24"/>
      <c r="T649" s="24"/>
      <c r="U649" s="15"/>
    </row>
    <row r="650" spans="1:21">
      <c r="A650" s="11"/>
      <c r="B650" s="15"/>
      <c r="C650" s="15"/>
      <c r="D650" s="15"/>
      <c r="E650" s="15"/>
      <c r="F650" s="15"/>
      <c r="G650" s="15"/>
      <c r="H650" s="15"/>
      <c r="I650" s="15"/>
      <c r="J650" s="15"/>
      <c r="N650" s="24"/>
      <c r="O650" s="24"/>
      <c r="P650" s="24"/>
      <c r="Q650" s="24"/>
      <c r="R650" s="24"/>
      <c r="S650" s="24"/>
      <c r="T650" s="24"/>
      <c r="U650" s="15"/>
    </row>
    <row r="651" spans="1:21">
      <c r="A651" s="11"/>
      <c r="B651" s="15"/>
      <c r="C651" s="15"/>
      <c r="D651" s="15"/>
      <c r="E651" s="15"/>
      <c r="F651" s="15"/>
      <c r="G651" s="15"/>
      <c r="H651" s="15"/>
      <c r="I651" s="15"/>
      <c r="J651" s="15"/>
      <c r="N651" s="24"/>
      <c r="O651" s="24"/>
      <c r="P651" s="24"/>
      <c r="Q651" s="24"/>
      <c r="R651" s="24"/>
      <c r="S651" s="24"/>
      <c r="T651" s="24"/>
      <c r="U651" s="15"/>
    </row>
    <row r="652" spans="1:21">
      <c r="A652" s="11"/>
      <c r="B652" s="15"/>
      <c r="C652" s="15"/>
      <c r="D652" s="15"/>
      <c r="E652" s="15"/>
      <c r="F652" s="15"/>
      <c r="G652" s="15"/>
      <c r="H652" s="15"/>
      <c r="I652" s="15"/>
      <c r="J652" s="15"/>
      <c r="N652" s="24"/>
      <c r="O652" s="24"/>
      <c r="P652" s="24"/>
      <c r="Q652" s="24"/>
      <c r="R652" s="24"/>
      <c r="S652" s="24"/>
      <c r="T652" s="24"/>
      <c r="U652" s="15"/>
    </row>
    <row r="653" spans="1:21">
      <c r="A653" s="11"/>
      <c r="B653" s="15"/>
      <c r="C653" s="15"/>
      <c r="D653" s="15"/>
      <c r="E653" s="15"/>
      <c r="F653" s="15"/>
      <c r="G653" s="15"/>
      <c r="H653" s="15"/>
      <c r="I653" s="15"/>
      <c r="J653" s="15"/>
      <c r="N653" s="24"/>
      <c r="O653" s="24"/>
      <c r="P653" s="24"/>
      <c r="Q653" s="24"/>
      <c r="R653" s="24"/>
      <c r="S653" s="24"/>
      <c r="T653" s="24"/>
      <c r="U653" s="15"/>
    </row>
    <row r="654" spans="1:21">
      <c r="A654" s="11"/>
      <c r="B654" s="15"/>
      <c r="C654" s="15"/>
      <c r="D654" s="15"/>
      <c r="E654" s="15"/>
      <c r="F654" s="15"/>
      <c r="G654" s="15"/>
      <c r="H654" s="15"/>
      <c r="I654" s="15"/>
      <c r="J654" s="15"/>
      <c r="N654" s="24"/>
      <c r="O654" s="24"/>
      <c r="P654" s="24"/>
      <c r="Q654" s="24"/>
      <c r="R654" s="24"/>
      <c r="S654" s="24"/>
      <c r="T654" s="24"/>
      <c r="U654" s="15"/>
    </row>
    <row r="655" spans="1:21">
      <c r="A655" s="11"/>
      <c r="B655" s="15"/>
      <c r="C655" s="15"/>
      <c r="D655" s="15"/>
      <c r="E655" s="15"/>
      <c r="F655" s="15"/>
      <c r="G655" s="15"/>
      <c r="H655" s="15"/>
      <c r="I655" s="15"/>
      <c r="J655" s="15"/>
      <c r="N655" s="24"/>
      <c r="O655" s="24"/>
      <c r="P655" s="24"/>
      <c r="Q655" s="24"/>
      <c r="R655" s="24"/>
      <c r="S655" s="24"/>
      <c r="T655" s="24"/>
      <c r="U655" s="15"/>
    </row>
    <row r="656" spans="1:21">
      <c r="A656" s="11"/>
      <c r="B656" s="15"/>
      <c r="C656" s="15"/>
      <c r="D656" s="15"/>
      <c r="E656" s="15"/>
      <c r="F656" s="15"/>
      <c r="G656" s="15"/>
      <c r="H656" s="15"/>
      <c r="I656" s="15"/>
      <c r="J656" s="15"/>
      <c r="N656" s="24"/>
      <c r="O656" s="24"/>
      <c r="P656" s="24"/>
      <c r="Q656" s="24"/>
      <c r="R656" s="24"/>
      <c r="S656" s="24"/>
      <c r="T656" s="24"/>
      <c r="U656" s="15"/>
    </row>
    <row r="657" spans="1:21">
      <c r="A657" s="11"/>
      <c r="B657" s="15"/>
      <c r="C657" s="15"/>
      <c r="D657" s="15"/>
      <c r="E657" s="15"/>
      <c r="F657" s="15"/>
      <c r="G657" s="15"/>
      <c r="H657" s="15"/>
      <c r="I657" s="15"/>
      <c r="J657" s="15"/>
      <c r="N657" s="24"/>
      <c r="O657" s="24"/>
      <c r="P657" s="24"/>
      <c r="Q657" s="24"/>
      <c r="R657" s="24"/>
      <c r="S657" s="24"/>
      <c r="T657" s="24"/>
      <c r="U657" s="15"/>
    </row>
    <row r="658" spans="1:21">
      <c r="A658" s="11"/>
      <c r="B658" s="15"/>
      <c r="C658" s="15"/>
      <c r="D658" s="15"/>
      <c r="E658" s="15"/>
      <c r="F658" s="15"/>
      <c r="G658" s="15"/>
      <c r="H658" s="15"/>
      <c r="I658" s="15"/>
      <c r="J658" s="15"/>
      <c r="N658" s="24"/>
      <c r="O658" s="24"/>
      <c r="P658" s="24"/>
      <c r="Q658" s="24"/>
      <c r="R658" s="24"/>
      <c r="S658" s="24"/>
      <c r="T658" s="24"/>
      <c r="U658" s="15"/>
    </row>
    <row r="659" spans="1:21">
      <c r="A659" s="11"/>
      <c r="B659" s="15"/>
      <c r="C659" s="15"/>
      <c r="D659" s="15"/>
      <c r="E659" s="15"/>
      <c r="F659" s="15"/>
      <c r="G659" s="15"/>
      <c r="H659" s="15"/>
      <c r="I659" s="15"/>
      <c r="J659" s="15"/>
      <c r="N659" s="24"/>
      <c r="O659" s="24"/>
      <c r="P659" s="24"/>
      <c r="Q659" s="24"/>
      <c r="R659" s="24"/>
      <c r="S659" s="24"/>
      <c r="T659" s="24"/>
      <c r="U659" s="15"/>
    </row>
    <row r="660" spans="1:21">
      <c r="A660" s="11"/>
      <c r="B660" s="15"/>
      <c r="C660" s="15"/>
      <c r="D660" s="15"/>
      <c r="E660" s="15"/>
      <c r="F660" s="15"/>
      <c r="G660" s="15"/>
      <c r="H660" s="15"/>
      <c r="I660" s="15"/>
      <c r="J660" s="15"/>
      <c r="N660" s="24"/>
      <c r="O660" s="24"/>
      <c r="P660" s="24"/>
      <c r="Q660" s="24"/>
      <c r="R660" s="24"/>
      <c r="S660" s="24"/>
      <c r="T660" s="24"/>
      <c r="U660" s="15"/>
    </row>
    <row r="661" spans="1:21">
      <c r="A661" s="11"/>
      <c r="B661" s="15"/>
      <c r="C661" s="15"/>
      <c r="D661" s="15"/>
      <c r="E661" s="15"/>
      <c r="F661" s="15"/>
      <c r="G661" s="15"/>
      <c r="H661" s="15"/>
      <c r="I661" s="15"/>
      <c r="J661" s="15"/>
      <c r="N661" s="24"/>
      <c r="O661" s="24"/>
      <c r="P661" s="24"/>
      <c r="Q661" s="24"/>
      <c r="R661" s="24"/>
      <c r="S661" s="24"/>
      <c r="T661" s="24"/>
      <c r="U661" s="15"/>
    </row>
    <row r="662" spans="1:21">
      <c r="A662" s="11"/>
      <c r="B662" s="15"/>
      <c r="C662" s="15"/>
      <c r="D662" s="15"/>
      <c r="E662" s="15"/>
      <c r="F662" s="15"/>
      <c r="G662" s="15"/>
      <c r="H662" s="15"/>
      <c r="I662" s="15"/>
      <c r="J662" s="15"/>
      <c r="N662" s="24"/>
      <c r="O662" s="24"/>
      <c r="P662" s="24"/>
      <c r="Q662" s="24"/>
      <c r="R662" s="24"/>
      <c r="S662" s="24"/>
      <c r="T662" s="24"/>
      <c r="U662" s="15"/>
    </row>
    <row r="663" spans="1:21">
      <c r="A663" s="11"/>
      <c r="B663" s="15"/>
      <c r="C663" s="15"/>
      <c r="D663" s="15"/>
      <c r="E663" s="15"/>
      <c r="F663" s="15"/>
      <c r="G663" s="15"/>
      <c r="H663" s="15"/>
      <c r="I663" s="15"/>
      <c r="J663" s="15"/>
      <c r="N663" s="24"/>
      <c r="O663" s="24"/>
      <c r="P663" s="24"/>
      <c r="Q663" s="24"/>
      <c r="R663" s="24"/>
      <c r="S663" s="24"/>
      <c r="T663" s="24"/>
      <c r="U663" s="15"/>
    </row>
    <row r="664" spans="1:21">
      <c r="A664" s="11"/>
      <c r="B664" s="15"/>
      <c r="C664" s="15"/>
      <c r="D664" s="15"/>
      <c r="E664" s="15"/>
      <c r="F664" s="15"/>
      <c r="G664" s="15"/>
      <c r="H664" s="15"/>
      <c r="I664" s="15"/>
      <c r="J664" s="15"/>
      <c r="N664" s="24"/>
      <c r="O664" s="24"/>
      <c r="P664" s="24"/>
      <c r="Q664" s="24"/>
      <c r="R664" s="24"/>
      <c r="S664" s="24"/>
      <c r="T664" s="24"/>
      <c r="U664" s="15"/>
    </row>
    <row r="665" spans="1:21">
      <c r="A665" s="11"/>
      <c r="B665" s="15"/>
      <c r="C665" s="15"/>
      <c r="D665" s="15"/>
      <c r="E665" s="15"/>
      <c r="F665" s="15"/>
      <c r="G665" s="15"/>
      <c r="H665" s="15"/>
      <c r="I665" s="15"/>
      <c r="J665" s="15"/>
      <c r="N665" s="24"/>
      <c r="O665" s="24"/>
      <c r="P665" s="24"/>
      <c r="Q665" s="24"/>
      <c r="R665" s="24"/>
      <c r="S665" s="24"/>
      <c r="T665" s="24"/>
      <c r="U665" s="15"/>
    </row>
    <row r="666" spans="1:21">
      <c r="A666" s="11"/>
      <c r="B666" s="15"/>
      <c r="C666" s="15"/>
      <c r="D666" s="15"/>
      <c r="E666" s="15"/>
      <c r="F666" s="15"/>
      <c r="G666" s="15"/>
      <c r="H666" s="15"/>
      <c r="I666" s="15"/>
      <c r="J666" s="15"/>
      <c r="N666" s="24"/>
      <c r="O666" s="24"/>
      <c r="P666" s="24"/>
      <c r="Q666" s="24"/>
      <c r="R666" s="24"/>
      <c r="S666" s="24"/>
      <c r="T666" s="24"/>
      <c r="U666" s="15"/>
    </row>
    <row r="667" spans="1:21">
      <c r="A667" s="11"/>
      <c r="B667" s="15"/>
      <c r="C667" s="15"/>
      <c r="D667" s="15"/>
      <c r="E667" s="15"/>
      <c r="F667" s="15"/>
      <c r="G667" s="15"/>
      <c r="H667" s="15"/>
      <c r="I667" s="15"/>
      <c r="J667" s="15"/>
      <c r="N667" s="24"/>
      <c r="O667" s="24"/>
      <c r="P667" s="24"/>
      <c r="Q667" s="24"/>
      <c r="R667" s="24"/>
      <c r="S667" s="24"/>
      <c r="T667" s="24"/>
      <c r="U667" s="15"/>
    </row>
    <row r="668" spans="1:21">
      <c r="A668" s="11"/>
      <c r="B668" s="15"/>
      <c r="C668" s="15"/>
      <c r="D668" s="15"/>
      <c r="E668" s="15"/>
      <c r="F668" s="15"/>
      <c r="G668" s="15"/>
      <c r="H668" s="15"/>
      <c r="I668" s="15"/>
      <c r="J668" s="15"/>
      <c r="N668" s="24"/>
      <c r="O668" s="24"/>
      <c r="P668" s="24"/>
      <c r="Q668" s="24"/>
      <c r="R668" s="24"/>
      <c r="S668" s="24"/>
      <c r="T668" s="24"/>
      <c r="U668" s="15"/>
    </row>
    <row r="669" spans="1:21">
      <c r="A669" s="11"/>
      <c r="B669" s="15"/>
      <c r="C669" s="15"/>
      <c r="D669" s="15"/>
      <c r="E669" s="15"/>
      <c r="F669" s="15"/>
      <c r="G669" s="15"/>
      <c r="H669" s="15"/>
      <c r="I669" s="15"/>
      <c r="J669" s="15"/>
      <c r="N669" s="24"/>
      <c r="O669" s="24"/>
      <c r="P669" s="24"/>
      <c r="Q669" s="24"/>
      <c r="R669" s="24"/>
      <c r="S669" s="24"/>
      <c r="T669" s="24"/>
      <c r="U669" s="15"/>
    </row>
    <row r="670" spans="1:21">
      <c r="A670" s="11"/>
      <c r="B670" s="15"/>
      <c r="C670" s="15"/>
      <c r="D670" s="15"/>
      <c r="E670" s="15"/>
      <c r="F670" s="15"/>
      <c r="G670" s="15"/>
      <c r="H670" s="15"/>
      <c r="I670" s="15"/>
      <c r="J670" s="15"/>
      <c r="N670" s="24"/>
      <c r="O670" s="24"/>
      <c r="P670" s="24"/>
      <c r="Q670" s="24"/>
      <c r="R670" s="24"/>
      <c r="S670" s="24"/>
      <c r="T670" s="24"/>
      <c r="U670" s="15"/>
    </row>
    <row r="671" spans="1:21">
      <c r="A671" s="11"/>
      <c r="B671" s="15"/>
      <c r="C671" s="15"/>
      <c r="D671" s="15"/>
      <c r="E671" s="15"/>
      <c r="F671" s="15"/>
      <c r="G671" s="15"/>
      <c r="H671" s="15"/>
      <c r="I671" s="15"/>
      <c r="J671" s="15"/>
      <c r="N671" s="24"/>
      <c r="O671" s="24"/>
      <c r="P671" s="24"/>
      <c r="Q671" s="24"/>
      <c r="R671" s="24"/>
      <c r="S671" s="24"/>
      <c r="T671" s="24"/>
      <c r="U671" s="15"/>
    </row>
    <row r="672" spans="1:21">
      <c r="A672" s="11"/>
      <c r="B672" s="15"/>
      <c r="C672" s="15"/>
      <c r="D672" s="15"/>
      <c r="E672" s="15"/>
      <c r="F672" s="15"/>
      <c r="G672" s="15"/>
      <c r="H672" s="15"/>
      <c r="I672" s="15"/>
      <c r="J672" s="15"/>
      <c r="N672" s="24"/>
      <c r="O672" s="24"/>
      <c r="P672" s="24"/>
      <c r="Q672" s="24"/>
      <c r="R672" s="24"/>
      <c r="S672" s="24"/>
      <c r="T672" s="24"/>
      <c r="U672" s="15"/>
    </row>
    <row r="673" spans="1:21">
      <c r="A673" s="11"/>
      <c r="B673" s="15"/>
      <c r="C673" s="15"/>
      <c r="D673" s="15"/>
      <c r="E673" s="15"/>
      <c r="F673" s="15"/>
      <c r="G673" s="15"/>
      <c r="H673" s="15"/>
      <c r="I673" s="15"/>
      <c r="J673" s="15"/>
      <c r="N673" s="24"/>
      <c r="O673" s="24"/>
      <c r="P673" s="24"/>
      <c r="Q673" s="24"/>
      <c r="R673" s="24"/>
      <c r="S673" s="24"/>
      <c r="T673" s="24"/>
      <c r="U673" s="15"/>
    </row>
    <row r="674" spans="1:21">
      <c r="A674" s="11"/>
      <c r="B674" s="15"/>
      <c r="C674" s="15"/>
      <c r="D674" s="15"/>
      <c r="E674" s="15"/>
      <c r="F674" s="15"/>
      <c r="G674" s="15"/>
      <c r="H674" s="15"/>
      <c r="I674" s="15"/>
      <c r="J674" s="15"/>
      <c r="N674" s="24"/>
      <c r="O674" s="24"/>
      <c r="P674" s="24"/>
      <c r="Q674" s="24"/>
      <c r="R674" s="24"/>
      <c r="S674" s="24"/>
      <c r="T674" s="24"/>
      <c r="U674" s="15"/>
    </row>
    <row r="675" spans="1:21">
      <c r="A675" s="11"/>
      <c r="B675" s="15"/>
      <c r="C675" s="15"/>
      <c r="D675" s="15"/>
      <c r="E675" s="15"/>
      <c r="F675" s="15"/>
      <c r="G675" s="15"/>
      <c r="H675" s="15"/>
      <c r="I675" s="15"/>
      <c r="J675" s="15"/>
      <c r="N675" s="24"/>
      <c r="O675" s="24"/>
      <c r="P675" s="24"/>
      <c r="Q675" s="24"/>
      <c r="R675" s="24"/>
      <c r="S675" s="24"/>
      <c r="T675" s="24"/>
      <c r="U675" s="15"/>
    </row>
    <row r="676" spans="1:21">
      <c r="A676" s="11"/>
      <c r="B676" s="15"/>
      <c r="C676" s="15"/>
      <c r="D676" s="15"/>
      <c r="E676" s="15"/>
      <c r="F676" s="15"/>
      <c r="G676" s="15"/>
      <c r="H676" s="15"/>
      <c r="I676" s="15"/>
      <c r="J676" s="15"/>
      <c r="N676" s="24"/>
      <c r="O676" s="24"/>
      <c r="P676" s="24"/>
      <c r="Q676" s="24"/>
      <c r="R676" s="24"/>
      <c r="S676" s="24"/>
      <c r="T676" s="24"/>
      <c r="U676" s="15"/>
    </row>
    <row r="677" spans="1:21">
      <c r="A677" s="11"/>
      <c r="B677" s="15"/>
      <c r="C677" s="15"/>
      <c r="D677" s="15"/>
      <c r="E677" s="15"/>
      <c r="F677" s="15"/>
      <c r="G677" s="15"/>
      <c r="H677" s="15"/>
      <c r="I677" s="15"/>
      <c r="J677" s="15"/>
      <c r="N677" s="24"/>
      <c r="O677" s="24"/>
      <c r="P677" s="24"/>
      <c r="Q677" s="24"/>
      <c r="R677" s="24"/>
      <c r="S677" s="24"/>
      <c r="T677" s="24"/>
      <c r="U677" s="15"/>
    </row>
    <row r="678" spans="1:21">
      <c r="A678" s="11"/>
      <c r="B678" s="15"/>
      <c r="C678" s="15"/>
      <c r="D678" s="15"/>
      <c r="E678" s="15"/>
      <c r="F678" s="15"/>
      <c r="G678" s="15"/>
      <c r="H678" s="15"/>
      <c r="I678" s="15"/>
      <c r="J678" s="15"/>
      <c r="N678" s="24"/>
      <c r="O678" s="24"/>
      <c r="P678" s="24"/>
      <c r="Q678" s="24"/>
      <c r="R678" s="24"/>
      <c r="S678" s="24"/>
      <c r="T678" s="24"/>
      <c r="U678" s="15"/>
    </row>
    <row r="679" spans="1:21">
      <c r="A679" s="11"/>
      <c r="B679" s="15"/>
      <c r="C679" s="15"/>
      <c r="D679" s="15"/>
      <c r="E679" s="15"/>
      <c r="F679" s="15"/>
      <c r="G679" s="15"/>
      <c r="H679" s="15"/>
      <c r="I679" s="15"/>
      <c r="J679" s="15"/>
      <c r="N679" s="24"/>
      <c r="O679" s="24"/>
      <c r="P679" s="24"/>
      <c r="Q679" s="24"/>
      <c r="R679" s="24"/>
      <c r="S679" s="24"/>
      <c r="T679" s="24"/>
      <c r="U679" s="15"/>
    </row>
    <row r="680" spans="1:21">
      <c r="A680" s="11"/>
      <c r="B680" s="15"/>
      <c r="C680" s="15"/>
      <c r="D680" s="15"/>
      <c r="E680" s="15"/>
      <c r="F680" s="15"/>
      <c r="G680" s="15"/>
      <c r="H680" s="15"/>
      <c r="I680" s="15"/>
      <c r="J680" s="15"/>
      <c r="N680" s="24"/>
      <c r="O680" s="24"/>
      <c r="P680" s="24"/>
      <c r="Q680" s="24"/>
      <c r="R680" s="24"/>
      <c r="S680" s="24"/>
      <c r="T680" s="24"/>
      <c r="U680" s="15"/>
    </row>
    <row r="681" spans="1:21">
      <c r="A681" s="11"/>
      <c r="B681" s="15"/>
      <c r="C681" s="15"/>
      <c r="D681" s="15"/>
      <c r="E681" s="15"/>
      <c r="F681" s="15"/>
      <c r="G681" s="15"/>
      <c r="H681" s="15"/>
      <c r="I681" s="15"/>
      <c r="J681" s="15"/>
      <c r="N681" s="24"/>
      <c r="O681" s="24"/>
      <c r="P681" s="24"/>
      <c r="Q681" s="24"/>
      <c r="R681" s="24"/>
      <c r="S681" s="24"/>
      <c r="T681" s="24"/>
      <c r="U681" s="15"/>
    </row>
    <row r="682" spans="1:21">
      <c r="A682" s="11"/>
      <c r="B682" s="15"/>
      <c r="C682" s="15"/>
      <c r="D682" s="15"/>
      <c r="E682" s="15"/>
      <c r="F682" s="15"/>
      <c r="G682" s="15"/>
      <c r="H682" s="15"/>
      <c r="I682" s="15"/>
      <c r="J682" s="15"/>
      <c r="N682" s="24"/>
      <c r="O682" s="24"/>
      <c r="P682" s="24"/>
      <c r="Q682" s="24"/>
      <c r="R682" s="24"/>
      <c r="S682" s="24"/>
      <c r="T682" s="24"/>
      <c r="U682" s="15"/>
    </row>
    <row r="683" spans="1:21">
      <c r="A683" s="11"/>
      <c r="B683" s="15"/>
      <c r="C683" s="15"/>
      <c r="D683" s="15"/>
      <c r="E683" s="15"/>
      <c r="F683" s="15"/>
      <c r="G683" s="15"/>
      <c r="H683" s="15"/>
      <c r="I683" s="15"/>
      <c r="J683" s="15"/>
      <c r="N683" s="24"/>
      <c r="O683" s="24"/>
      <c r="P683" s="24"/>
      <c r="Q683" s="24"/>
      <c r="R683" s="24"/>
      <c r="S683" s="24"/>
      <c r="T683" s="24"/>
      <c r="U683" s="15"/>
    </row>
    <row r="684" spans="1:21">
      <c r="A684" s="11"/>
      <c r="B684" s="15"/>
      <c r="C684" s="15"/>
      <c r="D684" s="15"/>
      <c r="E684" s="15"/>
      <c r="F684" s="15"/>
      <c r="G684" s="15"/>
      <c r="H684" s="15"/>
      <c r="I684" s="15"/>
      <c r="J684" s="15"/>
      <c r="N684" s="24"/>
      <c r="O684" s="24"/>
      <c r="P684" s="24"/>
      <c r="Q684" s="24"/>
      <c r="R684" s="24"/>
      <c r="S684" s="24"/>
      <c r="T684" s="24"/>
      <c r="U684" s="15"/>
    </row>
    <row r="685" spans="1:21">
      <c r="A685" s="11"/>
      <c r="B685" s="15"/>
      <c r="C685" s="15"/>
      <c r="D685" s="15"/>
      <c r="E685" s="15"/>
      <c r="F685" s="15"/>
      <c r="G685" s="15"/>
      <c r="H685" s="15"/>
      <c r="I685" s="15"/>
      <c r="J685" s="15"/>
      <c r="N685" s="24"/>
      <c r="O685" s="24"/>
      <c r="P685" s="24"/>
      <c r="Q685" s="24"/>
      <c r="R685" s="24"/>
      <c r="S685" s="24"/>
      <c r="T685" s="24"/>
      <c r="U685" s="15"/>
    </row>
    <row r="686" spans="1:21">
      <c r="A686" s="11"/>
      <c r="B686" s="15"/>
      <c r="C686" s="15"/>
      <c r="D686" s="15"/>
      <c r="E686" s="15"/>
      <c r="F686" s="15"/>
      <c r="G686" s="15"/>
      <c r="H686" s="15"/>
      <c r="I686" s="15"/>
      <c r="J686" s="15"/>
      <c r="N686" s="24"/>
      <c r="O686" s="24"/>
      <c r="P686" s="24"/>
      <c r="Q686" s="24"/>
      <c r="R686" s="24"/>
      <c r="S686" s="24"/>
      <c r="T686" s="24"/>
      <c r="U686" s="15"/>
    </row>
    <row r="687" spans="1:21">
      <c r="A687" s="11"/>
      <c r="B687" s="15"/>
      <c r="C687" s="15"/>
      <c r="D687" s="15"/>
      <c r="E687" s="15"/>
      <c r="F687" s="15"/>
      <c r="G687" s="15"/>
      <c r="H687" s="15"/>
      <c r="I687" s="15"/>
      <c r="J687" s="15"/>
      <c r="N687" s="24"/>
      <c r="O687" s="24"/>
      <c r="P687" s="24"/>
      <c r="Q687" s="24"/>
      <c r="R687" s="24"/>
      <c r="S687" s="24"/>
      <c r="T687" s="24"/>
      <c r="U687" s="15"/>
    </row>
    <row r="688" spans="1:21">
      <c r="A688" s="11"/>
      <c r="B688" s="15"/>
      <c r="C688" s="15"/>
      <c r="D688" s="15"/>
      <c r="E688" s="15"/>
      <c r="F688" s="15"/>
      <c r="G688" s="15"/>
      <c r="H688" s="15"/>
      <c r="I688" s="15"/>
      <c r="J688" s="15"/>
      <c r="N688" s="24"/>
      <c r="O688" s="24"/>
      <c r="P688" s="24"/>
      <c r="Q688" s="24"/>
      <c r="R688" s="24"/>
      <c r="S688" s="24"/>
      <c r="T688" s="24"/>
      <c r="U688" s="15"/>
    </row>
    <row r="689" spans="1:21">
      <c r="A689" s="11"/>
      <c r="B689" s="15"/>
      <c r="C689" s="15"/>
      <c r="D689" s="15"/>
      <c r="E689" s="15"/>
      <c r="F689" s="15"/>
      <c r="G689" s="15"/>
      <c r="H689" s="15"/>
      <c r="I689" s="15"/>
      <c r="J689" s="15"/>
      <c r="N689" s="24"/>
      <c r="O689" s="24"/>
      <c r="P689" s="24"/>
      <c r="Q689" s="24"/>
      <c r="R689" s="24"/>
      <c r="S689" s="24"/>
      <c r="T689" s="24"/>
      <c r="U689" s="15"/>
    </row>
    <row r="690" spans="1:21">
      <c r="A690" s="11"/>
      <c r="B690" s="15"/>
      <c r="C690" s="15"/>
      <c r="D690" s="15"/>
      <c r="E690" s="15"/>
      <c r="F690" s="15"/>
      <c r="G690" s="15"/>
      <c r="H690" s="15"/>
      <c r="I690" s="15"/>
      <c r="J690" s="15"/>
      <c r="N690" s="24"/>
      <c r="O690" s="24"/>
      <c r="P690" s="24"/>
      <c r="Q690" s="24"/>
      <c r="R690" s="24"/>
      <c r="S690" s="24"/>
      <c r="T690" s="24"/>
      <c r="U690" s="15"/>
    </row>
    <row r="691" spans="1:21">
      <c r="A691" s="11"/>
      <c r="B691" s="15"/>
      <c r="C691" s="15"/>
      <c r="D691" s="15"/>
      <c r="E691" s="15"/>
      <c r="F691" s="15"/>
      <c r="G691" s="15"/>
      <c r="H691" s="15"/>
      <c r="I691" s="15"/>
      <c r="J691" s="15"/>
      <c r="N691" s="24"/>
      <c r="O691" s="24"/>
      <c r="P691" s="24"/>
      <c r="Q691" s="24"/>
      <c r="R691" s="24"/>
      <c r="S691" s="24"/>
      <c r="T691" s="24"/>
      <c r="U691" s="15"/>
    </row>
    <row r="692" spans="1:21">
      <c r="A692" s="11"/>
      <c r="B692" s="15"/>
      <c r="C692" s="15"/>
      <c r="D692" s="15"/>
      <c r="E692" s="15"/>
      <c r="F692" s="15"/>
      <c r="G692" s="15"/>
      <c r="H692" s="15"/>
      <c r="I692" s="15"/>
      <c r="J692" s="15"/>
      <c r="N692" s="24"/>
      <c r="O692" s="24"/>
      <c r="P692" s="24"/>
      <c r="Q692" s="24"/>
      <c r="R692" s="24"/>
      <c r="S692" s="24"/>
      <c r="T692" s="24"/>
      <c r="U692" s="15"/>
    </row>
    <row r="693" spans="1:21">
      <c r="A693" s="11"/>
      <c r="B693" s="15"/>
      <c r="C693" s="15"/>
      <c r="D693" s="15"/>
      <c r="E693" s="15"/>
      <c r="F693" s="15"/>
      <c r="G693" s="15"/>
      <c r="H693" s="15"/>
      <c r="I693" s="15"/>
      <c r="J693" s="15"/>
      <c r="N693" s="24"/>
      <c r="O693" s="24"/>
      <c r="P693" s="24"/>
      <c r="Q693" s="24"/>
      <c r="R693" s="24"/>
      <c r="S693" s="24"/>
      <c r="T693" s="24"/>
      <c r="U693" s="15"/>
    </row>
    <row r="694" spans="1:21">
      <c r="A694" s="11"/>
      <c r="B694" s="15"/>
      <c r="C694" s="15"/>
      <c r="D694" s="15"/>
      <c r="E694" s="15"/>
      <c r="F694" s="15"/>
      <c r="G694" s="15"/>
      <c r="H694" s="15"/>
      <c r="I694" s="15"/>
      <c r="J694" s="15"/>
      <c r="N694" s="24"/>
      <c r="O694" s="24"/>
      <c r="P694" s="24"/>
      <c r="Q694" s="24"/>
      <c r="R694" s="24"/>
      <c r="S694" s="24"/>
      <c r="T694" s="24"/>
      <c r="U694" s="15"/>
    </row>
    <row r="695" spans="1:21">
      <c r="A695" s="11"/>
      <c r="B695" s="15"/>
      <c r="C695" s="15"/>
      <c r="D695" s="15"/>
      <c r="E695" s="15"/>
      <c r="F695" s="15"/>
      <c r="G695" s="15"/>
      <c r="H695" s="15"/>
      <c r="I695" s="15"/>
      <c r="J695" s="15"/>
      <c r="N695" s="24"/>
      <c r="O695" s="24"/>
      <c r="P695" s="24"/>
      <c r="Q695" s="24"/>
      <c r="R695" s="24"/>
      <c r="S695" s="24"/>
      <c r="T695" s="24"/>
      <c r="U695" s="15"/>
    </row>
    <row r="696" spans="1:21">
      <c r="A696" s="11"/>
      <c r="B696" s="15"/>
      <c r="C696" s="15"/>
      <c r="D696" s="15"/>
      <c r="E696" s="15"/>
      <c r="F696" s="15"/>
      <c r="G696" s="15"/>
      <c r="H696" s="15"/>
      <c r="I696" s="15"/>
      <c r="J696" s="15"/>
      <c r="N696" s="24"/>
      <c r="O696" s="24"/>
      <c r="P696" s="24"/>
      <c r="Q696" s="24"/>
      <c r="R696" s="24"/>
      <c r="S696" s="24"/>
      <c r="T696" s="24"/>
      <c r="U696" s="15"/>
    </row>
    <row r="697" spans="1:21">
      <c r="A697" s="11"/>
      <c r="B697" s="15"/>
      <c r="C697" s="15"/>
      <c r="D697" s="15"/>
      <c r="E697" s="15"/>
      <c r="F697" s="15"/>
      <c r="G697" s="15"/>
      <c r="H697" s="15"/>
      <c r="I697" s="15"/>
      <c r="J697" s="15"/>
      <c r="N697" s="24"/>
      <c r="O697" s="24"/>
      <c r="P697" s="24"/>
      <c r="Q697" s="24"/>
      <c r="R697" s="24"/>
      <c r="S697" s="24"/>
      <c r="T697" s="24"/>
      <c r="U697" s="15"/>
    </row>
    <row r="698" spans="1:21">
      <c r="A698" s="11"/>
      <c r="B698" s="15"/>
      <c r="C698" s="15"/>
      <c r="D698" s="15"/>
      <c r="E698" s="15"/>
      <c r="F698" s="15"/>
      <c r="G698" s="15"/>
      <c r="H698" s="15"/>
      <c r="I698" s="15"/>
      <c r="J698" s="15"/>
      <c r="N698" s="24"/>
      <c r="O698" s="24"/>
      <c r="P698" s="24"/>
      <c r="Q698" s="24"/>
      <c r="R698" s="24"/>
      <c r="S698" s="24"/>
      <c r="T698" s="24"/>
      <c r="U698" s="15"/>
    </row>
    <row r="699" spans="1:21">
      <c r="A699" s="11"/>
      <c r="B699" s="15"/>
      <c r="C699" s="15"/>
      <c r="D699" s="15"/>
      <c r="E699" s="15"/>
      <c r="F699" s="15"/>
      <c r="G699" s="15"/>
      <c r="H699" s="15"/>
      <c r="I699" s="15"/>
      <c r="J699" s="15"/>
      <c r="N699" s="24"/>
      <c r="O699" s="24"/>
      <c r="P699" s="24"/>
      <c r="Q699" s="24"/>
      <c r="R699" s="24"/>
      <c r="S699" s="24"/>
      <c r="T699" s="24"/>
      <c r="U699" s="15"/>
    </row>
    <row r="700" spans="1:21">
      <c r="A700" s="11"/>
      <c r="B700" s="15"/>
      <c r="C700" s="15"/>
      <c r="D700" s="15"/>
      <c r="E700" s="15"/>
      <c r="F700" s="15"/>
      <c r="G700" s="15"/>
      <c r="H700" s="15"/>
      <c r="I700" s="15"/>
      <c r="J700" s="15"/>
      <c r="N700" s="24"/>
      <c r="O700" s="24"/>
      <c r="P700" s="24"/>
      <c r="Q700" s="24"/>
      <c r="R700" s="24"/>
      <c r="S700" s="24"/>
      <c r="T700" s="24"/>
      <c r="U700" s="15"/>
    </row>
    <row r="701" spans="1:21">
      <c r="A701" s="11"/>
      <c r="B701" s="15"/>
      <c r="C701" s="15"/>
      <c r="D701" s="15"/>
      <c r="E701" s="15"/>
      <c r="F701" s="15"/>
      <c r="G701" s="15"/>
      <c r="H701" s="15"/>
      <c r="I701" s="15"/>
      <c r="J701" s="15"/>
      <c r="N701" s="24"/>
      <c r="O701" s="24"/>
      <c r="P701" s="24"/>
      <c r="Q701" s="24"/>
      <c r="R701" s="24"/>
      <c r="S701" s="24"/>
      <c r="T701" s="24"/>
      <c r="U701" s="15"/>
    </row>
    <row r="702" spans="1:21">
      <c r="A702" s="11"/>
      <c r="B702" s="15"/>
      <c r="C702" s="15"/>
      <c r="D702" s="15"/>
      <c r="E702" s="15"/>
      <c r="F702" s="15"/>
      <c r="G702" s="15"/>
      <c r="H702" s="15"/>
      <c r="I702" s="15"/>
      <c r="J702" s="15"/>
      <c r="N702" s="24"/>
      <c r="O702" s="24"/>
      <c r="P702" s="24"/>
      <c r="Q702" s="24"/>
      <c r="R702" s="24"/>
      <c r="S702" s="24"/>
      <c r="T702" s="24"/>
      <c r="U702" s="15"/>
    </row>
    <row r="703" spans="1:21">
      <c r="A703" s="11"/>
      <c r="B703" s="15"/>
      <c r="C703" s="15"/>
      <c r="D703" s="15"/>
      <c r="E703" s="15"/>
      <c r="F703" s="15"/>
      <c r="G703" s="15"/>
      <c r="H703" s="15"/>
      <c r="I703" s="15"/>
      <c r="J703" s="15"/>
      <c r="N703" s="24"/>
      <c r="O703" s="24"/>
      <c r="P703" s="24"/>
      <c r="Q703" s="24"/>
      <c r="R703" s="24"/>
      <c r="S703" s="24"/>
      <c r="T703" s="24"/>
      <c r="U703" s="15"/>
    </row>
    <row r="704" spans="1:21">
      <c r="A704" s="11"/>
      <c r="B704" s="15"/>
      <c r="C704" s="15"/>
      <c r="D704" s="15"/>
      <c r="E704" s="15"/>
      <c r="F704" s="15"/>
      <c r="G704" s="15"/>
      <c r="H704" s="15"/>
      <c r="I704" s="15"/>
      <c r="J704" s="15"/>
      <c r="N704" s="24"/>
      <c r="O704" s="24"/>
      <c r="P704" s="24"/>
      <c r="Q704" s="24"/>
      <c r="R704" s="24"/>
      <c r="S704" s="24"/>
      <c r="T704" s="24"/>
      <c r="U704" s="15"/>
    </row>
    <row r="705" spans="1:21">
      <c r="A705" s="11"/>
      <c r="B705" s="15"/>
      <c r="C705" s="15"/>
      <c r="D705" s="15"/>
      <c r="E705" s="15"/>
      <c r="F705" s="15"/>
      <c r="G705" s="15"/>
      <c r="H705" s="15"/>
      <c r="I705" s="15"/>
      <c r="J705" s="15"/>
      <c r="N705" s="24"/>
      <c r="O705" s="24"/>
      <c r="P705" s="24"/>
      <c r="Q705" s="24"/>
      <c r="R705" s="24"/>
      <c r="S705" s="24"/>
      <c r="T705" s="24"/>
      <c r="U705" s="15"/>
    </row>
    <row r="706" spans="1:21">
      <c r="A706" s="11"/>
      <c r="B706" s="15"/>
      <c r="C706" s="15"/>
      <c r="D706" s="15"/>
      <c r="E706" s="15"/>
      <c r="F706" s="15"/>
      <c r="G706" s="15"/>
      <c r="H706" s="15"/>
      <c r="I706" s="15"/>
      <c r="J706" s="15"/>
      <c r="N706" s="24"/>
      <c r="O706" s="24"/>
      <c r="P706" s="24"/>
      <c r="Q706" s="24"/>
      <c r="R706" s="24"/>
      <c r="S706" s="24"/>
      <c r="T706" s="24"/>
      <c r="U706" s="15"/>
    </row>
    <row r="707" spans="1:21">
      <c r="A707" s="11"/>
      <c r="B707" s="15"/>
      <c r="C707" s="15"/>
      <c r="D707" s="15"/>
      <c r="E707" s="15"/>
      <c r="F707" s="15"/>
      <c r="G707" s="15"/>
      <c r="H707" s="15"/>
      <c r="I707" s="15"/>
      <c r="J707" s="15"/>
      <c r="N707" s="24"/>
      <c r="O707" s="24"/>
      <c r="P707" s="24"/>
      <c r="Q707" s="24"/>
      <c r="R707" s="24"/>
      <c r="S707" s="24"/>
      <c r="T707" s="24"/>
      <c r="U707" s="15"/>
    </row>
    <row r="708" spans="1:21">
      <c r="A708" s="11"/>
      <c r="B708" s="15"/>
      <c r="C708" s="15"/>
      <c r="D708" s="15"/>
      <c r="E708" s="15"/>
      <c r="F708" s="15"/>
      <c r="G708" s="15"/>
      <c r="H708" s="15"/>
      <c r="I708" s="15"/>
      <c r="J708" s="15"/>
      <c r="N708" s="24"/>
      <c r="O708" s="24"/>
      <c r="P708" s="24"/>
      <c r="Q708" s="24"/>
      <c r="R708" s="24"/>
      <c r="S708" s="24"/>
      <c r="T708" s="24"/>
      <c r="U708" s="15"/>
    </row>
    <row r="709" spans="1:21">
      <c r="A709" s="11"/>
      <c r="B709" s="15"/>
      <c r="C709" s="15"/>
      <c r="D709" s="15"/>
      <c r="E709" s="15"/>
      <c r="F709" s="15"/>
      <c r="G709" s="15"/>
      <c r="H709" s="15"/>
      <c r="I709" s="15"/>
      <c r="J709" s="15"/>
      <c r="N709" s="24"/>
      <c r="O709" s="24"/>
      <c r="P709" s="24"/>
      <c r="Q709" s="24"/>
      <c r="R709" s="24"/>
      <c r="S709" s="24"/>
      <c r="T709" s="24"/>
      <c r="U709" s="15"/>
    </row>
    <row r="710" spans="1:21">
      <c r="A710" s="11"/>
      <c r="B710" s="15"/>
      <c r="C710" s="15"/>
      <c r="D710" s="15"/>
      <c r="E710" s="15"/>
      <c r="F710" s="15"/>
      <c r="G710" s="15"/>
      <c r="H710" s="15"/>
      <c r="I710" s="15"/>
      <c r="J710" s="15"/>
      <c r="N710" s="24"/>
      <c r="O710" s="24"/>
      <c r="P710" s="24"/>
      <c r="Q710" s="24"/>
      <c r="R710" s="24"/>
      <c r="S710" s="24"/>
      <c r="T710" s="24"/>
      <c r="U710" s="15"/>
    </row>
    <row r="711" spans="1:21">
      <c r="A711" s="11"/>
      <c r="B711" s="15"/>
      <c r="C711" s="15"/>
      <c r="D711" s="15"/>
      <c r="E711" s="15"/>
      <c r="F711" s="15"/>
      <c r="G711" s="15"/>
      <c r="H711" s="15"/>
      <c r="I711" s="15"/>
      <c r="J711" s="15"/>
      <c r="N711" s="24"/>
      <c r="O711" s="24"/>
      <c r="P711" s="24"/>
      <c r="Q711" s="24"/>
      <c r="R711" s="24"/>
      <c r="S711" s="24"/>
      <c r="T711" s="24"/>
      <c r="U711" s="15"/>
    </row>
    <row r="712" spans="1:21">
      <c r="A712" s="11"/>
      <c r="B712" s="15"/>
      <c r="C712" s="15"/>
      <c r="D712" s="15"/>
      <c r="E712" s="15"/>
      <c r="F712" s="15"/>
      <c r="G712" s="15"/>
      <c r="H712" s="15"/>
      <c r="I712" s="15"/>
      <c r="J712" s="15"/>
      <c r="N712" s="24"/>
      <c r="O712" s="24"/>
      <c r="P712" s="24"/>
      <c r="Q712" s="24"/>
      <c r="R712" s="24"/>
      <c r="S712" s="24"/>
      <c r="T712" s="24"/>
      <c r="U712" s="15"/>
    </row>
    <row r="713" spans="1:21">
      <c r="A713" s="11"/>
      <c r="B713" s="15"/>
      <c r="C713" s="15"/>
      <c r="D713" s="15"/>
      <c r="E713" s="15"/>
      <c r="F713" s="15"/>
      <c r="G713" s="15"/>
      <c r="H713" s="15"/>
      <c r="I713" s="15"/>
      <c r="J713" s="15"/>
      <c r="N713" s="24"/>
      <c r="O713" s="24"/>
      <c r="P713" s="24"/>
      <c r="Q713" s="24"/>
      <c r="R713" s="24"/>
      <c r="S713" s="24"/>
      <c r="T713" s="24"/>
      <c r="U713" s="15"/>
    </row>
    <row r="714" spans="1:21">
      <c r="A714" s="11"/>
      <c r="B714" s="15"/>
      <c r="C714" s="15"/>
      <c r="D714" s="15"/>
      <c r="E714" s="15"/>
      <c r="F714" s="15"/>
      <c r="G714" s="15"/>
      <c r="H714" s="15"/>
      <c r="I714" s="15"/>
      <c r="J714" s="15"/>
      <c r="N714" s="24"/>
      <c r="O714" s="24"/>
      <c r="P714" s="24"/>
      <c r="Q714" s="24"/>
      <c r="R714" s="24"/>
      <c r="S714" s="24"/>
      <c r="T714" s="24"/>
      <c r="U714" s="15"/>
    </row>
    <row r="715" spans="1:21">
      <c r="A715" s="11"/>
      <c r="B715" s="15"/>
      <c r="C715" s="15"/>
      <c r="D715" s="15"/>
      <c r="E715" s="15"/>
      <c r="F715" s="15"/>
      <c r="G715" s="15"/>
      <c r="H715" s="15"/>
      <c r="I715" s="15"/>
      <c r="J715" s="15"/>
      <c r="N715" s="24"/>
      <c r="O715" s="24"/>
      <c r="P715" s="24"/>
      <c r="Q715" s="24"/>
      <c r="R715" s="24"/>
      <c r="S715" s="24"/>
      <c r="T715" s="24"/>
      <c r="U715" s="15"/>
    </row>
    <row r="716" spans="1:21">
      <c r="A716" s="11"/>
      <c r="B716" s="15"/>
      <c r="C716" s="15"/>
      <c r="D716" s="15"/>
      <c r="E716" s="15"/>
      <c r="F716" s="15"/>
      <c r="G716" s="15"/>
      <c r="H716" s="15"/>
      <c r="I716" s="15"/>
      <c r="J716" s="15"/>
      <c r="N716" s="24"/>
      <c r="O716" s="24"/>
      <c r="P716" s="24"/>
      <c r="Q716" s="24"/>
      <c r="R716" s="24"/>
      <c r="S716" s="24"/>
      <c r="T716" s="24"/>
      <c r="U716" s="15"/>
    </row>
    <row r="717" spans="1:21">
      <c r="A717" s="11"/>
      <c r="B717" s="15"/>
      <c r="C717" s="15"/>
      <c r="D717" s="15"/>
      <c r="E717" s="15"/>
      <c r="F717" s="15"/>
      <c r="G717" s="15"/>
      <c r="H717" s="15"/>
      <c r="I717" s="15"/>
      <c r="J717" s="15"/>
      <c r="N717" s="24"/>
      <c r="O717" s="24"/>
      <c r="P717" s="24"/>
      <c r="Q717" s="24"/>
      <c r="R717" s="24"/>
      <c r="S717" s="24"/>
      <c r="T717" s="24"/>
      <c r="U717" s="15"/>
    </row>
    <row r="718" spans="1:21">
      <c r="A718" s="11"/>
      <c r="B718" s="15"/>
      <c r="C718" s="15"/>
      <c r="D718" s="15"/>
      <c r="E718" s="15"/>
      <c r="F718" s="15"/>
      <c r="G718" s="15"/>
      <c r="H718" s="15"/>
      <c r="I718" s="15"/>
      <c r="J718" s="15"/>
      <c r="N718" s="24"/>
      <c r="O718" s="24"/>
      <c r="P718" s="24"/>
      <c r="Q718" s="24"/>
      <c r="R718" s="24"/>
      <c r="S718" s="24"/>
      <c r="T718" s="24"/>
      <c r="U718" s="15"/>
    </row>
    <row r="719" spans="1:21">
      <c r="A719" s="11"/>
      <c r="B719" s="15"/>
      <c r="C719" s="15"/>
      <c r="D719" s="15"/>
      <c r="E719" s="15"/>
      <c r="F719" s="15"/>
      <c r="G719" s="15"/>
      <c r="H719" s="15"/>
      <c r="I719" s="15"/>
      <c r="J719" s="15"/>
      <c r="N719" s="24"/>
      <c r="O719" s="24"/>
      <c r="P719" s="24"/>
      <c r="Q719" s="24"/>
      <c r="R719" s="24"/>
      <c r="S719" s="24"/>
      <c r="T719" s="24"/>
      <c r="U719" s="15"/>
    </row>
    <row r="720" spans="1:21">
      <c r="A720" s="11"/>
      <c r="B720" s="15"/>
      <c r="C720" s="15"/>
      <c r="D720" s="15"/>
      <c r="E720" s="15"/>
      <c r="F720" s="15"/>
      <c r="G720" s="15"/>
      <c r="H720" s="15"/>
      <c r="I720" s="15"/>
      <c r="J720" s="15"/>
      <c r="N720" s="24"/>
      <c r="O720" s="24"/>
      <c r="P720" s="24"/>
      <c r="Q720" s="24"/>
      <c r="R720" s="24"/>
      <c r="S720" s="24"/>
      <c r="T720" s="24"/>
      <c r="U720" s="15"/>
    </row>
    <row r="721" spans="1:21">
      <c r="A721" s="11"/>
      <c r="B721" s="15"/>
      <c r="C721" s="15"/>
      <c r="D721" s="15"/>
      <c r="E721" s="15"/>
      <c r="F721" s="15"/>
      <c r="G721" s="15"/>
      <c r="H721" s="15"/>
      <c r="I721" s="15"/>
      <c r="J721" s="15"/>
      <c r="N721" s="24"/>
      <c r="O721" s="24"/>
      <c r="P721" s="24"/>
      <c r="Q721" s="24"/>
      <c r="R721" s="24"/>
      <c r="S721" s="24"/>
      <c r="T721" s="24"/>
      <c r="U721" s="15"/>
    </row>
    <row r="722" spans="1:21">
      <c r="A722" s="11"/>
      <c r="B722" s="15"/>
      <c r="C722" s="15"/>
      <c r="D722" s="15"/>
      <c r="E722" s="15"/>
      <c r="F722" s="15"/>
      <c r="G722" s="15"/>
      <c r="H722" s="15"/>
      <c r="I722" s="15"/>
      <c r="J722" s="15"/>
      <c r="N722" s="24"/>
      <c r="O722" s="24"/>
      <c r="P722" s="24"/>
      <c r="Q722" s="24"/>
      <c r="R722" s="24"/>
      <c r="S722" s="24"/>
      <c r="T722" s="24"/>
      <c r="U722" s="15"/>
    </row>
    <row r="723" spans="1:21">
      <c r="A723" s="11"/>
      <c r="B723" s="15"/>
      <c r="C723" s="15"/>
      <c r="D723" s="15"/>
      <c r="E723" s="15"/>
      <c r="F723" s="15"/>
      <c r="G723" s="15"/>
      <c r="H723" s="15"/>
      <c r="I723" s="15"/>
      <c r="J723" s="15"/>
      <c r="N723" s="24"/>
      <c r="O723" s="24"/>
      <c r="P723" s="24"/>
      <c r="Q723" s="24"/>
      <c r="R723" s="24"/>
      <c r="S723" s="24"/>
      <c r="T723" s="24"/>
      <c r="U723" s="15"/>
    </row>
    <row r="724" spans="1:21">
      <c r="A724" s="11"/>
      <c r="B724" s="15"/>
      <c r="C724" s="15"/>
      <c r="D724" s="15"/>
      <c r="E724" s="15"/>
      <c r="F724" s="15"/>
      <c r="G724" s="15"/>
      <c r="H724" s="15"/>
      <c r="I724" s="15"/>
      <c r="J724" s="15"/>
      <c r="N724" s="24"/>
      <c r="O724" s="24"/>
      <c r="P724" s="24"/>
      <c r="Q724" s="24"/>
      <c r="R724" s="24"/>
      <c r="S724" s="24"/>
      <c r="T724" s="24"/>
      <c r="U724" s="15"/>
    </row>
    <row r="725" spans="1:21">
      <c r="A725" s="11"/>
      <c r="B725" s="15"/>
      <c r="C725" s="15"/>
      <c r="D725" s="15"/>
      <c r="E725" s="15"/>
      <c r="F725" s="15"/>
      <c r="G725" s="15"/>
      <c r="H725" s="15"/>
      <c r="I725" s="15"/>
      <c r="J725" s="15"/>
      <c r="N725" s="24"/>
      <c r="O725" s="24"/>
      <c r="P725" s="24"/>
      <c r="Q725" s="24"/>
      <c r="R725" s="24"/>
      <c r="S725" s="24"/>
      <c r="T725" s="24"/>
      <c r="U725" s="15"/>
    </row>
    <row r="726" spans="1:21">
      <c r="A726" s="11"/>
      <c r="B726" s="15"/>
      <c r="C726" s="15"/>
      <c r="D726" s="15"/>
      <c r="E726" s="15"/>
      <c r="F726" s="15"/>
      <c r="G726" s="15"/>
      <c r="H726" s="15"/>
      <c r="I726" s="15"/>
      <c r="J726" s="15"/>
      <c r="N726" s="24"/>
      <c r="O726" s="24"/>
      <c r="P726" s="24"/>
      <c r="Q726" s="24"/>
      <c r="R726" s="24"/>
      <c r="S726" s="24"/>
      <c r="T726" s="24"/>
      <c r="U726" s="15"/>
    </row>
    <row r="727" spans="1:21">
      <c r="A727" s="11"/>
      <c r="B727" s="15"/>
      <c r="C727" s="15"/>
      <c r="D727" s="15"/>
      <c r="E727" s="15"/>
      <c r="F727" s="15"/>
      <c r="G727" s="15"/>
      <c r="H727" s="15"/>
      <c r="I727" s="15"/>
      <c r="J727" s="15"/>
      <c r="N727" s="24"/>
      <c r="O727" s="24"/>
      <c r="P727" s="24"/>
      <c r="Q727" s="24"/>
      <c r="R727" s="24"/>
      <c r="S727" s="24"/>
      <c r="T727" s="24"/>
      <c r="U727" s="15"/>
    </row>
    <row r="728" spans="1:21">
      <c r="A728" s="11"/>
      <c r="B728" s="15"/>
      <c r="C728" s="15"/>
      <c r="D728" s="15"/>
      <c r="E728" s="15"/>
      <c r="F728" s="15"/>
      <c r="G728" s="15"/>
      <c r="H728" s="15"/>
      <c r="I728" s="15"/>
      <c r="J728" s="15"/>
      <c r="N728" s="24"/>
      <c r="O728" s="24"/>
      <c r="P728" s="24"/>
      <c r="Q728" s="24"/>
      <c r="R728" s="24"/>
      <c r="S728" s="24"/>
      <c r="T728" s="24"/>
      <c r="U728" s="15"/>
    </row>
    <row r="729" spans="1:21">
      <c r="A729" s="11"/>
      <c r="B729" s="15"/>
      <c r="C729" s="15"/>
      <c r="D729" s="15"/>
      <c r="E729" s="15"/>
      <c r="F729" s="15"/>
      <c r="G729" s="15"/>
      <c r="H729" s="15"/>
      <c r="I729" s="15"/>
      <c r="J729" s="15"/>
      <c r="N729" s="24"/>
      <c r="O729" s="24"/>
      <c r="P729" s="24"/>
      <c r="Q729" s="24"/>
      <c r="R729" s="24"/>
      <c r="S729" s="24"/>
      <c r="T729" s="24"/>
      <c r="U729" s="15"/>
    </row>
    <row r="730" spans="1:21">
      <c r="A730" s="11"/>
      <c r="B730" s="15"/>
      <c r="C730" s="15"/>
      <c r="D730" s="15"/>
      <c r="E730" s="15"/>
      <c r="F730" s="15"/>
      <c r="G730" s="15"/>
      <c r="H730" s="15"/>
      <c r="I730" s="15"/>
      <c r="J730" s="15"/>
      <c r="N730" s="24"/>
      <c r="O730" s="24"/>
      <c r="P730" s="24"/>
      <c r="Q730" s="24"/>
      <c r="R730" s="24"/>
      <c r="S730" s="24"/>
      <c r="T730" s="24"/>
      <c r="U730" s="15"/>
    </row>
    <row r="731" spans="1:21">
      <c r="A731" s="11"/>
      <c r="B731" s="15"/>
      <c r="C731" s="15"/>
      <c r="D731" s="15"/>
      <c r="E731" s="15"/>
      <c r="F731" s="15"/>
      <c r="G731" s="15"/>
      <c r="H731" s="15"/>
      <c r="I731" s="15"/>
      <c r="J731" s="15"/>
      <c r="N731" s="24"/>
      <c r="O731" s="24"/>
      <c r="P731" s="24"/>
      <c r="Q731" s="24"/>
      <c r="R731" s="24"/>
      <c r="S731" s="24"/>
      <c r="T731" s="24"/>
      <c r="U731" s="15"/>
    </row>
    <row r="732" spans="1:21">
      <c r="A732" s="11"/>
      <c r="B732" s="15"/>
      <c r="C732" s="15"/>
      <c r="D732" s="15"/>
      <c r="E732" s="15"/>
      <c r="F732" s="15"/>
      <c r="G732" s="15"/>
      <c r="H732" s="15"/>
      <c r="I732" s="15"/>
      <c r="J732" s="15"/>
      <c r="N732" s="24"/>
      <c r="O732" s="24"/>
      <c r="P732" s="24"/>
      <c r="Q732" s="24"/>
      <c r="R732" s="24"/>
      <c r="S732" s="24"/>
      <c r="T732" s="24"/>
      <c r="U732" s="15"/>
    </row>
    <row r="733" spans="1:21">
      <c r="A733" s="11"/>
      <c r="B733" s="15"/>
      <c r="C733" s="15"/>
      <c r="D733" s="15"/>
      <c r="E733" s="15"/>
      <c r="F733" s="15"/>
      <c r="G733" s="15"/>
      <c r="H733" s="15"/>
      <c r="I733" s="15"/>
      <c r="J733" s="15"/>
      <c r="N733" s="24"/>
      <c r="O733" s="24"/>
      <c r="P733" s="24"/>
      <c r="Q733" s="24"/>
      <c r="R733" s="24"/>
      <c r="S733" s="24"/>
      <c r="T733" s="24"/>
      <c r="U733" s="15"/>
    </row>
    <row r="734" spans="1:21">
      <c r="A734" s="11"/>
      <c r="B734" s="15"/>
      <c r="C734" s="15"/>
      <c r="D734" s="15"/>
      <c r="E734" s="15"/>
      <c r="F734" s="15"/>
      <c r="G734" s="15"/>
      <c r="H734" s="15"/>
      <c r="I734" s="15"/>
      <c r="J734" s="15"/>
      <c r="N734" s="24"/>
      <c r="O734" s="24"/>
      <c r="P734" s="24"/>
      <c r="Q734" s="24"/>
      <c r="R734" s="24"/>
      <c r="S734" s="24"/>
      <c r="T734" s="24"/>
      <c r="U734" s="15"/>
    </row>
    <row r="735" spans="1:21">
      <c r="A735" s="11"/>
      <c r="B735" s="15"/>
      <c r="C735" s="15"/>
      <c r="D735" s="15"/>
      <c r="E735" s="15"/>
      <c r="F735" s="15"/>
      <c r="G735" s="15"/>
      <c r="H735" s="15"/>
      <c r="I735" s="15"/>
      <c r="J735" s="15"/>
      <c r="N735" s="24"/>
      <c r="O735" s="24"/>
      <c r="P735" s="24"/>
      <c r="Q735" s="24"/>
      <c r="R735" s="24"/>
      <c r="S735" s="24"/>
      <c r="T735" s="24"/>
      <c r="U735" s="15"/>
    </row>
    <row r="736" spans="1:21">
      <c r="A736" s="11"/>
      <c r="B736" s="15"/>
      <c r="C736" s="15"/>
      <c r="D736" s="15"/>
      <c r="E736" s="15"/>
      <c r="F736" s="15"/>
      <c r="G736" s="15"/>
      <c r="H736" s="15"/>
      <c r="I736" s="15"/>
      <c r="J736" s="15"/>
      <c r="N736" s="24"/>
      <c r="O736" s="24"/>
      <c r="P736" s="24"/>
      <c r="Q736" s="24"/>
      <c r="R736" s="24"/>
      <c r="S736" s="24"/>
      <c r="T736" s="24"/>
      <c r="U736" s="15"/>
    </row>
    <row r="737" spans="1:21">
      <c r="A737" s="11"/>
      <c r="B737" s="15"/>
      <c r="C737" s="15"/>
      <c r="D737" s="15"/>
      <c r="E737" s="15"/>
      <c r="F737" s="15"/>
      <c r="G737" s="15"/>
      <c r="H737" s="15"/>
      <c r="I737" s="15"/>
      <c r="J737" s="15"/>
      <c r="N737" s="24"/>
      <c r="O737" s="24"/>
      <c r="P737" s="24"/>
      <c r="Q737" s="24"/>
      <c r="R737" s="24"/>
      <c r="S737" s="24"/>
      <c r="T737" s="24"/>
      <c r="U737" s="15"/>
    </row>
    <row r="738" spans="1:21">
      <c r="A738" s="11"/>
      <c r="B738" s="15"/>
      <c r="C738" s="15"/>
      <c r="D738" s="15"/>
      <c r="E738" s="15"/>
      <c r="F738" s="15"/>
      <c r="G738" s="15"/>
      <c r="H738" s="15"/>
      <c r="I738" s="15"/>
      <c r="J738" s="15"/>
      <c r="N738" s="24"/>
      <c r="O738" s="24"/>
      <c r="P738" s="24"/>
      <c r="Q738" s="24"/>
      <c r="R738" s="24"/>
      <c r="S738" s="24"/>
      <c r="T738" s="24"/>
      <c r="U738" s="15"/>
    </row>
    <row r="739" spans="1:21">
      <c r="A739" s="11"/>
      <c r="B739" s="15"/>
      <c r="C739" s="15"/>
      <c r="D739" s="15"/>
      <c r="E739" s="15"/>
      <c r="F739" s="15"/>
      <c r="G739" s="15"/>
      <c r="H739" s="15"/>
      <c r="I739" s="15"/>
      <c r="J739" s="15"/>
      <c r="N739" s="24"/>
      <c r="O739" s="24"/>
      <c r="P739" s="24"/>
      <c r="Q739" s="24"/>
      <c r="R739" s="24"/>
      <c r="S739" s="24"/>
      <c r="T739" s="24"/>
      <c r="U739" s="15"/>
    </row>
    <row r="740" spans="1:21">
      <c r="A740" s="11"/>
      <c r="B740" s="15"/>
      <c r="C740" s="15"/>
      <c r="D740" s="15"/>
      <c r="E740" s="15"/>
      <c r="F740" s="15"/>
      <c r="G740" s="15"/>
      <c r="H740" s="15"/>
      <c r="I740" s="15"/>
      <c r="J740" s="15"/>
      <c r="N740" s="24"/>
      <c r="O740" s="24"/>
      <c r="P740" s="24"/>
      <c r="Q740" s="24"/>
      <c r="R740" s="24"/>
      <c r="S740" s="24"/>
      <c r="T740" s="24"/>
      <c r="U740" s="15"/>
    </row>
    <row r="741" spans="1:21">
      <c r="A741" s="11"/>
      <c r="B741" s="15"/>
      <c r="C741" s="15"/>
      <c r="D741" s="15"/>
      <c r="E741" s="15"/>
      <c r="F741" s="15"/>
      <c r="G741" s="15"/>
      <c r="H741" s="15"/>
      <c r="I741" s="15"/>
      <c r="J741" s="15"/>
      <c r="N741" s="24"/>
      <c r="O741" s="24"/>
      <c r="P741" s="24"/>
      <c r="Q741" s="24"/>
      <c r="R741" s="24"/>
      <c r="S741" s="24"/>
      <c r="T741" s="24"/>
      <c r="U741" s="15"/>
    </row>
    <row r="742" spans="1:21">
      <c r="A742" s="11"/>
      <c r="B742" s="15"/>
      <c r="C742" s="15"/>
      <c r="D742" s="15"/>
      <c r="E742" s="15"/>
      <c r="F742" s="15"/>
      <c r="G742" s="15"/>
      <c r="H742" s="15"/>
      <c r="I742" s="15"/>
      <c r="J742" s="15"/>
      <c r="N742" s="24"/>
      <c r="O742" s="24"/>
      <c r="P742" s="24"/>
      <c r="Q742" s="24"/>
      <c r="R742" s="24"/>
      <c r="S742" s="24"/>
      <c r="T742" s="24"/>
      <c r="U742" s="15"/>
    </row>
    <row r="743" spans="1:21">
      <c r="A743" s="11"/>
      <c r="B743" s="15"/>
      <c r="C743" s="15"/>
      <c r="D743" s="15"/>
      <c r="E743" s="15"/>
      <c r="F743" s="15"/>
      <c r="G743" s="15"/>
      <c r="H743" s="15"/>
      <c r="I743" s="15"/>
      <c r="J743" s="15"/>
      <c r="N743" s="24"/>
      <c r="O743" s="24"/>
      <c r="P743" s="24"/>
      <c r="Q743" s="24"/>
      <c r="R743" s="24"/>
      <c r="S743" s="24"/>
      <c r="T743" s="24"/>
      <c r="U743" s="15"/>
    </row>
    <row r="744" spans="1:21">
      <c r="A744" s="11"/>
      <c r="B744" s="15"/>
      <c r="C744" s="15"/>
      <c r="D744" s="15"/>
      <c r="E744" s="15"/>
      <c r="F744" s="15"/>
      <c r="G744" s="15"/>
      <c r="H744" s="15"/>
      <c r="I744" s="15"/>
      <c r="J744" s="15"/>
      <c r="N744" s="24"/>
      <c r="O744" s="24"/>
      <c r="P744" s="24"/>
      <c r="Q744" s="24"/>
      <c r="R744" s="24"/>
      <c r="S744" s="24"/>
      <c r="T744" s="24"/>
      <c r="U744" s="15"/>
    </row>
    <row r="745" spans="1:21">
      <c r="A745" s="11"/>
      <c r="B745" s="15"/>
      <c r="C745" s="15"/>
      <c r="D745" s="15"/>
      <c r="E745" s="15"/>
      <c r="F745" s="15"/>
      <c r="G745" s="15"/>
      <c r="H745" s="15"/>
      <c r="I745" s="15"/>
      <c r="J745" s="15"/>
      <c r="N745" s="24"/>
      <c r="O745" s="24"/>
      <c r="P745" s="24"/>
      <c r="Q745" s="24"/>
      <c r="R745" s="24"/>
      <c r="S745" s="24"/>
      <c r="T745" s="24"/>
      <c r="U745" s="15"/>
    </row>
    <row r="746" spans="1:21">
      <c r="A746" s="11"/>
      <c r="B746" s="15"/>
      <c r="C746" s="15"/>
      <c r="D746" s="15"/>
      <c r="E746" s="15"/>
      <c r="F746" s="15"/>
      <c r="G746" s="15"/>
      <c r="H746" s="15"/>
      <c r="I746" s="15"/>
      <c r="J746" s="15"/>
      <c r="N746" s="24"/>
      <c r="O746" s="24"/>
      <c r="P746" s="24"/>
      <c r="Q746" s="24"/>
      <c r="R746" s="24"/>
      <c r="S746" s="24"/>
      <c r="T746" s="24"/>
      <c r="U746" s="15"/>
    </row>
    <row r="747" spans="1:21">
      <c r="A747" s="11"/>
      <c r="B747" s="15"/>
      <c r="C747" s="15"/>
      <c r="D747" s="15"/>
      <c r="E747" s="15"/>
      <c r="F747" s="15"/>
      <c r="G747" s="15"/>
      <c r="H747" s="15"/>
      <c r="I747" s="15"/>
      <c r="J747" s="15"/>
      <c r="N747" s="24"/>
      <c r="O747" s="24"/>
      <c r="P747" s="24"/>
      <c r="Q747" s="24"/>
      <c r="R747" s="24"/>
      <c r="S747" s="24"/>
      <c r="T747" s="24"/>
      <c r="U747" s="15"/>
    </row>
    <row r="748" spans="1:21">
      <c r="A748" s="11"/>
      <c r="B748" s="15"/>
      <c r="C748" s="15"/>
      <c r="D748" s="15"/>
      <c r="E748" s="15"/>
      <c r="F748" s="15"/>
      <c r="G748" s="15"/>
      <c r="H748" s="15"/>
      <c r="I748" s="15"/>
      <c r="J748" s="15"/>
      <c r="N748" s="24"/>
      <c r="O748" s="24"/>
      <c r="P748" s="24"/>
      <c r="Q748" s="24"/>
      <c r="R748" s="24"/>
      <c r="S748" s="24"/>
      <c r="T748" s="24"/>
      <c r="U748" s="15"/>
    </row>
    <row r="749" spans="1:21">
      <c r="A749" s="11"/>
      <c r="B749" s="15"/>
      <c r="C749" s="15"/>
      <c r="D749" s="15"/>
      <c r="E749" s="15"/>
      <c r="F749" s="15"/>
      <c r="G749" s="15"/>
      <c r="H749" s="15"/>
      <c r="I749" s="15"/>
      <c r="J749" s="15"/>
      <c r="N749" s="24"/>
      <c r="O749" s="24"/>
      <c r="P749" s="24"/>
      <c r="Q749" s="24"/>
      <c r="R749" s="24"/>
      <c r="S749" s="24"/>
      <c r="T749" s="24"/>
      <c r="U749" s="15"/>
    </row>
    <row r="750" spans="1:21">
      <c r="A750" s="11"/>
      <c r="B750" s="15"/>
      <c r="C750" s="15"/>
      <c r="D750" s="15"/>
      <c r="E750" s="15"/>
      <c r="F750" s="15"/>
      <c r="G750" s="15"/>
      <c r="H750" s="15"/>
      <c r="I750" s="15"/>
      <c r="J750" s="15"/>
      <c r="N750" s="24"/>
      <c r="O750" s="24"/>
      <c r="P750" s="24"/>
      <c r="Q750" s="24"/>
      <c r="R750" s="24"/>
      <c r="S750" s="24"/>
      <c r="T750" s="24"/>
      <c r="U750" s="15"/>
    </row>
    <row r="751" spans="1:21">
      <c r="A751" s="11"/>
      <c r="B751" s="15"/>
      <c r="C751" s="15"/>
      <c r="D751" s="15"/>
      <c r="E751" s="15"/>
      <c r="F751" s="15"/>
      <c r="G751" s="15"/>
      <c r="H751" s="15"/>
      <c r="I751" s="15"/>
      <c r="J751" s="15"/>
      <c r="N751" s="24"/>
      <c r="O751" s="24"/>
      <c r="P751" s="24"/>
      <c r="Q751" s="24"/>
      <c r="R751" s="24"/>
      <c r="S751" s="24"/>
      <c r="T751" s="24"/>
      <c r="U751" s="15"/>
    </row>
    <row r="752" spans="1:21">
      <c r="A752" s="11"/>
      <c r="B752" s="15"/>
      <c r="C752" s="15"/>
      <c r="D752" s="15"/>
      <c r="E752" s="15"/>
      <c r="F752" s="15"/>
      <c r="G752" s="15"/>
      <c r="H752" s="15"/>
      <c r="I752" s="15"/>
      <c r="J752" s="15"/>
      <c r="N752" s="24"/>
      <c r="O752" s="24"/>
      <c r="P752" s="24"/>
      <c r="Q752" s="24"/>
      <c r="R752" s="24"/>
      <c r="S752" s="24"/>
      <c r="T752" s="24"/>
      <c r="U752" s="15"/>
    </row>
    <row r="753" spans="1:21">
      <c r="A753" s="11"/>
      <c r="B753" s="15"/>
      <c r="C753" s="15"/>
      <c r="D753" s="15"/>
      <c r="E753" s="15"/>
      <c r="F753" s="15"/>
      <c r="G753" s="15"/>
      <c r="H753" s="15"/>
      <c r="I753" s="15"/>
      <c r="J753" s="15"/>
      <c r="N753" s="24"/>
      <c r="O753" s="24"/>
      <c r="P753" s="24"/>
      <c r="Q753" s="24"/>
      <c r="R753" s="24"/>
      <c r="S753" s="24"/>
      <c r="T753" s="24"/>
      <c r="U753" s="15"/>
    </row>
    <row r="754" spans="1:21">
      <c r="A754" s="11"/>
      <c r="B754" s="15"/>
      <c r="C754" s="15"/>
      <c r="D754" s="15"/>
      <c r="E754" s="15"/>
      <c r="F754" s="15"/>
      <c r="G754" s="15"/>
      <c r="H754" s="15"/>
      <c r="I754" s="15"/>
      <c r="J754" s="15"/>
      <c r="N754" s="24"/>
      <c r="O754" s="24"/>
      <c r="P754" s="24"/>
      <c r="Q754" s="24"/>
      <c r="R754" s="24"/>
      <c r="S754" s="24"/>
      <c r="T754" s="24"/>
      <c r="U754" s="15"/>
    </row>
    <row r="755" spans="1:21">
      <c r="A755" s="11"/>
      <c r="B755" s="15"/>
      <c r="C755" s="15"/>
      <c r="D755" s="15"/>
      <c r="E755" s="15"/>
      <c r="F755" s="15"/>
      <c r="G755" s="15"/>
      <c r="H755" s="15"/>
      <c r="I755" s="15"/>
      <c r="J755" s="15"/>
      <c r="N755" s="24"/>
      <c r="O755" s="24"/>
      <c r="P755" s="24"/>
      <c r="Q755" s="24"/>
      <c r="R755" s="24"/>
      <c r="S755" s="24"/>
      <c r="T755" s="24"/>
      <c r="U755" s="15"/>
    </row>
    <row r="756" spans="1:21">
      <c r="A756" s="11"/>
      <c r="B756" s="15"/>
      <c r="C756" s="15"/>
      <c r="D756" s="15"/>
      <c r="E756" s="15"/>
      <c r="F756" s="15"/>
      <c r="G756" s="15"/>
      <c r="H756" s="15"/>
      <c r="I756" s="15"/>
      <c r="J756" s="15"/>
      <c r="N756" s="24"/>
      <c r="O756" s="24"/>
      <c r="P756" s="24"/>
      <c r="Q756" s="24"/>
      <c r="R756" s="24"/>
      <c r="S756" s="24"/>
      <c r="T756" s="24"/>
      <c r="U756" s="15"/>
    </row>
    <row r="757" spans="1:21">
      <c r="A757" s="11"/>
      <c r="B757" s="15"/>
      <c r="C757" s="15"/>
      <c r="D757" s="15"/>
      <c r="E757" s="15"/>
      <c r="F757" s="15"/>
      <c r="G757" s="15"/>
      <c r="H757" s="15"/>
      <c r="I757" s="15"/>
      <c r="J757" s="15"/>
      <c r="N757" s="24"/>
      <c r="O757" s="24"/>
      <c r="P757" s="24"/>
      <c r="Q757" s="24"/>
      <c r="R757" s="24"/>
      <c r="S757" s="24"/>
      <c r="T757" s="24"/>
      <c r="U757" s="15"/>
    </row>
    <row r="758" spans="1:21">
      <c r="A758" s="11"/>
      <c r="B758" s="15"/>
      <c r="C758" s="15"/>
      <c r="D758" s="15"/>
      <c r="E758" s="15"/>
      <c r="F758" s="15"/>
      <c r="G758" s="15"/>
      <c r="H758" s="15"/>
      <c r="I758" s="15"/>
      <c r="J758" s="15"/>
      <c r="N758" s="24"/>
      <c r="O758" s="24"/>
      <c r="P758" s="24"/>
      <c r="Q758" s="24"/>
      <c r="R758" s="24"/>
      <c r="S758" s="24"/>
      <c r="T758" s="24"/>
      <c r="U758" s="15"/>
    </row>
    <row r="759" spans="1:21">
      <c r="A759" s="11"/>
      <c r="B759" s="15"/>
      <c r="C759" s="15"/>
      <c r="D759" s="15"/>
      <c r="E759" s="15"/>
      <c r="F759" s="15"/>
      <c r="G759" s="15"/>
      <c r="H759" s="15"/>
      <c r="I759" s="15"/>
      <c r="J759" s="15"/>
      <c r="N759" s="24"/>
      <c r="O759" s="24"/>
      <c r="P759" s="24"/>
      <c r="Q759" s="24"/>
      <c r="R759" s="24"/>
      <c r="S759" s="24"/>
      <c r="T759" s="24"/>
      <c r="U759" s="15"/>
    </row>
    <row r="760" spans="1:21">
      <c r="A760" s="11"/>
      <c r="B760" s="15"/>
      <c r="C760" s="15"/>
      <c r="D760" s="15"/>
      <c r="E760" s="15"/>
      <c r="F760" s="15"/>
      <c r="G760" s="15"/>
      <c r="H760" s="15"/>
      <c r="I760" s="15"/>
      <c r="J760" s="15"/>
      <c r="N760" s="24"/>
      <c r="O760" s="24"/>
      <c r="P760" s="24"/>
      <c r="Q760" s="24"/>
      <c r="R760" s="24"/>
      <c r="S760" s="24"/>
      <c r="T760" s="24"/>
      <c r="U760" s="15"/>
    </row>
    <row r="761" spans="1:21">
      <c r="A761" s="11"/>
      <c r="B761" s="15"/>
      <c r="C761" s="15"/>
      <c r="D761" s="15"/>
      <c r="E761" s="15"/>
      <c r="F761" s="15"/>
      <c r="G761" s="15"/>
      <c r="H761" s="15"/>
      <c r="I761" s="15"/>
      <c r="J761" s="15"/>
      <c r="N761" s="24"/>
      <c r="O761" s="24"/>
      <c r="P761" s="24"/>
      <c r="Q761" s="24"/>
      <c r="R761" s="24"/>
      <c r="S761" s="24"/>
      <c r="T761" s="24"/>
      <c r="U761" s="15"/>
    </row>
    <row r="762" spans="1:21">
      <c r="A762" s="11"/>
      <c r="B762" s="15"/>
      <c r="C762" s="15"/>
      <c r="D762" s="15"/>
      <c r="E762" s="15"/>
      <c r="F762" s="15"/>
      <c r="G762" s="15"/>
      <c r="H762" s="15"/>
      <c r="I762" s="15"/>
      <c r="J762" s="15"/>
      <c r="N762" s="24"/>
      <c r="O762" s="24"/>
      <c r="P762" s="24"/>
      <c r="Q762" s="24"/>
      <c r="R762" s="24"/>
      <c r="S762" s="24"/>
      <c r="T762" s="24"/>
      <c r="U762" s="15"/>
    </row>
    <row r="763" spans="1:21">
      <c r="A763" s="11"/>
      <c r="B763" s="15"/>
      <c r="C763" s="15"/>
      <c r="D763" s="15"/>
      <c r="E763" s="15"/>
      <c r="F763" s="15"/>
      <c r="G763" s="15"/>
      <c r="H763" s="15"/>
      <c r="I763" s="15"/>
      <c r="J763" s="15"/>
      <c r="N763" s="24"/>
      <c r="O763" s="24"/>
      <c r="P763" s="24"/>
      <c r="Q763" s="24"/>
      <c r="R763" s="24"/>
      <c r="S763" s="24"/>
      <c r="T763" s="24"/>
      <c r="U763" s="15"/>
    </row>
    <row r="764" spans="1:21">
      <c r="A764" s="11"/>
      <c r="B764" s="15"/>
      <c r="C764" s="15"/>
      <c r="D764" s="15"/>
      <c r="E764" s="15"/>
      <c r="F764" s="15"/>
      <c r="G764" s="15"/>
      <c r="H764" s="15"/>
      <c r="I764" s="15"/>
      <c r="J764" s="15"/>
      <c r="N764" s="24"/>
      <c r="O764" s="24"/>
      <c r="P764" s="24"/>
      <c r="Q764" s="24"/>
      <c r="R764" s="24"/>
      <c r="S764" s="24"/>
      <c r="T764" s="24"/>
      <c r="U764" s="15"/>
    </row>
    <row r="765" spans="1:21">
      <c r="A765" s="11"/>
      <c r="B765" s="15"/>
      <c r="C765" s="15"/>
      <c r="D765" s="15"/>
      <c r="E765" s="15"/>
      <c r="F765" s="15"/>
      <c r="G765" s="15"/>
      <c r="H765" s="15"/>
      <c r="I765" s="15"/>
      <c r="J765" s="15"/>
      <c r="N765" s="24"/>
      <c r="O765" s="24"/>
      <c r="P765" s="24"/>
      <c r="Q765" s="24"/>
      <c r="R765" s="24"/>
      <c r="S765" s="24"/>
      <c r="T765" s="24"/>
      <c r="U765" s="15"/>
    </row>
    <row r="766" spans="1:21">
      <c r="A766" s="11"/>
      <c r="B766" s="15"/>
      <c r="C766" s="15"/>
      <c r="D766" s="15"/>
      <c r="E766" s="15"/>
      <c r="F766" s="15"/>
      <c r="G766" s="15"/>
      <c r="H766" s="15"/>
      <c r="I766" s="15"/>
      <c r="J766" s="15"/>
      <c r="N766" s="24"/>
      <c r="O766" s="24"/>
      <c r="P766" s="24"/>
      <c r="Q766" s="24"/>
      <c r="R766" s="24"/>
      <c r="S766" s="24"/>
      <c r="T766" s="24"/>
      <c r="U766" s="15"/>
    </row>
    <row r="767" spans="1:21">
      <c r="A767" s="11"/>
      <c r="B767" s="15"/>
      <c r="C767" s="15"/>
      <c r="D767" s="15"/>
      <c r="E767" s="15"/>
      <c r="F767" s="15"/>
      <c r="G767" s="15"/>
      <c r="H767" s="15"/>
      <c r="I767" s="15"/>
      <c r="J767" s="15"/>
      <c r="N767" s="24"/>
      <c r="O767" s="24"/>
      <c r="P767" s="24"/>
      <c r="Q767" s="24"/>
      <c r="R767" s="24"/>
      <c r="S767" s="24"/>
      <c r="T767" s="24"/>
      <c r="U767" s="15"/>
    </row>
    <row r="768" spans="1:21">
      <c r="A768" s="11"/>
      <c r="B768" s="15"/>
      <c r="C768" s="15"/>
      <c r="D768" s="15"/>
      <c r="E768" s="15"/>
      <c r="F768" s="15"/>
      <c r="G768" s="15"/>
      <c r="H768" s="15"/>
      <c r="I768" s="15"/>
      <c r="J768" s="15"/>
      <c r="N768" s="24"/>
      <c r="O768" s="24"/>
      <c r="P768" s="24"/>
      <c r="Q768" s="24"/>
      <c r="R768" s="24"/>
      <c r="S768" s="24"/>
      <c r="T768" s="24"/>
      <c r="U768" s="15"/>
    </row>
    <row r="769" spans="1:21">
      <c r="A769" s="11"/>
      <c r="B769" s="15"/>
      <c r="C769" s="15"/>
      <c r="D769" s="15"/>
      <c r="E769" s="15"/>
      <c r="F769" s="15"/>
      <c r="G769" s="15"/>
      <c r="H769" s="15"/>
      <c r="I769" s="15"/>
      <c r="J769" s="15"/>
      <c r="N769" s="24"/>
      <c r="O769" s="24"/>
      <c r="P769" s="24"/>
      <c r="Q769" s="24"/>
      <c r="R769" s="24"/>
      <c r="S769" s="24"/>
      <c r="T769" s="24"/>
      <c r="U769" s="15"/>
    </row>
    <row r="770" spans="1:21">
      <c r="A770" s="11"/>
      <c r="B770" s="15"/>
      <c r="C770" s="15"/>
      <c r="D770" s="15"/>
      <c r="E770" s="15"/>
      <c r="F770" s="15"/>
      <c r="G770" s="15"/>
      <c r="H770" s="15"/>
      <c r="I770" s="15"/>
      <c r="J770" s="15"/>
      <c r="N770" s="24"/>
      <c r="O770" s="24"/>
      <c r="P770" s="24"/>
      <c r="Q770" s="24"/>
      <c r="R770" s="24"/>
      <c r="S770" s="24"/>
      <c r="T770" s="24"/>
      <c r="U770" s="15"/>
    </row>
    <row r="771" spans="1:21">
      <c r="A771" s="11"/>
      <c r="B771" s="15"/>
      <c r="C771" s="15"/>
      <c r="D771" s="15"/>
      <c r="E771" s="15"/>
      <c r="F771" s="15"/>
      <c r="G771" s="15"/>
      <c r="H771" s="15"/>
      <c r="I771" s="15"/>
      <c r="J771" s="15"/>
      <c r="N771" s="24"/>
      <c r="O771" s="24"/>
      <c r="P771" s="24"/>
      <c r="Q771" s="24"/>
      <c r="R771" s="24"/>
      <c r="S771" s="24"/>
      <c r="T771" s="24"/>
      <c r="U771" s="15"/>
    </row>
    <row r="772" spans="1:21">
      <c r="A772" s="11"/>
      <c r="B772" s="15"/>
      <c r="C772" s="15"/>
      <c r="D772" s="15"/>
      <c r="E772" s="15"/>
      <c r="F772" s="15"/>
      <c r="G772" s="15"/>
      <c r="H772" s="15"/>
      <c r="I772" s="15"/>
      <c r="J772" s="15"/>
      <c r="N772" s="24"/>
      <c r="O772" s="24"/>
      <c r="P772" s="24"/>
      <c r="Q772" s="24"/>
      <c r="R772" s="24"/>
      <c r="S772" s="24"/>
      <c r="T772" s="24"/>
      <c r="U772" s="15"/>
    </row>
    <row r="773" spans="1:21">
      <c r="A773" s="11"/>
      <c r="B773" s="15"/>
      <c r="C773" s="15"/>
      <c r="D773" s="15"/>
      <c r="E773" s="15"/>
      <c r="F773" s="15"/>
      <c r="G773" s="15"/>
      <c r="H773" s="15"/>
      <c r="I773" s="15"/>
      <c r="J773" s="15"/>
      <c r="N773" s="24"/>
      <c r="O773" s="24"/>
      <c r="P773" s="24"/>
      <c r="Q773" s="24"/>
      <c r="R773" s="24"/>
      <c r="S773" s="24"/>
      <c r="T773" s="24"/>
      <c r="U773" s="15"/>
    </row>
    <row r="774" spans="1:21">
      <c r="A774" s="11"/>
      <c r="B774" s="15"/>
      <c r="C774" s="15"/>
      <c r="D774" s="15"/>
      <c r="E774" s="15"/>
      <c r="F774" s="15"/>
      <c r="G774" s="15"/>
      <c r="H774" s="15"/>
      <c r="I774" s="15"/>
      <c r="J774" s="15"/>
      <c r="N774" s="24"/>
      <c r="O774" s="24"/>
      <c r="P774" s="24"/>
      <c r="Q774" s="24"/>
      <c r="R774" s="24"/>
      <c r="S774" s="24"/>
      <c r="T774" s="24"/>
      <c r="U774" s="15"/>
    </row>
    <row r="775" spans="1:21">
      <c r="A775" s="11"/>
      <c r="B775" s="15"/>
      <c r="C775" s="15"/>
      <c r="D775" s="15"/>
      <c r="E775" s="15"/>
      <c r="F775" s="15"/>
      <c r="G775" s="15"/>
      <c r="H775" s="15"/>
      <c r="I775" s="15"/>
      <c r="J775" s="15"/>
      <c r="N775" s="24"/>
      <c r="O775" s="24"/>
      <c r="P775" s="24"/>
      <c r="Q775" s="24"/>
      <c r="R775" s="24"/>
      <c r="S775" s="24"/>
      <c r="T775" s="24"/>
      <c r="U775" s="15"/>
    </row>
    <row r="776" spans="1:21">
      <c r="A776" s="11"/>
      <c r="B776" s="15"/>
      <c r="C776" s="15"/>
      <c r="D776" s="15"/>
      <c r="E776" s="15"/>
      <c r="F776" s="15"/>
      <c r="G776" s="15"/>
      <c r="H776" s="15"/>
      <c r="I776" s="15"/>
      <c r="J776" s="15"/>
      <c r="N776" s="24"/>
      <c r="O776" s="24"/>
      <c r="P776" s="24"/>
      <c r="Q776" s="24"/>
      <c r="R776" s="24"/>
      <c r="S776" s="24"/>
      <c r="T776" s="24"/>
      <c r="U776" s="15"/>
    </row>
    <row r="777" spans="1:21">
      <c r="A777" s="11"/>
      <c r="B777" s="15"/>
      <c r="C777" s="15"/>
      <c r="D777" s="15"/>
      <c r="E777" s="15"/>
      <c r="F777" s="15"/>
      <c r="G777" s="15"/>
      <c r="H777" s="15"/>
      <c r="I777" s="15"/>
      <c r="J777" s="15"/>
      <c r="N777" s="24"/>
      <c r="O777" s="24"/>
      <c r="P777" s="24"/>
      <c r="Q777" s="24"/>
      <c r="R777" s="24"/>
      <c r="S777" s="24"/>
      <c r="T777" s="24"/>
      <c r="U777" s="15"/>
    </row>
    <row r="778" spans="1:21">
      <c r="A778" s="11"/>
      <c r="B778" s="15"/>
      <c r="C778" s="15"/>
      <c r="D778" s="15"/>
      <c r="E778" s="15"/>
      <c r="F778" s="15"/>
      <c r="G778" s="15"/>
      <c r="H778" s="15"/>
      <c r="I778" s="15"/>
      <c r="J778" s="15"/>
      <c r="N778" s="24"/>
      <c r="O778" s="24"/>
      <c r="P778" s="24"/>
      <c r="Q778" s="24"/>
      <c r="R778" s="24"/>
      <c r="S778" s="24"/>
      <c r="T778" s="24"/>
      <c r="U778" s="15"/>
    </row>
    <row r="779" spans="1:21">
      <c r="A779" s="11"/>
      <c r="B779" s="15"/>
      <c r="C779" s="15"/>
      <c r="D779" s="15"/>
      <c r="E779" s="15"/>
      <c r="F779" s="15"/>
      <c r="G779" s="15"/>
      <c r="H779" s="15"/>
      <c r="I779" s="15"/>
      <c r="J779" s="15"/>
      <c r="N779" s="24"/>
      <c r="O779" s="24"/>
      <c r="P779" s="24"/>
      <c r="Q779" s="24"/>
      <c r="R779" s="24"/>
      <c r="S779" s="24"/>
      <c r="T779" s="24"/>
      <c r="U779" s="15"/>
    </row>
    <row r="780" spans="1:21">
      <c r="A780" s="11"/>
      <c r="B780" s="15"/>
      <c r="C780" s="15"/>
      <c r="D780" s="15"/>
      <c r="E780" s="15"/>
      <c r="F780" s="15"/>
      <c r="G780" s="15"/>
      <c r="H780" s="15"/>
      <c r="I780" s="15"/>
      <c r="J780" s="15"/>
      <c r="N780" s="24"/>
      <c r="O780" s="24"/>
      <c r="P780" s="24"/>
      <c r="Q780" s="24"/>
      <c r="R780" s="24"/>
      <c r="S780" s="24"/>
      <c r="T780" s="24"/>
      <c r="U780" s="15"/>
    </row>
    <row r="781" spans="1:21">
      <c r="A781" s="11"/>
      <c r="B781" s="15"/>
      <c r="C781" s="15"/>
      <c r="D781" s="15"/>
      <c r="E781" s="15"/>
      <c r="F781" s="15"/>
      <c r="G781" s="15"/>
      <c r="H781" s="15"/>
      <c r="I781" s="15"/>
      <c r="J781" s="15"/>
      <c r="N781" s="24"/>
      <c r="O781" s="24"/>
      <c r="P781" s="24"/>
      <c r="Q781" s="24"/>
      <c r="R781" s="24"/>
      <c r="S781" s="24"/>
      <c r="T781" s="24"/>
      <c r="U781" s="15"/>
    </row>
    <row r="782" spans="1:21">
      <c r="A782" s="11"/>
      <c r="B782" s="15"/>
      <c r="C782" s="15"/>
      <c r="D782" s="15"/>
      <c r="E782" s="15"/>
      <c r="F782" s="15"/>
      <c r="G782" s="15"/>
      <c r="H782" s="15"/>
      <c r="I782" s="15"/>
      <c r="J782" s="15"/>
      <c r="N782" s="24"/>
      <c r="O782" s="24"/>
      <c r="P782" s="24"/>
      <c r="Q782" s="24"/>
      <c r="R782" s="24"/>
      <c r="S782" s="24"/>
      <c r="T782" s="24"/>
      <c r="U782" s="15"/>
    </row>
    <row r="783" spans="1:21">
      <c r="A783" s="11"/>
      <c r="B783" s="15"/>
      <c r="C783" s="15"/>
      <c r="D783" s="15"/>
      <c r="E783" s="15"/>
      <c r="F783" s="15"/>
      <c r="G783" s="15"/>
      <c r="H783" s="15"/>
      <c r="I783" s="15"/>
      <c r="J783" s="15"/>
      <c r="N783" s="24"/>
      <c r="O783" s="24"/>
      <c r="P783" s="24"/>
      <c r="Q783" s="24"/>
      <c r="R783" s="24"/>
      <c r="S783" s="24"/>
      <c r="T783" s="24"/>
      <c r="U783" s="15"/>
    </row>
    <row r="784" spans="1:21">
      <c r="A784" s="11"/>
      <c r="B784" s="15"/>
      <c r="C784" s="15"/>
      <c r="D784" s="15"/>
      <c r="E784" s="15"/>
      <c r="F784" s="15"/>
      <c r="G784" s="15"/>
      <c r="H784" s="15"/>
      <c r="I784" s="15"/>
      <c r="J784" s="15"/>
      <c r="N784" s="24"/>
      <c r="O784" s="24"/>
      <c r="P784" s="24"/>
      <c r="Q784" s="24"/>
      <c r="R784" s="24"/>
      <c r="S784" s="24"/>
      <c r="T784" s="24"/>
      <c r="U784" s="15"/>
    </row>
    <row r="785" spans="1:21">
      <c r="A785" s="11"/>
      <c r="B785" s="15"/>
      <c r="C785" s="15"/>
      <c r="D785" s="15"/>
      <c r="E785" s="15"/>
      <c r="F785" s="15"/>
      <c r="G785" s="15"/>
      <c r="H785" s="15"/>
      <c r="I785" s="15"/>
      <c r="J785" s="15"/>
      <c r="N785" s="24"/>
      <c r="O785" s="24"/>
      <c r="P785" s="24"/>
      <c r="Q785" s="24"/>
      <c r="R785" s="24"/>
      <c r="S785" s="24"/>
      <c r="T785" s="24"/>
      <c r="U785" s="15"/>
    </row>
    <row r="786" spans="1:21">
      <c r="A786" s="11"/>
      <c r="B786" s="15"/>
      <c r="C786" s="15"/>
      <c r="D786" s="15"/>
      <c r="E786" s="15"/>
      <c r="F786" s="15"/>
      <c r="G786" s="15"/>
      <c r="H786" s="15"/>
      <c r="I786" s="15"/>
      <c r="J786" s="15"/>
      <c r="N786" s="24"/>
      <c r="O786" s="24"/>
      <c r="P786" s="24"/>
      <c r="Q786" s="24"/>
      <c r="R786" s="24"/>
      <c r="S786" s="24"/>
      <c r="T786" s="24"/>
      <c r="U786" s="15"/>
    </row>
    <row r="787" spans="1:21">
      <c r="A787" s="11"/>
      <c r="B787" s="15"/>
      <c r="C787" s="15"/>
      <c r="D787" s="15"/>
      <c r="E787" s="15"/>
      <c r="F787" s="15"/>
      <c r="G787" s="15"/>
      <c r="H787" s="15"/>
      <c r="I787" s="15"/>
      <c r="J787" s="15"/>
      <c r="N787" s="24"/>
      <c r="O787" s="24"/>
      <c r="P787" s="24"/>
      <c r="Q787" s="24"/>
      <c r="R787" s="24"/>
      <c r="S787" s="24"/>
      <c r="T787" s="24"/>
      <c r="U787" s="15"/>
    </row>
    <row r="788" spans="1:21">
      <c r="A788" s="11"/>
      <c r="B788" s="15"/>
      <c r="C788" s="15"/>
      <c r="D788" s="15"/>
      <c r="E788" s="15"/>
      <c r="F788" s="15"/>
      <c r="G788" s="15"/>
      <c r="H788" s="15"/>
      <c r="I788" s="15"/>
      <c r="J788" s="15"/>
      <c r="N788" s="24"/>
      <c r="O788" s="24"/>
      <c r="P788" s="24"/>
      <c r="Q788" s="24"/>
      <c r="R788" s="24"/>
      <c r="S788" s="24"/>
      <c r="T788" s="24"/>
      <c r="U788" s="15"/>
    </row>
    <row r="789" spans="1:21">
      <c r="A789" s="11"/>
      <c r="B789" s="15"/>
      <c r="C789" s="15"/>
      <c r="D789" s="15"/>
      <c r="E789" s="15"/>
      <c r="F789" s="15"/>
      <c r="G789" s="15"/>
      <c r="H789" s="15"/>
      <c r="I789" s="15"/>
      <c r="J789" s="15"/>
      <c r="N789" s="24"/>
      <c r="O789" s="24"/>
      <c r="P789" s="24"/>
      <c r="Q789" s="24"/>
      <c r="R789" s="24"/>
      <c r="S789" s="24"/>
      <c r="T789" s="24"/>
      <c r="U789" s="15"/>
    </row>
    <row r="790" spans="1:21">
      <c r="A790" s="11"/>
      <c r="B790" s="15"/>
      <c r="C790" s="15"/>
      <c r="D790" s="15"/>
      <c r="E790" s="15"/>
      <c r="F790" s="15"/>
      <c r="G790" s="15"/>
      <c r="H790" s="15"/>
      <c r="I790" s="15"/>
      <c r="J790" s="15"/>
      <c r="N790" s="24"/>
      <c r="O790" s="24"/>
      <c r="P790" s="24"/>
      <c r="Q790" s="24"/>
      <c r="R790" s="24"/>
      <c r="S790" s="24"/>
      <c r="T790" s="24"/>
      <c r="U790" s="15"/>
    </row>
    <row r="791" spans="1:21">
      <c r="A791" s="11"/>
      <c r="B791" s="15"/>
      <c r="C791" s="15"/>
      <c r="D791" s="15"/>
      <c r="E791" s="15"/>
      <c r="F791" s="15"/>
      <c r="G791" s="15"/>
      <c r="H791" s="15"/>
      <c r="I791" s="15"/>
      <c r="J791" s="15"/>
      <c r="N791" s="24"/>
      <c r="O791" s="24"/>
      <c r="P791" s="24"/>
      <c r="Q791" s="24"/>
      <c r="R791" s="24"/>
      <c r="S791" s="24"/>
      <c r="T791" s="24"/>
      <c r="U791" s="15"/>
    </row>
    <row r="792" spans="1:21">
      <c r="A792" s="11"/>
      <c r="B792" s="15"/>
      <c r="C792" s="15"/>
      <c r="D792" s="15"/>
      <c r="E792" s="15"/>
      <c r="F792" s="15"/>
      <c r="G792" s="15"/>
      <c r="H792" s="15"/>
      <c r="I792" s="15"/>
      <c r="J792" s="15"/>
      <c r="N792" s="24"/>
      <c r="O792" s="24"/>
      <c r="P792" s="24"/>
      <c r="Q792" s="24"/>
      <c r="R792" s="24"/>
      <c r="S792" s="24"/>
      <c r="T792" s="24"/>
      <c r="U792" s="15"/>
    </row>
    <row r="793" spans="1:21">
      <c r="A793" s="11"/>
      <c r="B793" s="15"/>
      <c r="C793" s="15"/>
      <c r="D793" s="15"/>
      <c r="E793" s="15"/>
      <c r="F793" s="15"/>
      <c r="G793" s="15"/>
      <c r="H793" s="15"/>
      <c r="I793" s="15"/>
      <c r="J793" s="15"/>
      <c r="N793" s="24"/>
      <c r="O793" s="24"/>
      <c r="P793" s="24"/>
      <c r="Q793" s="24"/>
      <c r="R793" s="24"/>
      <c r="S793" s="24"/>
      <c r="T793" s="24"/>
      <c r="U793" s="15"/>
    </row>
    <row r="794" spans="1:21">
      <c r="A794" s="11"/>
      <c r="B794" s="15"/>
      <c r="C794" s="15"/>
      <c r="D794" s="15"/>
      <c r="E794" s="15"/>
      <c r="F794" s="15"/>
      <c r="G794" s="15"/>
      <c r="H794" s="15"/>
      <c r="I794" s="15"/>
      <c r="J794" s="15"/>
      <c r="N794" s="24"/>
      <c r="O794" s="24"/>
      <c r="P794" s="24"/>
      <c r="Q794" s="24"/>
      <c r="R794" s="24"/>
      <c r="S794" s="24"/>
      <c r="T794" s="24"/>
      <c r="U794" s="15"/>
    </row>
    <row r="795" spans="1:21">
      <c r="A795" s="11"/>
      <c r="B795" s="15"/>
      <c r="C795" s="15"/>
      <c r="D795" s="15"/>
      <c r="E795" s="15"/>
      <c r="F795" s="15"/>
      <c r="G795" s="15"/>
      <c r="H795" s="15"/>
      <c r="I795" s="15"/>
      <c r="J795" s="15"/>
      <c r="N795" s="24"/>
      <c r="O795" s="24"/>
      <c r="P795" s="24"/>
      <c r="Q795" s="24"/>
      <c r="R795" s="24"/>
      <c r="S795" s="24"/>
      <c r="T795" s="24"/>
      <c r="U795" s="15"/>
    </row>
    <row r="796" spans="1:21">
      <c r="A796" s="11"/>
      <c r="B796" s="15"/>
      <c r="C796" s="15"/>
      <c r="D796" s="15"/>
      <c r="E796" s="15"/>
      <c r="F796" s="15"/>
      <c r="G796" s="15"/>
      <c r="H796" s="15"/>
      <c r="I796" s="15"/>
      <c r="J796" s="15"/>
      <c r="N796" s="24"/>
      <c r="O796" s="24"/>
      <c r="P796" s="24"/>
      <c r="Q796" s="24"/>
      <c r="R796" s="24"/>
      <c r="S796" s="24"/>
      <c r="T796" s="24"/>
      <c r="U796" s="15"/>
    </row>
    <row r="797" spans="1:21">
      <c r="A797" s="11"/>
      <c r="B797" s="15"/>
      <c r="C797" s="15"/>
      <c r="D797" s="15"/>
      <c r="E797" s="15"/>
      <c r="F797" s="15"/>
      <c r="G797" s="15"/>
      <c r="H797" s="15"/>
      <c r="I797" s="15"/>
      <c r="J797" s="15"/>
      <c r="N797" s="24"/>
      <c r="O797" s="24"/>
      <c r="P797" s="24"/>
      <c r="Q797" s="24"/>
      <c r="R797" s="24"/>
      <c r="S797" s="24"/>
      <c r="T797" s="24"/>
      <c r="U797" s="15"/>
    </row>
    <row r="798" spans="1:21">
      <c r="A798" s="11"/>
      <c r="B798" s="15"/>
      <c r="C798" s="15"/>
      <c r="D798" s="15"/>
      <c r="E798" s="15"/>
      <c r="F798" s="15"/>
      <c r="G798" s="15"/>
      <c r="H798" s="15"/>
      <c r="I798" s="15"/>
      <c r="J798" s="15"/>
      <c r="N798" s="24"/>
      <c r="O798" s="24"/>
      <c r="P798" s="24"/>
      <c r="Q798" s="24"/>
      <c r="R798" s="24"/>
      <c r="S798" s="24"/>
      <c r="T798" s="24"/>
      <c r="U798" s="15"/>
    </row>
    <row r="799" spans="1:21">
      <c r="A799" s="11"/>
      <c r="B799" s="15"/>
      <c r="C799" s="15"/>
      <c r="D799" s="15"/>
      <c r="E799" s="15"/>
      <c r="F799" s="15"/>
      <c r="G799" s="15"/>
      <c r="H799" s="15"/>
      <c r="I799" s="15"/>
      <c r="J799" s="15"/>
      <c r="N799" s="24"/>
      <c r="O799" s="24"/>
      <c r="P799" s="24"/>
      <c r="Q799" s="24"/>
      <c r="R799" s="24"/>
      <c r="S799" s="24"/>
      <c r="T799" s="24"/>
      <c r="U799" s="15"/>
    </row>
    <row r="800" spans="1:21">
      <c r="A800" s="11"/>
      <c r="B800" s="15"/>
      <c r="C800" s="15"/>
      <c r="D800" s="15"/>
      <c r="E800" s="15"/>
      <c r="F800" s="15"/>
      <c r="G800" s="15"/>
      <c r="H800" s="15"/>
      <c r="I800" s="15"/>
      <c r="J800" s="15"/>
      <c r="N800" s="24"/>
      <c r="O800" s="24"/>
      <c r="P800" s="24"/>
      <c r="Q800" s="24"/>
      <c r="R800" s="24"/>
      <c r="S800" s="24"/>
      <c r="T800" s="24"/>
      <c r="U800" s="15"/>
    </row>
    <row r="801" spans="1:21">
      <c r="A801" s="11"/>
      <c r="B801" s="15"/>
      <c r="C801" s="15"/>
      <c r="D801" s="15"/>
      <c r="E801" s="15"/>
      <c r="F801" s="15"/>
      <c r="G801" s="15"/>
      <c r="H801" s="15"/>
      <c r="I801" s="15"/>
      <c r="J801" s="15"/>
      <c r="N801" s="24"/>
      <c r="O801" s="24"/>
      <c r="P801" s="24"/>
      <c r="Q801" s="24"/>
      <c r="R801" s="24"/>
      <c r="S801" s="24"/>
      <c r="T801" s="24"/>
      <c r="U801" s="15"/>
    </row>
    <row r="802" spans="1:21">
      <c r="A802" s="11"/>
      <c r="B802" s="15"/>
      <c r="C802" s="15"/>
      <c r="D802" s="15"/>
      <c r="E802" s="15"/>
      <c r="F802" s="15"/>
      <c r="G802" s="15"/>
      <c r="H802" s="15"/>
      <c r="I802" s="15"/>
      <c r="J802" s="15"/>
      <c r="N802" s="24"/>
      <c r="O802" s="24"/>
      <c r="P802" s="24"/>
      <c r="Q802" s="24"/>
      <c r="R802" s="24"/>
      <c r="S802" s="24"/>
      <c r="T802" s="24"/>
      <c r="U802" s="15"/>
    </row>
    <row r="803" spans="1:21">
      <c r="A803" s="11"/>
      <c r="B803" s="15"/>
      <c r="C803" s="15"/>
      <c r="D803" s="15"/>
      <c r="E803" s="15"/>
      <c r="F803" s="15"/>
      <c r="G803" s="15"/>
      <c r="H803" s="15"/>
      <c r="I803" s="15"/>
      <c r="J803" s="15"/>
      <c r="N803" s="24"/>
      <c r="O803" s="24"/>
      <c r="P803" s="24"/>
      <c r="Q803" s="24"/>
      <c r="R803" s="24"/>
      <c r="S803" s="24"/>
      <c r="T803" s="24"/>
      <c r="U803" s="15"/>
    </row>
    <row r="804" spans="1:21">
      <c r="A804" s="11"/>
      <c r="B804" s="15"/>
      <c r="C804" s="15"/>
      <c r="D804" s="15"/>
      <c r="E804" s="15"/>
      <c r="F804" s="15"/>
      <c r="G804" s="15"/>
      <c r="H804" s="15"/>
      <c r="I804" s="15"/>
      <c r="J804" s="15"/>
      <c r="N804" s="24"/>
      <c r="O804" s="24"/>
      <c r="P804" s="24"/>
      <c r="Q804" s="24"/>
      <c r="R804" s="24"/>
      <c r="S804" s="24"/>
      <c r="T804" s="24"/>
      <c r="U804" s="15"/>
    </row>
    <row r="805" spans="1:21">
      <c r="A805" s="11"/>
      <c r="B805" s="15"/>
      <c r="C805" s="15"/>
      <c r="D805" s="15"/>
      <c r="E805" s="15"/>
      <c r="F805" s="15"/>
      <c r="G805" s="15"/>
      <c r="H805" s="15"/>
      <c r="I805" s="15"/>
      <c r="J805" s="15"/>
      <c r="N805" s="24"/>
      <c r="O805" s="24"/>
      <c r="P805" s="24"/>
      <c r="Q805" s="24"/>
      <c r="R805" s="24"/>
      <c r="S805" s="24"/>
      <c r="T805" s="24"/>
      <c r="U805" s="15"/>
    </row>
    <row r="806" spans="1:21">
      <c r="A806" s="11"/>
      <c r="B806" s="15"/>
      <c r="C806" s="15"/>
      <c r="D806" s="15"/>
      <c r="E806" s="15"/>
      <c r="F806" s="15"/>
      <c r="G806" s="15"/>
      <c r="H806" s="15"/>
      <c r="I806" s="15"/>
      <c r="J806" s="15"/>
      <c r="N806" s="24"/>
      <c r="O806" s="24"/>
      <c r="P806" s="24"/>
      <c r="Q806" s="24"/>
      <c r="R806" s="24"/>
      <c r="S806" s="24"/>
      <c r="T806" s="24"/>
      <c r="U806" s="15"/>
    </row>
    <row r="807" spans="1:21">
      <c r="A807" s="11"/>
      <c r="B807" s="15"/>
      <c r="C807" s="15"/>
      <c r="D807" s="15"/>
      <c r="E807" s="15"/>
      <c r="F807" s="15"/>
      <c r="G807" s="15"/>
      <c r="H807" s="15"/>
      <c r="I807" s="15"/>
      <c r="J807" s="15"/>
      <c r="N807" s="24"/>
      <c r="O807" s="24"/>
      <c r="P807" s="24"/>
      <c r="Q807" s="24"/>
      <c r="R807" s="24"/>
      <c r="S807" s="24"/>
      <c r="T807" s="24"/>
      <c r="U807" s="15"/>
    </row>
    <row r="808" spans="1:21">
      <c r="A808" s="11"/>
      <c r="B808" s="15"/>
      <c r="C808" s="15"/>
      <c r="D808" s="15"/>
      <c r="E808" s="15"/>
      <c r="F808" s="15"/>
      <c r="G808" s="15"/>
      <c r="H808" s="15"/>
      <c r="I808" s="15"/>
      <c r="J808" s="15"/>
      <c r="N808" s="24"/>
      <c r="O808" s="24"/>
      <c r="P808" s="24"/>
      <c r="Q808" s="24"/>
      <c r="R808" s="24"/>
      <c r="S808" s="24"/>
      <c r="T808" s="24"/>
      <c r="U808" s="15"/>
    </row>
    <row r="809" spans="1:21">
      <c r="A809" s="11"/>
      <c r="B809" s="15"/>
      <c r="C809" s="15"/>
      <c r="D809" s="15"/>
      <c r="E809" s="15"/>
      <c r="F809" s="15"/>
      <c r="G809" s="15"/>
      <c r="H809" s="15"/>
      <c r="I809" s="15"/>
      <c r="J809" s="15"/>
      <c r="N809" s="24"/>
      <c r="O809" s="24"/>
      <c r="P809" s="24"/>
      <c r="Q809" s="24"/>
      <c r="R809" s="24"/>
      <c r="S809" s="24"/>
      <c r="T809" s="24"/>
      <c r="U809" s="15"/>
    </row>
    <row r="810" spans="1:21">
      <c r="A810" s="11"/>
      <c r="B810" s="15"/>
      <c r="C810" s="15"/>
      <c r="D810" s="15"/>
      <c r="E810" s="15"/>
      <c r="F810" s="15"/>
      <c r="G810" s="15"/>
      <c r="H810" s="15"/>
      <c r="I810" s="15"/>
      <c r="J810" s="15"/>
      <c r="N810" s="24"/>
      <c r="O810" s="24"/>
      <c r="P810" s="24"/>
      <c r="Q810" s="24"/>
      <c r="R810" s="24"/>
      <c r="S810" s="24"/>
      <c r="T810" s="24"/>
      <c r="U810" s="15"/>
    </row>
    <row r="811" spans="1:21">
      <c r="A811" s="11"/>
      <c r="B811" s="15"/>
      <c r="C811" s="15"/>
      <c r="D811" s="15"/>
      <c r="E811" s="15"/>
      <c r="F811" s="15"/>
      <c r="G811" s="15"/>
      <c r="H811" s="15"/>
      <c r="I811" s="15"/>
      <c r="J811" s="15"/>
      <c r="N811" s="24"/>
      <c r="O811" s="24"/>
      <c r="P811" s="24"/>
      <c r="Q811" s="24"/>
      <c r="R811" s="24"/>
      <c r="S811" s="24"/>
      <c r="T811" s="24"/>
      <c r="U811" s="15"/>
    </row>
    <row r="812" spans="1:21">
      <c r="A812" s="11"/>
      <c r="B812" s="15"/>
      <c r="C812" s="15"/>
      <c r="D812" s="15"/>
      <c r="E812" s="15"/>
      <c r="F812" s="15"/>
      <c r="G812" s="15"/>
      <c r="H812" s="15"/>
      <c r="I812" s="15"/>
      <c r="J812" s="15"/>
      <c r="N812" s="24"/>
      <c r="O812" s="24"/>
      <c r="P812" s="24"/>
      <c r="Q812" s="24"/>
      <c r="R812" s="24"/>
      <c r="S812" s="24"/>
      <c r="T812" s="24"/>
      <c r="U812" s="15"/>
    </row>
    <row r="813" spans="1:21">
      <c r="A813" s="11"/>
      <c r="B813" s="15"/>
      <c r="C813" s="15"/>
      <c r="D813" s="15"/>
      <c r="E813" s="15"/>
      <c r="F813" s="15"/>
      <c r="G813" s="15"/>
      <c r="H813" s="15"/>
      <c r="I813" s="15"/>
      <c r="J813" s="15"/>
      <c r="N813" s="24"/>
      <c r="O813" s="24"/>
      <c r="P813" s="24"/>
      <c r="Q813" s="24"/>
      <c r="R813" s="24"/>
      <c r="S813" s="24"/>
      <c r="T813" s="24"/>
      <c r="U813" s="15"/>
    </row>
    <row r="814" spans="1:21">
      <c r="A814" s="11"/>
      <c r="B814" s="15"/>
      <c r="C814" s="15"/>
      <c r="D814" s="15"/>
      <c r="E814" s="15"/>
      <c r="F814" s="15"/>
      <c r="G814" s="15"/>
      <c r="H814" s="15"/>
      <c r="I814" s="15"/>
      <c r="J814" s="15"/>
      <c r="N814" s="24"/>
      <c r="O814" s="24"/>
      <c r="P814" s="24"/>
      <c r="Q814" s="24"/>
      <c r="R814" s="24"/>
      <c r="S814" s="24"/>
      <c r="T814" s="24"/>
      <c r="U814" s="15"/>
    </row>
    <row r="815" spans="1:21">
      <c r="A815" s="11"/>
      <c r="B815" s="15"/>
      <c r="C815" s="15"/>
      <c r="D815" s="15"/>
      <c r="E815" s="15"/>
      <c r="F815" s="15"/>
      <c r="G815" s="15"/>
      <c r="H815" s="15"/>
      <c r="I815" s="15"/>
      <c r="J815" s="15"/>
      <c r="N815" s="24"/>
      <c r="O815" s="24"/>
      <c r="P815" s="24"/>
      <c r="Q815" s="24"/>
      <c r="R815" s="24"/>
      <c r="S815" s="24"/>
      <c r="T815" s="24"/>
      <c r="U815" s="15"/>
    </row>
    <row r="816" spans="1:21">
      <c r="A816" s="11"/>
      <c r="B816" s="15"/>
      <c r="C816" s="15"/>
      <c r="D816" s="15"/>
      <c r="E816" s="15"/>
      <c r="F816" s="15"/>
      <c r="G816" s="15"/>
      <c r="H816" s="15"/>
      <c r="I816" s="15"/>
      <c r="J816" s="15"/>
      <c r="N816" s="24"/>
      <c r="O816" s="24"/>
      <c r="P816" s="24"/>
      <c r="Q816" s="24"/>
      <c r="R816" s="24"/>
      <c r="S816" s="24"/>
      <c r="T816" s="24"/>
      <c r="U816" s="15"/>
    </row>
    <row r="817" spans="1:21">
      <c r="A817" s="11"/>
      <c r="B817" s="15"/>
      <c r="C817" s="15"/>
      <c r="D817" s="15"/>
      <c r="E817" s="15"/>
      <c r="F817" s="15"/>
      <c r="G817" s="15"/>
      <c r="H817" s="15"/>
      <c r="I817" s="15"/>
      <c r="J817" s="15"/>
      <c r="N817" s="24"/>
      <c r="O817" s="24"/>
      <c r="P817" s="24"/>
      <c r="Q817" s="24"/>
      <c r="R817" s="24"/>
      <c r="S817" s="24"/>
      <c r="T817" s="24"/>
      <c r="U817" s="15"/>
    </row>
    <row r="818" spans="1:21">
      <c r="A818" s="11"/>
      <c r="B818" s="15"/>
      <c r="C818" s="15"/>
      <c r="D818" s="15"/>
      <c r="E818" s="15"/>
      <c r="F818" s="15"/>
      <c r="G818" s="15"/>
      <c r="H818" s="15"/>
      <c r="I818" s="15"/>
      <c r="J818" s="15"/>
      <c r="N818" s="24"/>
      <c r="O818" s="24"/>
      <c r="P818" s="24"/>
      <c r="Q818" s="24"/>
      <c r="R818" s="24"/>
      <c r="S818" s="24"/>
      <c r="T818" s="24"/>
      <c r="U818" s="15"/>
    </row>
    <row r="819" spans="1:21">
      <c r="A819" s="11"/>
      <c r="B819" s="15"/>
      <c r="C819" s="15"/>
      <c r="D819" s="15"/>
      <c r="E819" s="15"/>
      <c r="F819" s="15"/>
      <c r="G819" s="15"/>
      <c r="H819" s="15"/>
      <c r="I819" s="15"/>
      <c r="J819" s="15"/>
      <c r="N819" s="24"/>
      <c r="O819" s="24"/>
      <c r="P819" s="24"/>
      <c r="Q819" s="24"/>
      <c r="R819" s="24"/>
      <c r="S819" s="24"/>
      <c r="T819" s="24"/>
      <c r="U819" s="15"/>
    </row>
    <row r="820" spans="1:21">
      <c r="A820" s="11"/>
      <c r="B820" s="15"/>
      <c r="C820" s="15"/>
      <c r="D820" s="15"/>
      <c r="E820" s="15"/>
      <c r="F820" s="15"/>
      <c r="G820" s="15"/>
      <c r="H820" s="15"/>
      <c r="I820" s="15"/>
      <c r="J820" s="15"/>
      <c r="N820" s="24"/>
      <c r="O820" s="24"/>
      <c r="P820" s="24"/>
      <c r="Q820" s="24"/>
      <c r="R820" s="24"/>
      <c r="S820" s="24"/>
      <c r="T820" s="24"/>
      <c r="U820" s="15"/>
    </row>
    <row r="821" spans="1:21">
      <c r="A821" s="11"/>
      <c r="B821" s="15"/>
      <c r="C821" s="15"/>
      <c r="D821" s="15"/>
      <c r="E821" s="15"/>
      <c r="F821" s="15"/>
      <c r="G821" s="15"/>
      <c r="H821" s="15"/>
      <c r="I821" s="15"/>
      <c r="J821" s="15"/>
      <c r="N821" s="24"/>
      <c r="O821" s="24"/>
      <c r="P821" s="24"/>
      <c r="Q821" s="24"/>
      <c r="R821" s="24"/>
      <c r="S821" s="24"/>
      <c r="T821" s="24"/>
      <c r="U821" s="15"/>
    </row>
    <row r="822" spans="1:21">
      <c r="A822" s="11"/>
      <c r="B822" s="15"/>
      <c r="C822" s="15"/>
      <c r="D822" s="15"/>
      <c r="E822" s="15"/>
      <c r="F822" s="15"/>
      <c r="G822" s="15"/>
      <c r="H822" s="15"/>
      <c r="I822" s="15"/>
      <c r="J822" s="15"/>
      <c r="N822" s="24"/>
      <c r="O822" s="24"/>
      <c r="P822" s="24"/>
      <c r="Q822" s="24"/>
      <c r="R822" s="24"/>
      <c r="S822" s="24"/>
      <c r="T822" s="24"/>
      <c r="U822" s="15"/>
    </row>
    <row r="823" spans="1:21">
      <c r="A823" s="11"/>
      <c r="B823" s="15"/>
      <c r="C823" s="15"/>
      <c r="D823" s="15"/>
      <c r="E823" s="15"/>
      <c r="F823" s="15"/>
      <c r="G823" s="15"/>
      <c r="H823" s="15"/>
      <c r="I823" s="15"/>
      <c r="J823" s="15"/>
      <c r="N823" s="24"/>
      <c r="O823" s="24"/>
      <c r="P823" s="24"/>
      <c r="Q823" s="24"/>
      <c r="R823" s="24"/>
      <c r="S823" s="24"/>
      <c r="T823" s="24"/>
      <c r="U823" s="15"/>
    </row>
    <row r="824" spans="1:21">
      <c r="A824" s="11"/>
      <c r="B824" s="15"/>
      <c r="C824" s="15"/>
      <c r="D824" s="15"/>
      <c r="E824" s="15"/>
      <c r="F824" s="15"/>
      <c r="G824" s="15"/>
      <c r="H824" s="15"/>
      <c r="I824" s="15"/>
      <c r="J824" s="15"/>
      <c r="N824" s="24"/>
      <c r="O824" s="24"/>
      <c r="P824" s="24"/>
      <c r="Q824" s="24"/>
      <c r="R824" s="24"/>
      <c r="S824" s="24"/>
      <c r="T824" s="24"/>
      <c r="U824" s="15"/>
    </row>
    <row r="825" spans="1:21">
      <c r="A825" s="11"/>
      <c r="B825" s="15"/>
      <c r="C825" s="15"/>
      <c r="D825" s="15"/>
      <c r="E825" s="15"/>
      <c r="F825" s="15"/>
      <c r="G825" s="15"/>
      <c r="H825" s="15"/>
      <c r="I825" s="15"/>
      <c r="J825" s="15"/>
      <c r="N825" s="24"/>
      <c r="O825" s="24"/>
      <c r="P825" s="24"/>
      <c r="Q825" s="24"/>
      <c r="R825" s="24"/>
      <c r="S825" s="24"/>
      <c r="T825" s="24"/>
      <c r="U825" s="15"/>
    </row>
    <row r="826" spans="1:21">
      <c r="A826" s="11"/>
      <c r="B826" s="15"/>
      <c r="C826" s="15"/>
      <c r="D826" s="15"/>
      <c r="E826" s="15"/>
      <c r="F826" s="15"/>
      <c r="G826" s="15"/>
      <c r="H826" s="15"/>
      <c r="I826" s="15"/>
      <c r="J826" s="15"/>
      <c r="N826" s="24"/>
      <c r="O826" s="24"/>
      <c r="P826" s="24"/>
      <c r="Q826" s="24"/>
      <c r="R826" s="24"/>
      <c r="S826" s="24"/>
      <c r="T826" s="24"/>
      <c r="U826" s="15"/>
    </row>
    <row r="827" spans="1:21">
      <c r="A827" s="11"/>
      <c r="B827" s="15"/>
      <c r="C827" s="15"/>
      <c r="D827" s="15"/>
      <c r="E827" s="15"/>
      <c r="F827" s="15"/>
      <c r="G827" s="15"/>
      <c r="H827" s="15"/>
      <c r="I827" s="15"/>
      <c r="J827" s="15"/>
      <c r="N827" s="24"/>
      <c r="O827" s="24"/>
      <c r="P827" s="24"/>
      <c r="Q827" s="24"/>
      <c r="R827" s="24"/>
      <c r="S827" s="24"/>
      <c r="T827" s="24"/>
      <c r="U827" s="15"/>
    </row>
    <row r="828" spans="1:21">
      <c r="A828" s="11"/>
      <c r="B828" s="15"/>
      <c r="C828" s="15"/>
      <c r="D828" s="15"/>
      <c r="E828" s="15"/>
      <c r="F828" s="15"/>
      <c r="G828" s="15"/>
      <c r="H828" s="15"/>
      <c r="I828" s="15"/>
      <c r="J828" s="15"/>
      <c r="N828" s="24"/>
      <c r="O828" s="24"/>
      <c r="P828" s="24"/>
      <c r="Q828" s="24"/>
      <c r="R828" s="24"/>
      <c r="S828" s="24"/>
      <c r="T828" s="24"/>
      <c r="U828" s="15"/>
    </row>
    <row r="829" spans="1:21">
      <c r="A829" s="11"/>
      <c r="B829" s="15"/>
      <c r="C829" s="15"/>
      <c r="D829" s="15"/>
      <c r="E829" s="15"/>
      <c r="F829" s="15"/>
      <c r="G829" s="15"/>
      <c r="H829" s="15"/>
      <c r="I829" s="15"/>
      <c r="J829" s="15"/>
      <c r="N829" s="24"/>
      <c r="O829" s="24"/>
      <c r="P829" s="24"/>
      <c r="Q829" s="24"/>
      <c r="R829" s="24"/>
      <c r="S829" s="24"/>
      <c r="T829" s="24"/>
      <c r="U829" s="15"/>
    </row>
    <row r="830" spans="1:21">
      <c r="A830" s="11"/>
      <c r="B830" s="15"/>
      <c r="C830" s="15"/>
      <c r="D830" s="15"/>
      <c r="E830" s="15"/>
      <c r="F830" s="15"/>
      <c r="G830" s="15"/>
      <c r="H830" s="15"/>
      <c r="I830" s="15"/>
      <c r="J830" s="15"/>
      <c r="N830" s="24"/>
      <c r="O830" s="24"/>
      <c r="P830" s="24"/>
      <c r="Q830" s="24"/>
      <c r="R830" s="24"/>
      <c r="S830" s="24"/>
      <c r="T830" s="24"/>
      <c r="U830" s="15"/>
    </row>
    <row r="831" spans="1:21">
      <c r="A831" s="11"/>
      <c r="B831" s="15"/>
      <c r="C831" s="15"/>
      <c r="D831" s="15"/>
      <c r="E831" s="15"/>
      <c r="F831" s="15"/>
      <c r="G831" s="15"/>
      <c r="H831" s="15"/>
      <c r="I831" s="15"/>
      <c r="J831" s="15"/>
      <c r="N831" s="24"/>
      <c r="O831" s="24"/>
      <c r="P831" s="24"/>
      <c r="Q831" s="24"/>
      <c r="R831" s="24"/>
      <c r="S831" s="24"/>
      <c r="T831" s="24"/>
      <c r="U831" s="15"/>
    </row>
    <row r="832" spans="1:21">
      <c r="A832" s="11"/>
      <c r="B832" s="15"/>
      <c r="C832" s="15"/>
      <c r="D832" s="15"/>
      <c r="E832" s="15"/>
      <c r="F832" s="15"/>
      <c r="G832" s="15"/>
      <c r="H832" s="15"/>
      <c r="I832" s="15"/>
      <c r="J832" s="15"/>
      <c r="N832" s="24"/>
      <c r="O832" s="24"/>
      <c r="P832" s="24"/>
      <c r="Q832" s="24"/>
      <c r="R832" s="24"/>
      <c r="S832" s="24"/>
      <c r="T832" s="24"/>
      <c r="U832" s="15"/>
    </row>
    <row r="833" spans="1:21">
      <c r="A833" s="11"/>
      <c r="B833" s="15"/>
      <c r="C833" s="15"/>
      <c r="D833" s="15"/>
      <c r="E833" s="15"/>
      <c r="F833" s="15"/>
      <c r="G833" s="15"/>
      <c r="H833" s="15"/>
      <c r="I833" s="15"/>
      <c r="J833" s="15"/>
      <c r="N833" s="24"/>
      <c r="O833" s="24"/>
      <c r="P833" s="24"/>
      <c r="Q833" s="24"/>
      <c r="R833" s="24"/>
      <c r="S833" s="24"/>
      <c r="T833" s="24"/>
      <c r="U833" s="15"/>
    </row>
    <row r="834" spans="1:21">
      <c r="A834" s="11"/>
      <c r="B834" s="15"/>
      <c r="C834" s="15"/>
      <c r="D834" s="15"/>
      <c r="E834" s="15"/>
      <c r="F834" s="15"/>
      <c r="G834" s="15"/>
      <c r="H834" s="15"/>
      <c r="I834" s="15"/>
      <c r="J834" s="15"/>
      <c r="N834" s="24"/>
      <c r="O834" s="24"/>
      <c r="P834" s="24"/>
      <c r="Q834" s="24"/>
      <c r="R834" s="24"/>
      <c r="S834" s="24"/>
      <c r="T834" s="24"/>
      <c r="U834" s="15"/>
    </row>
    <row r="835" spans="1:21">
      <c r="A835" s="11"/>
      <c r="B835" s="15"/>
      <c r="C835" s="15"/>
      <c r="D835" s="15"/>
      <c r="E835" s="15"/>
      <c r="F835" s="15"/>
      <c r="G835" s="15"/>
      <c r="H835" s="15"/>
      <c r="I835" s="15"/>
      <c r="J835" s="15"/>
      <c r="N835" s="24"/>
      <c r="O835" s="24"/>
      <c r="P835" s="24"/>
      <c r="Q835" s="24"/>
      <c r="R835" s="24"/>
      <c r="S835" s="24"/>
      <c r="T835" s="24"/>
      <c r="U835" s="15"/>
    </row>
    <row r="836" spans="1:21">
      <c r="A836" s="11"/>
      <c r="B836" s="15"/>
      <c r="C836" s="15"/>
      <c r="D836" s="15"/>
      <c r="E836" s="15"/>
      <c r="F836" s="15"/>
      <c r="G836" s="15"/>
      <c r="H836" s="15"/>
      <c r="I836" s="15"/>
      <c r="J836" s="15"/>
      <c r="N836" s="24"/>
      <c r="O836" s="24"/>
      <c r="P836" s="24"/>
      <c r="Q836" s="24"/>
      <c r="R836" s="24"/>
      <c r="S836" s="24"/>
      <c r="T836" s="24"/>
      <c r="U836" s="15"/>
    </row>
    <row r="837" spans="1:21">
      <c r="A837" s="11"/>
      <c r="B837" s="15"/>
      <c r="C837" s="15"/>
      <c r="D837" s="15"/>
      <c r="E837" s="15"/>
      <c r="F837" s="15"/>
      <c r="G837" s="15"/>
      <c r="H837" s="15"/>
      <c r="I837" s="15"/>
      <c r="J837" s="15"/>
      <c r="N837" s="24"/>
      <c r="O837" s="24"/>
      <c r="P837" s="24"/>
      <c r="Q837" s="24"/>
      <c r="R837" s="24"/>
      <c r="S837" s="24"/>
      <c r="T837" s="24"/>
      <c r="U837" s="15"/>
    </row>
    <row r="838" spans="1:21">
      <c r="A838" s="11"/>
      <c r="B838" s="15"/>
      <c r="C838" s="15"/>
      <c r="D838" s="15"/>
      <c r="E838" s="15"/>
      <c r="F838" s="15"/>
      <c r="G838" s="15"/>
      <c r="H838" s="15"/>
      <c r="I838" s="15"/>
      <c r="J838" s="15"/>
      <c r="N838" s="24"/>
      <c r="O838" s="24"/>
      <c r="P838" s="24"/>
      <c r="Q838" s="24"/>
      <c r="R838" s="24"/>
      <c r="S838" s="24"/>
      <c r="T838" s="24"/>
      <c r="U838" s="15"/>
    </row>
    <row r="839" spans="1:21">
      <c r="A839" s="11"/>
      <c r="B839" s="15"/>
      <c r="C839" s="15"/>
      <c r="D839" s="15"/>
      <c r="E839" s="15"/>
      <c r="F839" s="15"/>
      <c r="G839" s="15"/>
      <c r="H839" s="15"/>
      <c r="I839" s="15"/>
      <c r="J839" s="15"/>
      <c r="N839" s="24"/>
      <c r="O839" s="24"/>
      <c r="P839" s="24"/>
      <c r="Q839" s="24"/>
      <c r="R839" s="24"/>
      <c r="S839" s="24"/>
      <c r="T839" s="24"/>
      <c r="U839" s="15"/>
    </row>
    <row r="840" spans="1:21">
      <c r="A840" s="11"/>
      <c r="B840" s="15"/>
      <c r="C840" s="15"/>
      <c r="D840" s="15"/>
      <c r="E840" s="15"/>
      <c r="F840" s="15"/>
      <c r="G840" s="15"/>
      <c r="H840" s="15"/>
      <c r="I840" s="15"/>
      <c r="J840" s="15"/>
      <c r="N840" s="24"/>
      <c r="O840" s="24"/>
      <c r="P840" s="24"/>
      <c r="Q840" s="24"/>
      <c r="R840" s="24"/>
      <c r="S840" s="24"/>
      <c r="T840" s="24"/>
      <c r="U840" s="15"/>
    </row>
    <row r="841" spans="1:21">
      <c r="A841" s="11"/>
      <c r="B841" s="15"/>
      <c r="C841" s="15"/>
      <c r="D841" s="15"/>
      <c r="E841" s="15"/>
      <c r="F841" s="15"/>
      <c r="G841" s="15"/>
      <c r="H841" s="15"/>
      <c r="I841" s="15"/>
      <c r="J841" s="15"/>
      <c r="N841" s="24"/>
      <c r="O841" s="24"/>
      <c r="P841" s="24"/>
      <c r="Q841" s="24"/>
      <c r="R841" s="24"/>
      <c r="S841" s="24"/>
      <c r="T841" s="24"/>
      <c r="U841" s="15"/>
    </row>
    <row r="842" spans="1:21">
      <c r="A842" s="11"/>
      <c r="B842" s="15"/>
      <c r="C842" s="15"/>
      <c r="D842" s="15"/>
      <c r="E842" s="15"/>
      <c r="F842" s="15"/>
      <c r="G842" s="15"/>
      <c r="H842" s="15"/>
      <c r="I842" s="15"/>
      <c r="J842" s="15"/>
      <c r="N842" s="24"/>
      <c r="O842" s="24"/>
      <c r="P842" s="24"/>
      <c r="Q842" s="24"/>
      <c r="R842" s="24"/>
      <c r="S842" s="24"/>
      <c r="T842" s="24"/>
      <c r="U842" s="15"/>
    </row>
    <row r="843" spans="1:21">
      <c r="A843" s="11"/>
      <c r="B843" s="15"/>
      <c r="C843" s="15"/>
      <c r="D843" s="15"/>
      <c r="E843" s="15"/>
      <c r="F843" s="15"/>
      <c r="G843" s="15"/>
      <c r="H843" s="15"/>
      <c r="I843" s="15"/>
      <c r="J843" s="15"/>
      <c r="N843" s="24"/>
      <c r="O843" s="24"/>
      <c r="P843" s="24"/>
      <c r="Q843" s="24"/>
      <c r="R843" s="24"/>
      <c r="S843" s="24"/>
      <c r="T843" s="24"/>
      <c r="U843" s="15"/>
    </row>
    <row r="844" spans="1:21">
      <c r="A844" s="11"/>
      <c r="B844" s="15"/>
      <c r="C844" s="15"/>
      <c r="D844" s="15"/>
      <c r="E844" s="15"/>
      <c r="F844" s="15"/>
      <c r="G844" s="15"/>
      <c r="H844" s="15"/>
      <c r="I844" s="15"/>
      <c r="J844" s="15"/>
      <c r="N844" s="24"/>
      <c r="O844" s="24"/>
      <c r="P844" s="24"/>
      <c r="Q844" s="24"/>
      <c r="R844" s="24"/>
      <c r="S844" s="24"/>
      <c r="T844" s="24"/>
      <c r="U844" s="15"/>
    </row>
    <row r="845" spans="1:21">
      <c r="A845" s="11"/>
      <c r="B845" s="15"/>
      <c r="C845" s="15"/>
      <c r="D845" s="15"/>
      <c r="E845" s="15"/>
      <c r="F845" s="15"/>
      <c r="G845" s="15"/>
      <c r="H845" s="15"/>
      <c r="I845" s="15"/>
      <c r="J845" s="15"/>
      <c r="N845" s="24"/>
      <c r="O845" s="24"/>
      <c r="P845" s="24"/>
      <c r="Q845" s="24"/>
      <c r="R845" s="24"/>
      <c r="S845" s="24"/>
      <c r="T845" s="24"/>
      <c r="U845" s="15"/>
    </row>
    <row r="846" spans="1:21">
      <c r="A846" s="11"/>
      <c r="B846" s="15"/>
      <c r="C846" s="15"/>
      <c r="D846" s="15"/>
      <c r="E846" s="15"/>
      <c r="F846" s="15"/>
      <c r="G846" s="15"/>
      <c r="H846" s="15"/>
      <c r="I846" s="15"/>
      <c r="J846" s="15"/>
      <c r="N846" s="24"/>
      <c r="O846" s="24"/>
      <c r="P846" s="24"/>
      <c r="Q846" s="24"/>
      <c r="R846" s="24"/>
      <c r="S846" s="24"/>
      <c r="T846" s="24"/>
      <c r="U846" s="15"/>
    </row>
    <row r="847" spans="1:21">
      <c r="A847" s="11"/>
      <c r="B847" s="15"/>
      <c r="C847" s="15"/>
      <c r="D847" s="15"/>
      <c r="E847" s="15"/>
      <c r="F847" s="15"/>
      <c r="G847" s="15"/>
      <c r="H847" s="15"/>
      <c r="I847" s="15"/>
      <c r="J847" s="15"/>
      <c r="N847" s="24"/>
      <c r="O847" s="24"/>
      <c r="P847" s="24"/>
      <c r="Q847" s="24"/>
      <c r="R847" s="24"/>
      <c r="S847" s="24"/>
      <c r="T847" s="24"/>
      <c r="U847" s="15"/>
    </row>
    <row r="848" spans="1:21">
      <c r="A848" s="11"/>
      <c r="B848" s="15"/>
      <c r="C848" s="15"/>
      <c r="D848" s="15"/>
      <c r="E848" s="15"/>
      <c r="F848" s="15"/>
      <c r="G848" s="15"/>
      <c r="H848" s="15"/>
      <c r="I848" s="15"/>
      <c r="J848" s="15"/>
      <c r="N848" s="24"/>
      <c r="O848" s="24"/>
      <c r="P848" s="24"/>
      <c r="Q848" s="24"/>
      <c r="R848" s="24"/>
      <c r="S848" s="24"/>
      <c r="T848" s="24"/>
      <c r="U848" s="15"/>
    </row>
    <row r="849" spans="1:21">
      <c r="A849" s="11"/>
      <c r="B849" s="15"/>
      <c r="C849" s="15"/>
      <c r="D849" s="15"/>
      <c r="E849" s="15"/>
      <c r="F849" s="15"/>
      <c r="G849" s="15"/>
      <c r="H849" s="15"/>
      <c r="I849" s="15"/>
      <c r="J849" s="15"/>
      <c r="N849" s="24"/>
      <c r="O849" s="24"/>
      <c r="P849" s="24"/>
      <c r="Q849" s="24"/>
      <c r="R849" s="24"/>
      <c r="S849" s="24"/>
      <c r="T849" s="24"/>
      <c r="U849" s="15"/>
    </row>
    <row r="850" spans="1:21">
      <c r="A850" s="11"/>
      <c r="B850" s="15"/>
      <c r="C850" s="15"/>
      <c r="D850" s="15"/>
      <c r="E850" s="15"/>
      <c r="F850" s="15"/>
      <c r="G850" s="15"/>
      <c r="H850" s="15"/>
      <c r="I850" s="15"/>
      <c r="J850" s="15"/>
      <c r="N850" s="24"/>
      <c r="O850" s="24"/>
      <c r="P850" s="24"/>
      <c r="Q850" s="24"/>
      <c r="R850" s="24"/>
      <c r="S850" s="24"/>
      <c r="T850" s="24"/>
      <c r="U850" s="15"/>
    </row>
    <row r="851" spans="1:21">
      <c r="A851" s="11"/>
      <c r="B851" s="15"/>
      <c r="C851" s="15"/>
      <c r="D851" s="15"/>
      <c r="E851" s="15"/>
      <c r="F851" s="15"/>
      <c r="G851" s="15"/>
      <c r="H851" s="15"/>
      <c r="I851" s="15"/>
      <c r="J851" s="15"/>
      <c r="N851" s="24"/>
      <c r="O851" s="24"/>
      <c r="P851" s="24"/>
      <c r="Q851" s="24"/>
      <c r="R851" s="24"/>
      <c r="S851" s="24"/>
      <c r="T851" s="24"/>
      <c r="U851" s="15"/>
    </row>
    <row r="852" spans="1:21">
      <c r="A852" s="11"/>
      <c r="B852" s="15"/>
      <c r="C852" s="15"/>
      <c r="D852" s="15"/>
      <c r="E852" s="15"/>
      <c r="F852" s="15"/>
      <c r="G852" s="15"/>
      <c r="H852" s="15"/>
      <c r="I852" s="15"/>
      <c r="J852" s="15"/>
      <c r="N852" s="24"/>
      <c r="O852" s="24"/>
      <c r="P852" s="24"/>
      <c r="Q852" s="24"/>
      <c r="R852" s="24"/>
      <c r="S852" s="24"/>
      <c r="T852" s="24"/>
      <c r="U852" s="15"/>
    </row>
    <row r="853" spans="1:21">
      <c r="A853" s="11"/>
      <c r="B853" s="15"/>
      <c r="C853" s="15"/>
      <c r="D853" s="15"/>
      <c r="E853" s="15"/>
      <c r="F853" s="15"/>
      <c r="G853" s="15"/>
      <c r="H853" s="15"/>
      <c r="I853" s="15"/>
      <c r="J853" s="15"/>
      <c r="N853" s="24"/>
      <c r="O853" s="24"/>
      <c r="P853" s="24"/>
      <c r="Q853" s="24"/>
      <c r="R853" s="24"/>
      <c r="S853" s="24"/>
      <c r="T853" s="24"/>
      <c r="U853" s="15"/>
    </row>
    <row r="854" spans="1:21">
      <c r="A854" s="11"/>
      <c r="B854" s="15"/>
      <c r="C854" s="15"/>
      <c r="D854" s="15"/>
      <c r="E854" s="15"/>
      <c r="F854" s="15"/>
      <c r="G854" s="15"/>
      <c r="H854" s="15"/>
      <c r="I854" s="15"/>
      <c r="J854" s="15"/>
      <c r="N854" s="24"/>
      <c r="O854" s="24"/>
      <c r="P854" s="24"/>
      <c r="Q854" s="24"/>
      <c r="R854" s="24"/>
      <c r="S854" s="24"/>
      <c r="T854" s="24"/>
      <c r="U854" s="15"/>
    </row>
    <row r="855" spans="1:21">
      <c r="A855" s="11"/>
      <c r="B855" s="15"/>
      <c r="C855" s="15"/>
      <c r="D855" s="15"/>
      <c r="E855" s="15"/>
      <c r="F855" s="15"/>
      <c r="G855" s="15"/>
      <c r="H855" s="15"/>
      <c r="I855" s="15"/>
      <c r="J855" s="15"/>
      <c r="N855" s="24"/>
      <c r="O855" s="24"/>
      <c r="P855" s="24"/>
      <c r="Q855" s="24"/>
      <c r="R855" s="24"/>
      <c r="S855" s="24"/>
      <c r="T855" s="24"/>
      <c r="U855" s="15"/>
    </row>
    <row r="856" spans="1:21">
      <c r="A856" s="11"/>
      <c r="B856" s="15"/>
      <c r="C856" s="15"/>
      <c r="D856" s="15"/>
      <c r="E856" s="15"/>
      <c r="F856" s="15"/>
      <c r="G856" s="15"/>
      <c r="H856" s="15"/>
      <c r="I856" s="15"/>
      <c r="J856" s="15"/>
      <c r="N856" s="24"/>
      <c r="O856" s="24"/>
      <c r="P856" s="24"/>
      <c r="Q856" s="24"/>
      <c r="R856" s="24"/>
      <c r="S856" s="24"/>
      <c r="T856" s="24"/>
      <c r="U856" s="15"/>
    </row>
    <row r="857" spans="1:21">
      <c r="A857" s="11"/>
      <c r="B857" s="15"/>
      <c r="C857" s="15"/>
      <c r="D857" s="15"/>
      <c r="E857" s="15"/>
      <c r="F857" s="15"/>
      <c r="G857" s="15"/>
      <c r="H857" s="15"/>
      <c r="I857" s="15"/>
      <c r="J857" s="15"/>
      <c r="N857" s="24"/>
      <c r="O857" s="24"/>
      <c r="P857" s="24"/>
      <c r="Q857" s="24"/>
      <c r="R857" s="24"/>
      <c r="S857" s="24"/>
      <c r="T857" s="24"/>
      <c r="U857" s="15"/>
    </row>
    <row r="858" spans="1:21">
      <c r="A858" s="11"/>
      <c r="B858" s="15"/>
      <c r="C858" s="15"/>
      <c r="D858" s="15"/>
      <c r="E858" s="15"/>
      <c r="F858" s="15"/>
      <c r="G858" s="15"/>
      <c r="H858" s="15"/>
      <c r="I858" s="15"/>
      <c r="J858" s="15"/>
      <c r="N858" s="24"/>
      <c r="O858" s="24"/>
      <c r="P858" s="24"/>
      <c r="Q858" s="24"/>
      <c r="R858" s="24"/>
      <c r="S858" s="24"/>
      <c r="T858" s="24"/>
      <c r="U858" s="15"/>
    </row>
    <row r="859" spans="1:21">
      <c r="A859" s="11"/>
      <c r="B859" s="15"/>
      <c r="C859" s="15"/>
      <c r="D859" s="15"/>
      <c r="E859" s="15"/>
      <c r="F859" s="15"/>
      <c r="G859" s="15"/>
      <c r="H859" s="15"/>
      <c r="I859" s="15"/>
      <c r="J859" s="15"/>
      <c r="N859" s="24"/>
      <c r="O859" s="24"/>
      <c r="P859" s="24"/>
      <c r="Q859" s="24"/>
      <c r="R859" s="24"/>
      <c r="S859" s="24"/>
      <c r="T859" s="24"/>
      <c r="U859" s="15"/>
    </row>
    <row r="860" spans="1:21">
      <c r="A860" s="11"/>
      <c r="B860" s="15"/>
      <c r="C860" s="15"/>
      <c r="D860" s="15"/>
      <c r="E860" s="15"/>
      <c r="F860" s="15"/>
      <c r="G860" s="15"/>
      <c r="H860" s="15"/>
      <c r="I860" s="15"/>
      <c r="J860" s="15"/>
      <c r="N860" s="24"/>
      <c r="O860" s="24"/>
      <c r="P860" s="24"/>
      <c r="Q860" s="24"/>
      <c r="R860" s="24"/>
      <c r="S860" s="24"/>
      <c r="T860" s="24"/>
      <c r="U860" s="15"/>
    </row>
    <row r="861" spans="1:21">
      <c r="A861" s="11"/>
      <c r="B861" s="15"/>
      <c r="C861" s="15"/>
      <c r="D861" s="15"/>
      <c r="E861" s="15"/>
      <c r="F861" s="15"/>
      <c r="G861" s="15"/>
      <c r="H861" s="15"/>
      <c r="I861" s="15"/>
      <c r="J861" s="15"/>
      <c r="N861" s="24"/>
      <c r="O861" s="24"/>
      <c r="P861" s="24"/>
      <c r="Q861" s="24"/>
      <c r="R861" s="24"/>
      <c r="S861" s="24"/>
      <c r="T861" s="24"/>
      <c r="U861" s="15"/>
    </row>
    <row r="862" spans="1:21">
      <c r="A862" s="11"/>
      <c r="B862" s="15"/>
      <c r="C862" s="15"/>
      <c r="D862" s="15"/>
      <c r="E862" s="15"/>
      <c r="F862" s="15"/>
      <c r="G862" s="15"/>
      <c r="H862" s="15"/>
      <c r="I862" s="15"/>
      <c r="J862" s="15"/>
      <c r="N862" s="24"/>
      <c r="O862" s="24"/>
      <c r="P862" s="24"/>
      <c r="Q862" s="24"/>
      <c r="R862" s="24"/>
      <c r="S862" s="24"/>
      <c r="T862" s="24"/>
      <c r="U862" s="15"/>
    </row>
    <row r="863" spans="1:21">
      <c r="A863" s="11"/>
      <c r="B863" s="15"/>
      <c r="C863" s="15"/>
      <c r="D863" s="15"/>
      <c r="E863" s="15"/>
      <c r="F863" s="15"/>
      <c r="G863" s="15"/>
      <c r="H863" s="15"/>
      <c r="I863" s="15"/>
      <c r="J863" s="15"/>
      <c r="N863" s="24"/>
      <c r="O863" s="24"/>
      <c r="P863" s="24"/>
      <c r="Q863" s="24"/>
      <c r="R863" s="24"/>
      <c r="S863" s="24"/>
      <c r="T863" s="24"/>
      <c r="U863" s="15"/>
    </row>
    <row r="864" spans="1:21">
      <c r="A864" s="11"/>
      <c r="B864" s="15"/>
      <c r="C864" s="15"/>
      <c r="D864" s="15"/>
      <c r="E864" s="15"/>
      <c r="F864" s="15"/>
      <c r="G864" s="15"/>
      <c r="H864" s="15"/>
      <c r="I864" s="15"/>
      <c r="J864" s="15"/>
      <c r="N864" s="24"/>
      <c r="O864" s="24"/>
      <c r="P864" s="24"/>
      <c r="Q864" s="24"/>
      <c r="R864" s="24"/>
      <c r="S864" s="24"/>
      <c r="T864" s="24"/>
      <c r="U864" s="15"/>
    </row>
    <row r="865" spans="1:21">
      <c r="A865" s="11"/>
      <c r="B865" s="15"/>
      <c r="C865" s="15"/>
      <c r="D865" s="15"/>
      <c r="E865" s="15"/>
      <c r="F865" s="15"/>
      <c r="G865" s="15"/>
      <c r="H865" s="15"/>
      <c r="I865" s="15"/>
      <c r="J865" s="15"/>
      <c r="N865" s="24"/>
      <c r="O865" s="24"/>
      <c r="P865" s="24"/>
      <c r="Q865" s="24"/>
      <c r="R865" s="24"/>
      <c r="S865" s="24"/>
      <c r="T865" s="24"/>
      <c r="U865" s="15"/>
    </row>
    <row r="866" spans="1:21">
      <c r="A866" s="11"/>
      <c r="B866" s="15"/>
      <c r="C866" s="15"/>
      <c r="D866" s="15"/>
      <c r="E866" s="15"/>
      <c r="F866" s="15"/>
      <c r="G866" s="15"/>
      <c r="H866" s="15"/>
      <c r="I866" s="15"/>
      <c r="J866" s="15"/>
      <c r="N866" s="24"/>
      <c r="O866" s="24"/>
      <c r="P866" s="24"/>
      <c r="Q866" s="24"/>
      <c r="R866" s="24"/>
      <c r="S866" s="24"/>
      <c r="T866" s="24"/>
      <c r="U866" s="15"/>
    </row>
    <row r="867" spans="1:21">
      <c r="A867" s="11"/>
      <c r="B867" s="15"/>
      <c r="C867" s="15"/>
      <c r="D867" s="15"/>
      <c r="E867" s="15"/>
      <c r="F867" s="15"/>
      <c r="G867" s="15"/>
      <c r="H867" s="15"/>
      <c r="I867" s="15"/>
      <c r="J867" s="15"/>
      <c r="N867" s="24"/>
      <c r="O867" s="24"/>
      <c r="P867" s="24"/>
      <c r="Q867" s="24"/>
      <c r="R867" s="24"/>
      <c r="S867" s="24"/>
      <c r="T867" s="24"/>
      <c r="U867" s="15"/>
    </row>
    <row r="868" spans="1:21">
      <c r="A868" s="11"/>
      <c r="B868" s="15"/>
      <c r="C868" s="15"/>
      <c r="D868" s="15"/>
      <c r="E868" s="15"/>
      <c r="F868" s="15"/>
      <c r="G868" s="15"/>
      <c r="H868" s="15"/>
      <c r="I868" s="15"/>
      <c r="J868" s="15"/>
      <c r="N868" s="24"/>
      <c r="O868" s="24"/>
      <c r="P868" s="24"/>
      <c r="Q868" s="24"/>
      <c r="R868" s="24"/>
      <c r="S868" s="24"/>
      <c r="T868" s="24"/>
      <c r="U868" s="15"/>
    </row>
    <row r="869" spans="1:21">
      <c r="A869" s="11"/>
      <c r="B869" s="15"/>
      <c r="C869" s="15"/>
      <c r="D869" s="15"/>
      <c r="E869" s="15"/>
      <c r="F869" s="15"/>
      <c r="G869" s="15"/>
      <c r="H869" s="15"/>
      <c r="I869" s="15"/>
      <c r="J869" s="15"/>
      <c r="N869" s="24"/>
      <c r="O869" s="24"/>
      <c r="P869" s="24"/>
      <c r="Q869" s="24"/>
      <c r="R869" s="24"/>
      <c r="S869" s="24"/>
      <c r="T869" s="24"/>
      <c r="U869" s="15"/>
    </row>
    <row r="870" spans="1:21">
      <c r="A870" s="11"/>
      <c r="B870" s="15"/>
      <c r="C870" s="15"/>
      <c r="D870" s="15"/>
      <c r="E870" s="15"/>
      <c r="F870" s="15"/>
      <c r="G870" s="15"/>
      <c r="H870" s="15"/>
      <c r="I870" s="15"/>
      <c r="J870" s="15"/>
      <c r="N870" s="24"/>
      <c r="O870" s="24"/>
      <c r="P870" s="24"/>
      <c r="Q870" s="24"/>
      <c r="R870" s="24"/>
      <c r="S870" s="24"/>
      <c r="T870" s="24"/>
      <c r="U870" s="15"/>
    </row>
    <row r="871" spans="1:21">
      <c r="A871" s="11"/>
      <c r="B871" s="15"/>
      <c r="C871" s="15"/>
      <c r="D871" s="15"/>
      <c r="E871" s="15"/>
      <c r="F871" s="15"/>
      <c r="G871" s="15"/>
      <c r="H871" s="15"/>
      <c r="I871" s="15"/>
      <c r="J871" s="15"/>
      <c r="N871" s="24"/>
      <c r="O871" s="24"/>
      <c r="P871" s="24"/>
      <c r="Q871" s="24"/>
      <c r="R871" s="24"/>
      <c r="S871" s="24"/>
      <c r="T871" s="24"/>
      <c r="U871" s="15"/>
    </row>
    <row r="872" spans="1:21">
      <c r="A872" s="11"/>
      <c r="B872" s="15"/>
      <c r="C872" s="15"/>
      <c r="D872" s="15"/>
      <c r="E872" s="15"/>
      <c r="F872" s="15"/>
      <c r="G872" s="15"/>
      <c r="H872" s="15"/>
      <c r="I872" s="15"/>
      <c r="J872" s="15"/>
      <c r="N872" s="24"/>
      <c r="O872" s="24"/>
      <c r="P872" s="24"/>
      <c r="Q872" s="24"/>
      <c r="R872" s="24"/>
      <c r="S872" s="24"/>
      <c r="T872" s="24"/>
      <c r="U872" s="15"/>
    </row>
    <row r="873" spans="1:21">
      <c r="A873" s="11"/>
      <c r="B873" s="15"/>
      <c r="C873" s="15"/>
      <c r="D873" s="15"/>
      <c r="E873" s="15"/>
      <c r="F873" s="15"/>
      <c r="G873" s="15"/>
      <c r="H873" s="15"/>
      <c r="I873" s="15"/>
      <c r="J873" s="15"/>
      <c r="N873" s="24"/>
      <c r="O873" s="24"/>
      <c r="P873" s="24"/>
      <c r="Q873" s="24"/>
      <c r="R873" s="24"/>
      <c r="S873" s="24"/>
      <c r="T873" s="24"/>
      <c r="U873" s="15"/>
    </row>
    <row r="874" spans="1:21">
      <c r="A874" s="11"/>
      <c r="B874" s="15"/>
      <c r="C874" s="15"/>
      <c r="D874" s="15"/>
      <c r="E874" s="15"/>
      <c r="F874" s="15"/>
      <c r="G874" s="15"/>
      <c r="H874" s="15"/>
      <c r="I874" s="15"/>
      <c r="J874" s="15"/>
      <c r="N874" s="24"/>
      <c r="O874" s="24"/>
      <c r="P874" s="24"/>
      <c r="Q874" s="24"/>
      <c r="R874" s="24"/>
      <c r="S874" s="24"/>
      <c r="T874" s="24"/>
      <c r="U874" s="15"/>
    </row>
    <row r="875" spans="1:21">
      <c r="A875" s="11"/>
      <c r="B875" s="15"/>
      <c r="C875" s="15"/>
      <c r="D875" s="15"/>
      <c r="E875" s="15"/>
      <c r="F875" s="15"/>
      <c r="G875" s="15"/>
      <c r="H875" s="15"/>
      <c r="I875" s="15"/>
      <c r="J875" s="15"/>
      <c r="N875" s="24"/>
      <c r="O875" s="24"/>
      <c r="P875" s="24"/>
      <c r="Q875" s="24"/>
      <c r="R875" s="24"/>
      <c r="S875" s="24"/>
      <c r="T875" s="24"/>
      <c r="U875" s="15"/>
    </row>
    <row r="876" spans="1:21">
      <c r="A876" s="11"/>
      <c r="B876" s="15"/>
      <c r="C876" s="15"/>
      <c r="D876" s="15"/>
      <c r="E876" s="15"/>
      <c r="F876" s="15"/>
      <c r="G876" s="15"/>
      <c r="H876" s="15"/>
      <c r="I876" s="15"/>
      <c r="J876" s="15"/>
      <c r="N876" s="24"/>
      <c r="O876" s="24"/>
      <c r="P876" s="24"/>
      <c r="Q876" s="24"/>
      <c r="R876" s="24"/>
      <c r="S876" s="24"/>
      <c r="T876" s="24"/>
      <c r="U876" s="15"/>
    </row>
    <row r="877" spans="1:21">
      <c r="A877" s="11"/>
      <c r="B877" s="15"/>
      <c r="C877" s="15"/>
      <c r="D877" s="15"/>
      <c r="E877" s="15"/>
      <c r="F877" s="15"/>
      <c r="G877" s="15"/>
      <c r="H877" s="15"/>
      <c r="I877" s="15"/>
      <c r="J877" s="15"/>
      <c r="N877" s="24"/>
      <c r="O877" s="24"/>
      <c r="P877" s="24"/>
      <c r="Q877" s="24"/>
      <c r="R877" s="24"/>
      <c r="S877" s="24"/>
      <c r="T877" s="24"/>
      <c r="U877" s="15"/>
    </row>
    <row r="878" spans="1:21">
      <c r="A878" s="11"/>
      <c r="B878" s="15"/>
      <c r="C878" s="15"/>
      <c r="D878" s="15"/>
      <c r="E878" s="15"/>
      <c r="F878" s="15"/>
      <c r="G878" s="15"/>
      <c r="H878" s="15"/>
      <c r="I878" s="15"/>
      <c r="J878" s="15"/>
      <c r="N878" s="24"/>
      <c r="O878" s="24"/>
      <c r="P878" s="24"/>
      <c r="Q878" s="24"/>
      <c r="R878" s="24"/>
      <c r="S878" s="24"/>
      <c r="T878" s="24"/>
      <c r="U878" s="15"/>
    </row>
    <row r="879" spans="1:21">
      <c r="A879" s="11"/>
      <c r="B879" s="15"/>
      <c r="C879" s="15"/>
      <c r="D879" s="15"/>
      <c r="E879" s="15"/>
      <c r="F879" s="15"/>
      <c r="G879" s="15"/>
      <c r="H879" s="15"/>
      <c r="I879" s="15"/>
      <c r="J879" s="15"/>
      <c r="N879" s="24"/>
      <c r="O879" s="24"/>
      <c r="P879" s="24"/>
      <c r="Q879" s="24"/>
      <c r="R879" s="24"/>
      <c r="S879" s="24"/>
      <c r="T879" s="24"/>
      <c r="U879" s="15"/>
    </row>
    <row r="880" spans="1:21">
      <c r="A880" s="11"/>
      <c r="B880" s="15"/>
      <c r="C880" s="15"/>
      <c r="D880" s="15"/>
      <c r="E880" s="15"/>
      <c r="F880" s="15"/>
      <c r="G880" s="15"/>
      <c r="H880" s="15"/>
      <c r="I880" s="15"/>
      <c r="J880" s="15"/>
      <c r="N880" s="24"/>
      <c r="O880" s="24"/>
      <c r="P880" s="24"/>
      <c r="Q880" s="24"/>
      <c r="R880" s="24"/>
      <c r="S880" s="24"/>
      <c r="T880" s="24"/>
      <c r="U880" s="15"/>
    </row>
    <row r="881" spans="1:21">
      <c r="A881" s="11"/>
      <c r="B881" s="15"/>
      <c r="C881" s="15"/>
      <c r="D881" s="15"/>
      <c r="E881" s="15"/>
      <c r="F881" s="15"/>
      <c r="G881" s="15"/>
      <c r="H881" s="15"/>
      <c r="I881" s="15"/>
      <c r="J881" s="15"/>
      <c r="N881" s="24"/>
      <c r="O881" s="24"/>
      <c r="P881" s="24"/>
      <c r="Q881" s="24"/>
      <c r="R881" s="24"/>
      <c r="S881" s="24"/>
      <c r="T881" s="24"/>
      <c r="U881" s="15"/>
    </row>
    <row r="882" spans="1:21">
      <c r="A882" s="11"/>
      <c r="B882" s="15"/>
      <c r="C882" s="15"/>
      <c r="D882" s="15"/>
      <c r="E882" s="15"/>
      <c r="F882" s="15"/>
      <c r="G882" s="15"/>
      <c r="H882" s="15"/>
      <c r="I882" s="15"/>
      <c r="J882" s="15"/>
      <c r="N882" s="24"/>
      <c r="O882" s="24"/>
      <c r="P882" s="24"/>
      <c r="Q882" s="24"/>
      <c r="R882" s="24"/>
      <c r="S882" s="24"/>
      <c r="T882" s="24"/>
      <c r="U882" s="15"/>
    </row>
    <row r="883" spans="1:21">
      <c r="A883" s="11"/>
      <c r="B883" s="15"/>
      <c r="C883" s="15"/>
      <c r="D883" s="15"/>
      <c r="E883" s="15"/>
      <c r="F883" s="15"/>
      <c r="G883" s="15"/>
      <c r="H883" s="15"/>
      <c r="I883" s="15"/>
      <c r="J883" s="15"/>
      <c r="N883" s="24"/>
      <c r="O883" s="24"/>
      <c r="P883" s="24"/>
      <c r="Q883" s="24"/>
      <c r="R883" s="24"/>
      <c r="S883" s="24"/>
      <c r="T883" s="24"/>
      <c r="U883" s="15"/>
    </row>
    <row r="884" spans="1:21">
      <c r="A884" s="11"/>
      <c r="B884" s="15"/>
      <c r="C884" s="15"/>
      <c r="D884" s="15"/>
      <c r="E884" s="15"/>
      <c r="F884" s="15"/>
      <c r="G884" s="15"/>
      <c r="H884" s="15"/>
      <c r="I884" s="15"/>
      <c r="J884" s="15"/>
      <c r="N884" s="24"/>
      <c r="O884" s="24"/>
      <c r="P884" s="24"/>
      <c r="Q884" s="24"/>
      <c r="R884" s="24"/>
      <c r="S884" s="24"/>
      <c r="T884" s="24"/>
      <c r="U884" s="15"/>
    </row>
    <row r="885" spans="1:21">
      <c r="A885" s="11"/>
      <c r="B885" s="15"/>
      <c r="C885" s="15"/>
      <c r="D885" s="15"/>
      <c r="E885" s="15"/>
      <c r="F885" s="15"/>
      <c r="G885" s="15"/>
      <c r="H885" s="15"/>
      <c r="I885" s="15"/>
      <c r="J885" s="15"/>
      <c r="N885" s="24"/>
      <c r="O885" s="24"/>
      <c r="P885" s="24"/>
      <c r="Q885" s="24"/>
      <c r="R885" s="24"/>
      <c r="S885" s="24"/>
      <c r="T885" s="24"/>
      <c r="U885" s="15"/>
    </row>
    <row r="886" spans="1:21">
      <c r="A886" s="11"/>
      <c r="B886" s="15"/>
      <c r="C886" s="15"/>
      <c r="D886" s="15"/>
      <c r="E886" s="15"/>
      <c r="F886" s="15"/>
      <c r="G886" s="15"/>
      <c r="H886" s="15"/>
      <c r="I886" s="15"/>
      <c r="J886" s="15"/>
      <c r="N886" s="24"/>
      <c r="O886" s="24"/>
      <c r="P886" s="24"/>
      <c r="Q886" s="24"/>
      <c r="R886" s="24"/>
      <c r="S886" s="24"/>
      <c r="T886" s="24"/>
      <c r="U886" s="15"/>
    </row>
    <row r="887" spans="1:21">
      <c r="A887" s="11"/>
      <c r="B887" s="15"/>
      <c r="C887" s="15"/>
      <c r="D887" s="15"/>
      <c r="E887" s="15"/>
      <c r="F887" s="15"/>
      <c r="G887" s="15"/>
      <c r="H887" s="15"/>
      <c r="I887" s="15"/>
      <c r="J887" s="15"/>
      <c r="N887" s="24"/>
      <c r="O887" s="24"/>
      <c r="P887" s="24"/>
      <c r="Q887" s="24"/>
      <c r="R887" s="24"/>
      <c r="S887" s="24"/>
      <c r="T887" s="24"/>
      <c r="U887" s="15"/>
    </row>
    <row r="888" spans="1:21">
      <c r="A888" s="11"/>
      <c r="B888" s="15"/>
      <c r="C888" s="15"/>
      <c r="D888" s="15"/>
      <c r="E888" s="15"/>
      <c r="F888" s="15"/>
      <c r="G888" s="15"/>
      <c r="H888" s="15"/>
      <c r="I888" s="15"/>
      <c r="J888" s="15"/>
      <c r="N888" s="24"/>
      <c r="O888" s="24"/>
      <c r="P888" s="24"/>
      <c r="Q888" s="24"/>
      <c r="R888" s="24"/>
      <c r="S888" s="24"/>
      <c r="T888" s="24"/>
      <c r="U888" s="15"/>
    </row>
    <row r="889" spans="1:21">
      <c r="A889" s="11"/>
      <c r="B889" s="15"/>
      <c r="C889" s="15"/>
      <c r="D889" s="15"/>
      <c r="E889" s="15"/>
      <c r="F889" s="15"/>
      <c r="G889" s="15"/>
      <c r="H889" s="15"/>
      <c r="I889" s="15"/>
      <c r="J889" s="15"/>
      <c r="N889" s="24"/>
      <c r="O889" s="24"/>
      <c r="P889" s="24"/>
      <c r="Q889" s="24"/>
      <c r="R889" s="24"/>
      <c r="S889" s="24"/>
      <c r="T889" s="24"/>
      <c r="U889" s="15"/>
    </row>
    <row r="890" spans="1:21">
      <c r="A890" s="11"/>
      <c r="B890" s="15"/>
      <c r="C890" s="15"/>
      <c r="D890" s="15"/>
      <c r="E890" s="15"/>
      <c r="F890" s="15"/>
      <c r="G890" s="15"/>
      <c r="H890" s="15"/>
      <c r="I890" s="15"/>
      <c r="J890" s="15"/>
      <c r="N890" s="24"/>
      <c r="O890" s="24"/>
      <c r="P890" s="24"/>
      <c r="Q890" s="24"/>
      <c r="R890" s="24"/>
      <c r="S890" s="24"/>
      <c r="T890" s="24"/>
      <c r="U890" s="15"/>
    </row>
    <row r="891" spans="1:21">
      <c r="A891" s="11"/>
      <c r="B891" s="15"/>
      <c r="C891" s="15"/>
      <c r="D891" s="15"/>
      <c r="E891" s="15"/>
      <c r="F891" s="15"/>
      <c r="G891" s="15"/>
      <c r="H891" s="15"/>
      <c r="I891" s="15"/>
      <c r="J891" s="15"/>
      <c r="N891" s="24"/>
      <c r="O891" s="24"/>
      <c r="P891" s="24"/>
      <c r="Q891" s="24"/>
      <c r="R891" s="24"/>
      <c r="S891" s="24"/>
      <c r="T891" s="24"/>
      <c r="U891" s="15"/>
    </row>
    <row r="892" spans="1:21">
      <c r="A892" s="11"/>
      <c r="B892" s="15"/>
      <c r="C892" s="15"/>
      <c r="D892" s="15"/>
      <c r="E892" s="15"/>
      <c r="F892" s="15"/>
      <c r="G892" s="15"/>
      <c r="H892" s="15"/>
      <c r="I892" s="15"/>
      <c r="J892" s="15"/>
      <c r="N892" s="24"/>
      <c r="O892" s="24"/>
      <c r="P892" s="24"/>
      <c r="Q892" s="24"/>
      <c r="R892" s="24"/>
      <c r="S892" s="24"/>
      <c r="T892" s="24"/>
      <c r="U892" s="15"/>
    </row>
    <row r="893" spans="1:21">
      <c r="A893" s="11"/>
      <c r="B893" s="15"/>
      <c r="C893" s="15"/>
      <c r="D893" s="15"/>
      <c r="E893" s="15"/>
      <c r="F893" s="15"/>
      <c r="G893" s="15"/>
      <c r="H893" s="15"/>
      <c r="I893" s="15"/>
      <c r="J893" s="15"/>
      <c r="N893" s="24"/>
      <c r="O893" s="24"/>
      <c r="P893" s="24"/>
      <c r="Q893" s="24"/>
      <c r="R893" s="24"/>
      <c r="S893" s="24"/>
      <c r="T893" s="24"/>
      <c r="U893" s="15"/>
    </row>
    <row r="894" spans="1:21">
      <c r="A894" s="11"/>
      <c r="B894" s="15"/>
      <c r="C894" s="15"/>
      <c r="D894" s="15"/>
      <c r="E894" s="15"/>
      <c r="F894" s="15"/>
      <c r="G894" s="15"/>
      <c r="H894" s="15"/>
      <c r="I894" s="15"/>
      <c r="J894" s="15"/>
      <c r="N894" s="24"/>
      <c r="O894" s="24"/>
      <c r="P894" s="24"/>
      <c r="Q894" s="24"/>
      <c r="R894" s="24"/>
      <c r="S894" s="24"/>
      <c r="T894" s="24"/>
      <c r="U894" s="15"/>
    </row>
    <row r="895" spans="1:21">
      <c r="A895" s="11"/>
      <c r="B895" s="15"/>
      <c r="C895" s="15"/>
      <c r="D895" s="15"/>
      <c r="E895" s="15"/>
      <c r="F895" s="15"/>
      <c r="G895" s="15"/>
      <c r="H895" s="15"/>
      <c r="I895" s="15"/>
      <c r="J895" s="15"/>
      <c r="N895" s="24"/>
      <c r="O895" s="24"/>
      <c r="P895" s="24"/>
      <c r="Q895" s="24"/>
      <c r="R895" s="24"/>
      <c r="S895" s="24"/>
      <c r="T895" s="24"/>
      <c r="U895" s="15"/>
    </row>
    <row r="896" spans="1:21">
      <c r="A896" s="11"/>
      <c r="B896" s="15"/>
      <c r="C896" s="15"/>
      <c r="D896" s="15"/>
      <c r="E896" s="15"/>
      <c r="F896" s="15"/>
      <c r="G896" s="15"/>
      <c r="H896" s="15"/>
      <c r="I896" s="15"/>
      <c r="J896" s="15"/>
      <c r="N896" s="24"/>
      <c r="O896" s="24"/>
      <c r="P896" s="24"/>
      <c r="Q896" s="24"/>
      <c r="R896" s="24"/>
      <c r="S896" s="24"/>
      <c r="T896" s="24"/>
      <c r="U896" s="15"/>
    </row>
    <row r="897" spans="1:21">
      <c r="A897" s="11"/>
      <c r="B897" s="15"/>
      <c r="C897" s="15"/>
      <c r="D897" s="15"/>
      <c r="E897" s="15"/>
      <c r="F897" s="15"/>
      <c r="G897" s="15"/>
      <c r="H897" s="15"/>
      <c r="I897" s="15"/>
      <c r="J897" s="15"/>
      <c r="N897" s="24"/>
      <c r="O897" s="24"/>
      <c r="P897" s="24"/>
      <c r="Q897" s="24"/>
      <c r="R897" s="24"/>
      <c r="S897" s="24"/>
      <c r="T897" s="24"/>
      <c r="U897" s="15"/>
    </row>
    <row r="898" spans="1:21">
      <c r="A898" s="11"/>
      <c r="B898" s="15"/>
      <c r="C898" s="15"/>
      <c r="D898" s="15"/>
      <c r="E898" s="15"/>
      <c r="F898" s="15"/>
      <c r="G898" s="15"/>
      <c r="H898" s="15"/>
      <c r="I898" s="15"/>
      <c r="J898" s="15"/>
      <c r="N898" s="24"/>
      <c r="O898" s="24"/>
      <c r="P898" s="24"/>
      <c r="Q898" s="24"/>
      <c r="R898" s="24"/>
      <c r="S898" s="24"/>
      <c r="T898" s="24"/>
      <c r="U898" s="15"/>
    </row>
    <row r="899" spans="1:21">
      <c r="A899" s="11"/>
      <c r="B899" s="15"/>
      <c r="C899" s="15"/>
      <c r="D899" s="15"/>
      <c r="E899" s="15"/>
      <c r="F899" s="15"/>
      <c r="G899" s="15"/>
      <c r="H899" s="15"/>
      <c r="I899" s="15"/>
      <c r="J899" s="15"/>
      <c r="N899" s="24"/>
      <c r="O899" s="24"/>
      <c r="P899" s="24"/>
      <c r="Q899" s="24"/>
      <c r="R899" s="24"/>
      <c r="S899" s="24"/>
      <c r="T899" s="24"/>
      <c r="U899" s="15"/>
    </row>
    <row r="900" spans="1:21">
      <c r="A900" s="11"/>
      <c r="B900" s="15"/>
      <c r="C900" s="15"/>
      <c r="D900" s="15"/>
      <c r="E900" s="15"/>
      <c r="F900" s="15"/>
      <c r="G900" s="15"/>
      <c r="H900" s="15"/>
      <c r="I900" s="15"/>
      <c r="J900" s="15"/>
      <c r="N900" s="24"/>
      <c r="O900" s="24"/>
      <c r="P900" s="24"/>
      <c r="Q900" s="24"/>
      <c r="R900" s="24"/>
      <c r="S900" s="24"/>
      <c r="T900" s="24"/>
      <c r="U900" s="15"/>
    </row>
    <row r="901" spans="1:21">
      <c r="A901" s="11"/>
      <c r="B901" s="15"/>
      <c r="C901" s="15"/>
      <c r="D901" s="15"/>
      <c r="E901" s="15"/>
      <c r="F901" s="15"/>
      <c r="G901" s="15"/>
      <c r="H901" s="15"/>
      <c r="I901" s="15"/>
      <c r="J901" s="15"/>
      <c r="N901" s="24"/>
      <c r="O901" s="24"/>
      <c r="P901" s="24"/>
      <c r="Q901" s="24"/>
      <c r="R901" s="24"/>
      <c r="S901" s="24"/>
      <c r="T901" s="24"/>
      <c r="U901" s="15"/>
    </row>
    <row r="902" spans="1:21">
      <c r="A902" s="11"/>
      <c r="B902" s="15"/>
      <c r="C902" s="15"/>
      <c r="D902" s="15"/>
      <c r="E902" s="15"/>
      <c r="F902" s="15"/>
      <c r="G902" s="15"/>
      <c r="H902" s="15"/>
      <c r="I902" s="15"/>
      <c r="J902" s="15"/>
      <c r="N902" s="24"/>
      <c r="O902" s="24"/>
      <c r="P902" s="24"/>
      <c r="Q902" s="24"/>
      <c r="R902" s="24"/>
      <c r="S902" s="24"/>
      <c r="T902" s="24"/>
      <c r="U902" s="15"/>
    </row>
    <row r="903" spans="1:21">
      <c r="A903" s="11"/>
      <c r="B903" s="15"/>
      <c r="C903" s="15"/>
      <c r="D903" s="15"/>
      <c r="E903" s="15"/>
      <c r="F903" s="15"/>
      <c r="G903" s="15"/>
      <c r="H903" s="15"/>
      <c r="I903" s="15"/>
      <c r="J903" s="15"/>
      <c r="N903" s="24"/>
      <c r="O903" s="24"/>
      <c r="P903" s="24"/>
      <c r="Q903" s="24"/>
      <c r="R903" s="24"/>
      <c r="S903" s="24"/>
      <c r="T903" s="24"/>
      <c r="U903" s="15"/>
    </row>
    <row r="904" spans="1:21">
      <c r="A904" s="11"/>
      <c r="B904" s="15"/>
      <c r="C904" s="15"/>
      <c r="D904" s="15"/>
      <c r="E904" s="15"/>
      <c r="F904" s="15"/>
      <c r="G904" s="15"/>
      <c r="H904" s="15"/>
      <c r="I904" s="15"/>
      <c r="J904" s="15"/>
      <c r="N904" s="24"/>
      <c r="O904" s="24"/>
      <c r="P904" s="24"/>
      <c r="Q904" s="24"/>
      <c r="R904" s="24"/>
      <c r="S904" s="24"/>
      <c r="T904" s="24"/>
      <c r="U904" s="15"/>
    </row>
    <row r="905" spans="1:21">
      <c r="A905" s="11"/>
      <c r="B905" s="15"/>
      <c r="C905" s="15"/>
      <c r="D905" s="15"/>
      <c r="E905" s="15"/>
      <c r="F905" s="15"/>
      <c r="G905" s="15"/>
      <c r="H905" s="15"/>
      <c r="I905" s="15"/>
      <c r="J905" s="15"/>
      <c r="N905" s="24"/>
      <c r="O905" s="24"/>
      <c r="P905" s="24"/>
      <c r="Q905" s="24"/>
      <c r="R905" s="24"/>
      <c r="S905" s="24"/>
      <c r="T905" s="24"/>
      <c r="U905" s="15"/>
    </row>
    <row r="906" spans="1:21">
      <c r="A906" s="11"/>
      <c r="B906" s="15"/>
      <c r="C906" s="15"/>
      <c r="D906" s="15"/>
      <c r="E906" s="15"/>
      <c r="F906" s="15"/>
      <c r="G906" s="15"/>
      <c r="H906" s="15"/>
      <c r="I906" s="15"/>
      <c r="J906" s="15"/>
      <c r="N906" s="24"/>
      <c r="O906" s="24"/>
      <c r="P906" s="24"/>
      <c r="Q906" s="24"/>
      <c r="R906" s="24"/>
      <c r="S906" s="24"/>
      <c r="T906" s="24"/>
      <c r="U906" s="15"/>
    </row>
    <row r="907" spans="1:21">
      <c r="A907" s="11"/>
      <c r="B907" s="15"/>
      <c r="C907" s="15"/>
      <c r="D907" s="15"/>
      <c r="E907" s="15"/>
      <c r="F907" s="15"/>
      <c r="G907" s="15"/>
      <c r="H907" s="15"/>
      <c r="I907" s="15"/>
      <c r="J907" s="15"/>
      <c r="N907" s="24"/>
      <c r="O907" s="24"/>
      <c r="P907" s="24"/>
      <c r="Q907" s="24"/>
      <c r="R907" s="24"/>
      <c r="S907" s="24"/>
      <c r="T907" s="24"/>
      <c r="U907" s="15"/>
    </row>
    <row r="908" spans="1:21">
      <c r="A908" s="11"/>
      <c r="B908" s="15"/>
      <c r="C908" s="15"/>
      <c r="D908" s="15"/>
      <c r="E908" s="15"/>
      <c r="F908" s="15"/>
      <c r="G908" s="15"/>
      <c r="H908" s="15"/>
      <c r="I908" s="15"/>
      <c r="J908" s="15"/>
      <c r="N908" s="24"/>
      <c r="O908" s="24"/>
      <c r="P908" s="24"/>
      <c r="Q908" s="24"/>
      <c r="R908" s="24"/>
      <c r="S908" s="24"/>
      <c r="T908" s="24"/>
      <c r="U908" s="15"/>
    </row>
    <row r="909" spans="1:21">
      <c r="A909" s="11"/>
      <c r="B909" s="15"/>
      <c r="C909" s="15"/>
      <c r="D909" s="15"/>
      <c r="E909" s="15"/>
      <c r="F909" s="15"/>
      <c r="G909" s="15"/>
      <c r="H909" s="15"/>
      <c r="I909" s="15"/>
      <c r="J909" s="15"/>
      <c r="N909" s="24"/>
      <c r="O909" s="24"/>
      <c r="P909" s="24"/>
      <c r="Q909" s="24"/>
      <c r="R909" s="24"/>
      <c r="S909" s="24"/>
      <c r="T909" s="24"/>
      <c r="U909" s="15"/>
    </row>
    <row r="910" spans="1:21">
      <c r="A910" s="11"/>
      <c r="B910" s="15"/>
      <c r="C910" s="15"/>
      <c r="D910" s="15"/>
      <c r="E910" s="15"/>
      <c r="F910" s="15"/>
      <c r="G910" s="15"/>
      <c r="H910" s="15"/>
      <c r="I910" s="15"/>
      <c r="J910" s="15"/>
      <c r="N910" s="24"/>
      <c r="O910" s="24"/>
      <c r="P910" s="24"/>
      <c r="Q910" s="24"/>
      <c r="R910" s="24"/>
      <c r="S910" s="24"/>
      <c r="T910" s="24"/>
      <c r="U910" s="15"/>
    </row>
    <row r="911" spans="1:21">
      <c r="A911" s="11"/>
      <c r="B911" s="15"/>
      <c r="C911" s="15"/>
      <c r="D911" s="15"/>
      <c r="E911" s="15"/>
      <c r="F911" s="15"/>
      <c r="G911" s="15"/>
      <c r="H911" s="15"/>
      <c r="I911" s="15"/>
      <c r="J911" s="15"/>
      <c r="N911" s="24"/>
      <c r="O911" s="24"/>
      <c r="P911" s="24"/>
      <c r="Q911" s="24"/>
      <c r="R911" s="24"/>
      <c r="S911" s="24"/>
      <c r="T911" s="24"/>
      <c r="U911" s="15"/>
    </row>
    <row r="912" spans="1:21">
      <c r="A912" s="11"/>
      <c r="B912" s="15"/>
      <c r="C912" s="15"/>
      <c r="D912" s="15"/>
      <c r="E912" s="15"/>
      <c r="F912" s="15"/>
      <c r="G912" s="15"/>
      <c r="H912" s="15"/>
      <c r="I912" s="15"/>
      <c r="J912" s="15"/>
      <c r="N912" s="24"/>
      <c r="O912" s="24"/>
      <c r="P912" s="24"/>
      <c r="Q912" s="24"/>
      <c r="R912" s="24"/>
      <c r="S912" s="24"/>
      <c r="T912" s="24"/>
      <c r="U912" s="15"/>
    </row>
    <row r="913" spans="1:21">
      <c r="A913" s="11"/>
      <c r="B913" s="15"/>
      <c r="C913" s="15"/>
      <c r="D913" s="15"/>
      <c r="E913" s="15"/>
      <c r="F913" s="15"/>
      <c r="G913" s="15"/>
      <c r="H913" s="15"/>
      <c r="I913" s="15"/>
      <c r="J913" s="15"/>
      <c r="N913" s="24"/>
      <c r="O913" s="24"/>
      <c r="P913" s="24"/>
      <c r="Q913" s="24"/>
      <c r="R913" s="24"/>
      <c r="S913" s="24"/>
      <c r="T913" s="24"/>
      <c r="U913" s="15"/>
    </row>
    <row r="914" spans="1:21">
      <c r="A914" s="11"/>
      <c r="B914" s="15"/>
      <c r="C914" s="15"/>
      <c r="D914" s="15"/>
      <c r="E914" s="15"/>
      <c r="F914" s="15"/>
      <c r="G914" s="15"/>
      <c r="H914" s="15"/>
      <c r="I914" s="15"/>
      <c r="J914" s="15"/>
      <c r="N914" s="24"/>
      <c r="O914" s="24"/>
      <c r="P914" s="24"/>
      <c r="Q914" s="24"/>
      <c r="R914" s="24"/>
      <c r="S914" s="24"/>
      <c r="T914" s="24"/>
      <c r="U914" s="15"/>
    </row>
    <row r="915" spans="1:21">
      <c r="A915" s="11"/>
      <c r="B915" s="15"/>
      <c r="C915" s="15"/>
      <c r="D915" s="15"/>
      <c r="E915" s="15"/>
      <c r="F915" s="15"/>
      <c r="G915" s="15"/>
      <c r="H915" s="15"/>
      <c r="I915" s="15"/>
      <c r="J915" s="15"/>
      <c r="N915" s="24"/>
      <c r="O915" s="24"/>
      <c r="P915" s="24"/>
      <c r="Q915" s="24"/>
      <c r="R915" s="24"/>
      <c r="S915" s="24"/>
      <c r="T915" s="24"/>
      <c r="U915" s="15"/>
    </row>
    <row r="916" spans="1:21">
      <c r="A916" s="11"/>
      <c r="B916" s="15"/>
      <c r="C916" s="15"/>
      <c r="D916" s="15"/>
      <c r="E916" s="15"/>
      <c r="F916" s="15"/>
      <c r="G916" s="15"/>
      <c r="H916" s="15"/>
      <c r="I916" s="15"/>
      <c r="J916" s="15"/>
      <c r="N916" s="24"/>
      <c r="O916" s="24"/>
      <c r="P916" s="24"/>
      <c r="Q916" s="24"/>
      <c r="R916" s="24"/>
      <c r="S916" s="24"/>
      <c r="T916" s="24"/>
      <c r="U916" s="15"/>
    </row>
    <row r="917" spans="1:21">
      <c r="A917" s="11"/>
      <c r="B917" s="15"/>
      <c r="C917" s="15"/>
      <c r="D917" s="15"/>
      <c r="E917" s="15"/>
      <c r="F917" s="15"/>
      <c r="G917" s="15"/>
      <c r="H917" s="15"/>
      <c r="I917" s="15"/>
      <c r="J917" s="15"/>
      <c r="N917" s="24"/>
      <c r="O917" s="24"/>
      <c r="P917" s="24"/>
      <c r="Q917" s="24"/>
      <c r="R917" s="24"/>
      <c r="S917" s="24"/>
      <c r="T917" s="24"/>
      <c r="U917" s="15"/>
    </row>
    <row r="918" spans="1:21">
      <c r="A918" s="11"/>
      <c r="B918" s="15"/>
      <c r="C918" s="15"/>
      <c r="D918" s="15"/>
      <c r="E918" s="15"/>
      <c r="F918" s="15"/>
      <c r="G918" s="15"/>
      <c r="H918" s="15"/>
      <c r="I918" s="15"/>
      <c r="J918" s="15"/>
      <c r="N918" s="24"/>
      <c r="O918" s="24"/>
      <c r="P918" s="24"/>
      <c r="Q918" s="24"/>
      <c r="R918" s="24"/>
      <c r="S918" s="24"/>
      <c r="T918" s="24"/>
      <c r="U918" s="15"/>
    </row>
    <row r="919" spans="1:21">
      <c r="A919" s="11"/>
      <c r="B919" s="15"/>
      <c r="C919" s="15"/>
      <c r="D919" s="15"/>
      <c r="E919" s="15"/>
      <c r="F919" s="15"/>
      <c r="G919" s="15"/>
      <c r="H919" s="15"/>
      <c r="I919" s="15"/>
      <c r="J919" s="15"/>
      <c r="N919" s="24"/>
      <c r="O919" s="24"/>
      <c r="P919" s="24"/>
      <c r="Q919" s="24"/>
      <c r="R919" s="24"/>
      <c r="S919" s="24"/>
      <c r="T919" s="24"/>
      <c r="U919" s="15"/>
    </row>
    <row r="920" spans="1:21">
      <c r="A920" s="11"/>
      <c r="B920" s="15"/>
      <c r="C920" s="15"/>
      <c r="D920" s="15"/>
      <c r="E920" s="15"/>
      <c r="F920" s="15"/>
      <c r="G920" s="15"/>
      <c r="H920" s="15"/>
      <c r="I920" s="15"/>
      <c r="J920" s="15"/>
      <c r="N920" s="24"/>
      <c r="O920" s="24"/>
      <c r="P920" s="24"/>
      <c r="Q920" s="24"/>
      <c r="R920" s="24"/>
      <c r="S920" s="24"/>
      <c r="T920" s="24"/>
      <c r="U920" s="15"/>
    </row>
    <row r="921" spans="1:21">
      <c r="A921" s="11"/>
      <c r="B921" s="15"/>
      <c r="C921" s="15"/>
      <c r="D921" s="15"/>
      <c r="E921" s="15"/>
      <c r="F921" s="15"/>
      <c r="G921" s="15"/>
      <c r="H921" s="15"/>
      <c r="I921" s="15"/>
      <c r="J921" s="15"/>
      <c r="N921" s="24"/>
      <c r="O921" s="24"/>
      <c r="P921" s="24"/>
      <c r="Q921" s="24"/>
      <c r="R921" s="24"/>
      <c r="S921" s="24"/>
      <c r="T921" s="24"/>
      <c r="U921" s="15"/>
    </row>
    <row r="922" spans="1:21">
      <c r="A922" s="11"/>
      <c r="B922" s="15"/>
      <c r="C922" s="15"/>
      <c r="D922" s="15"/>
      <c r="E922" s="15"/>
      <c r="F922" s="15"/>
      <c r="G922" s="15"/>
      <c r="H922" s="15"/>
      <c r="I922" s="15"/>
      <c r="J922" s="15"/>
      <c r="N922" s="24"/>
      <c r="O922" s="24"/>
      <c r="P922" s="24"/>
      <c r="Q922" s="24"/>
      <c r="R922" s="24"/>
      <c r="S922" s="24"/>
      <c r="T922" s="24"/>
      <c r="U922" s="15"/>
    </row>
    <row r="923" spans="1:21">
      <c r="A923" s="11"/>
      <c r="B923" s="15"/>
      <c r="C923" s="15"/>
      <c r="D923" s="15"/>
      <c r="E923" s="15"/>
      <c r="F923" s="15"/>
      <c r="G923" s="15"/>
      <c r="H923" s="15"/>
      <c r="I923" s="15"/>
      <c r="J923" s="15"/>
      <c r="N923" s="24"/>
      <c r="O923" s="24"/>
      <c r="P923" s="24"/>
      <c r="Q923" s="24"/>
      <c r="R923" s="24"/>
      <c r="S923" s="24"/>
      <c r="T923" s="24"/>
      <c r="U923" s="15"/>
    </row>
    <row r="924" spans="1:21">
      <c r="A924" s="11"/>
      <c r="B924" s="15"/>
      <c r="C924" s="15"/>
      <c r="D924" s="15"/>
      <c r="E924" s="15"/>
      <c r="F924" s="15"/>
      <c r="G924" s="15"/>
      <c r="H924" s="15"/>
      <c r="I924" s="15"/>
      <c r="J924" s="15"/>
      <c r="N924" s="24"/>
      <c r="O924" s="24"/>
      <c r="P924" s="24"/>
      <c r="Q924" s="24"/>
      <c r="R924" s="24"/>
      <c r="S924" s="24"/>
      <c r="T924" s="24"/>
      <c r="U924" s="15"/>
    </row>
    <row r="925" spans="1:21">
      <c r="A925" s="11"/>
      <c r="B925" s="15"/>
      <c r="C925" s="15"/>
      <c r="D925" s="15"/>
      <c r="E925" s="15"/>
      <c r="F925" s="15"/>
      <c r="G925" s="15"/>
      <c r="H925" s="15"/>
      <c r="I925" s="15"/>
      <c r="J925" s="15"/>
      <c r="N925" s="24"/>
      <c r="O925" s="24"/>
      <c r="P925" s="24"/>
      <c r="Q925" s="24"/>
      <c r="R925" s="24"/>
      <c r="S925" s="24"/>
      <c r="T925" s="24"/>
      <c r="U925" s="15"/>
    </row>
    <row r="926" spans="1:21">
      <c r="A926" s="11"/>
      <c r="B926" s="15"/>
      <c r="C926" s="15"/>
      <c r="D926" s="15"/>
      <c r="E926" s="15"/>
      <c r="F926" s="15"/>
      <c r="G926" s="15"/>
      <c r="H926" s="15"/>
      <c r="I926" s="15"/>
      <c r="J926" s="15"/>
      <c r="N926" s="24"/>
      <c r="O926" s="24"/>
      <c r="P926" s="24"/>
      <c r="Q926" s="24"/>
      <c r="R926" s="24"/>
      <c r="S926" s="24"/>
      <c r="T926" s="24"/>
      <c r="U926" s="15"/>
    </row>
    <row r="927" spans="1:21">
      <c r="A927" s="11"/>
      <c r="B927" s="15"/>
      <c r="C927" s="15"/>
      <c r="D927" s="15"/>
      <c r="E927" s="15"/>
      <c r="F927" s="15"/>
      <c r="G927" s="15"/>
      <c r="H927" s="15"/>
      <c r="I927" s="15"/>
      <c r="J927" s="15"/>
      <c r="N927" s="24"/>
      <c r="O927" s="24"/>
      <c r="P927" s="24"/>
      <c r="Q927" s="24"/>
      <c r="R927" s="24"/>
      <c r="S927" s="24"/>
      <c r="T927" s="24"/>
      <c r="U927" s="15"/>
    </row>
    <row r="928" spans="1:21">
      <c r="A928" s="11"/>
      <c r="B928" s="15"/>
      <c r="C928" s="15"/>
      <c r="D928" s="15"/>
      <c r="E928" s="15"/>
      <c r="F928" s="15"/>
      <c r="G928" s="15"/>
      <c r="H928" s="15"/>
      <c r="I928" s="15"/>
      <c r="J928" s="15"/>
      <c r="N928" s="24"/>
      <c r="O928" s="24"/>
      <c r="P928" s="24"/>
      <c r="Q928" s="24"/>
      <c r="R928" s="24"/>
      <c r="S928" s="24"/>
      <c r="T928" s="24"/>
      <c r="U928" s="15"/>
    </row>
    <row r="929" spans="1:21">
      <c r="A929" s="11"/>
      <c r="B929" s="15"/>
      <c r="C929" s="15"/>
      <c r="D929" s="15"/>
      <c r="E929" s="15"/>
      <c r="F929" s="15"/>
      <c r="G929" s="15"/>
      <c r="H929" s="15"/>
      <c r="I929" s="15"/>
      <c r="J929" s="15"/>
      <c r="N929" s="24"/>
      <c r="O929" s="24"/>
      <c r="P929" s="24"/>
      <c r="Q929" s="24"/>
      <c r="R929" s="24"/>
      <c r="S929" s="24"/>
      <c r="T929" s="24"/>
      <c r="U929" s="15"/>
    </row>
    <row r="930" spans="1:21">
      <c r="A930" s="11"/>
      <c r="B930" s="15"/>
      <c r="C930" s="15"/>
      <c r="D930" s="15"/>
      <c r="E930" s="15"/>
      <c r="F930" s="15"/>
      <c r="G930" s="15"/>
      <c r="H930" s="15"/>
      <c r="I930" s="15"/>
      <c r="J930" s="15"/>
      <c r="N930" s="24"/>
      <c r="O930" s="24"/>
      <c r="P930" s="24"/>
      <c r="Q930" s="24"/>
      <c r="R930" s="24"/>
      <c r="S930" s="24"/>
      <c r="T930" s="24"/>
      <c r="U930" s="15"/>
    </row>
    <row r="931" spans="1:21">
      <c r="A931" s="11"/>
      <c r="B931" s="15"/>
      <c r="C931" s="15"/>
      <c r="D931" s="15"/>
      <c r="E931" s="15"/>
      <c r="F931" s="15"/>
      <c r="G931" s="15"/>
      <c r="H931" s="15"/>
      <c r="I931" s="15"/>
      <c r="J931" s="15"/>
      <c r="N931" s="24"/>
      <c r="O931" s="24"/>
      <c r="P931" s="24"/>
      <c r="Q931" s="24"/>
      <c r="R931" s="24"/>
      <c r="S931" s="24"/>
      <c r="T931" s="24"/>
      <c r="U931" s="15"/>
    </row>
    <row r="932" spans="1:21">
      <c r="A932" s="11"/>
      <c r="B932" s="15"/>
      <c r="C932" s="15"/>
      <c r="D932" s="15"/>
      <c r="E932" s="15"/>
      <c r="F932" s="15"/>
      <c r="G932" s="15"/>
      <c r="H932" s="15"/>
      <c r="I932" s="15"/>
      <c r="J932" s="15"/>
      <c r="N932" s="24"/>
      <c r="O932" s="24"/>
      <c r="P932" s="24"/>
      <c r="Q932" s="24"/>
      <c r="R932" s="24"/>
      <c r="S932" s="24"/>
      <c r="T932" s="24"/>
      <c r="U932" s="15"/>
    </row>
    <row r="933" spans="1:21">
      <c r="A933" s="11"/>
      <c r="B933" s="15"/>
      <c r="C933" s="15"/>
      <c r="D933" s="15"/>
      <c r="E933" s="15"/>
      <c r="F933" s="15"/>
      <c r="G933" s="15"/>
      <c r="H933" s="15"/>
      <c r="I933" s="15"/>
      <c r="J933" s="15"/>
      <c r="N933" s="24"/>
      <c r="O933" s="24"/>
      <c r="P933" s="24"/>
      <c r="Q933" s="24"/>
      <c r="R933" s="24"/>
      <c r="S933" s="24"/>
      <c r="T933" s="24"/>
      <c r="U933" s="15"/>
    </row>
    <row r="934" spans="1:21">
      <c r="A934" s="11"/>
      <c r="B934" s="15"/>
      <c r="C934" s="15"/>
      <c r="D934" s="15"/>
      <c r="E934" s="15"/>
      <c r="F934" s="15"/>
      <c r="G934" s="15"/>
      <c r="H934" s="15"/>
      <c r="I934" s="15"/>
      <c r="J934" s="15"/>
      <c r="N934" s="24"/>
      <c r="O934" s="24"/>
      <c r="P934" s="24"/>
      <c r="Q934" s="24"/>
      <c r="R934" s="24"/>
      <c r="S934" s="24"/>
      <c r="T934" s="24"/>
      <c r="U934" s="15"/>
    </row>
    <row r="935" spans="1:21">
      <c r="A935" s="11"/>
      <c r="B935" s="15"/>
      <c r="C935" s="15"/>
      <c r="D935" s="15"/>
      <c r="E935" s="15"/>
      <c r="F935" s="15"/>
      <c r="G935" s="15"/>
      <c r="H935" s="15"/>
      <c r="I935" s="15"/>
      <c r="J935" s="15"/>
      <c r="N935" s="24"/>
      <c r="O935" s="24"/>
      <c r="P935" s="24"/>
      <c r="Q935" s="24"/>
      <c r="R935" s="24"/>
      <c r="S935" s="24"/>
      <c r="T935" s="24"/>
      <c r="U935" s="15"/>
    </row>
    <row r="936" spans="1:21">
      <c r="A936" s="11"/>
      <c r="B936" s="15"/>
      <c r="C936" s="15"/>
      <c r="D936" s="15"/>
      <c r="E936" s="15"/>
      <c r="F936" s="15"/>
      <c r="G936" s="15"/>
      <c r="H936" s="15"/>
      <c r="I936" s="15"/>
      <c r="J936" s="15"/>
      <c r="N936" s="24"/>
      <c r="O936" s="24"/>
      <c r="P936" s="24"/>
      <c r="Q936" s="24"/>
      <c r="R936" s="24"/>
      <c r="S936" s="24"/>
      <c r="T936" s="24"/>
      <c r="U936" s="15"/>
    </row>
    <row r="937" spans="1:21">
      <c r="A937" s="11"/>
      <c r="B937" s="15"/>
      <c r="C937" s="15"/>
      <c r="D937" s="15"/>
      <c r="E937" s="15"/>
      <c r="F937" s="15"/>
      <c r="G937" s="15"/>
      <c r="H937" s="15"/>
      <c r="I937" s="15"/>
      <c r="J937" s="15"/>
      <c r="N937" s="24"/>
      <c r="O937" s="24"/>
      <c r="P937" s="24"/>
      <c r="Q937" s="24"/>
      <c r="R937" s="24"/>
      <c r="S937" s="24"/>
      <c r="T937" s="24"/>
      <c r="U937" s="15"/>
    </row>
    <row r="938" spans="1:21">
      <c r="A938" s="11"/>
      <c r="B938" s="15"/>
      <c r="C938" s="15"/>
      <c r="D938" s="15"/>
      <c r="E938" s="15"/>
      <c r="F938" s="15"/>
      <c r="G938" s="15"/>
      <c r="H938" s="15"/>
      <c r="I938" s="15"/>
      <c r="J938" s="15"/>
      <c r="N938" s="24"/>
      <c r="O938" s="24"/>
      <c r="P938" s="24"/>
      <c r="Q938" s="24"/>
      <c r="R938" s="24"/>
      <c r="S938" s="24"/>
      <c r="T938" s="24"/>
      <c r="U938" s="15"/>
    </row>
    <row r="939" spans="1:21">
      <c r="A939" s="11"/>
      <c r="B939" s="15"/>
      <c r="C939" s="15"/>
      <c r="D939" s="15"/>
      <c r="E939" s="15"/>
      <c r="F939" s="15"/>
      <c r="G939" s="15"/>
      <c r="H939" s="15"/>
      <c r="I939" s="15"/>
      <c r="J939" s="15"/>
      <c r="N939" s="24"/>
      <c r="O939" s="24"/>
      <c r="P939" s="24"/>
      <c r="Q939" s="24"/>
      <c r="R939" s="24"/>
      <c r="S939" s="24"/>
      <c r="T939" s="24"/>
      <c r="U939" s="15"/>
    </row>
    <row r="940" spans="1:21">
      <c r="A940" s="11"/>
      <c r="B940" s="15"/>
      <c r="C940" s="15"/>
      <c r="D940" s="15"/>
      <c r="E940" s="15"/>
      <c r="F940" s="15"/>
      <c r="G940" s="15"/>
      <c r="H940" s="15"/>
      <c r="I940" s="15"/>
      <c r="J940" s="15"/>
      <c r="N940" s="24"/>
      <c r="O940" s="24"/>
      <c r="P940" s="24"/>
      <c r="Q940" s="24"/>
      <c r="R940" s="24"/>
      <c r="S940" s="24"/>
      <c r="T940" s="24"/>
      <c r="U940" s="15"/>
    </row>
    <row r="941" spans="1:21">
      <c r="A941" s="11"/>
      <c r="B941" s="15"/>
      <c r="C941" s="15"/>
      <c r="D941" s="15"/>
      <c r="E941" s="15"/>
      <c r="F941" s="15"/>
      <c r="G941" s="15"/>
      <c r="H941" s="15"/>
      <c r="I941" s="15"/>
      <c r="J941" s="15"/>
      <c r="N941" s="24"/>
      <c r="O941" s="24"/>
      <c r="P941" s="24"/>
      <c r="Q941" s="24"/>
      <c r="R941" s="24"/>
      <c r="S941" s="24"/>
      <c r="T941" s="24"/>
      <c r="U941" s="15"/>
    </row>
    <row r="942" spans="1:21">
      <c r="A942" s="11"/>
      <c r="B942" s="15"/>
      <c r="C942" s="15"/>
      <c r="D942" s="15"/>
      <c r="E942" s="15"/>
      <c r="F942" s="15"/>
      <c r="G942" s="15"/>
      <c r="H942" s="15"/>
      <c r="I942" s="15"/>
      <c r="J942" s="15"/>
      <c r="N942" s="24"/>
      <c r="O942" s="24"/>
      <c r="P942" s="24"/>
      <c r="Q942" s="24"/>
      <c r="R942" s="24"/>
      <c r="S942" s="24"/>
      <c r="T942" s="24"/>
      <c r="U942" s="15"/>
    </row>
    <row r="943" spans="1:21">
      <c r="A943" s="11"/>
      <c r="B943" s="15"/>
      <c r="C943" s="15"/>
      <c r="D943" s="15"/>
      <c r="E943" s="15"/>
      <c r="F943" s="15"/>
      <c r="G943" s="15"/>
      <c r="H943" s="15"/>
      <c r="I943" s="15"/>
      <c r="J943" s="15"/>
      <c r="N943" s="24"/>
      <c r="O943" s="24"/>
      <c r="P943" s="24"/>
      <c r="Q943" s="24"/>
      <c r="R943" s="24"/>
      <c r="S943" s="24"/>
      <c r="T943" s="24"/>
      <c r="U943" s="15"/>
    </row>
    <row r="944" spans="1:21">
      <c r="A944" s="11"/>
      <c r="B944" s="15"/>
      <c r="C944" s="15"/>
      <c r="D944" s="15"/>
      <c r="E944" s="15"/>
      <c r="F944" s="15"/>
      <c r="G944" s="15"/>
      <c r="H944" s="15"/>
      <c r="I944" s="15"/>
      <c r="J944" s="15"/>
      <c r="N944" s="24"/>
      <c r="O944" s="24"/>
      <c r="P944" s="24"/>
      <c r="Q944" s="24"/>
      <c r="R944" s="24"/>
      <c r="S944" s="24"/>
      <c r="T944" s="24"/>
      <c r="U944" s="15"/>
    </row>
    <row r="945" spans="1:21">
      <c r="A945" s="11"/>
      <c r="B945" s="15"/>
      <c r="C945" s="15"/>
      <c r="D945" s="15"/>
      <c r="E945" s="15"/>
      <c r="F945" s="15"/>
      <c r="G945" s="15"/>
      <c r="H945" s="15"/>
      <c r="I945" s="15"/>
      <c r="J945" s="15"/>
      <c r="N945" s="24"/>
      <c r="O945" s="24"/>
      <c r="P945" s="24"/>
      <c r="Q945" s="24"/>
      <c r="R945" s="24"/>
      <c r="S945" s="24"/>
      <c r="T945" s="24"/>
      <c r="U945" s="15"/>
    </row>
    <row r="946" spans="1:21">
      <c r="A946" s="11"/>
      <c r="B946" s="15"/>
      <c r="C946" s="15"/>
      <c r="D946" s="15"/>
      <c r="E946" s="15"/>
      <c r="F946" s="15"/>
      <c r="G946" s="15"/>
      <c r="H946" s="15"/>
      <c r="I946" s="15"/>
      <c r="J946" s="15"/>
      <c r="N946" s="24"/>
      <c r="O946" s="24"/>
      <c r="P946" s="24"/>
      <c r="Q946" s="24"/>
      <c r="R946" s="24"/>
      <c r="S946" s="24"/>
      <c r="T946" s="24"/>
      <c r="U946" s="15"/>
    </row>
    <row r="947" spans="1:21">
      <c r="A947" s="11"/>
      <c r="B947" s="15"/>
      <c r="C947" s="15"/>
      <c r="D947" s="15"/>
      <c r="E947" s="15"/>
      <c r="F947" s="15"/>
      <c r="G947" s="15"/>
      <c r="H947" s="15"/>
      <c r="I947" s="15"/>
      <c r="J947" s="15"/>
      <c r="N947" s="24"/>
      <c r="O947" s="24"/>
      <c r="P947" s="24"/>
      <c r="Q947" s="24"/>
      <c r="R947" s="24"/>
      <c r="S947" s="24"/>
      <c r="T947" s="24"/>
      <c r="U947" s="15"/>
    </row>
    <row r="948" spans="1:21">
      <c r="A948" s="11"/>
      <c r="B948" s="15"/>
      <c r="C948" s="15"/>
      <c r="D948" s="15"/>
      <c r="E948" s="15"/>
      <c r="F948" s="15"/>
      <c r="G948" s="15"/>
      <c r="H948" s="15"/>
      <c r="I948" s="15"/>
      <c r="J948" s="15"/>
      <c r="N948" s="24"/>
      <c r="O948" s="24"/>
      <c r="P948" s="24"/>
      <c r="Q948" s="24"/>
      <c r="R948" s="24"/>
      <c r="S948" s="24"/>
      <c r="T948" s="24"/>
      <c r="U948" s="15"/>
    </row>
    <row r="949" spans="1:21">
      <c r="A949" s="11"/>
      <c r="B949" s="15"/>
      <c r="C949" s="15"/>
      <c r="D949" s="15"/>
      <c r="E949" s="15"/>
      <c r="F949" s="15"/>
      <c r="G949" s="15"/>
      <c r="H949" s="15"/>
      <c r="I949" s="15"/>
      <c r="J949" s="15"/>
      <c r="N949" s="24"/>
      <c r="O949" s="24"/>
      <c r="P949" s="24"/>
      <c r="Q949" s="24"/>
      <c r="R949" s="24"/>
      <c r="S949" s="24"/>
      <c r="T949" s="24"/>
      <c r="U949" s="15"/>
    </row>
    <row r="950" spans="1:21">
      <c r="A950" s="11"/>
      <c r="B950" s="15"/>
      <c r="C950" s="15"/>
      <c r="D950" s="15"/>
      <c r="E950" s="15"/>
      <c r="F950" s="15"/>
      <c r="G950" s="15"/>
      <c r="H950" s="15"/>
      <c r="I950" s="15"/>
      <c r="J950" s="15"/>
      <c r="N950" s="24"/>
      <c r="O950" s="24"/>
      <c r="P950" s="24"/>
      <c r="Q950" s="24"/>
      <c r="R950" s="24"/>
      <c r="S950" s="24"/>
      <c r="T950" s="24"/>
      <c r="U950" s="15"/>
    </row>
    <row r="951" spans="1:21">
      <c r="A951" s="11"/>
      <c r="B951" s="15"/>
      <c r="C951" s="15"/>
      <c r="D951" s="15"/>
      <c r="E951" s="15"/>
      <c r="F951" s="15"/>
      <c r="G951" s="15"/>
      <c r="H951" s="15"/>
      <c r="I951" s="15"/>
      <c r="J951" s="15"/>
      <c r="N951" s="24"/>
      <c r="O951" s="24"/>
      <c r="P951" s="24"/>
      <c r="Q951" s="24"/>
      <c r="R951" s="24"/>
      <c r="S951" s="24"/>
      <c r="T951" s="24"/>
      <c r="U951" s="15"/>
    </row>
    <row r="952" spans="1:21">
      <c r="A952" s="11"/>
      <c r="B952" s="15"/>
      <c r="C952" s="15"/>
      <c r="D952" s="15"/>
      <c r="E952" s="15"/>
      <c r="F952" s="15"/>
      <c r="G952" s="15"/>
      <c r="H952" s="15"/>
      <c r="I952" s="15"/>
      <c r="J952" s="15"/>
      <c r="N952" s="24"/>
      <c r="O952" s="24"/>
      <c r="P952" s="24"/>
      <c r="Q952" s="24"/>
      <c r="R952" s="24"/>
      <c r="S952" s="24"/>
      <c r="T952" s="24"/>
      <c r="U952" s="15"/>
    </row>
    <row r="953" spans="1:21">
      <c r="A953" s="11"/>
      <c r="B953" s="15"/>
      <c r="C953" s="15"/>
      <c r="D953" s="15"/>
      <c r="E953" s="15"/>
      <c r="F953" s="15"/>
      <c r="G953" s="15"/>
      <c r="H953" s="15"/>
      <c r="I953" s="15"/>
      <c r="J953" s="15"/>
      <c r="N953" s="24"/>
      <c r="O953" s="24"/>
      <c r="P953" s="24"/>
      <c r="Q953" s="24"/>
      <c r="R953" s="24"/>
      <c r="S953" s="24"/>
      <c r="T953" s="24"/>
      <c r="U953" s="15"/>
    </row>
    <row r="954" spans="1:21">
      <c r="A954" s="11"/>
      <c r="B954" s="15"/>
      <c r="C954" s="15"/>
      <c r="D954" s="15"/>
      <c r="E954" s="15"/>
      <c r="F954" s="15"/>
      <c r="G954" s="15"/>
      <c r="H954" s="15"/>
      <c r="I954" s="15"/>
      <c r="J954" s="15"/>
      <c r="N954" s="24"/>
      <c r="O954" s="24"/>
      <c r="P954" s="24"/>
      <c r="Q954" s="24"/>
      <c r="R954" s="24"/>
      <c r="S954" s="24"/>
      <c r="T954" s="24"/>
      <c r="U954" s="15"/>
    </row>
    <row r="955" spans="1:21">
      <c r="A955" s="11"/>
      <c r="B955" s="15"/>
      <c r="C955" s="15"/>
      <c r="D955" s="15"/>
      <c r="E955" s="15"/>
      <c r="F955" s="15"/>
      <c r="G955" s="15"/>
      <c r="H955" s="15"/>
      <c r="I955" s="15"/>
      <c r="J955" s="15"/>
      <c r="N955" s="24"/>
      <c r="O955" s="24"/>
      <c r="P955" s="24"/>
      <c r="Q955" s="24"/>
      <c r="R955" s="24"/>
      <c r="S955" s="24"/>
      <c r="T955" s="24"/>
      <c r="U955" s="15"/>
    </row>
    <row r="956" spans="1:21">
      <c r="A956" s="11"/>
      <c r="B956" s="15"/>
      <c r="C956" s="15"/>
      <c r="D956" s="15"/>
      <c r="E956" s="15"/>
      <c r="F956" s="15"/>
      <c r="G956" s="15"/>
      <c r="H956" s="15"/>
      <c r="I956" s="15"/>
      <c r="J956" s="15"/>
      <c r="N956" s="24"/>
      <c r="O956" s="24"/>
      <c r="P956" s="24"/>
      <c r="Q956" s="24"/>
      <c r="R956" s="24"/>
      <c r="S956" s="24"/>
      <c r="T956" s="24"/>
      <c r="U956" s="15"/>
    </row>
    <row r="957" spans="1:21">
      <c r="A957" s="11"/>
      <c r="B957" s="15"/>
      <c r="C957" s="15"/>
      <c r="D957" s="15"/>
      <c r="E957" s="15"/>
      <c r="F957" s="15"/>
      <c r="G957" s="15"/>
      <c r="H957" s="15"/>
      <c r="I957" s="15"/>
      <c r="J957" s="15"/>
      <c r="N957" s="24"/>
      <c r="O957" s="24"/>
      <c r="P957" s="24"/>
      <c r="Q957" s="24"/>
      <c r="R957" s="24"/>
      <c r="S957" s="24"/>
      <c r="T957" s="24"/>
      <c r="U957" s="15"/>
    </row>
    <row r="958" spans="1:21">
      <c r="A958" s="11"/>
      <c r="B958" s="15"/>
      <c r="C958" s="15"/>
      <c r="D958" s="15"/>
      <c r="E958" s="15"/>
      <c r="F958" s="15"/>
      <c r="G958" s="15"/>
      <c r="H958" s="15"/>
      <c r="I958" s="15"/>
      <c r="J958" s="15"/>
      <c r="N958" s="24"/>
      <c r="O958" s="24"/>
      <c r="P958" s="24"/>
      <c r="Q958" s="24"/>
      <c r="R958" s="24"/>
      <c r="S958" s="24"/>
      <c r="T958" s="24"/>
      <c r="U958" s="15"/>
    </row>
    <row r="959" spans="1:21">
      <c r="A959" s="11"/>
      <c r="B959" s="15"/>
      <c r="C959" s="15"/>
      <c r="D959" s="15"/>
      <c r="E959" s="15"/>
      <c r="F959" s="15"/>
      <c r="G959" s="15"/>
      <c r="H959" s="15"/>
      <c r="I959" s="15"/>
      <c r="J959" s="15"/>
      <c r="N959" s="24"/>
      <c r="O959" s="24"/>
      <c r="P959" s="24"/>
      <c r="Q959" s="24"/>
      <c r="R959" s="24"/>
      <c r="S959" s="24"/>
      <c r="T959" s="24"/>
      <c r="U959" s="15"/>
    </row>
    <row r="960" spans="1:21">
      <c r="A960" s="11"/>
      <c r="B960" s="15"/>
      <c r="C960" s="15"/>
      <c r="D960" s="15"/>
      <c r="E960" s="15"/>
      <c r="F960" s="15"/>
      <c r="G960" s="15"/>
      <c r="H960" s="15"/>
      <c r="I960" s="15"/>
      <c r="J960" s="15"/>
      <c r="N960" s="24"/>
      <c r="O960" s="24"/>
      <c r="P960" s="24"/>
      <c r="Q960" s="24"/>
      <c r="R960" s="24"/>
      <c r="S960" s="24"/>
      <c r="T960" s="24"/>
      <c r="U960" s="15"/>
    </row>
    <row r="961" spans="1:21">
      <c r="A961" s="11"/>
      <c r="B961" s="15"/>
      <c r="C961" s="15"/>
      <c r="D961" s="15"/>
      <c r="E961" s="15"/>
      <c r="F961" s="15"/>
      <c r="G961" s="15"/>
      <c r="H961" s="15"/>
      <c r="I961" s="15"/>
      <c r="J961" s="15"/>
      <c r="N961" s="24"/>
      <c r="O961" s="24"/>
      <c r="P961" s="24"/>
      <c r="Q961" s="24"/>
      <c r="R961" s="24"/>
      <c r="S961" s="24"/>
      <c r="T961" s="24"/>
      <c r="U961" s="15"/>
    </row>
    <row r="962" spans="1:21">
      <c r="A962" s="11"/>
      <c r="B962" s="15"/>
      <c r="C962" s="15"/>
      <c r="D962" s="15"/>
      <c r="E962" s="15"/>
      <c r="F962" s="15"/>
      <c r="G962" s="15"/>
      <c r="H962" s="15"/>
      <c r="I962" s="15"/>
      <c r="J962" s="15"/>
      <c r="N962" s="24"/>
      <c r="O962" s="24"/>
      <c r="P962" s="24"/>
      <c r="Q962" s="24"/>
      <c r="R962" s="24"/>
      <c r="S962" s="24"/>
      <c r="T962" s="24"/>
      <c r="U962" s="15"/>
    </row>
    <row r="963" spans="1:21">
      <c r="A963" s="11"/>
      <c r="B963" s="15"/>
      <c r="C963" s="15"/>
      <c r="D963" s="15"/>
      <c r="E963" s="15"/>
      <c r="F963" s="15"/>
      <c r="G963" s="15"/>
      <c r="H963" s="15"/>
      <c r="I963" s="15"/>
      <c r="J963" s="15"/>
      <c r="N963" s="24"/>
      <c r="O963" s="24"/>
      <c r="P963" s="24"/>
      <c r="Q963" s="24"/>
      <c r="R963" s="24"/>
      <c r="S963" s="24"/>
      <c r="T963" s="24"/>
      <c r="U963" s="15"/>
    </row>
    <row r="964" spans="1:21">
      <c r="A964" s="11"/>
      <c r="B964" s="15"/>
      <c r="C964" s="15"/>
      <c r="D964" s="15"/>
      <c r="E964" s="15"/>
      <c r="F964" s="15"/>
      <c r="G964" s="15"/>
      <c r="H964" s="15"/>
      <c r="I964" s="15"/>
      <c r="J964" s="15"/>
      <c r="N964" s="24"/>
      <c r="O964" s="24"/>
      <c r="P964" s="24"/>
      <c r="Q964" s="24"/>
      <c r="R964" s="24"/>
      <c r="S964" s="24"/>
      <c r="T964" s="24"/>
      <c r="U964" s="15"/>
    </row>
    <row r="965" spans="1:21">
      <c r="A965" s="11"/>
      <c r="B965" s="15"/>
      <c r="C965" s="15"/>
      <c r="D965" s="15"/>
      <c r="E965" s="15"/>
      <c r="F965" s="15"/>
      <c r="G965" s="15"/>
      <c r="H965" s="15"/>
      <c r="I965" s="15"/>
      <c r="J965" s="15"/>
      <c r="N965" s="24"/>
      <c r="O965" s="24"/>
      <c r="P965" s="24"/>
      <c r="Q965" s="24"/>
      <c r="R965" s="24"/>
      <c r="S965" s="24"/>
      <c r="T965" s="24"/>
      <c r="U965" s="15"/>
    </row>
    <row r="966" spans="1:21">
      <c r="A966" s="11"/>
      <c r="B966" s="15"/>
      <c r="C966" s="15"/>
      <c r="D966" s="15"/>
      <c r="E966" s="15"/>
      <c r="F966" s="15"/>
      <c r="G966" s="15"/>
      <c r="H966" s="15"/>
      <c r="I966" s="15"/>
      <c r="J966" s="15"/>
      <c r="N966" s="24"/>
      <c r="O966" s="24"/>
      <c r="P966" s="24"/>
      <c r="Q966" s="24"/>
      <c r="R966" s="24"/>
      <c r="S966" s="24"/>
      <c r="T966" s="24"/>
      <c r="U966" s="15"/>
    </row>
    <row r="967" spans="1:21">
      <c r="A967" s="11"/>
      <c r="B967" s="15"/>
      <c r="C967" s="15"/>
      <c r="D967" s="15"/>
      <c r="E967" s="15"/>
      <c r="F967" s="15"/>
      <c r="G967" s="15"/>
      <c r="H967" s="15"/>
      <c r="I967" s="15"/>
      <c r="J967" s="15"/>
      <c r="N967" s="24"/>
      <c r="O967" s="24"/>
      <c r="P967" s="24"/>
      <c r="Q967" s="24"/>
      <c r="R967" s="24"/>
      <c r="S967" s="24"/>
      <c r="T967" s="24"/>
      <c r="U967" s="15"/>
    </row>
    <row r="968" spans="1:21">
      <c r="A968" s="11"/>
      <c r="B968" s="15"/>
      <c r="C968" s="15"/>
      <c r="D968" s="15"/>
      <c r="E968" s="15"/>
      <c r="F968" s="15"/>
      <c r="G968" s="15"/>
      <c r="H968" s="15"/>
      <c r="I968" s="15"/>
      <c r="J968" s="15"/>
      <c r="N968" s="24"/>
      <c r="O968" s="24"/>
      <c r="P968" s="24"/>
      <c r="Q968" s="24"/>
      <c r="R968" s="24"/>
      <c r="S968" s="24"/>
      <c r="T968" s="24"/>
      <c r="U968" s="15"/>
    </row>
    <row r="969" spans="1:21">
      <c r="A969" s="11"/>
      <c r="B969" s="15"/>
      <c r="C969" s="15"/>
      <c r="D969" s="15"/>
      <c r="E969" s="15"/>
      <c r="F969" s="15"/>
      <c r="G969" s="15"/>
      <c r="H969" s="15"/>
      <c r="I969" s="15"/>
      <c r="J969" s="15"/>
      <c r="N969" s="24"/>
      <c r="O969" s="24"/>
      <c r="P969" s="24"/>
      <c r="Q969" s="24"/>
      <c r="R969" s="24"/>
      <c r="S969" s="24"/>
      <c r="T969" s="24"/>
      <c r="U969" s="15"/>
    </row>
    <row r="970" spans="1:21">
      <c r="A970" s="11"/>
      <c r="B970" s="15"/>
      <c r="C970" s="15"/>
      <c r="D970" s="15"/>
      <c r="E970" s="15"/>
      <c r="F970" s="15"/>
      <c r="G970" s="15"/>
      <c r="H970" s="15"/>
      <c r="I970" s="15"/>
      <c r="J970" s="15"/>
      <c r="N970" s="24"/>
      <c r="O970" s="24"/>
      <c r="P970" s="24"/>
      <c r="Q970" s="24"/>
      <c r="R970" s="24"/>
      <c r="S970" s="24"/>
      <c r="T970" s="24"/>
      <c r="U970" s="15"/>
    </row>
    <row r="971" spans="1:21">
      <c r="A971" s="11"/>
      <c r="B971" s="15"/>
      <c r="C971" s="15"/>
      <c r="D971" s="15"/>
      <c r="E971" s="15"/>
      <c r="F971" s="15"/>
      <c r="G971" s="15"/>
      <c r="H971" s="15"/>
      <c r="I971" s="15"/>
      <c r="J971" s="15"/>
      <c r="N971" s="24"/>
      <c r="O971" s="24"/>
      <c r="P971" s="24"/>
      <c r="Q971" s="24"/>
      <c r="R971" s="24"/>
      <c r="S971" s="24"/>
      <c r="T971" s="24"/>
      <c r="U971" s="15"/>
    </row>
    <row r="972" spans="1:21">
      <c r="A972" s="11"/>
      <c r="B972" s="15"/>
      <c r="C972" s="15"/>
      <c r="D972" s="15"/>
      <c r="E972" s="15"/>
      <c r="F972" s="15"/>
      <c r="G972" s="15"/>
      <c r="H972" s="15"/>
      <c r="I972" s="15"/>
      <c r="J972" s="15"/>
      <c r="N972" s="24"/>
      <c r="O972" s="24"/>
      <c r="P972" s="24"/>
      <c r="Q972" s="24"/>
      <c r="R972" s="24"/>
      <c r="S972" s="24"/>
      <c r="T972" s="24"/>
      <c r="U972" s="15"/>
    </row>
    <row r="973" spans="1:21">
      <c r="A973" s="11"/>
      <c r="B973" s="15"/>
      <c r="C973" s="15"/>
      <c r="D973" s="15"/>
      <c r="E973" s="15"/>
      <c r="F973" s="15"/>
      <c r="G973" s="15"/>
      <c r="H973" s="15"/>
      <c r="I973" s="15"/>
      <c r="J973" s="15"/>
      <c r="N973" s="24"/>
      <c r="O973" s="24"/>
      <c r="P973" s="24"/>
      <c r="Q973" s="24"/>
      <c r="R973" s="24"/>
      <c r="S973" s="24"/>
      <c r="T973" s="24"/>
      <c r="U973" s="15"/>
    </row>
    <row r="974" spans="1:21">
      <c r="A974" s="11"/>
      <c r="B974" s="15"/>
      <c r="C974" s="15"/>
      <c r="D974" s="15"/>
      <c r="E974" s="15"/>
      <c r="F974" s="15"/>
      <c r="G974" s="15"/>
      <c r="H974" s="15"/>
      <c r="I974" s="15"/>
      <c r="J974" s="15"/>
      <c r="N974" s="24"/>
      <c r="O974" s="24"/>
      <c r="P974" s="24"/>
      <c r="Q974" s="24"/>
      <c r="R974" s="24"/>
      <c r="S974" s="24"/>
      <c r="T974" s="24"/>
      <c r="U974" s="15"/>
    </row>
    <row r="975" spans="1:21">
      <c r="A975" s="11"/>
      <c r="B975" s="15"/>
      <c r="C975" s="15"/>
      <c r="D975" s="15"/>
      <c r="E975" s="15"/>
      <c r="F975" s="15"/>
      <c r="G975" s="15"/>
      <c r="H975" s="15"/>
      <c r="I975" s="15"/>
      <c r="J975" s="15"/>
      <c r="N975" s="24"/>
      <c r="O975" s="24"/>
      <c r="P975" s="24"/>
      <c r="Q975" s="24"/>
      <c r="R975" s="24"/>
      <c r="S975" s="24"/>
      <c r="T975" s="24"/>
      <c r="U975" s="15"/>
    </row>
    <row r="976" spans="1:21">
      <c r="A976" s="11"/>
      <c r="B976" s="15"/>
      <c r="C976" s="15"/>
      <c r="D976" s="15"/>
      <c r="E976" s="15"/>
      <c r="F976" s="15"/>
      <c r="G976" s="15"/>
      <c r="H976" s="15"/>
      <c r="I976" s="15"/>
      <c r="J976" s="15"/>
      <c r="N976" s="24"/>
      <c r="O976" s="24"/>
      <c r="P976" s="24"/>
      <c r="Q976" s="24"/>
      <c r="R976" s="24"/>
      <c r="S976" s="24"/>
      <c r="T976" s="24"/>
      <c r="U976" s="15"/>
    </row>
    <row r="977" spans="1:21">
      <c r="A977" s="11"/>
      <c r="B977" s="15"/>
      <c r="C977" s="15"/>
      <c r="D977" s="15"/>
      <c r="E977" s="15"/>
      <c r="F977" s="15"/>
      <c r="G977" s="15"/>
      <c r="H977" s="15"/>
      <c r="I977" s="15"/>
      <c r="J977" s="15"/>
      <c r="N977" s="24"/>
      <c r="O977" s="24"/>
      <c r="P977" s="24"/>
      <c r="Q977" s="24"/>
      <c r="R977" s="24"/>
      <c r="S977" s="24"/>
      <c r="T977" s="24"/>
      <c r="U977" s="15"/>
    </row>
    <row r="978" spans="1:21">
      <c r="A978" s="11"/>
      <c r="B978" s="15"/>
      <c r="C978" s="15"/>
      <c r="D978" s="15"/>
      <c r="E978" s="15"/>
      <c r="F978" s="15"/>
      <c r="G978" s="15"/>
      <c r="H978" s="15"/>
      <c r="I978" s="15"/>
      <c r="J978" s="15"/>
      <c r="N978" s="24"/>
      <c r="O978" s="24"/>
      <c r="P978" s="24"/>
      <c r="Q978" s="24"/>
      <c r="R978" s="24"/>
      <c r="S978" s="24"/>
      <c r="T978" s="24"/>
      <c r="U978" s="15"/>
    </row>
    <row r="979" spans="1:21">
      <c r="A979" s="11"/>
      <c r="B979" s="15"/>
      <c r="C979" s="15"/>
      <c r="D979" s="15"/>
      <c r="E979" s="15"/>
      <c r="F979" s="15"/>
      <c r="G979" s="15"/>
      <c r="H979" s="15"/>
      <c r="I979" s="15"/>
      <c r="J979" s="15"/>
      <c r="N979" s="24"/>
      <c r="O979" s="24"/>
      <c r="P979" s="24"/>
      <c r="Q979" s="24"/>
      <c r="R979" s="24"/>
      <c r="S979" s="24"/>
      <c r="T979" s="24"/>
      <c r="U979" s="15"/>
    </row>
    <row r="980" spans="1:21">
      <c r="A980" s="11"/>
      <c r="B980" s="15"/>
      <c r="C980" s="15"/>
      <c r="D980" s="15"/>
      <c r="E980" s="15"/>
      <c r="F980" s="15"/>
      <c r="G980" s="15"/>
      <c r="H980" s="15"/>
      <c r="I980" s="15"/>
      <c r="J980" s="15"/>
      <c r="N980" s="24"/>
      <c r="O980" s="24"/>
      <c r="P980" s="24"/>
      <c r="Q980" s="24"/>
      <c r="R980" s="24"/>
      <c r="S980" s="24"/>
      <c r="T980" s="24"/>
      <c r="U980" s="15"/>
    </row>
    <row r="981" spans="1:21">
      <c r="A981" s="11"/>
      <c r="B981" s="15"/>
      <c r="C981" s="15"/>
      <c r="D981" s="15"/>
      <c r="E981" s="15"/>
      <c r="F981" s="15"/>
      <c r="G981" s="15"/>
      <c r="H981" s="15"/>
      <c r="I981" s="15"/>
      <c r="J981" s="15"/>
      <c r="N981" s="24"/>
      <c r="O981" s="24"/>
      <c r="P981" s="24"/>
      <c r="Q981" s="24"/>
      <c r="R981" s="24"/>
      <c r="S981" s="24"/>
      <c r="T981" s="24"/>
      <c r="U981" s="15"/>
    </row>
    <row r="982" spans="1:21">
      <c r="A982" s="11"/>
      <c r="B982" s="15"/>
      <c r="C982" s="15"/>
      <c r="D982" s="15"/>
      <c r="E982" s="15"/>
      <c r="F982" s="15"/>
      <c r="G982" s="15"/>
      <c r="H982" s="15"/>
      <c r="I982" s="15"/>
      <c r="J982" s="15"/>
      <c r="N982" s="24"/>
      <c r="O982" s="24"/>
      <c r="P982" s="24"/>
      <c r="Q982" s="24"/>
      <c r="R982" s="24"/>
      <c r="S982" s="24"/>
      <c r="T982" s="24"/>
      <c r="U982" s="15"/>
    </row>
    <row r="983" spans="1:21">
      <c r="A983" s="11"/>
      <c r="B983" s="15"/>
      <c r="C983" s="15"/>
      <c r="D983" s="15"/>
      <c r="E983" s="15"/>
      <c r="F983" s="15"/>
      <c r="G983" s="15"/>
      <c r="H983" s="15"/>
      <c r="I983" s="15"/>
      <c r="J983" s="15"/>
      <c r="N983" s="24"/>
      <c r="O983" s="24"/>
      <c r="P983" s="24"/>
      <c r="Q983" s="24"/>
      <c r="R983" s="24"/>
      <c r="S983" s="24"/>
      <c r="T983" s="24"/>
      <c r="U983" s="15"/>
    </row>
    <row r="984" spans="1:21">
      <c r="A984" s="11"/>
      <c r="B984" s="15"/>
      <c r="C984" s="15"/>
      <c r="D984" s="15"/>
      <c r="E984" s="15"/>
      <c r="F984" s="15"/>
      <c r="G984" s="15"/>
      <c r="H984" s="15"/>
      <c r="I984" s="15"/>
      <c r="J984" s="15"/>
      <c r="N984" s="24"/>
      <c r="O984" s="24"/>
      <c r="P984" s="24"/>
      <c r="Q984" s="24"/>
      <c r="R984" s="24"/>
      <c r="S984" s="24"/>
      <c r="T984" s="24"/>
      <c r="U984" s="15"/>
    </row>
    <row r="985" spans="1:21">
      <c r="A985" s="11"/>
      <c r="B985" s="15"/>
      <c r="C985" s="15"/>
      <c r="D985" s="15"/>
      <c r="E985" s="15"/>
      <c r="F985" s="15"/>
      <c r="G985" s="15"/>
      <c r="H985" s="15"/>
      <c r="I985" s="15"/>
      <c r="J985" s="15"/>
      <c r="N985" s="24"/>
      <c r="O985" s="24"/>
      <c r="P985" s="24"/>
      <c r="Q985" s="24"/>
      <c r="R985" s="24"/>
      <c r="S985" s="24"/>
      <c r="T985" s="24"/>
      <c r="U985" s="15"/>
    </row>
    <row r="986" spans="1:21">
      <c r="A986" s="11"/>
      <c r="B986" s="15"/>
      <c r="C986" s="15"/>
      <c r="D986" s="15"/>
      <c r="E986" s="15"/>
      <c r="F986" s="15"/>
      <c r="G986" s="15"/>
      <c r="H986" s="15"/>
      <c r="I986" s="15"/>
      <c r="J986" s="15"/>
      <c r="N986" s="24"/>
      <c r="O986" s="24"/>
      <c r="P986" s="24"/>
      <c r="Q986" s="24"/>
      <c r="R986" s="24"/>
      <c r="S986" s="24"/>
      <c r="T986" s="24"/>
      <c r="U986" s="15"/>
    </row>
    <row r="987" spans="1:21">
      <c r="A987" s="11"/>
      <c r="B987" s="15"/>
      <c r="C987" s="15"/>
      <c r="D987" s="15"/>
      <c r="E987" s="15"/>
      <c r="F987" s="15"/>
      <c r="G987" s="15"/>
      <c r="H987" s="15"/>
      <c r="I987" s="15"/>
      <c r="J987" s="15"/>
      <c r="N987" s="24"/>
      <c r="O987" s="24"/>
      <c r="P987" s="24"/>
      <c r="Q987" s="24"/>
      <c r="R987" s="24"/>
      <c r="S987" s="24"/>
      <c r="T987" s="24"/>
      <c r="U987" s="15"/>
    </row>
    <row r="988" spans="1:21">
      <c r="A988" s="11"/>
      <c r="B988" s="15"/>
      <c r="C988" s="15"/>
      <c r="D988" s="15"/>
      <c r="E988" s="15"/>
      <c r="F988" s="15"/>
      <c r="G988" s="15"/>
      <c r="H988" s="15"/>
      <c r="I988" s="15"/>
      <c r="J988" s="15"/>
      <c r="N988" s="24"/>
      <c r="O988" s="24"/>
      <c r="P988" s="24"/>
      <c r="Q988" s="24"/>
      <c r="R988" s="24"/>
      <c r="S988" s="24"/>
      <c r="T988" s="24"/>
      <c r="U988" s="15"/>
    </row>
    <row r="989" spans="1:21">
      <c r="A989" s="11"/>
      <c r="B989" s="15"/>
      <c r="C989" s="15"/>
      <c r="D989" s="15"/>
      <c r="E989" s="15"/>
      <c r="F989" s="15"/>
      <c r="G989" s="15"/>
      <c r="H989" s="15"/>
      <c r="I989" s="15"/>
      <c r="J989" s="15"/>
      <c r="N989" s="24"/>
      <c r="O989" s="24"/>
      <c r="P989" s="24"/>
      <c r="Q989" s="24"/>
      <c r="R989" s="24"/>
      <c r="S989" s="24"/>
      <c r="T989" s="24"/>
      <c r="U989" s="15"/>
    </row>
    <row r="990" spans="1:21">
      <c r="A990" s="11"/>
      <c r="B990" s="15"/>
      <c r="C990" s="15"/>
      <c r="D990" s="15"/>
      <c r="E990" s="15"/>
      <c r="F990" s="15"/>
      <c r="G990" s="15"/>
      <c r="H990" s="15"/>
      <c r="I990" s="15"/>
      <c r="J990" s="15"/>
      <c r="N990" s="24"/>
      <c r="O990" s="24"/>
      <c r="P990" s="24"/>
      <c r="Q990" s="24"/>
      <c r="R990" s="24"/>
      <c r="S990" s="24"/>
      <c r="T990" s="24"/>
      <c r="U990" s="15"/>
    </row>
    <row r="991" spans="1:21">
      <c r="A991" s="11"/>
      <c r="B991" s="15"/>
      <c r="C991" s="15"/>
      <c r="D991" s="15"/>
      <c r="E991" s="15"/>
      <c r="F991" s="15"/>
      <c r="G991" s="15"/>
      <c r="H991" s="15"/>
      <c r="I991" s="15"/>
      <c r="J991" s="15"/>
      <c r="N991" s="24"/>
      <c r="O991" s="24"/>
      <c r="P991" s="24"/>
      <c r="Q991" s="24"/>
      <c r="R991" s="24"/>
      <c r="S991" s="24"/>
      <c r="T991" s="24"/>
      <c r="U991" s="15"/>
    </row>
    <row r="992" spans="1:21">
      <c r="A992" s="11"/>
      <c r="B992" s="15"/>
      <c r="C992" s="15"/>
      <c r="D992" s="15"/>
      <c r="E992" s="15"/>
      <c r="F992" s="15"/>
      <c r="G992" s="15"/>
      <c r="H992" s="15"/>
      <c r="I992" s="15"/>
      <c r="J992" s="15"/>
      <c r="N992" s="24"/>
      <c r="O992" s="24"/>
      <c r="P992" s="24"/>
      <c r="Q992" s="24"/>
      <c r="R992" s="24"/>
      <c r="S992" s="24"/>
      <c r="T992" s="24"/>
      <c r="U992" s="15"/>
    </row>
    <row r="993" spans="1:21">
      <c r="A993" s="11"/>
      <c r="B993" s="15"/>
      <c r="C993" s="15"/>
      <c r="D993" s="15"/>
      <c r="E993" s="15"/>
      <c r="F993" s="15"/>
      <c r="G993" s="15"/>
      <c r="H993" s="15"/>
      <c r="I993" s="15"/>
      <c r="J993" s="15"/>
      <c r="N993" s="24"/>
      <c r="O993" s="24"/>
      <c r="P993" s="24"/>
      <c r="Q993" s="24"/>
      <c r="R993" s="24"/>
      <c r="S993" s="24"/>
      <c r="T993" s="24"/>
      <c r="U993" s="15"/>
    </row>
    <row r="994" spans="1:21">
      <c r="A994" s="11"/>
      <c r="B994" s="15"/>
      <c r="C994" s="15"/>
      <c r="D994" s="15"/>
      <c r="E994" s="15"/>
      <c r="F994" s="15"/>
      <c r="G994" s="15"/>
      <c r="H994" s="15"/>
      <c r="I994" s="15"/>
      <c r="J994" s="15"/>
      <c r="N994" s="24"/>
      <c r="O994" s="24"/>
      <c r="P994" s="24"/>
      <c r="Q994" s="24"/>
      <c r="R994" s="24"/>
      <c r="S994" s="24"/>
      <c r="T994" s="24"/>
      <c r="U994" s="15"/>
    </row>
    <row r="995" spans="1:21">
      <c r="A995" s="11"/>
      <c r="B995" s="15"/>
      <c r="C995" s="15"/>
      <c r="D995" s="15"/>
      <c r="E995" s="15"/>
      <c r="F995" s="15"/>
      <c r="G995" s="15"/>
      <c r="H995" s="15"/>
      <c r="I995" s="15"/>
      <c r="J995" s="15"/>
      <c r="N995" s="24"/>
      <c r="O995" s="24"/>
      <c r="P995" s="24"/>
      <c r="Q995" s="24"/>
      <c r="R995" s="24"/>
      <c r="S995" s="24"/>
      <c r="T995" s="24"/>
      <c r="U995" s="15"/>
    </row>
    <row r="996" spans="1:21">
      <c r="A996" s="11"/>
      <c r="B996" s="15"/>
      <c r="C996" s="15"/>
      <c r="D996" s="15"/>
      <c r="E996" s="15"/>
      <c r="F996" s="15"/>
      <c r="G996" s="15"/>
      <c r="H996" s="15"/>
      <c r="I996" s="15"/>
      <c r="J996" s="15"/>
      <c r="N996" s="24"/>
      <c r="O996" s="24"/>
      <c r="P996" s="24"/>
      <c r="Q996" s="24"/>
      <c r="R996" s="24"/>
      <c r="S996" s="24"/>
      <c r="T996" s="24"/>
      <c r="U996" s="15"/>
    </row>
    <row r="997" spans="1:21">
      <c r="A997" s="11"/>
      <c r="B997" s="15"/>
      <c r="C997" s="15"/>
      <c r="D997" s="15"/>
      <c r="E997" s="15"/>
      <c r="F997" s="15"/>
      <c r="G997" s="15"/>
      <c r="H997" s="15"/>
      <c r="I997" s="15"/>
      <c r="J997" s="15"/>
      <c r="N997" s="24"/>
      <c r="O997" s="24"/>
      <c r="P997" s="24"/>
      <c r="Q997" s="24"/>
      <c r="R997" s="24"/>
      <c r="S997" s="24"/>
      <c r="T997" s="24"/>
      <c r="U997" s="15"/>
    </row>
    <row r="998" spans="1:21">
      <c r="A998" s="11"/>
      <c r="B998" s="15"/>
      <c r="C998" s="15"/>
      <c r="D998" s="15"/>
      <c r="E998" s="15"/>
      <c r="F998" s="15"/>
      <c r="G998" s="15"/>
      <c r="H998" s="15"/>
      <c r="I998" s="15"/>
      <c r="J998" s="15"/>
      <c r="N998" s="24"/>
      <c r="O998" s="24"/>
      <c r="P998" s="24"/>
      <c r="Q998" s="24"/>
      <c r="R998" s="24"/>
      <c r="S998" s="24"/>
      <c r="T998" s="24"/>
      <c r="U998" s="15"/>
    </row>
    <row r="999" spans="1:21">
      <c r="A999" s="11"/>
      <c r="B999" s="15"/>
      <c r="C999" s="15"/>
      <c r="D999" s="15"/>
      <c r="E999" s="15"/>
      <c r="F999" s="15"/>
      <c r="G999" s="15"/>
      <c r="H999" s="15"/>
      <c r="I999" s="15"/>
      <c r="J999" s="15"/>
      <c r="N999" s="24"/>
      <c r="O999" s="24"/>
      <c r="P999" s="24"/>
      <c r="Q999" s="24"/>
      <c r="R999" s="24"/>
      <c r="S999" s="24"/>
      <c r="T999" s="24"/>
      <c r="U999" s="15"/>
    </row>
    <row r="1000" spans="1:21">
      <c r="A1000" s="11"/>
      <c r="B1000" s="15"/>
      <c r="C1000" s="15"/>
      <c r="D1000" s="15"/>
      <c r="E1000" s="15"/>
      <c r="F1000" s="15"/>
      <c r="G1000" s="15"/>
      <c r="H1000" s="15"/>
      <c r="I1000" s="15"/>
      <c r="J1000" s="15"/>
      <c r="N1000" s="24"/>
      <c r="O1000" s="24"/>
      <c r="P1000" s="24"/>
      <c r="Q1000" s="24"/>
      <c r="R1000" s="24"/>
      <c r="S1000" s="24"/>
      <c r="T1000" s="24"/>
      <c r="U1000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.75" customHeight="1"/>
  <cols>
    <col min="1" max="1" width="25" customWidth="1"/>
    <col min="2" max="2" width="16" customWidth="1"/>
    <col min="3" max="3" width="15" customWidth="1"/>
    <col min="4" max="4" width="16" customWidth="1"/>
    <col min="5" max="5" width="20" customWidth="1"/>
    <col min="6" max="6" width="18" customWidth="1"/>
    <col min="7" max="8" width="16" customWidth="1"/>
    <col min="9" max="10" width="18" customWidth="1"/>
    <col min="11" max="12" width="4" customWidth="1"/>
    <col min="13" max="13" width="20" customWidth="1"/>
    <col min="14" max="14" width="14" customWidth="1"/>
    <col min="15" max="15" width="20" customWidth="1"/>
    <col min="16" max="18" width="18" customWidth="1"/>
    <col min="19" max="19" width="20" customWidth="1"/>
    <col min="20" max="21" width="18" customWidth="1"/>
  </cols>
  <sheetData>
    <row r="1" spans="1:21">
      <c r="A1" s="211" t="s">
        <v>0</v>
      </c>
      <c r="B1" s="211" t="s">
        <v>1</v>
      </c>
      <c r="C1" s="211" t="s">
        <v>2</v>
      </c>
      <c r="D1" s="211" t="s">
        <v>3</v>
      </c>
      <c r="E1" s="211" t="s">
        <v>5</v>
      </c>
      <c r="F1" s="211" t="s">
        <v>157</v>
      </c>
      <c r="G1" s="211" t="s">
        <v>7</v>
      </c>
      <c r="H1" s="211" t="s">
        <v>8</v>
      </c>
      <c r="I1" s="211" t="s">
        <v>9</v>
      </c>
      <c r="J1" s="211" t="s">
        <v>11</v>
      </c>
      <c r="K1" s="6"/>
      <c r="L1" s="6"/>
      <c r="M1" s="211" t="s">
        <v>12</v>
      </c>
      <c r="N1" s="211" t="s">
        <v>2</v>
      </c>
      <c r="O1" s="211" t="s">
        <v>13</v>
      </c>
      <c r="P1" s="211" t="s">
        <v>14</v>
      </c>
      <c r="Q1" s="211" t="s">
        <v>15</v>
      </c>
      <c r="R1" s="211" t="s">
        <v>16</v>
      </c>
      <c r="S1" s="211" t="s">
        <v>5</v>
      </c>
      <c r="T1" s="211" t="s">
        <v>9</v>
      </c>
      <c r="U1" s="211" t="s">
        <v>17</v>
      </c>
    </row>
    <row r="2" spans="1:21">
      <c r="A2" s="215" t="s">
        <v>148</v>
      </c>
      <c r="B2" s="213">
        <v>8</v>
      </c>
      <c r="C2" s="213">
        <v>9</v>
      </c>
      <c r="D2" s="213">
        <v>1</v>
      </c>
      <c r="E2" s="213">
        <v>179000</v>
      </c>
      <c r="F2" s="213">
        <v>547000</v>
      </c>
      <c r="G2" s="213">
        <f t="shared" ref="G2:G33" si="0">IF(C2&gt;=10, C2*30000, IF(C2&gt;=7, C2*25000, 0))</f>
        <v>225000</v>
      </c>
      <c r="H2" s="213">
        <f t="shared" ref="H2:H33" si="1">IF(B2&gt;=80, B2*6000, 0)</f>
        <v>0</v>
      </c>
      <c r="I2" s="213">
        <f t="shared" ref="I2:I33" si="2">IF(E2&gt;7000000, E2*0.06, IF(E2&gt;5000000, E2*0.04, IF(E2&gt;3000000, E2*0.03, 0)))</f>
        <v>0</v>
      </c>
      <c r="J2" s="213">
        <f t="shared" ref="J2:J33" si="3">G2+H2+I2</f>
        <v>225000</v>
      </c>
      <c r="K2" s="11"/>
      <c r="L2" s="11"/>
      <c r="M2" s="215" t="s">
        <v>44</v>
      </c>
      <c r="N2" s="213">
        <f>SUM(C2:C8)</f>
        <v>19</v>
      </c>
      <c r="O2" s="213">
        <f>SUM(B2:B8)</f>
        <v>67</v>
      </c>
      <c r="P2" s="213">
        <f t="shared" ref="P2:P10" si="4">IF(N2&gt;=17, 300000, 0)</f>
        <v>300000</v>
      </c>
      <c r="Q2" s="213">
        <f t="shared" ref="Q2:Q10" si="5">IF(O2&gt;=180, 300000, 0)</f>
        <v>0</v>
      </c>
      <c r="R2" s="213">
        <f t="shared" ref="R2:R10" si="6">IF(O2&gt;=150, 150000, 0)</f>
        <v>0</v>
      </c>
      <c r="S2" s="213">
        <f>SUM(E2:E8)</f>
        <v>4714800</v>
      </c>
      <c r="T2" s="213">
        <f t="shared" ref="T2:T10" si="7">IF(S2&gt;30000000, 700000, IF(S2&gt;22000000, 500000, IF(S2&gt;15000000, 200000, 0)))</f>
        <v>0</v>
      </c>
      <c r="U2" s="213">
        <f t="shared" ref="U2:U10" si="8">P2+Q2+R2+T2</f>
        <v>300000</v>
      </c>
    </row>
    <row r="3" spans="1:21">
      <c r="A3" s="215" t="s">
        <v>99</v>
      </c>
      <c r="B3" s="213">
        <v>8</v>
      </c>
      <c r="C3" s="213">
        <v>0</v>
      </c>
      <c r="D3" s="213">
        <v>6</v>
      </c>
      <c r="E3" s="213">
        <v>1044000</v>
      </c>
      <c r="F3" s="213">
        <v>0</v>
      </c>
      <c r="G3" s="213">
        <f t="shared" si="0"/>
        <v>0</v>
      </c>
      <c r="H3" s="213">
        <f t="shared" si="1"/>
        <v>0</v>
      </c>
      <c r="I3" s="213">
        <f t="shared" si="2"/>
        <v>0</v>
      </c>
      <c r="J3" s="213">
        <f t="shared" si="3"/>
        <v>0</v>
      </c>
      <c r="K3" s="11"/>
      <c r="L3" s="11"/>
      <c r="M3" s="215" t="s">
        <v>46</v>
      </c>
      <c r="N3" s="213">
        <f>SUM(C9:C15)</f>
        <v>5</v>
      </c>
      <c r="O3" s="213">
        <f>SUM(B9:B15)</f>
        <v>42</v>
      </c>
      <c r="P3" s="213">
        <f t="shared" si="4"/>
        <v>0</v>
      </c>
      <c r="Q3" s="213">
        <f t="shared" si="5"/>
        <v>0</v>
      </c>
      <c r="R3" s="213">
        <f t="shared" si="6"/>
        <v>0</v>
      </c>
      <c r="S3" s="213">
        <f>SUM(E9:E15)</f>
        <v>686000</v>
      </c>
      <c r="T3" s="213">
        <f t="shared" si="7"/>
        <v>0</v>
      </c>
      <c r="U3" s="213">
        <f t="shared" si="8"/>
        <v>0</v>
      </c>
    </row>
    <row r="4" spans="1:21">
      <c r="A4" s="215" t="s">
        <v>101</v>
      </c>
      <c r="B4" s="213">
        <v>3</v>
      </c>
      <c r="C4" s="213">
        <v>2</v>
      </c>
      <c r="D4" s="213">
        <v>1</v>
      </c>
      <c r="E4" s="213">
        <v>149000</v>
      </c>
      <c r="F4" s="213">
        <v>960000</v>
      </c>
      <c r="G4" s="213">
        <f t="shared" si="0"/>
        <v>0</v>
      </c>
      <c r="H4" s="213">
        <f t="shared" si="1"/>
        <v>0</v>
      </c>
      <c r="I4" s="213">
        <f t="shared" si="2"/>
        <v>0</v>
      </c>
      <c r="J4" s="213">
        <f t="shared" si="3"/>
        <v>0</v>
      </c>
      <c r="K4" s="11"/>
      <c r="L4" s="11"/>
      <c r="M4" s="215" t="s">
        <v>47</v>
      </c>
      <c r="N4" s="213">
        <f>SUM(C16:C21)</f>
        <v>17</v>
      </c>
      <c r="O4" s="213">
        <f>SUM(B16:B21)</f>
        <v>27</v>
      </c>
      <c r="P4" s="213">
        <f t="shared" si="4"/>
        <v>300000</v>
      </c>
      <c r="Q4" s="213">
        <f t="shared" si="5"/>
        <v>0</v>
      </c>
      <c r="R4" s="213">
        <f t="shared" si="6"/>
        <v>0</v>
      </c>
      <c r="S4" s="213">
        <f>SUM(E16:E21)</f>
        <v>4954000</v>
      </c>
      <c r="T4" s="213">
        <f t="shared" si="7"/>
        <v>0</v>
      </c>
      <c r="U4" s="213">
        <f t="shared" si="8"/>
        <v>300000</v>
      </c>
    </row>
    <row r="5" spans="1:21">
      <c r="A5" s="215" t="s">
        <v>115</v>
      </c>
      <c r="B5" s="213">
        <v>6</v>
      </c>
      <c r="C5" s="213">
        <v>6</v>
      </c>
      <c r="D5" s="213">
        <v>6</v>
      </c>
      <c r="E5" s="213">
        <v>984000</v>
      </c>
      <c r="F5" s="213">
        <v>2880000</v>
      </c>
      <c r="G5" s="213">
        <f t="shared" si="0"/>
        <v>0</v>
      </c>
      <c r="H5" s="213">
        <f t="shared" si="1"/>
        <v>0</v>
      </c>
      <c r="I5" s="213">
        <f t="shared" si="2"/>
        <v>0</v>
      </c>
      <c r="J5" s="213">
        <f t="shared" si="3"/>
        <v>0</v>
      </c>
      <c r="K5" s="11"/>
      <c r="L5" s="11"/>
      <c r="M5" s="215" t="s">
        <v>48</v>
      </c>
      <c r="N5" s="213">
        <f>SUM(C22:C28)</f>
        <v>10</v>
      </c>
      <c r="O5" s="213">
        <f>SUM(B22:B28)</f>
        <v>40</v>
      </c>
      <c r="P5" s="213">
        <f t="shared" si="4"/>
        <v>0</v>
      </c>
      <c r="Q5" s="213">
        <f t="shared" si="5"/>
        <v>0</v>
      </c>
      <c r="R5" s="213">
        <f t="shared" si="6"/>
        <v>0</v>
      </c>
      <c r="S5" s="213">
        <f>SUM(E22:E28)</f>
        <v>3313000</v>
      </c>
      <c r="T5" s="213">
        <f t="shared" si="7"/>
        <v>0</v>
      </c>
      <c r="U5" s="213">
        <f t="shared" si="8"/>
        <v>0</v>
      </c>
    </row>
    <row r="6" spans="1:21">
      <c r="A6" s="215" t="s">
        <v>103</v>
      </c>
      <c r="B6" s="213">
        <v>8</v>
      </c>
      <c r="C6" s="213">
        <v>1</v>
      </c>
      <c r="D6" s="213">
        <v>1</v>
      </c>
      <c r="E6" s="213">
        <v>179000</v>
      </c>
      <c r="F6" s="213">
        <v>480000</v>
      </c>
      <c r="G6" s="213">
        <f t="shared" si="0"/>
        <v>0</v>
      </c>
      <c r="H6" s="213">
        <f t="shared" si="1"/>
        <v>0</v>
      </c>
      <c r="I6" s="213">
        <f t="shared" si="2"/>
        <v>0</v>
      </c>
      <c r="J6" s="213">
        <f t="shared" si="3"/>
        <v>0</v>
      </c>
      <c r="K6" s="11"/>
      <c r="L6" s="11"/>
      <c r="M6" s="215" t="s">
        <v>49</v>
      </c>
      <c r="N6" s="213">
        <f>SUM(C29:C34)</f>
        <v>4</v>
      </c>
      <c r="O6" s="213">
        <f>SUM(B29:B34)</f>
        <v>24</v>
      </c>
      <c r="P6" s="213">
        <f t="shared" si="4"/>
        <v>0</v>
      </c>
      <c r="Q6" s="213">
        <f t="shared" si="5"/>
        <v>0</v>
      </c>
      <c r="R6" s="213">
        <f t="shared" si="6"/>
        <v>0</v>
      </c>
      <c r="S6" s="213">
        <f>SUM(E29:E34)</f>
        <v>1521000</v>
      </c>
      <c r="T6" s="213">
        <f t="shared" si="7"/>
        <v>0</v>
      </c>
      <c r="U6" s="213">
        <f t="shared" si="8"/>
        <v>0</v>
      </c>
    </row>
    <row r="7" spans="1:21">
      <c r="A7" s="215" t="s">
        <v>105</v>
      </c>
      <c r="B7" s="213">
        <v>24</v>
      </c>
      <c r="C7" s="213">
        <v>0</v>
      </c>
      <c r="D7" s="213">
        <v>3</v>
      </c>
      <c r="E7" s="213">
        <v>537000</v>
      </c>
      <c r="F7" s="213">
        <v>0</v>
      </c>
      <c r="G7" s="213">
        <f t="shared" si="0"/>
        <v>0</v>
      </c>
      <c r="H7" s="213">
        <f t="shared" si="1"/>
        <v>0</v>
      </c>
      <c r="I7" s="213">
        <f t="shared" si="2"/>
        <v>0</v>
      </c>
      <c r="J7" s="213">
        <f t="shared" si="3"/>
        <v>0</v>
      </c>
      <c r="K7" s="11"/>
      <c r="L7" s="11"/>
      <c r="M7" s="215" t="s">
        <v>50</v>
      </c>
      <c r="N7" s="213">
        <f>SUM(C35:C43)</f>
        <v>27</v>
      </c>
      <c r="O7" s="213">
        <f>SUM(B35:B43)</f>
        <v>106</v>
      </c>
      <c r="P7" s="213">
        <f t="shared" si="4"/>
        <v>300000</v>
      </c>
      <c r="Q7" s="213">
        <f t="shared" si="5"/>
        <v>0</v>
      </c>
      <c r="R7" s="213">
        <f t="shared" si="6"/>
        <v>0</v>
      </c>
      <c r="S7" s="213">
        <f>SUM(E35:E43)</f>
        <v>3701000</v>
      </c>
      <c r="T7" s="213">
        <f t="shared" si="7"/>
        <v>0</v>
      </c>
      <c r="U7" s="213">
        <f t="shared" si="8"/>
        <v>300000</v>
      </c>
    </row>
    <row r="8" spans="1:21">
      <c r="A8" s="215" t="s">
        <v>106</v>
      </c>
      <c r="B8" s="213">
        <v>10</v>
      </c>
      <c r="C8" s="213">
        <v>1</v>
      </c>
      <c r="D8" s="213">
        <v>10</v>
      </c>
      <c r="E8" s="213">
        <v>1642800</v>
      </c>
      <c r="F8" s="213">
        <v>480000</v>
      </c>
      <c r="G8" s="213">
        <f t="shared" si="0"/>
        <v>0</v>
      </c>
      <c r="H8" s="213">
        <f t="shared" si="1"/>
        <v>0</v>
      </c>
      <c r="I8" s="213">
        <f t="shared" si="2"/>
        <v>0</v>
      </c>
      <c r="J8" s="213">
        <f t="shared" si="3"/>
        <v>0</v>
      </c>
      <c r="K8" s="11"/>
      <c r="L8" s="11"/>
      <c r="M8" s="215" t="s">
        <v>51</v>
      </c>
      <c r="N8" s="213">
        <f>SUM(C44:C47)</f>
        <v>9</v>
      </c>
      <c r="O8" s="213">
        <f>SUM(B44:B47)</f>
        <v>73</v>
      </c>
      <c r="P8" s="213">
        <f t="shared" si="4"/>
        <v>0</v>
      </c>
      <c r="Q8" s="213">
        <f t="shared" si="5"/>
        <v>0</v>
      </c>
      <c r="R8" s="213">
        <f t="shared" si="6"/>
        <v>0</v>
      </c>
      <c r="S8" s="213">
        <f>SUM(E44:E47)</f>
        <v>627000</v>
      </c>
      <c r="T8" s="213">
        <f t="shared" si="7"/>
        <v>0</v>
      </c>
      <c r="U8" s="213">
        <f t="shared" si="8"/>
        <v>0</v>
      </c>
    </row>
    <row r="9" spans="1:21">
      <c r="A9" s="215" t="s">
        <v>107</v>
      </c>
      <c r="B9" s="213">
        <v>7</v>
      </c>
      <c r="C9" s="213">
        <v>1</v>
      </c>
      <c r="D9" s="213">
        <v>1</v>
      </c>
      <c r="E9" s="213">
        <v>149000</v>
      </c>
      <c r="F9" s="213">
        <v>480000</v>
      </c>
      <c r="G9" s="213">
        <f t="shared" si="0"/>
        <v>0</v>
      </c>
      <c r="H9" s="213">
        <f t="shared" si="1"/>
        <v>0</v>
      </c>
      <c r="I9" s="213">
        <f t="shared" si="2"/>
        <v>0</v>
      </c>
      <c r="J9" s="213">
        <f t="shared" si="3"/>
        <v>0</v>
      </c>
      <c r="K9" s="11"/>
      <c r="L9" s="11"/>
      <c r="M9" s="215" t="s">
        <v>52</v>
      </c>
      <c r="N9" s="213">
        <f>SUM(C48:C53)</f>
        <v>10</v>
      </c>
      <c r="O9" s="213">
        <f>SUM(B48:B53)</f>
        <v>166</v>
      </c>
      <c r="P9" s="213">
        <f t="shared" si="4"/>
        <v>0</v>
      </c>
      <c r="Q9" s="213">
        <f t="shared" si="5"/>
        <v>0</v>
      </c>
      <c r="R9" s="213">
        <f t="shared" si="6"/>
        <v>150000</v>
      </c>
      <c r="S9" s="213">
        <f>SUM(E48:E53)</f>
        <v>3432000</v>
      </c>
      <c r="T9" s="213">
        <f t="shared" si="7"/>
        <v>0</v>
      </c>
      <c r="U9" s="213">
        <f t="shared" si="8"/>
        <v>150000</v>
      </c>
    </row>
    <row r="10" spans="1:21">
      <c r="A10" s="215" t="s">
        <v>120</v>
      </c>
      <c r="B10" s="213">
        <v>0</v>
      </c>
      <c r="C10" s="213">
        <v>0</v>
      </c>
      <c r="D10" s="213">
        <v>0</v>
      </c>
      <c r="E10" s="213">
        <v>0</v>
      </c>
      <c r="F10" s="213">
        <v>0</v>
      </c>
      <c r="G10" s="213">
        <f t="shared" si="0"/>
        <v>0</v>
      </c>
      <c r="H10" s="213">
        <f t="shared" si="1"/>
        <v>0</v>
      </c>
      <c r="I10" s="213">
        <f t="shared" si="2"/>
        <v>0</v>
      </c>
      <c r="J10" s="213">
        <f t="shared" si="3"/>
        <v>0</v>
      </c>
      <c r="K10" s="11"/>
      <c r="L10" s="11"/>
      <c r="M10" s="215" t="s">
        <v>53</v>
      </c>
      <c r="N10" s="213">
        <f>SUM(C54:C61)</f>
        <v>16</v>
      </c>
      <c r="O10" s="213">
        <f>SUM(B54:B61)</f>
        <v>53</v>
      </c>
      <c r="P10" s="213">
        <f t="shared" si="4"/>
        <v>0</v>
      </c>
      <c r="Q10" s="213">
        <f t="shared" si="5"/>
        <v>0</v>
      </c>
      <c r="R10" s="213">
        <f t="shared" si="6"/>
        <v>0</v>
      </c>
      <c r="S10" s="213">
        <f>SUM(E54:E61)</f>
        <v>2237000</v>
      </c>
      <c r="T10" s="213">
        <f t="shared" si="7"/>
        <v>0</v>
      </c>
      <c r="U10" s="213">
        <f t="shared" si="8"/>
        <v>0</v>
      </c>
    </row>
    <row r="11" spans="1:21">
      <c r="A11" s="215" t="s">
        <v>109</v>
      </c>
      <c r="B11" s="213">
        <v>3</v>
      </c>
      <c r="C11" s="213">
        <v>0</v>
      </c>
      <c r="D11" s="213">
        <v>1</v>
      </c>
      <c r="E11" s="213">
        <v>179000</v>
      </c>
      <c r="F11" s="213">
        <v>0</v>
      </c>
      <c r="G11" s="213">
        <f t="shared" si="0"/>
        <v>0</v>
      </c>
      <c r="H11" s="213">
        <f t="shared" si="1"/>
        <v>0</v>
      </c>
      <c r="I11" s="213">
        <f t="shared" si="2"/>
        <v>0</v>
      </c>
      <c r="J11" s="213">
        <f t="shared" si="3"/>
        <v>0</v>
      </c>
      <c r="K11" s="11"/>
      <c r="L11" s="11"/>
      <c r="M11" s="216" t="s">
        <v>156</v>
      </c>
      <c r="N11" s="217">
        <f t="shared" ref="N11:U11" si="9">SUM(N2:N10)</f>
        <v>117</v>
      </c>
      <c r="O11" s="217">
        <f t="shared" si="9"/>
        <v>598</v>
      </c>
      <c r="P11" s="217">
        <f t="shared" si="9"/>
        <v>900000</v>
      </c>
      <c r="Q11" s="217">
        <f t="shared" si="9"/>
        <v>0</v>
      </c>
      <c r="R11" s="217">
        <f t="shared" si="9"/>
        <v>150000</v>
      </c>
      <c r="S11" s="217">
        <f t="shared" si="9"/>
        <v>25185800</v>
      </c>
      <c r="T11" s="217">
        <f t="shared" si="9"/>
        <v>0</v>
      </c>
      <c r="U11" s="217">
        <f t="shared" si="9"/>
        <v>1050000</v>
      </c>
    </row>
    <row r="12" spans="1:21">
      <c r="A12" s="215" t="s">
        <v>111</v>
      </c>
      <c r="B12" s="213">
        <v>8</v>
      </c>
      <c r="C12" s="213">
        <v>0</v>
      </c>
      <c r="D12" s="213">
        <v>0</v>
      </c>
      <c r="E12" s="213">
        <v>0</v>
      </c>
      <c r="F12" s="213">
        <v>0</v>
      </c>
      <c r="G12" s="213">
        <f t="shared" si="0"/>
        <v>0</v>
      </c>
      <c r="H12" s="213">
        <f t="shared" si="1"/>
        <v>0</v>
      </c>
      <c r="I12" s="213">
        <f t="shared" si="2"/>
        <v>0</v>
      </c>
      <c r="J12" s="213">
        <f t="shared" si="3"/>
        <v>0</v>
      </c>
      <c r="K12" s="11"/>
      <c r="L12" s="11"/>
      <c r="M12" s="11"/>
      <c r="N12" s="15"/>
      <c r="O12" s="15"/>
      <c r="P12" s="15"/>
      <c r="Q12" s="15"/>
      <c r="R12" s="15"/>
      <c r="S12" s="15"/>
      <c r="T12" s="15"/>
      <c r="U12" s="15"/>
    </row>
    <row r="13" spans="1:21">
      <c r="A13" s="215" t="s">
        <v>151</v>
      </c>
      <c r="B13" s="213">
        <v>6</v>
      </c>
      <c r="C13" s="213">
        <v>4</v>
      </c>
      <c r="D13" s="213">
        <v>1</v>
      </c>
      <c r="E13" s="213">
        <v>179000</v>
      </c>
      <c r="F13" s="213">
        <v>1920000</v>
      </c>
      <c r="G13" s="213">
        <f t="shared" si="0"/>
        <v>0</v>
      </c>
      <c r="H13" s="213">
        <f t="shared" si="1"/>
        <v>0</v>
      </c>
      <c r="I13" s="213">
        <f t="shared" si="2"/>
        <v>0</v>
      </c>
      <c r="J13" s="213">
        <f t="shared" si="3"/>
        <v>0</v>
      </c>
      <c r="N13" s="24"/>
      <c r="O13" s="24"/>
      <c r="P13" s="24"/>
      <c r="Q13" s="24"/>
      <c r="R13" s="24"/>
      <c r="S13" s="24"/>
      <c r="T13" s="24"/>
      <c r="U13" s="15"/>
    </row>
    <row r="14" spans="1:21">
      <c r="A14" s="215" t="s">
        <v>112</v>
      </c>
      <c r="B14" s="213">
        <v>7</v>
      </c>
      <c r="C14" s="213">
        <v>0</v>
      </c>
      <c r="D14" s="213">
        <v>1</v>
      </c>
      <c r="E14" s="213">
        <v>179000</v>
      </c>
      <c r="F14" s="213">
        <v>0</v>
      </c>
      <c r="G14" s="213">
        <f t="shared" si="0"/>
        <v>0</v>
      </c>
      <c r="H14" s="213">
        <f t="shared" si="1"/>
        <v>0</v>
      </c>
      <c r="I14" s="213">
        <f t="shared" si="2"/>
        <v>0</v>
      </c>
      <c r="J14" s="213">
        <f t="shared" si="3"/>
        <v>0</v>
      </c>
      <c r="N14" s="24"/>
      <c r="O14" s="24"/>
      <c r="P14" s="24"/>
      <c r="Q14" s="24"/>
      <c r="R14" s="24"/>
      <c r="S14" s="24"/>
      <c r="T14" s="24"/>
      <c r="U14" s="15"/>
    </row>
    <row r="15" spans="1:21">
      <c r="A15" s="215" t="s">
        <v>113</v>
      </c>
      <c r="B15" s="213">
        <v>11</v>
      </c>
      <c r="C15" s="213">
        <v>0</v>
      </c>
      <c r="D15" s="213">
        <v>0</v>
      </c>
      <c r="E15" s="213">
        <v>0</v>
      </c>
      <c r="F15" s="213">
        <v>0</v>
      </c>
      <c r="G15" s="213">
        <f t="shared" si="0"/>
        <v>0</v>
      </c>
      <c r="H15" s="213">
        <f t="shared" si="1"/>
        <v>0</v>
      </c>
      <c r="I15" s="213">
        <f t="shared" si="2"/>
        <v>0</v>
      </c>
      <c r="J15" s="213">
        <f t="shared" si="3"/>
        <v>0</v>
      </c>
      <c r="N15" s="24"/>
      <c r="O15" s="24"/>
      <c r="P15" s="24"/>
      <c r="Q15" s="24"/>
      <c r="R15" s="24"/>
      <c r="S15" s="24"/>
      <c r="T15" s="24"/>
      <c r="U15" s="15"/>
    </row>
    <row r="16" spans="1:21">
      <c r="A16" s="215" t="s">
        <v>114</v>
      </c>
      <c r="B16" s="213">
        <v>3</v>
      </c>
      <c r="C16" s="213">
        <v>2</v>
      </c>
      <c r="D16" s="213">
        <v>3</v>
      </c>
      <c r="E16" s="213">
        <v>567000</v>
      </c>
      <c r="F16" s="213">
        <v>960000</v>
      </c>
      <c r="G16" s="213">
        <f t="shared" si="0"/>
        <v>0</v>
      </c>
      <c r="H16" s="213">
        <f t="shared" si="1"/>
        <v>0</v>
      </c>
      <c r="I16" s="213">
        <f t="shared" si="2"/>
        <v>0</v>
      </c>
      <c r="J16" s="213">
        <f t="shared" si="3"/>
        <v>0</v>
      </c>
      <c r="N16" s="24"/>
      <c r="O16" s="24"/>
      <c r="P16" s="24"/>
      <c r="Q16" s="24"/>
      <c r="R16" s="24"/>
      <c r="S16" s="24"/>
      <c r="T16" s="24"/>
      <c r="U16" s="15"/>
    </row>
    <row r="17" spans="1:21">
      <c r="A17" s="215" t="s">
        <v>115</v>
      </c>
      <c r="B17" s="213">
        <v>6</v>
      </c>
      <c r="C17" s="213">
        <v>6</v>
      </c>
      <c r="D17" s="213">
        <v>6</v>
      </c>
      <c r="E17" s="213">
        <v>984000</v>
      </c>
      <c r="F17" s="213">
        <v>2880000</v>
      </c>
      <c r="G17" s="213">
        <f t="shared" si="0"/>
        <v>0</v>
      </c>
      <c r="H17" s="213">
        <f t="shared" si="1"/>
        <v>0</v>
      </c>
      <c r="I17" s="213">
        <f t="shared" si="2"/>
        <v>0</v>
      </c>
      <c r="J17" s="213">
        <f t="shared" si="3"/>
        <v>0</v>
      </c>
      <c r="N17" s="24"/>
      <c r="O17" s="24"/>
      <c r="P17" s="24"/>
      <c r="Q17" s="24"/>
      <c r="R17" s="24"/>
      <c r="S17" s="24"/>
      <c r="T17" s="24"/>
      <c r="U17" s="15"/>
    </row>
    <row r="18" spans="1:21">
      <c r="A18" s="215" t="s">
        <v>116</v>
      </c>
      <c r="B18" s="213">
        <v>11</v>
      </c>
      <c r="C18" s="213">
        <v>4</v>
      </c>
      <c r="D18" s="213">
        <v>11</v>
      </c>
      <c r="E18" s="213">
        <v>2179000</v>
      </c>
      <c r="F18" s="213">
        <v>1920000</v>
      </c>
      <c r="G18" s="213">
        <f t="shared" si="0"/>
        <v>0</v>
      </c>
      <c r="H18" s="213">
        <f t="shared" si="1"/>
        <v>0</v>
      </c>
      <c r="I18" s="213">
        <f t="shared" si="2"/>
        <v>0</v>
      </c>
      <c r="J18" s="213">
        <f t="shared" si="3"/>
        <v>0</v>
      </c>
      <c r="N18" s="24"/>
      <c r="O18" s="24"/>
      <c r="P18" s="24"/>
      <c r="Q18" s="24"/>
      <c r="R18" s="24"/>
      <c r="S18" s="24"/>
      <c r="T18" s="24"/>
      <c r="U18" s="15"/>
    </row>
    <row r="19" spans="1:21">
      <c r="A19" s="215" t="s">
        <v>117</v>
      </c>
      <c r="B19" s="213">
        <v>6</v>
      </c>
      <c r="C19" s="213">
        <v>5</v>
      </c>
      <c r="D19" s="213">
        <v>5</v>
      </c>
      <c r="E19" s="213">
        <v>1015000</v>
      </c>
      <c r="F19" s="213">
        <v>2400000</v>
      </c>
      <c r="G19" s="213">
        <f t="shared" si="0"/>
        <v>0</v>
      </c>
      <c r="H19" s="213">
        <f t="shared" si="1"/>
        <v>0</v>
      </c>
      <c r="I19" s="213">
        <f t="shared" si="2"/>
        <v>0</v>
      </c>
      <c r="J19" s="213">
        <f t="shared" si="3"/>
        <v>0</v>
      </c>
      <c r="N19" s="24"/>
      <c r="O19" s="24"/>
      <c r="P19" s="24"/>
      <c r="Q19" s="24"/>
      <c r="R19" s="24"/>
      <c r="S19" s="24"/>
      <c r="T19" s="24"/>
      <c r="U19" s="15"/>
    </row>
    <row r="20" spans="1:21">
      <c r="A20" s="215" t="s">
        <v>118</v>
      </c>
      <c r="B20" s="213">
        <v>1</v>
      </c>
      <c r="C20" s="213">
        <v>0</v>
      </c>
      <c r="D20" s="213">
        <v>1</v>
      </c>
      <c r="E20" s="213">
        <v>209000</v>
      </c>
      <c r="F20" s="213">
        <v>0</v>
      </c>
      <c r="G20" s="213">
        <f t="shared" si="0"/>
        <v>0</v>
      </c>
      <c r="H20" s="213">
        <f t="shared" si="1"/>
        <v>0</v>
      </c>
      <c r="I20" s="213">
        <f t="shared" si="2"/>
        <v>0</v>
      </c>
      <c r="J20" s="213">
        <f t="shared" si="3"/>
        <v>0</v>
      </c>
      <c r="N20" s="24"/>
      <c r="O20" s="24"/>
      <c r="P20" s="24"/>
      <c r="Q20" s="24"/>
      <c r="R20" s="24"/>
      <c r="S20" s="24"/>
      <c r="T20" s="24"/>
      <c r="U20" s="15"/>
    </row>
    <row r="21" spans="1:21">
      <c r="A21" s="215" t="s">
        <v>120</v>
      </c>
      <c r="B21" s="213">
        <v>0</v>
      </c>
      <c r="C21" s="213">
        <v>0</v>
      </c>
      <c r="D21" s="213">
        <v>0</v>
      </c>
      <c r="E21" s="213">
        <v>0</v>
      </c>
      <c r="F21" s="213">
        <v>0</v>
      </c>
      <c r="G21" s="213">
        <f t="shared" si="0"/>
        <v>0</v>
      </c>
      <c r="H21" s="213">
        <f t="shared" si="1"/>
        <v>0</v>
      </c>
      <c r="I21" s="213">
        <f t="shared" si="2"/>
        <v>0</v>
      </c>
      <c r="J21" s="213">
        <f t="shared" si="3"/>
        <v>0</v>
      </c>
      <c r="N21" s="24"/>
      <c r="O21" s="24"/>
      <c r="P21" s="24"/>
      <c r="Q21" s="24"/>
      <c r="R21" s="24"/>
      <c r="S21" s="24"/>
      <c r="T21" s="24"/>
      <c r="U21" s="15"/>
    </row>
    <row r="22" spans="1:21">
      <c r="A22" s="215" t="s">
        <v>121</v>
      </c>
      <c r="B22" s="213">
        <v>12</v>
      </c>
      <c r="C22" s="213">
        <v>1</v>
      </c>
      <c r="D22" s="213">
        <v>4</v>
      </c>
      <c r="E22" s="213">
        <v>746000</v>
      </c>
      <c r="F22" s="213">
        <v>480000</v>
      </c>
      <c r="G22" s="213">
        <f t="shared" si="0"/>
        <v>0</v>
      </c>
      <c r="H22" s="213">
        <f t="shared" si="1"/>
        <v>0</v>
      </c>
      <c r="I22" s="213">
        <f t="shared" si="2"/>
        <v>0</v>
      </c>
      <c r="J22" s="213">
        <f t="shared" si="3"/>
        <v>0</v>
      </c>
      <c r="N22" s="24"/>
      <c r="O22" s="24"/>
      <c r="P22" s="24"/>
      <c r="Q22" s="24"/>
      <c r="R22" s="24"/>
      <c r="S22" s="24"/>
      <c r="T22" s="24"/>
      <c r="U22" s="15"/>
    </row>
    <row r="23" spans="1:21">
      <c r="A23" s="215" t="s">
        <v>122</v>
      </c>
      <c r="B23" s="213">
        <v>8</v>
      </c>
      <c r="C23" s="213">
        <v>0</v>
      </c>
      <c r="D23" s="213">
        <v>1</v>
      </c>
      <c r="E23" s="213">
        <v>209000</v>
      </c>
      <c r="F23" s="213">
        <v>0</v>
      </c>
      <c r="G23" s="213">
        <f t="shared" si="0"/>
        <v>0</v>
      </c>
      <c r="H23" s="213">
        <f t="shared" si="1"/>
        <v>0</v>
      </c>
      <c r="I23" s="213">
        <f t="shared" si="2"/>
        <v>0</v>
      </c>
      <c r="J23" s="213">
        <f t="shared" si="3"/>
        <v>0</v>
      </c>
      <c r="N23" s="24"/>
      <c r="O23" s="24"/>
      <c r="P23" s="24"/>
      <c r="Q23" s="24"/>
      <c r="R23" s="24"/>
      <c r="S23" s="24"/>
      <c r="T23" s="24"/>
      <c r="U23" s="15"/>
    </row>
    <row r="24" spans="1:21">
      <c r="A24" s="215" t="s">
        <v>123</v>
      </c>
      <c r="B24" s="213">
        <v>1</v>
      </c>
      <c r="C24" s="213">
        <v>0</v>
      </c>
      <c r="D24" s="213">
        <v>0</v>
      </c>
      <c r="E24" s="213">
        <v>0</v>
      </c>
      <c r="F24" s="213">
        <v>0</v>
      </c>
      <c r="G24" s="213">
        <f t="shared" si="0"/>
        <v>0</v>
      </c>
      <c r="H24" s="213">
        <f t="shared" si="1"/>
        <v>0</v>
      </c>
      <c r="I24" s="213">
        <f t="shared" si="2"/>
        <v>0</v>
      </c>
      <c r="J24" s="213">
        <f t="shared" si="3"/>
        <v>0</v>
      </c>
      <c r="N24" s="24"/>
      <c r="O24" s="24"/>
      <c r="P24" s="24"/>
      <c r="Q24" s="24"/>
      <c r="R24" s="24"/>
      <c r="S24" s="24"/>
      <c r="T24" s="24"/>
      <c r="U24" s="15"/>
    </row>
    <row r="25" spans="1:21">
      <c r="A25" s="215" t="s">
        <v>151</v>
      </c>
      <c r="B25" s="213">
        <v>6</v>
      </c>
      <c r="C25" s="213">
        <v>4</v>
      </c>
      <c r="D25" s="213">
        <v>1</v>
      </c>
      <c r="E25" s="213">
        <v>179000</v>
      </c>
      <c r="F25" s="213">
        <v>1920000</v>
      </c>
      <c r="G25" s="213">
        <f t="shared" si="0"/>
        <v>0</v>
      </c>
      <c r="H25" s="213">
        <f t="shared" si="1"/>
        <v>0</v>
      </c>
      <c r="I25" s="213">
        <f t="shared" si="2"/>
        <v>0</v>
      </c>
      <c r="J25" s="213">
        <f t="shared" si="3"/>
        <v>0</v>
      </c>
      <c r="N25" s="24"/>
      <c r="O25" s="24"/>
      <c r="P25" s="24"/>
      <c r="Q25" s="24"/>
      <c r="R25" s="24"/>
      <c r="S25" s="24"/>
      <c r="T25" s="24"/>
      <c r="U25" s="15"/>
    </row>
    <row r="26" spans="1:21">
      <c r="A26" s="215" t="s">
        <v>125</v>
      </c>
      <c r="B26" s="213">
        <v>2</v>
      </c>
      <c r="C26" s="213">
        <v>1</v>
      </c>
      <c r="D26" s="213">
        <v>0</v>
      </c>
      <c r="E26" s="213">
        <v>0</v>
      </c>
      <c r="F26" s="213">
        <v>480000</v>
      </c>
      <c r="G26" s="213">
        <f t="shared" si="0"/>
        <v>0</v>
      </c>
      <c r="H26" s="213">
        <f t="shared" si="1"/>
        <v>0</v>
      </c>
      <c r="I26" s="213">
        <f t="shared" si="2"/>
        <v>0</v>
      </c>
      <c r="J26" s="213">
        <f t="shared" si="3"/>
        <v>0</v>
      </c>
      <c r="N26" s="24"/>
      <c r="O26" s="24"/>
      <c r="P26" s="24"/>
      <c r="Q26" s="24"/>
      <c r="R26" s="24"/>
      <c r="S26" s="24"/>
      <c r="T26" s="24"/>
      <c r="U26" s="15"/>
    </row>
    <row r="27" spans="1:21">
      <c r="A27" s="215" t="s">
        <v>116</v>
      </c>
      <c r="B27" s="213">
        <v>11</v>
      </c>
      <c r="C27" s="213">
        <v>4</v>
      </c>
      <c r="D27" s="213">
        <v>11</v>
      </c>
      <c r="E27" s="213">
        <v>2179000</v>
      </c>
      <c r="F27" s="213">
        <v>1920000</v>
      </c>
      <c r="G27" s="213">
        <f t="shared" si="0"/>
        <v>0</v>
      </c>
      <c r="H27" s="213">
        <f t="shared" si="1"/>
        <v>0</v>
      </c>
      <c r="I27" s="213">
        <f t="shared" si="2"/>
        <v>0</v>
      </c>
      <c r="J27" s="213">
        <f t="shared" si="3"/>
        <v>0</v>
      </c>
      <c r="N27" s="24"/>
      <c r="O27" s="24"/>
      <c r="P27" s="24"/>
      <c r="Q27" s="24"/>
      <c r="R27" s="24"/>
      <c r="S27" s="24"/>
      <c r="T27" s="24"/>
      <c r="U27" s="15"/>
    </row>
    <row r="28" spans="1:21">
      <c r="A28" s="215" t="s">
        <v>126</v>
      </c>
      <c r="B28" s="213">
        <v>0</v>
      </c>
      <c r="C28" s="213">
        <v>0</v>
      </c>
      <c r="D28" s="213">
        <v>0</v>
      </c>
      <c r="E28" s="213">
        <v>0</v>
      </c>
      <c r="F28" s="213">
        <v>0</v>
      </c>
      <c r="G28" s="213">
        <f t="shared" si="0"/>
        <v>0</v>
      </c>
      <c r="H28" s="213">
        <f t="shared" si="1"/>
        <v>0</v>
      </c>
      <c r="I28" s="213">
        <f t="shared" si="2"/>
        <v>0</v>
      </c>
      <c r="J28" s="213">
        <f t="shared" si="3"/>
        <v>0</v>
      </c>
      <c r="N28" s="24"/>
      <c r="O28" s="24"/>
      <c r="P28" s="24"/>
      <c r="Q28" s="24"/>
      <c r="R28" s="24"/>
      <c r="S28" s="24"/>
      <c r="T28" s="24"/>
      <c r="U28" s="15"/>
    </row>
    <row r="29" spans="1:21">
      <c r="A29" s="215" t="s">
        <v>128</v>
      </c>
      <c r="B29" s="213">
        <v>2</v>
      </c>
      <c r="C29" s="213">
        <v>0</v>
      </c>
      <c r="D29" s="213">
        <v>2</v>
      </c>
      <c r="E29" s="213">
        <v>298000</v>
      </c>
      <c r="F29" s="213">
        <v>0</v>
      </c>
      <c r="G29" s="213">
        <f t="shared" si="0"/>
        <v>0</v>
      </c>
      <c r="H29" s="213">
        <f t="shared" si="1"/>
        <v>0</v>
      </c>
      <c r="I29" s="213">
        <f t="shared" si="2"/>
        <v>0</v>
      </c>
      <c r="J29" s="213">
        <f t="shared" si="3"/>
        <v>0</v>
      </c>
      <c r="N29" s="24"/>
      <c r="O29" s="24"/>
      <c r="P29" s="24"/>
      <c r="Q29" s="24"/>
      <c r="R29" s="24"/>
      <c r="S29" s="24"/>
      <c r="T29" s="24"/>
      <c r="U29" s="15"/>
    </row>
    <row r="30" spans="1:21">
      <c r="A30" s="215" t="s">
        <v>129</v>
      </c>
      <c r="B30" s="213">
        <v>10</v>
      </c>
      <c r="C30" s="213">
        <v>2</v>
      </c>
      <c r="D30" s="213">
        <v>3</v>
      </c>
      <c r="E30" s="213">
        <v>507000</v>
      </c>
      <c r="F30" s="213">
        <v>960000</v>
      </c>
      <c r="G30" s="213">
        <f t="shared" si="0"/>
        <v>0</v>
      </c>
      <c r="H30" s="213">
        <f t="shared" si="1"/>
        <v>0</v>
      </c>
      <c r="I30" s="213">
        <f t="shared" si="2"/>
        <v>0</v>
      </c>
      <c r="J30" s="213">
        <f t="shared" si="3"/>
        <v>0</v>
      </c>
      <c r="N30" s="24"/>
      <c r="O30" s="24"/>
      <c r="P30" s="24"/>
      <c r="Q30" s="24"/>
      <c r="R30" s="24"/>
      <c r="S30" s="24"/>
      <c r="T30" s="24"/>
      <c r="U30" s="15"/>
    </row>
    <row r="31" spans="1:21">
      <c r="A31" s="215" t="s">
        <v>130</v>
      </c>
      <c r="B31" s="213">
        <v>4</v>
      </c>
      <c r="C31" s="213">
        <v>0</v>
      </c>
      <c r="D31" s="213">
        <v>2</v>
      </c>
      <c r="E31" s="213">
        <v>358000</v>
      </c>
      <c r="F31" s="213">
        <v>0</v>
      </c>
      <c r="G31" s="213">
        <f t="shared" si="0"/>
        <v>0</v>
      </c>
      <c r="H31" s="213">
        <f t="shared" si="1"/>
        <v>0</v>
      </c>
      <c r="I31" s="213">
        <f t="shared" si="2"/>
        <v>0</v>
      </c>
      <c r="J31" s="213">
        <f t="shared" si="3"/>
        <v>0</v>
      </c>
      <c r="N31" s="24"/>
      <c r="O31" s="24"/>
      <c r="P31" s="24"/>
      <c r="Q31" s="24"/>
      <c r="R31" s="24"/>
      <c r="S31" s="24"/>
      <c r="T31" s="24"/>
      <c r="U31" s="15"/>
    </row>
    <row r="32" spans="1:21">
      <c r="A32" s="215" t="s">
        <v>131</v>
      </c>
      <c r="B32" s="213">
        <v>0</v>
      </c>
      <c r="C32" s="213">
        <v>0</v>
      </c>
      <c r="D32" s="213">
        <v>0</v>
      </c>
      <c r="E32" s="213">
        <v>0</v>
      </c>
      <c r="F32" s="213">
        <v>0</v>
      </c>
      <c r="G32" s="213">
        <f t="shared" si="0"/>
        <v>0</v>
      </c>
      <c r="H32" s="213">
        <f t="shared" si="1"/>
        <v>0</v>
      </c>
      <c r="I32" s="213">
        <f t="shared" si="2"/>
        <v>0</v>
      </c>
      <c r="J32" s="213">
        <f t="shared" si="3"/>
        <v>0</v>
      </c>
      <c r="N32" s="24"/>
      <c r="O32" s="24"/>
      <c r="P32" s="24"/>
      <c r="Q32" s="24"/>
      <c r="R32" s="24"/>
      <c r="S32" s="24"/>
      <c r="T32" s="24"/>
      <c r="U32" s="15"/>
    </row>
    <row r="33" spans="1:21">
      <c r="A33" s="215" t="s">
        <v>146</v>
      </c>
      <c r="B33" s="213">
        <v>6</v>
      </c>
      <c r="C33" s="213">
        <v>2</v>
      </c>
      <c r="D33" s="213">
        <v>2</v>
      </c>
      <c r="E33" s="213">
        <v>358000</v>
      </c>
      <c r="F33" s="213">
        <v>960000</v>
      </c>
      <c r="G33" s="213">
        <f t="shared" si="0"/>
        <v>0</v>
      </c>
      <c r="H33" s="213">
        <f t="shared" si="1"/>
        <v>0</v>
      </c>
      <c r="I33" s="213">
        <f t="shared" si="2"/>
        <v>0</v>
      </c>
      <c r="J33" s="213">
        <f t="shared" si="3"/>
        <v>0</v>
      </c>
      <c r="N33" s="24"/>
      <c r="O33" s="24"/>
      <c r="P33" s="24"/>
      <c r="Q33" s="24"/>
      <c r="R33" s="24"/>
      <c r="S33" s="24"/>
      <c r="T33" s="24"/>
      <c r="U33" s="15"/>
    </row>
    <row r="34" spans="1:21">
      <c r="A34" s="215" t="s">
        <v>132</v>
      </c>
      <c r="B34" s="213">
        <v>2</v>
      </c>
      <c r="C34" s="213">
        <v>0</v>
      </c>
      <c r="D34" s="213">
        <v>0</v>
      </c>
      <c r="E34" s="213">
        <v>0</v>
      </c>
      <c r="F34" s="213">
        <v>0</v>
      </c>
      <c r="G34" s="213">
        <f t="shared" ref="G34:G61" si="10">IF(C34&gt;=10, C34*30000, IF(C34&gt;=7, C34*25000, 0))</f>
        <v>0</v>
      </c>
      <c r="H34" s="213">
        <f t="shared" ref="H34:H61" si="11">IF(B34&gt;=80, B34*6000, 0)</f>
        <v>0</v>
      </c>
      <c r="I34" s="213">
        <f t="shared" ref="I34:I61" si="12">IF(E34&gt;7000000, E34*0.06, IF(E34&gt;5000000, E34*0.04, IF(E34&gt;3000000, E34*0.03, 0)))</f>
        <v>0</v>
      </c>
      <c r="J34" s="213">
        <f t="shared" ref="J34:J65" si="13">G34+H34+I34</f>
        <v>0</v>
      </c>
      <c r="N34" s="24"/>
      <c r="O34" s="24"/>
      <c r="P34" s="24"/>
      <c r="Q34" s="24"/>
      <c r="R34" s="24"/>
      <c r="S34" s="24"/>
      <c r="T34" s="24"/>
      <c r="U34" s="15"/>
    </row>
    <row r="35" spans="1:21">
      <c r="A35" s="215" t="s">
        <v>143</v>
      </c>
      <c r="B35" s="213">
        <v>66</v>
      </c>
      <c r="C35" s="213">
        <v>2</v>
      </c>
      <c r="D35" s="213">
        <v>1</v>
      </c>
      <c r="E35" s="213">
        <v>179000</v>
      </c>
      <c r="F35" s="213">
        <v>990000</v>
      </c>
      <c r="G35" s="213">
        <f t="shared" si="10"/>
        <v>0</v>
      </c>
      <c r="H35" s="213">
        <f t="shared" si="11"/>
        <v>0</v>
      </c>
      <c r="I35" s="213">
        <f t="shared" si="12"/>
        <v>0</v>
      </c>
      <c r="J35" s="213">
        <f t="shared" si="13"/>
        <v>0</v>
      </c>
      <c r="N35" s="24"/>
      <c r="O35" s="24"/>
      <c r="P35" s="24"/>
      <c r="Q35" s="24"/>
      <c r="R35" s="24"/>
      <c r="S35" s="24"/>
      <c r="T35" s="24"/>
      <c r="U35" s="15"/>
    </row>
    <row r="36" spans="1:21">
      <c r="A36" s="215" t="s">
        <v>133</v>
      </c>
      <c r="B36" s="213">
        <v>6</v>
      </c>
      <c r="C36" s="213">
        <v>17</v>
      </c>
      <c r="D36" s="213">
        <v>3</v>
      </c>
      <c r="E36" s="213">
        <v>597000</v>
      </c>
      <c r="F36" s="213">
        <v>608000</v>
      </c>
      <c r="G36" s="213">
        <f t="shared" si="10"/>
        <v>510000</v>
      </c>
      <c r="H36" s="213">
        <f t="shared" si="11"/>
        <v>0</v>
      </c>
      <c r="I36" s="213">
        <f t="shared" si="12"/>
        <v>0</v>
      </c>
      <c r="J36" s="213">
        <f t="shared" si="13"/>
        <v>510000</v>
      </c>
      <c r="N36" s="24"/>
      <c r="O36" s="24"/>
      <c r="P36" s="24"/>
      <c r="Q36" s="24"/>
      <c r="R36" s="24"/>
      <c r="S36" s="24"/>
      <c r="T36" s="24"/>
      <c r="U36" s="15"/>
    </row>
    <row r="37" spans="1:21">
      <c r="A37" s="215" t="s">
        <v>134</v>
      </c>
      <c r="B37" s="213">
        <v>9</v>
      </c>
      <c r="C37" s="213">
        <v>0</v>
      </c>
      <c r="D37" s="213">
        <v>2</v>
      </c>
      <c r="E37" s="213">
        <v>388000</v>
      </c>
      <c r="F37" s="213">
        <v>0</v>
      </c>
      <c r="G37" s="213">
        <f t="shared" si="10"/>
        <v>0</v>
      </c>
      <c r="H37" s="213">
        <f t="shared" si="11"/>
        <v>0</v>
      </c>
      <c r="I37" s="213">
        <f t="shared" si="12"/>
        <v>0</v>
      </c>
      <c r="J37" s="213">
        <f t="shared" si="13"/>
        <v>0</v>
      </c>
      <c r="N37" s="24"/>
      <c r="O37" s="24"/>
      <c r="P37" s="24"/>
      <c r="Q37" s="24"/>
      <c r="R37" s="24"/>
      <c r="S37" s="24"/>
      <c r="T37" s="24"/>
      <c r="U37" s="15"/>
    </row>
    <row r="38" spans="1:21">
      <c r="A38" s="215" t="s">
        <v>135</v>
      </c>
      <c r="B38" s="213">
        <v>8</v>
      </c>
      <c r="C38" s="213">
        <v>0</v>
      </c>
      <c r="D38" s="213">
        <v>0</v>
      </c>
      <c r="E38" s="213">
        <v>0</v>
      </c>
      <c r="F38" s="213">
        <v>0</v>
      </c>
      <c r="G38" s="213">
        <f t="shared" si="10"/>
        <v>0</v>
      </c>
      <c r="H38" s="213">
        <f t="shared" si="11"/>
        <v>0</v>
      </c>
      <c r="I38" s="213">
        <f t="shared" si="12"/>
        <v>0</v>
      </c>
      <c r="J38" s="213">
        <f t="shared" si="13"/>
        <v>0</v>
      </c>
      <c r="N38" s="24"/>
      <c r="O38" s="24"/>
      <c r="P38" s="24"/>
      <c r="Q38" s="24"/>
      <c r="R38" s="24"/>
      <c r="S38" s="24"/>
      <c r="T38" s="24"/>
      <c r="U38" s="15"/>
    </row>
    <row r="39" spans="1:21">
      <c r="A39" s="215" t="s">
        <v>151</v>
      </c>
      <c r="B39" s="213">
        <v>6</v>
      </c>
      <c r="C39" s="213">
        <v>4</v>
      </c>
      <c r="D39" s="213">
        <v>1</v>
      </c>
      <c r="E39" s="213">
        <v>179000</v>
      </c>
      <c r="F39" s="213">
        <v>1920000</v>
      </c>
      <c r="G39" s="213">
        <f t="shared" si="10"/>
        <v>0</v>
      </c>
      <c r="H39" s="213">
        <f t="shared" si="11"/>
        <v>0</v>
      </c>
      <c r="I39" s="213">
        <f t="shared" si="12"/>
        <v>0</v>
      </c>
      <c r="J39" s="213">
        <f t="shared" si="13"/>
        <v>0</v>
      </c>
      <c r="N39" s="24"/>
      <c r="O39" s="24"/>
      <c r="P39" s="24"/>
      <c r="Q39" s="24"/>
      <c r="R39" s="24"/>
      <c r="S39" s="24"/>
      <c r="T39" s="24"/>
      <c r="U39" s="15"/>
    </row>
    <row r="40" spans="1:21">
      <c r="A40" s="215" t="s">
        <v>136</v>
      </c>
      <c r="B40" s="213">
        <v>0</v>
      </c>
      <c r="C40" s="213">
        <v>0</v>
      </c>
      <c r="D40" s="213">
        <v>1</v>
      </c>
      <c r="E40" s="213">
        <v>179000</v>
      </c>
      <c r="F40" s="213">
        <v>0</v>
      </c>
      <c r="G40" s="213">
        <f t="shared" si="10"/>
        <v>0</v>
      </c>
      <c r="H40" s="213">
        <f t="shared" si="11"/>
        <v>0</v>
      </c>
      <c r="I40" s="213">
        <f t="shared" si="12"/>
        <v>0</v>
      </c>
      <c r="J40" s="213">
        <f t="shared" si="13"/>
        <v>0</v>
      </c>
      <c r="N40" s="24"/>
      <c r="O40" s="24"/>
      <c r="P40" s="24"/>
      <c r="Q40" s="24"/>
      <c r="R40" s="24"/>
      <c r="S40" s="24"/>
      <c r="T40" s="24"/>
      <c r="U40" s="15"/>
    </row>
    <row r="41" spans="1:21">
      <c r="A41" s="215" t="s">
        <v>116</v>
      </c>
      <c r="B41" s="213">
        <v>11</v>
      </c>
      <c r="C41" s="213">
        <v>4</v>
      </c>
      <c r="D41" s="213">
        <v>11</v>
      </c>
      <c r="E41" s="213">
        <v>2179000</v>
      </c>
      <c r="F41" s="213">
        <v>1920000</v>
      </c>
      <c r="G41" s="213">
        <f t="shared" si="10"/>
        <v>0</v>
      </c>
      <c r="H41" s="213">
        <f t="shared" si="11"/>
        <v>0</v>
      </c>
      <c r="I41" s="213">
        <f t="shared" si="12"/>
        <v>0</v>
      </c>
      <c r="J41" s="213">
        <f t="shared" si="13"/>
        <v>0</v>
      </c>
      <c r="N41" s="24"/>
      <c r="O41" s="24"/>
      <c r="P41" s="24"/>
      <c r="Q41" s="24"/>
      <c r="R41" s="24"/>
      <c r="S41" s="24"/>
      <c r="T41" s="24"/>
      <c r="U41" s="15"/>
    </row>
    <row r="42" spans="1:21">
      <c r="A42" s="215" t="s">
        <v>137</v>
      </c>
      <c r="B42" s="213">
        <v>0</v>
      </c>
      <c r="C42" s="213">
        <v>0</v>
      </c>
      <c r="D42" s="213">
        <v>0</v>
      </c>
      <c r="E42" s="213">
        <v>0</v>
      </c>
      <c r="F42" s="213">
        <v>0</v>
      </c>
      <c r="G42" s="213">
        <f t="shared" si="10"/>
        <v>0</v>
      </c>
      <c r="H42" s="213">
        <f t="shared" si="11"/>
        <v>0</v>
      </c>
      <c r="I42" s="213">
        <f t="shared" si="12"/>
        <v>0</v>
      </c>
      <c r="J42" s="213">
        <f t="shared" si="13"/>
        <v>0</v>
      </c>
      <c r="N42" s="24"/>
      <c r="O42" s="24"/>
      <c r="P42" s="24"/>
      <c r="Q42" s="24"/>
      <c r="R42" s="24"/>
      <c r="S42" s="24"/>
      <c r="T42" s="24"/>
      <c r="U42" s="15"/>
    </row>
    <row r="43" spans="1:21">
      <c r="A43" s="215" t="s">
        <v>138</v>
      </c>
      <c r="B43" s="213">
        <v>0</v>
      </c>
      <c r="C43" s="213">
        <v>0</v>
      </c>
      <c r="D43" s="213">
        <v>0</v>
      </c>
      <c r="E43" s="213">
        <v>0</v>
      </c>
      <c r="F43" s="213">
        <v>0</v>
      </c>
      <c r="G43" s="213">
        <f t="shared" si="10"/>
        <v>0</v>
      </c>
      <c r="H43" s="213">
        <f t="shared" si="11"/>
        <v>0</v>
      </c>
      <c r="I43" s="213">
        <f t="shared" si="12"/>
        <v>0</v>
      </c>
      <c r="J43" s="213">
        <f t="shared" si="13"/>
        <v>0</v>
      </c>
      <c r="N43" s="24"/>
      <c r="O43" s="24"/>
      <c r="P43" s="24"/>
      <c r="Q43" s="24"/>
      <c r="R43" s="24"/>
      <c r="S43" s="24"/>
      <c r="T43" s="24"/>
      <c r="U43" s="15"/>
    </row>
    <row r="44" spans="1:21">
      <c r="A44" s="215" t="s">
        <v>139</v>
      </c>
      <c r="B44" s="213">
        <v>28</v>
      </c>
      <c r="C44" s="213">
        <v>5</v>
      </c>
      <c r="D44" s="213">
        <v>3</v>
      </c>
      <c r="E44" s="213">
        <v>627000</v>
      </c>
      <c r="F44" s="213">
        <v>2400000</v>
      </c>
      <c r="G44" s="213">
        <f t="shared" si="10"/>
        <v>0</v>
      </c>
      <c r="H44" s="213">
        <f t="shared" si="11"/>
        <v>0</v>
      </c>
      <c r="I44" s="213">
        <f t="shared" si="12"/>
        <v>0</v>
      </c>
      <c r="J44" s="213">
        <f t="shared" si="13"/>
        <v>0</v>
      </c>
      <c r="N44" s="24"/>
      <c r="O44" s="24"/>
      <c r="P44" s="24"/>
      <c r="Q44" s="24"/>
      <c r="R44" s="24"/>
      <c r="S44" s="24"/>
      <c r="T44" s="24"/>
      <c r="U44" s="15"/>
    </row>
    <row r="45" spans="1:21">
      <c r="A45" s="215" t="s">
        <v>140</v>
      </c>
      <c r="B45" s="213">
        <v>13</v>
      </c>
      <c r="C45" s="213">
        <v>1</v>
      </c>
      <c r="D45" s="213">
        <v>0</v>
      </c>
      <c r="E45" s="213">
        <v>0</v>
      </c>
      <c r="F45" s="213">
        <v>480000</v>
      </c>
      <c r="G45" s="213">
        <f t="shared" si="10"/>
        <v>0</v>
      </c>
      <c r="H45" s="213">
        <f t="shared" si="11"/>
        <v>0</v>
      </c>
      <c r="I45" s="213">
        <f t="shared" si="12"/>
        <v>0</v>
      </c>
      <c r="J45" s="213">
        <f t="shared" si="13"/>
        <v>0</v>
      </c>
      <c r="N45" s="24"/>
      <c r="O45" s="24"/>
      <c r="P45" s="24"/>
      <c r="Q45" s="24"/>
      <c r="R45" s="24"/>
      <c r="S45" s="24"/>
      <c r="T45" s="24"/>
      <c r="U45" s="15"/>
    </row>
    <row r="46" spans="1:21">
      <c r="A46" s="215" t="s">
        <v>141</v>
      </c>
      <c r="B46" s="213">
        <v>19</v>
      </c>
      <c r="C46" s="213">
        <v>2</v>
      </c>
      <c r="D46" s="213">
        <v>0</v>
      </c>
      <c r="E46" s="213">
        <v>0</v>
      </c>
      <c r="F46" s="213">
        <v>960000</v>
      </c>
      <c r="G46" s="213">
        <f t="shared" si="10"/>
        <v>0</v>
      </c>
      <c r="H46" s="213">
        <f t="shared" si="11"/>
        <v>0</v>
      </c>
      <c r="I46" s="213">
        <f t="shared" si="12"/>
        <v>0</v>
      </c>
      <c r="J46" s="213">
        <f t="shared" si="13"/>
        <v>0</v>
      </c>
      <c r="N46" s="24"/>
      <c r="O46" s="24"/>
      <c r="P46" s="24"/>
      <c r="Q46" s="24"/>
      <c r="R46" s="24"/>
      <c r="S46" s="24"/>
      <c r="T46" s="24"/>
      <c r="U46" s="15"/>
    </row>
    <row r="47" spans="1:21">
      <c r="A47" s="215" t="s">
        <v>142</v>
      </c>
      <c r="B47" s="213">
        <v>13</v>
      </c>
      <c r="C47" s="213">
        <v>1</v>
      </c>
      <c r="D47" s="213">
        <v>0</v>
      </c>
      <c r="E47" s="213">
        <v>0</v>
      </c>
      <c r="F47" s="213">
        <v>480000</v>
      </c>
      <c r="G47" s="213">
        <f t="shared" si="10"/>
        <v>0</v>
      </c>
      <c r="H47" s="213">
        <f t="shared" si="11"/>
        <v>0</v>
      </c>
      <c r="I47" s="213">
        <f t="shared" si="12"/>
        <v>0</v>
      </c>
      <c r="J47" s="213">
        <f t="shared" si="13"/>
        <v>0</v>
      </c>
      <c r="N47" s="24"/>
      <c r="O47" s="24"/>
      <c r="P47" s="24"/>
      <c r="Q47" s="24"/>
      <c r="R47" s="24"/>
      <c r="S47" s="24"/>
      <c r="T47" s="24"/>
      <c r="U47" s="15"/>
    </row>
    <row r="48" spans="1:21">
      <c r="A48" s="215" t="s">
        <v>143</v>
      </c>
      <c r="B48" s="213">
        <v>66</v>
      </c>
      <c r="C48" s="213">
        <v>2</v>
      </c>
      <c r="D48" s="213">
        <v>1</v>
      </c>
      <c r="E48" s="213">
        <v>179000</v>
      </c>
      <c r="F48" s="213">
        <v>990000</v>
      </c>
      <c r="G48" s="213">
        <f t="shared" si="10"/>
        <v>0</v>
      </c>
      <c r="H48" s="213">
        <f t="shared" si="11"/>
        <v>0</v>
      </c>
      <c r="I48" s="213">
        <f t="shared" si="12"/>
        <v>0</v>
      </c>
      <c r="J48" s="213">
        <f t="shared" si="13"/>
        <v>0</v>
      </c>
      <c r="N48" s="24"/>
      <c r="O48" s="24"/>
      <c r="P48" s="24"/>
      <c r="Q48" s="24"/>
      <c r="R48" s="24"/>
      <c r="S48" s="24"/>
      <c r="T48" s="24"/>
      <c r="U48" s="15"/>
    </row>
    <row r="49" spans="1:21">
      <c r="A49" s="215" t="s">
        <v>144</v>
      </c>
      <c r="B49" s="213">
        <v>59</v>
      </c>
      <c r="C49" s="213">
        <v>2</v>
      </c>
      <c r="D49" s="213">
        <v>3</v>
      </c>
      <c r="E49" s="213">
        <v>507000</v>
      </c>
      <c r="F49" s="213">
        <v>960000</v>
      </c>
      <c r="G49" s="213">
        <f t="shared" si="10"/>
        <v>0</v>
      </c>
      <c r="H49" s="213">
        <f t="shared" si="11"/>
        <v>0</v>
      </c>
      <c r="I49" s="213">
        <f t="shared" si="12"/>
        <v>0</v>
      </c>
      <c r="J49" s="213">
        <f t="shared" si="13"/>
        <v>0</v>
      </c>
      <c r="N49" s="24"/>
      <c r="O49" s="24"/>
      <c r="P49" s="24"/>
      <c r="Q49" s="24"/>
      <c r="R49" s="24"/>
      <c r="S49" s="24"/>
      <c r="T49" s="24"/>
      <c r="U49" s="15"/>
    </row>
    <row r="50" spans="1:21">
      <c r="A50" s="215" t="s">
        <v>145</v>
      </c>
      <c r="B50" s="213">
        <v>0</v>
      </c>
      <c r="C50" s="213">
        <v>0</v>
      </c>
      <c r="D50" s="213">
        <v>0</v>
      </c>
      <c r="E50" s="213">
        <v>0</v>
      </c>
      <c r="F50" s="213">
        <v>0</v>
      </c>
      <c r="G50" s="213">
        <f t="shared" si="10"/>
        <v>0</v>
      </c>
      <c r="H50" s="213">
        <f t="shared" si="11"/>
        <v>0</v>
      </c>
      <c r="I50" s="213">
        <f t="shared" si="12"/>
        <v>0</v>
      </c>
      <c r="J50" s="213">
        <f t="shared" si="13"/>
        <v>0</v>
      </c>
      <c r="N50" s="24"/>
      <c r="O50" s="24"/>
      <c r="P50" s="24"/>
      <c r="Q50" s="24"/>
      <c r="R50" s="24"/>
      <c r="S50" s="24"/>
      <c r="T50" s="24"/>
      <c r="U50" s="15"/>
    </row>
    <row r="51" spans="1:21">
      <c r="A51" s="215" t="s">
        <v>146</v>
      </c>
      <c r="B51" s="213">
        <v>6</v>
      </c>
      <c r="C51" s="213">
        <v>2</v>
      </c>
      <c r="D51" s="213">
        <v>2</v>
      </c>
      <c r="E51" s="213">
        <v>358000</v>
      </c>
      <c r="F51" s="213">
        <v>960000</v>
      </c>
      <c r="G51" s="213">
        <f t="shared" si="10"/>
        <v>0</v>
      </c>
      <c r="H51" s="213">
        <f t="shared" si="11"/>
        <v>0</v>
      </c>
      <c r="I51" s="213">
        <f t="shared" si="12"/>
        <v>0</v>
      </c>
      <c r="J51" s="213">
        <f t="shared" si="13"/>
        <v>0</v>
      </c>
      <c r="N51" s="24"/>
      <c r="O51" s="24"/>
      <c r="P51" s="24"/>
      <c r="Q51" s="24"/>
      <c r="R51" s="24"/>
      <c r="S51" s="24"/>
      <c r="T51" s="24"/>
      <c r="U51" s="15"/>
    </row>
    <row r="52" spans="1:21">
      <c r="A52" s="215" t="s">
        <v>116</v>
      </c>
      <c r="B52" s="213">
        <v>11</v>
      </c>
      <c r="C52" s="213">
        <v>4</v>
      </c>
      <c r="D52" s="213">
        <v>11</v>
      </c>
      <c r="E52" s="213">
        <v>2179000</v>
      </c>
      <c r="F52" s="213">
        <v>1920000</v>
      </c>
      <c r="G52" s="213">
        <f t="shared" si="10"/>
        <v>0</v>
      </c>
      <c r="H52" s="213">
        <f t="shared" si="11"/>
        <v>0</v>
      </c>
      <c r="I52" s="213">
        <f t="shared" si="12"/>
        <v>0</v>
      </c>
      <c r="J52" s="213">
        <f t="shared" si="13"/>
        <v>0</v>
      </c>
      <c r="N52" s="24"/>
      <c r="O52" s="24"/>
      <c r="P52" s="24"/>
      <c r="Q52" s="24"/>
      <c r="R52" s="24"/>
      <c r="S52" s="24"/>
      <c r="T52" s="24"/>
      <c r="U52" s="15"/>
    </row>
    <row r="53" spans="1:21">
      <c r="A53" s="215" t="s">
        <v>147</v>
      </c>
      <c r="B53" s="213">
        <v>24</v>
      </c>
      <c r="C53" s="213">
        <v>0</v>
      </c>
      <c r="D53" s="213">
        <v>1</v>
      </c>
      <c r="E53" s="213">
        <v>209000</v>
      </c>
      <c r="F53" s="213">
        <v>0</v>
      </c>
      <c r="G53" s="213">
        <f t="shared" si="10"/>
        <v>0</v>
      </c>
      <c r="H53" s="213">
        <f t="shared" si="11"/>
        <v>0</v>
      </c>
      <c r="I53" s="213">
        <f t="shared" si="12"/>
        <v>0</v>
      </c>
      <c r="J53" s="213">
        <f t="shared" si="13"/>
        <v>0</v>
      </c>
      <c r="N53" s="24"/>
      <c r="O53" s="24"/>
      <c r="P53" s="24"/>
      <c r="Q53" s="24"/>
      <c r="R53" s="24"/>
      <c r="S53" s="24"/>
      <c r="T53" s="24"/>
      <c r="U53" s="15"/>
    </row>
    <row r="54" spans="1:21">
      <c r="A54" s="215" t="s">
        <v>148</v>
      </c>
      <c r="B54" s="213">
        <v>8</v>
      </c>
      <c r="C54" s="213">
        <v>9</v>
      </c>
      <c r="D54" s="213">
        <v>1</v>
      </c>
      <c r="E54" s="213">
        <v>179000</v>
      </c>
      <c r="F54" s="213">
        <v>547000</v>
      </c>
      <c r="G54" s="213">
        <f t="shared" si="10"/>
        <v>225000</v>
      </c>
      <c r="H54" s="213">
        <f t="shared" si="11"/>
        <v>0</v>
      </c>
      <c r="I54" s="213">
        <f t="shared" si="12"/>
        <v>0</v>
      </c>
      <c r="J54" s="213">
        <f t="shared" si="13"/>
        <v>225000</v>
      </c>
      <c r="N54" s="24"/>
      <c r="O54" s="24"/>
      <c r="P54" s="24"/>
      <c r="Q54" s="24"/>
      <c r="R54" s="24"/>
      <c r="S54" s="24"/>
      <c r="T54" s="24"/>
      <c r="U54" s="15"/>
    </row>
    <row r="55" spans="1:21">
      <c r="A55" s="215" t="s">
        <v>99</v>
      </c>
      <c r="B55" s="213">
        <v>8</v>
      </c>
      <c r="C55" s="213">
        <v>0</v>
      </c>
      <c r="D55" s="213">
        <v>6</v>
      </c>
      <c r="E55" s="213">
        <v>1044000</v>
      </c>
      <c r="F55" s="213">
        <v>0</v>
      </c>
      <c r="G55" s="213">
        <f t="shared" si="10"/>
        <v>0</v>
      </c>
      <c r="H55" s="213">
        <f t="shared" si="11"/>
        <v>0</v>
      </c>
      <c r="I55" s="213">
        <f t="shared" si="12"/>
        <v>0</v>
      </c>
      <c r="J55" s="213">
        <f t="shared" si="13"/>
        <v>0</v>
      </c>
      <c r="N55" s="24"/>
      <c r="O55" s="24"/>
      <c r="P55" s="24"/>
      <c r="Q55" s="24"/>
      <c r="R55" s="24"/>
      <c r="S55" s="24"/>
      <c r="T55" s="24"/>
      <c r="U55" s="15"/>
    </row>
    <row r="56" spans="1:21">
      <c r="A56" s="215" t="s">
        <v>149</v>
      </c>
      <c r="B56" s="213">
        <v>0</v>
      </c>
      <c r="C56" s="213">
        <v>2</v>
      </c>
      <c r="D56" s="213">
        <v>0</v>
      </c>
      <c r="E56" s="213">
        <v>0</v>
      </c>
      <c r="F56" s="213">
        <v>960000</v>
      </c>
      <c r="G56" s="213">
        <f t="shared" si="10"/>
        <v>0</v>
      </c>
      <c r="H56" s="213">
        <f t="shared" si="11"/>
        <v>0</v>
      </c>
      <c r="I56" s="213">
        <f t="shared" si="12"/>
        <v>0</v>
      </c>
      <c r="J56" s="213">
        <f t="shared" si="13"/>
        <v>0</v>
      </c>
      <c r="N56" s="24"/>
      <c r="O56" s="24"/>
      <c r="P56" s="24"/>
      <c r="Q56" s="24"/>
      <c r="R56" s="24"/>
      <c r="S56" s="24"/>
      <c r="T56" s="24"/>
      <c r="U56" s="15"/>
    </row>
    <row r="57" spans="1:21">
      <c r="A57" s="215" t="s">
        <v>150</v>
      </c>
      <c r="B57" s="213">
        <v>5</v>
      </c>
      <c r="C57" s="213">
        <v>0</v>
      </c>
      <c r="D57" s="213">
        <v>2</v>
      </c>
      <c r="E57" s="213">
        <v>298000</v>
      </c>
      <c r="F57" s="213">
        <v>0</v>
      </c>
      <c r="G57" s="213">
        <f t="shared" si="10"/>
        <v>0</v>
      </c>
      <c r="H57" s="213">
        <f t="shared" si="11"/>
        <v>0</v>
      </c>
      <c r="I57" s="213">
        <f t="shared" si="12"/>
        <v>0</v>
      </c>
      <c r="J57" s="213">
        <f t="shared" si="13"/>
        <v>0</v>
      </c>
      <c r="N57" s="24"/>
      <c r="O57" s="24"/>
      <c r="P57" s="24"/>
      <c r="Q57" s="24"/>
      <c r="R57" s="24"/>
      <c r="S57" s="24"/>
      <c r="T57" s="24"/>
      <c r="U57" s="15"/>
    </row>
    <row r="58" spans="1:21">
      <c r="A58" s="215" t="s">
        <v>151</v>
      </c>
      <c r="B58" s="213">
        <v>6</v>
      </c>
      <c r="C58" s="213">
        <v>4</v>
      </c>
      <c r="D58" s="213">
        <v>1</v>
      </c>
      <c r="E58" s="213">
        <v>179000</v>
      </c>
      <c r="F58" s="213">
        <v>1920000</v>
      </c>
      <c r="G58" s="213">
        <f t="shared" si="10"/>
        <v>0</v>
      </c>
      <c r="H58" s="213">
        <f t="shared" si="11"/>
        <v>0</v>
      </c>
      <c r="I58" s="213">
        <f t="shared" si="12"/>
        <v>0</v>
      </c>
      <c r="J58" s="213">
        <f t="shared" si="13"/>
        <v>0</v>
      </c>
      <c r="N58" s="24"/>
      <c r="O58" s="24"/>
      <c r="P58" s="24"/>
      <c r="Q58" s="24"/>
      <c r="R58" s="24"/>
      <c r="S58" s="24"/>
      <c r="T58" s="24"/>
      <c r="U58" s="15"/>
    </row>
    <row r="59" spans="1:21">
      <c r="A59" s="215" t="s">
        <v>125</v>
      </c>
      <c r="B59" s="213">
        <v>2</v>
      </c>
      <c r="C59" s="213">
        <v>1</v>
      </c>
      <c r="D59" s="213">
        <v>0</v>
      </c>
      <c r="E59" s="213">
        <v>0</v>
      </c>
      <c r="F59" s="213">
        <v>480000</v>
      </c>
      <c r="G59" s="213">
        <f t="shared" si="10"/>
        <v>0</v>
      </c>
      <c r="H59" s="213">
        <f t="shared" si="11"/>
        <v>0</v>
      </c>
      <c r="I59" s="213">
        <f t="shared" si="12"/>
        <v>0</v>
      </c>
      <c r="J59" s="213">
        <f t="shared" si="13"/>
        <v>0</v>
      </c>
      <c r="N59" s="24"/>
      <c r="O59" s="24"/>
      <c r="P59" s="24"/>
      <c r="Q59" s="24"/>
      <c r="R59" s="24"/>
      <c r="S59" s="24"/>
      <c r="T59" s="24"/>
      <c r="U59" s="15"/>
    </row>
    <row r="60" spans="1:21">
      <c r="A60" s="215" t="s">
        <v>105</v>
      </c>
      <c r="B60" s="213">
        <v>24</v>
      </c>
      <c r="C60" s="213">
        <v>0</v>
      </c>
      <c r="D60" s="213">
        <v>3</v>
      </c>
      <c r="E60" s="213">
        <v>537000</v>
      </c>
      <c r="F60" s="213">
        <v>0</v>
      </c>
      <c r="G60" s="213">
        <f t="shared" si="10"/>
        <v>0</v>
      </c>
      <c r="H60" s="213">
        <f t="shared" si="11"/>
        <v>0</v>
      </c>
      <c r="I60" s="213">
        <f t="shared" si="12"/>
        <v>0</v>
      </c>
      <c r="J60" s="213">
        <f t="shared" si="13"/>
        <v>0</v>
      </c>
      <c r="N60" s="24"/>
      <c r="O60" s="24"/>
      <c r="P60" s="24"/>
      <c r="Q60" s="24"/>
      <c r="R60" s="24"/>
      <c r="S60" s="24"/>
      <c r="T60" s="24"/>
      <c r="U60" s="15"/>
    </row>
    <row r="61" spans="1:21">
      <c r="A61" s="215" t="s">
        <v>152</v>
      </c>
      <c r="B61" s="213">
        <v>0</v>
      </c>
      <c r="C61" s="213">
        <v>0</v>
      </c>
      <c r="D61" s="213">
        <v>0</v>
      </c>
      <c r="E61" s="213">
        <v>0</v>
      </c>
      <c r="F61" s="213">
        <v>0</v>
      </c>
      <c r="G61" s="213">
        <f t="shared" si="10"/>
        <v>0</v>
      </c>
      <c r="H61" s="213">
        <f t="shared" si="11"/>
        <v>0</v>
      </c>
      <c r="I61" s="213">
        <f t="shared" si="12"/>
        <v>0</v>
      </c>
      <c r="J61" s="213">
        <f t="shared" si="13"/>
        <v>0</v>
      </c>
      <c r="N61" s="24"/>
      <c r="O61" s="24"/>
      <c r="P61" s="24"/>
      <c r="Q61" s="24"/>
      <c r="R61" s="24"/>
      <c r="S61" s="24"/>
      <c r="T61" s="24"/>
      <c r="U61" s="15"/>
    </row>
    <row r="62" spans="1:21">
      <c r="A62" s="11"/>
      <c r="B62" s="15"/>
      <c r="C62" s="15"/>
      <c r="D62" s="15"/>
      <c r="E62" s="15"/>
      <c r="F62" s="15"/>
      <c r="G62" s="15"/>
      <c r="H62" s="15"/>
      <c r="I62" s="15"/>
      <c r="J62" s="15"/>
      <c r="N62" s="24"/>
      <c r="O62" s="24"/>
      <c r="P62" s="24"/>
      <c r="Q62" s="24"/>
      <c r="R62" s="24"/>
      <c r="S62" s="24"/>
      <c r="T62" s="24"/>
      <c r="U62" s="15"/>
    </row>
    <row r="63" spans="1:21">
      <c r="A63" s="11"/>
      <c r="B63" s="15"/>
      <c r="C63" s="15"/>
      <c r="D63" s="15"/>
      <c r="E63" s="15"/>
      <c r="F63" s="15"/>
      <c r="G63" s="15"/>
      <c r="H63" s="15"/>
      <c r="I63" s="15"/>
      <c r="J63" s="15"/>
      <c r="N63" s="24"/>
      <c r="O63" s="24"/>
      <c r="P63" s="24"/>
      <c r="Q63" s="24"/>
      <c r="R63" s="24"/>
      <c r="S63" s="24"/>
      <c r="T63" s="24"/>
      <c r="U63" s="15"/>
    </row>
    <row r="64" spans="1:21">
      <c r="A64" s="11"/>
      <c r="B64" s="15"/>
      <c r="C64" s="15"/>
      <c r="D64" s="15"/>
      <c r="E64" s="15"/>
      <c r="F64" s="15"/>
      <c r="G64" s="15"/>
      <c r="H64" s="15"/>
      <c r="I64" s="15"/>
      <c r="J64" s="15"/>
      <c r="N64" s="24"/>
      <c r="O64" s="24"/>
      <c r="P64" s="24"/>
      <c r="Q64" s="24"/>
      <c r="R64" s="24"/>
      <c r="S64" s="24"/>
      <c r="T64" s="24"/>
      <c r="U64" s="15"/>
    </row>
    <row r="65" spans="1:21">
      <c r="A65" s="11"/>
      <c r="B65" s="15"/>
      <c r="C65" s="15"/>
      <c r="D65" s="15"/>
      <c r="E65" s="15"/>
      <c r="F65" s="15"/>
      <c r="G65" s="15"/>
      <c r="H65" s="15"/>
      <c r="I65" s="15"/>
      <c r="J65" s="15"/>
      <c r="N65" s="24"/>
      <c r="O65" s="24"/>
      <c r="P65" s="24"/>
      <c r="Q65" s="24"/>
      <c r="R65" s="24"/>
      <c r="S65" s="24"/>
      <c r="T65" s="24"/>
      <c r="U65" s="15"/>
    </row>
    <row r="66" spans="1:21">
      <c r="A66" s="11"/>
      <c r="B66" s="15"/>
      <c r="C66" s="15"/>
      <c r="D66" s="15"/>
      <c r="E66" s="15"/>
      <c r="F66" s="15"/>
      <c r="G66" s="15"/>
      <c r="H66" s="15"/>
      <c r="I66" s="15"/>
      <c r="J66" s="15"/>
      <c r="N66" s="24"/>
      <c r="O66" s="24"/>
      <c r="P66" s="24"/>
      <c r="Q66" s="24"/>
      <c r="R66" s="24"/>
      <c r="S66" s="24"/>
      <c r="T66" s="24"/>
      <c r="U66" s="15"/>
    </row>
    <row r="67" spans="1:21">
      <c r="A67" s="11"/>
      <c r="B67" s="15"/>
      <c r="C67" s="15"/>
      <c r="D67" s="15"/>
      <c r="E67" s="15"/>
      <c r="F67" s="15"/>
      <c r="G67" s="15"/>
      <c r="H67" s="15"/>
      <c r="I67" s="15"/>
      <c r="J67" s="15"/>
      <c r="N67" s="24"/>
      <c r="O67" s="24"/>
      <c r="P67" s="24"/>
      <c r="Q67" s="24"/>
      <c r="R67" s="24"/>
      <c r="S67" s="24"/>
      <c r="T67" s="24"/>
      <c r="U67" s="15"/>
    </row>
    <row r="68" spans="1:21">
      <c r="A68" s="11"/>
      <c r="B68" s="15"/>
      <c r="C68" s="15"/>
      <c r="D68" s="15"/>
      <c r="E68" s="15"/>
      <c r="F68" s="15"/>
      <c r="G68" s="15"/>
      <c r="H68" s="15"/>
      <c r="I68" s="15"/>
      <c r="J68" s="15"/>
      <c r="N68" s="24"/>
      <c r="O68" s="24"/>
      <c r="P68" s="24"/>
      <c r="Q68" s="24"/>
      <c r="R68" s="24"/>
      <c r="S68" s="24"/>
      <c r="T68" s="24"/>
      <c r="U68" s="15"/>
    </row>
    <row r="69" spans="1:21">
      <c r="A69" s="11"/>
      <c r="B69" s="15"/>
      <c r="C69" s="15"/>
      <c r="D69" s="15"/>
      <c r="E69" s="15"/>
      <c r="F69" s="15"/>
      <c r="G69" s="15"/>
      <c r="H69" s="15"/>
      <c r="I69" s="15"/>
      <c r="J69" s="15"/>
      <c r="N69" s="24"/>
      <c r="O69" s="24"/>
      <c r="P69" s="24"/>
      <c r="Q69" s="24"/>
      <c r="R69" s="24"/>
      <c r="S69" s="24"/>
      <c r="T69" s="24"/>
      <c r="U69" s="15"/>
    </row>
    <row r="70" spans="1:21">
      <c r="A70" s="11"/>
      <c r="B70" s="15"/>
      <c r="C70" s="15"/>
      <c r="D70" s="15"/>
      <c r="E70" s="15"/>
      <c r="F70" s="15"/>
      <c r="G70" s="15"/>
      <c r="H70" s="15"/>
      <c r="I70" s="15"/>
      <c r="J70" s="15"/>
      <c r="N70" s="24"/>
      <c r="O70" s="24"/>
      <c r="P70" s="24"/>
      <c r="Q70" s="24"/>
      <c r="R70" s="24"/>
      <c r="S70" s="24"/>
      <c r="T70" s="24"/>
      <c r="U70" s="15"/>
    </row>
    <row r="71" spans="1:21">
      <c r="A71" s="11"/>
      <c r="B71" s="15"/>
      <c r="C71" s="15"/>
      <c r="D71" s="15"/>
      <c r="E71" s="15"/>
      <c r="F71" s="15"/>
      <c r="G71" s="15"/>
      <c r="H71" s="15"/>
      <c r="I71" s="15"/>
      <c r="J71" s="15"/>
      <c r="N71" s="24"/>
      <c r="O71" s="24"/>
      <c r="P71" s="24"/>
      <c r="Q71" s="24"/>
      <c r="R71" s="24"/>
      <c r="S71" s="24"/>
      <c r="T71" s="24"/>
      <c r="U71" s="15"/>
    </row>
    <row r="72" spans="1:21">
      <c r="A72" s="11"/>
      <c r="B72" s="15"/>
      <c r="C72" s="15"/>
      <c r="D72" s="15"/>
      <c r="E72" s="15"/>
      <c r="F72" s="15"/>
      <c r="G72" s="15"/>
      <c r="H72" s="15"/>
      <c r="I72" s="15"/>
      <c r="J72" s="15"/>
      <c r="N72" s="24"/>
      <c r="O72" s="24"/>
      <c r="P72" s="24"/>
      <c r="Q72" s="24"/>
      <c r="R72" s="24"/>
      <c r="S72" s="24"/>
      <c r="T72" s="24"/>
      <c r="U72" s="15"/>
    </row>
    <row r="73" spans="1:21">
      <c r="A73" s="11"/>
      <c r="B73" s="15"/>
      <c r="C73" s="15"/>
      <c r="D73" s="15"/>
      <c r="E73" s="15"/>
      <c r="F73" s="15"/>
      <c r="G73" s="15"/>
      <c r="H73" s="15"/>
      <c r="I73" s="15"/>
      <c r="J73" s="15"/>
      <c r="N73" s="24"/>
      <c r="O73" s="24"/>
      <c r="P73" s="24"/>
      <c r="Q73" s="24"/>
      <c r="R73" s="24"/>
      <c r="S73" s="24"/>
      <c r="T73" s="24"/>
      <c r="U73" s="15"/>
    </row>
    <row r="74" spans="1:21">
      <c r="A74" s="11"/>
      <c r="B74" s="15"/>
      <c r="C74" s="15"/>
      <c r="D74" s="15"/>
      <c r="E74" s="15"/>
      <c r="F74" s="15"/>
      <c r="G74" s="15"/>
      <c r="H74" s="15"/>
      <c r="I74" s="15"/>
      <c r="J74" s="15"/>
      <c r="N74" s="24"/>
      <c r="O74" s="24"/>
      <c r="P74" s="24"/>
      <c r="Q74" s="24"/>
      <c r="R74" s="24"/>
      <c r="S74" s="24"/>
      <c r="T74" s="24"/>
      <c r="U74" s="15"/>
    </row>
    <row r="75" spans="1:21">
      <c r="A75" s="11"/>
      <c r="B75" s="15"/>
      <c r="C75" s="15"/>
      <c r="D75" s="15"/>
      <c r="E75" s="15"/>
      <c r="F75" s="15"/>
      <c r="G75" s="15"/>
      <c r="H75" s="15"/>
      <c r="I75" s="15"/>
      <c r="J75" s="15"/>
      <c r="N75" s="24"/>
      <c r="O75" s="24"/>
      <c r="P75" s="24"/>
      <c r="Q75" s="24"/>
      <c r="R75" s="24"/>
      <c r="S75" s="24"/>
      <c r="T75" s="24"/>
      <c r="U75" s="15"/>
    </row>
    <row r="76" spans="1:21">
      <c r="A76" s="11"/>
      <c r="B76" s="15"/>
      <c r="C76" s="15"/>
      <c r="D76" s="15"/>
      <c r="E76" s="15"/>
      <c r="F76" s="15"/>
      <c r="G76" s="15"/>
      <c r="H76" s="15"/>
      <c r="I76" s="15"/>
      <c r="J76" s="15"/>
      <c r="N76" s="24"/>
      <c r="O76" s="24"/>
      <c r="P76" s="24"/>
      <c r="Q76" s="24"/>
      <c r="R76" s="24"/>
      <c r="S76" s="24"/>
      <c r="T76" s="24"/>
      <c r="U76" s="15"/>
    </row>
    <row r="77" spans="1:21">
      <c r="A77" s="11"/>
      <c r="B77" s="15"/>
      <c r="C77" s="15"/>
      <c r="D77" s="15"/>
      <c r="E77" s="15"/>
      <c r="F77" s="15"/>
      <c r="G77" s="15"/>
      <c r="H77" s="15"/>
      <c r="I77" s="15"/>
      <c r="J77" s="15"/>
      <c r="N77" s="24"/>
      <c r="O77" s="24"/>
      <c r="P77" s="24"/>
      <c r="Q77" s="24"/>
      <c r="R77" s="24"/>
      <c r="S77" s="24"/>
      <c r="T77" s="24"/>
      <c r="U77" s="15"/>
    </row>
    <row r="78" spans="1:21">
      <c r="A78" s="11"/>
      <c r="B78" s="15"/>
      <c r="C78" s="15"/>
      <c r="D78" s="15"/>
      <c r="E78" s="15"/>
      <c r="F78" s="15"/>
      <c r="G78" s="15"/>
      <c r="H78" s="15"/>
      <c r="I78" s="15"/>
      <c r="J78" s="15"/>
      <c r="N78" s="24"/>
      <c r="O78" s="24"/>
      <c r="P78" s="24"/>
      <c r="Q78" s="24"/>
      <c r="R78" s="24"/>
      <c r="S78" s="24"/>
      <c r="T78" s="24"/>
      <c r="U78" s="15"/>
    </row>
    <row r="79" spans="1:21">
      <c r="A79" s="11"/>
      <c r="B79" s="15"/>
      <c r="C79" s="15"/>
      <c r="D79" s="15"/>
      <c r="E79" s="15"/>
      <c r="F79" s="15"/>
      <c r="G79" s="15"/>
      <c r="H79" s="15"/>
      <c r="I79" s="15"/>
      <c r="J79" s="15"/>
      <c r="N79" s="24"/>
      <c r="O79" s="24"/>
      <c r="P79" s="24"/>
      <c r="Q79" s="24"/>
      <c r="R79" s="24"/>
      <c r="S79" s="24"/>
      <c r="T79" s="24"/>
      <c r="U79" s="15"/>
    </row>
    <row r="80" spans="1:21">
      <c r="A80" s="11"/>
      <c r="B80" s="15"/>
      <c r="C80" s="15"/>
      <c r="D80" s="15"/>
      <c r="E80" s="15"/>
      <c r="F80" s="15"/>
      <c r="G80" s="15"/>
      <c r="H80" s="15"/>
      <c r="I80" s="15"/>
      <c r="J80" s="15"/>
      <c r="N80" s="24"/>
      <c r="O80" s="24"/>
      <c r="P80" s="24"/>
      <c r="Q80" s="24"/>
      <c r="R80" s="24"/>
      <c r="S80" s="24"/>
      <c r="T80" s="24"/>
      <c r="U80" s="15"/>
    </row>
    <row r="81" spans="1:21">
      <c r="A81" s="11"/>
      <c r="B81" s="15"/>
      <c r="C81" s="15"/>
      <c r="D81" s="15"/>
      <c r="E81" s="15"/>
      <c r="F81" s="15"/>
      <c r="G81" s="15"/>
      <c r="H81" s="15"/>
      <c r="I81" s="15"/>
      <c r="J81" s="15"/>
      <c r="N81" s="24"/>
      <c r="O81" s="24"/>
      <c r="P81" s="24"/>
      <c r="Q81" s="24"/>
      <c r="R81" s="24"/>
      <c r="S81" s="24"/>
      <c r="T81" s="24"/>
      <c r="U81" s="15"/>
    </row>
    <row r="82" spans="1:21">
      <c r="A82" s="11"/>
      <c r="B82" s="15"/>
      <c r="C82" s="15"/>
      <c r="D82" s="15"/>
      <c r="E82" s="15"/>
      <c r="F82" s="15"/>
      <c r="G82" s="15"/>
      <c r="H82" s="15"/>
      <c r="I82" s="15"/>
      <c r="J82" s="15"/>
      <c r="N82" s="24"/>
      <c r="O82" s="24"/>
      <c r="P82" s="24"/>
      <c r="Q82" s="24"/>
      <c r="R82" s="24"/>
      <c r="S82" s="24"/>
      <c r="T82" s="24"/>
      <c r="U82" s="15"/>
    </row>
    <row r="83" spans="1:21">
      <c r="A83" s="11"/>
      <c r="B83" s="15"/>
      <c r="C83" s="15"/>
      <c r="D83" s="15"/>
      <c r="E83" s="15"/>
      <c r="F83" s="15"/>
      <c r="G83" s="15"/>
      <c r="H83" s="15"/>
      <c r="I83" s="15"/>
      <c r="J83" s="15"/>
      <c r="N83" s="24"/>
      <c r="O83" s="24"/>
      <c r="P83" s="24"/>
      <c r="Q83" s="24"/>
      <c r="R83" s="24"/>
      <c r="S83" s="24"/>
      <c r="T83" s="24"/>
      <c r="U83" s="15"/>
    </row>
    <row r="84" spans="1:21">
      <c r="A84" s="11"/>
      <c r="B84" s="15"/>
      <c r="C84" s="15"/>
      <c r="D84" s="15"/>
      <c r="E84" s="15"/>
      <c r="F84" s="15"/>
      <c r="G84" s="15"/>
      <c r="H84" s="15"/>
      <c r="I84" s="15"/>
      <c r="J84" s="15"/>
      <c r="N84" s="24"/>
      <c r="O84" s="24"/>
      <c r="P84" s="24"/>
      <c r="Q84" s="24"/>
      <c r="R84" s="24"/>
      <c r="S84" s="24"/>
      <c r="T84" s="24"/>
      <c r="U84" s="15"/>
    </row>
    <row r="85" spans="1:21">
      <c r="A85" s="11"/>
      <c r="B85" s="15"/>
      <c r="C85" s="15"/>
      <c r="D85" s="15"/>
      <c r="E85" s="15"/>
      <c r="F85" s="15"/>
      <c r="G85" s="15"/>
      <c r="H85" s="15"/>
      <c r="I85" s="15"/>
      <c r="J85" s="15"/>
      <c r="N85" s="24"/>
      <c r="O85" s="24"/>
      <c r="P85" s="24"/>
      <c r="Q85" s="24"/>
      <c r="R85" s="24"/>
      <c r="S85" s="24"/>
      <c r="T85" s="24"/>
      <c r="U85" s="15"/>
    </row>
    <row r="86" spans="1:21">
      <c r="A86" s="11"/>
      <c r="B86" s="15"/>
      <c r="C86" s="15"/>
      <c r="D86" s="15"/>
      <c r="E86" s="15"/>
      <c r="F86" s="15"/>
      <c r="G86" s="15"/>
      <c r="H86" s="15"/>
      <c r="I86" s="15"/>
      <c r="J86" s="15"/>
      <c r="N86" s="24"/>
      <c r="O86" s="24"/>
      <c r="P86" s="24"/>
      <c r="Q86" s="24"/>
      <c r="R86" s="24"/>
      <c r="S86" s="24"/>
      <c r="T86" s="24"/>
      <c r="U86" s="15"/>
    </row>
    <row r="87" spans="1:21">
      <c r="A87" s="11"/>
      <c r="B87" s="15"/>
      <c r="C87" s="15"/>
      <c r="D87" s="15"/>
      <c r="E87" s="15"/>
      <c r="F87" s="15"/>
      <c r="G87" s="15"/>
      <c r="H87" s="15"/>
      <c r="I87" s="15"/>
      <c r="J87" s="15"/>
      <c r="N87" s="24"/>
      <c r="O87" s="24"/>
      <c r="P87" s="24"/>
      <c r="Q87" s="24"/>
      <c r="R87" s="24"/>
      <c r="S87" s="24"/>
      <c r="T87" s="24"/>
      <c r="U87" s="15"/>
    </row>
    <row r="88" spans="1:21">
      <c r="A88" s="11"/>
      <c r="B88" s="15"/>
      <c r="C88" s="15"/>
      <c r="D88" s="15"/>
      <c r="E88" s="15"/>
      <c r="F88" s="15"/>
      <c r="G88" s="15"/>
      <c r="H88" s="15"/>
      <c r="I88" s="15"/>
      <c r="J88" s="15"/>
      <c r="N88" s="24"/>
      <c r="O88" s="24"/>
      <c r="P88" s="24"/>
      <c r="Q88" s="24"/>
      <c r="R88" s="24"/>
      <c r="S88" s="24"/>
      <c r="T88" s="24"/>
      <c r="U88" s="15"/>
    </row>
    <row r="89" spans="1:21">
      <c r="A89" s="11"/>
      <c r="B89" s="15"/>
      <c r="C89" s="15"/>
      <c r="D89" s="15"/>
      <c r="E89" s="15"/>
      <c r="F89" s="15"/>
      <c r="G89" s="15"/>
      <c r="H89" s="15"/>
      <c r="I89" s="15"/>
      <c r="J89" s="15"/>
      <c r="N89" s="24"/>
      <c r="O89" s="24"/>
      <c r="P89" s="24"/>
      <c r="Q89" s="24"/>
      <c r="R89" s="24"/>
      <c r="S89" s="24"/>
      <c r="T89" s="24"/>
      <c r="U89" s="15"/>
    </row>
    <row r="90" spans="1:21">
      <c r="A90" s="11"/>
      <c r="B90" s="15"/>
      <c r="C90" s="15"/>
      <c r="D90" s="15"/>
      <c r="E90" s="15"/>
      <c r="F90" s="15"/>
      <c r="G90" s="15"/>
      <c r="H90" s="15"/>
      <c r="I90" s="15"/>
      <c r="J90" s="15"/>
      <c r="N90" s="24"/>
      <c r="O90" s="24"/>
      <c r="P90" s="24"/>
      <c r="Q90" s="24"/>
      <c r="R90" s="24"/>
      <c r="S90" s="24"/>
      <c r="T90" s="24"/>
      <c r="U90" s="15"/>
    </row>
    <row r="91" spans="1:21">
      <c r="A91" s="11"/>
      <c r="B91" s="15"/>
      <c r="C91" s="15"/>
      <c r="D91" s="15"/>
      <c r="E91" s="15"/>
      <c r="F91" s="15"/>
      <c r="G91" s="15"/>
      <c r="H91" s="15"/>
      <c r="I91" s="15"/>
      <c r="J91" s="15"/>
      <c r="N91" s="24"/>
      <c r="O91" s="24"/>
      <c r="P91" s="24"/>
      <c r="Q91" s="24"/>
      <c r="R91" s="24"/>
      <c r="S91" s="24"/>
      <c r="T91" s="24"/>
      <c r="U91" s="15"/>
    </row>
    <row r="92" spans="1:21">
      <c r="A92" s="11"/>
      <c r="B92" s="15"/>
      <c r="C92" s="15"/>
      <c r="D92" s="15"/>
      <c r="E92" s="15"/>
      <c r="F92" s="15"/>
      <c r="G92" s="15"/>
      <c r="H92" s="15"/>
      <c r="I92" s="15"/>
      <c r="J92" s="15"/>
      <c r="N92" s="24"/>
      <c r="O92" s="24"/>
      <c r="P92" s="24"/>
      <c r="Q92" s="24"/>
      <c r="R92" s="24"/>
      <c r="S92" s="24"/>
      <c r="T92" s="24"/>
      <c r="U92" s="15"/>
    </row>
    <row r="93" spans="1:21">
      <c r="A93" s="11"/>
      <c r="B93" s="15"/>
      <c r="C93" s="15"/>
      <c r="D93" s="15"/>
      <c r="E93" s="15"/>
      <c r="F93" s="15"/>
      <c r="G93" s="15"/>
      <c r="H93" s="15"/>
      <c r="I93" s="15"/>
      <c r="J93" s="15"/>
      <c r="N93" s="24"/>
      <c r="O93" s="24"/>
      <c r="P93" s="24"/>
      <c r="Q93" s="24"/>
      <c r="R93" s="24"/>
      <c r="S93" s="24"/>
      <c r="T93" s="24"/>
      <c r="U93" s="15"/>
    </row>
    <row r="94" spans="1:21">
      <c r="A94" s="11"/>
      <c r="B94" s="15"/>
      <c r="C94" s="15"/>
      <c r="D94" s="15"/>
      <c r="E94" s="15"/>
      <c r="F94" s="15"/>
      <c r="G94" s="15"/>
      <c r="H94" s="15"/>
      <c r="I94" s="15"/>
      <c r="J94" s="15"/>
      <c r="N94" s="24"/>
      <c r="O94" s="24"/>
      <c r="P94" s="24"/>
      <c r="Q94" s="24"/>
      <c r="R94" s="24"/>
      <c r="S94" s="24"/>
      <c r="T94" s="24"/>
      <c r="U94" s="15"/>
    </row>
    <row r="95" spans="1:21">
      <c r="A95" s="11"/>
      <c r="B95" s="15"/>
      <c r="C95" s="15"/>
      <c r="D95" s="15"/>
      <c r="E95" s="15"/>
      <c r="F95" s="15"/>
      <c r="G95" s="15"/>
      <c r="H95" s="15"/>
      <c r="I95" s="15"/>
      <c r="J95" s="15"/>
      <c r="N95" s="24"/>
      <c r="O95" s="24"/>
      <c r="P95" s="24"/>
      <c r="Q95" s="24"/>
      <c r="R95" s="24"/>
      <c r="S95" s="24"/>
      <c r="T95" s="24"/>
      <c r="U95" s="15"/>
    </row>
    <row r="96" spans="1:21">
      <c r="A96" s="11"/>
      <c r="B96" s="15"/>
      <c r="C96" s="15"/>
      <c r="D96" s="15"/>
      <c r="E96" s="15"/>
      <c r="F96" s="15"/>
      <c r="G96" s="15"/>
      <c r="H96" s="15"/>
      <c r="I96" s="15"/>
      <c r="J96" s="15"/>
      <c r="N96" s="24"/>
      <c r="O96" s="24"/>
      <c r="P96" s="24"/>
      <c r="Q96" s="24"/>
      <c r="R96" s="24"/>
      <c r="S96" s="24"/>
      <c r="T96" s="24"/>
      <c r="U96" s="15"/>
    </row>
    <row r="97" spans="1:21">
      <c r="A97" s="11"/>
      <c r="B97" s="15"/>
      <c r="C97" s="15"/>
      <c r="D97" s="15"/>
      <c r="E97" s="15"/>
      <c r="F97" s="15"/>
      <c r="G97" s="15"/>
      <c r="H97" s="15"/>
      <c r="I97" s="15"/>
      <c r="J97" s="15"/>
      <c r="N97" s="24"/>
      <c r="O97" s="24"/>
      <c r="P97" s="24"/>
      <c r="Q97" s="24"/>
      <c r="R97" s="24"/>
      <c r="S97" s="24"/>
      <c r="T97" s="24"/>
      <c r="U97" s="15"/>
    </row>
    <row r="98" spans="1:21">
      <c r="A98" s="11"/>
      <c r="B98" s="15"/>
      <c r="C98" s="15"/>
      <c r="D98" s="15"/>
      <c r="E98" s="15"/>
      <c r="F98" s="15"/>
      <c r="G98" s="15"/>
      <c r="H98" s="15"/>
      <c r="I98" s="15"/>
      <c r="J98" s="15"/>
      <c r="N98" s="24"/>
      <c r="O98" s="24"/>
      <c r="P98" s="24"/>
      <c r="Q98" s="24"/>
      <c r="R98" s="24"/>
      <c r="S98" s="24"/>
      <c r="T98" s="24"/>
      <c r="U98" s="15"/>
    </row>
    <row r="99" spans="1:21">
      <c r="A99" s="11"/>
      <c r="B99" s="15"/>
      <c r="C99" s="15"/>
      <c r="D99" s="15"/>
      <c r="E99" s="15"/>
      <c r="F99" s="15"/>
      <c r="G99" s="15"/>
      <c r="H99" s="15"/>
      <c r="I99" s="15"/>
      <c r="J99" s="15"/>
      <c r="N99" s="24"/>
      <c r="O99" s="24"/>
      <c r="P99" s="24"/>
      <c r="Q99" s="24"/>
      <c r="R99" s="24"/>
      <c r="S99" s="24"/>
      <c r="T99" s="24"/>
      <c r="U99" s="15"/>
    </row>
    <row r="100" spans="1:21">
      <c r="A100" s="11"/>
      <c r="B100" s="15"/>
      <c r="C100" s="15"/>
      <c r="D100" s="15"/>
      <c r="E100" s="15"/>
      <c r="F100" s="15"/>
      <c r="G100" s="15"/>
      <c r="H100" s="15"/>
      <c r="I100" s="15"/>
      <c r="J100" s="15"/>
      <c r="N100" s="24"/>
      <c r="O100" s="24"/>
      <c r="P100" s="24"/>
      <c r="Q100" s="24"/>
      <c r="R100" s="24"/>
      <c r="S100" s="24"/>
      <c r="T100" s="24"/>
      <c r="U100" s="15"/>
    </row>
    <row r="101" spans="1:21">
      <c r="A101" s="11"/>
      <c r="B101" s="15"/>
      <c r="C101" s="15"/>
      <c r="D101" s="15"/>
      <c r="E101" s="15"/>
      <c r="F101" s="15"/>
      <c r="G101" s="15"/>
      <c r="H101" s="15"/>
      <c r="I101" s="15"/>
      <c r="J101" s="15"/>
      <c r="N101" s="24"/>
      <c r="O101" s="24"/>
      <c r="P101" s="24"/>
      <c r="Q101" s="24"/>
      <c r="R101" s="24"/>
      <c r="S101" s="24"/>
      <c r="T101" s="24"/>
      <c r="U101" s="15"/>
    </row>
    <row r="102" spans="1:21">
      <c r="A102" s="11"/>
      <c r="B102" s="15"/>
      <c r="C102" s="15"/>
      <c r="D102" s="15"/>
      <c r="E102" s="15"/>
      <c r="F102" s="15"/>
      <c r="G102" s="15"/>
      <c r="H102" s="15"/>
      <c r="I102" s="15"/>
      <c r="J102" s="15"/>
      <c r="N102" s="24"/>
      <c r="O102" s="24"/>
      <c r="P102" s="24"/>
      <c r="Q102" s="24"/>
      <c r="R102" s="24"/>
      <c r="S102" s="24"/>
      <c r="T102" s="24"/>
      <c r="U102" s="15"/>
    </row>
    <row r="103" spans="1:21">
      <c r="A103" s="11"/>
      <c r="B103" s="15"/>
      <c r="C103" s="15"/>
      <c r="D103" s="15"/>
      <c r="E103" s="15"/>
      <c r="F103" s="15"/>
      <c r="G103" s="15"/>
      <c r="H103" s="15"/>
      <c r="I103" s="15"/>
      <c r="J103" s="15"/>
      <c r="N103" s="24"/>
      <c r="O103" s="24"/>
      <c r="P103" s="24"/>
      <c r="Q103" s="24"/>
      <c r="R103" s="24"/>
      <c r="S103" s="24"/>
      <c r="T103" s="24"/>
      <c r="U103" s="15"/>
    </row>
    <row r="104" spans="1:21">
      <c r="A104" s="11"/>
      <c r="B104" s="15"/>
      <c r="C104" s="15"/>
      <c r="D104" s="15"/>
      <c r="E104" s="15"/>
      <c r="F104" s="15"/>
      <c r="G104" s="15"/>
      <c r="H104" s="15"/>
      <c r="I104" s="15"/>
      <c r="J104" s="15"/>
      <c r="N104" s="24"/>
      <c r="O104" s="24"/>
      <c r="P104" s="24"/>
      <c r="Q104" s="24"/>
      <c r="R104" s="24"/>
      <c r="S104" s="24"/>
      <c r="T104" s="24"/>
      <c r="U104" s="15"/>
    </row>
    <row r="105" spans="1:21">
      <c r="A105" s="11"/>
      <c r="B105" s="15"/>
      <c r="C105" s="15"/>
      <c r="D105" s="15"/>
      <c r="E105" s="15"/>
      <c r="F105" s="15"/>
      <c r="G105" s="15"/>
      <c r="H105" s="15"/>
      <c r="I105" s="15"/>
      <c r="J105" s="15"/>
      <c r="N105" s="24"/>
      <c r="O105" s="24"/>
      <c r="P105" s="24"/>
      <c r="Q105" s="24"/>
      <c r="R105" s="24"/>
      <c r="S105" s="24"/>
      <c r="T105" s="24"/>
      <c r="U105" s="15"/>
    </row>
    <row r="106" spans="1:21">
      <c r="A106" s="11"/>
      <c r="B106" s="15"/>
      <c r="C106" s="15"/>
      <c r="D106" s="15"/>
      <c r="E106" s="15"/>
      <c r="F106" s="15"/>
      <c r="G106" s="15"/>
      <c r="H106" s="15"/>
      <c r="I106" s="15"/>
      <c r="J106" s="15"/>
      <c r="N106" s="24"/>
      <c r="O106" s="24"/>
      <c r="P106" s="24"/>
      <c r="Q106" s="24"/>
      <c r="R106" s="24"/>
      <c r="S106" s="24"/>
      <c r="T106" s="24"/>
      <c r="U106" s="15"/>
    </row>
    <row r="107" spans="1:21">
      <c r="A107" s="11"/>
      <c r="B107" s="15"/>
      <c r="C107" s="15"/>
      <c r="D107" s="15"/>
      <c r="E107" s="15"/>
      <c r="F107" s="15"/>
      <c r="G107" s="15"/>
      <c r="H107" s="15"/>
      <c r="I107" s="15"/>
      <c r="J107" s="15"/>
      <c r="N107" s="24"/>
      <c r="O107" s="24"/>
      <c r="P107" s="24"/>
      <c r="Q107" s="24"/>
      <c r="R107" s="24"/>
      <c r="S107" s="24"/>
      <c r="T107" s="24"/>
      <c r="U107" s="15"/>
    </row>
    <row r="108" spans="1:21">
      <c r="A108" s="11"/>
      <c r="B108" s="15"/>
      <c r="C108" s="15"/>
      <c r="D108" s="15"/>
      <c r="E108" s="15"/>
      <c r="F108" s="15"/>
      <c r="G108" s="15"/>
      <c r="H108" s="15"/>
      <c r="I108" s="15"/>
      <c r="J108" s="15"/>
      <c r="N108" s="24"/>
      <c r="O108" s="24"/>
      <c r="P108" s="24"/>
      <c r="Q108" s="24"/>
      <c r="R108" s="24"/>
      <c r="S108" s="24"/>
      <c r="T108" s="24"/>
      <c r="U108" s="15"/>
    </row>
    <row r="109" spans="1:21">
      <c r="A109" s="11"/>
      <c r="B109" s="15"/>
      <c r="C109" s="15"/>
      <c r="D109" s="15"/>
      <c r="E109" s="15"/>
      <c r="F109" s="15"/>
      <c r="G109" s="15"/>
      <c r="H109" s="15"/>
      <c r="I109" s="15"/>
      <c r="J109" s="15"/>
      <c r="N109" s="24"/>
      <c r="O109" s="24"/>
      <c r="P109" s="24"/>
      <c r="Q109" s="24"/>
      <c r="R109" s="24"/>
      <c r="S109" s="24"/>
      <c r="T109" s="24"/>
      <c r="U109" s="15"/>
    </row>
    <row r="110" spans="1:21">
      <c r="A110" s="11"/>
      <c r="B110" s="15"/>
      <c r="C110" s="15"/>
      <c r="D110" s="15"/>
      <c r="E110" s="15"/>
      <c r="F110" s="15"/>
      <c r="G110" s="15"/>
      <c r="H110" s="15"/>
      <c r="I110" s="15"/>
      <c r="J110" s="15"/>
      <c r="N110" s="24"/>
      <c r="O110" s="24"/>
      <c r="P110" s="24"/>
      <c r="Q110" s="24"/>
      <c r="R110" s="24"/>
      <c r="S110" s="24"/>
      <c r="T110" s="24"/>
      <c r="U110" s="15"/>
    </row>
    <row r="111" spans="1:21">
      <c r="A111" s="11"/>
      <c r="B111" s="15"/>
      <c r="C111" s="15"/>
      <c r="D111" s="15"/>
      <c r="E111" s="15"/>
      <c r="F111" s="15"/>
      <c r="G111" s="15"/>
      <c r="H111" s="15"/>
      <c r="I111" s="15"/>
      <c r="J111" s="15"/>
      <c r="N111" s="24"/>
      <c r="O111" s="24"/>
      <c r="P111" s="24"/>
      <c r="Q111" s="24"/>
      <c r="R111" s="24"/>
      <c r="S111" s="24"/>
      <c r="T111" s="24"/>
      <c r="U111" s="15"/>
    </row>
    <row r="112" spans="1:21">
      <c r="A112" s="11"/>
      <c r="B112" s="15"/>
      <c r="C112" s="15"/>
      <c r="D112" s="15"/>
      <c r="E112" s="15"/>
      <c r="F112" s="15"/>
      <c r="G112" s="15"/>
      <c r="H112" s="15"/>
      <c r="I112" s="15"/>
      <c r="J112" s="15"/>
      <c r="N112" s="24"/>
      <c r="O112" s="24"/>
      <c r="P112" s="24"/>
      <c r="Q112" s="24"/>
      <c r="R112" s="24"/>
      <c r="S112" s="24"/>
      <c r="T112" s="24"/>
      <c r="U112" s="15"/>
    </row>
    <row r="113" spans="1:21">
      <c r="A113" s="11"/>
      <c r="B113" s="15"/>
      <c r="C113" s="15"/>
      <c r="D113" s="15"/>
      <c r="E113" s="15"/>
      <c r="F113" s="15"/>
      <c r="G113" s="15"/>
      <c r="H113" s="15"/>
      <c r="I113" s="15"/>
      <c r="J113" s="15"/>
      <c r="N113" s="24"/>
      <c r="O113" s="24"/>
      <c r="P113" s="24"/>
      <c r="Q113" s="24"/>
      <c r="R113" s="24"/>
      <c r="S113" s="24"/>
      <c r="T113" s="24"/>
      <c r="U113" s="15"/>
    </row>
    <row r="114" spans="1:21">
      <c r="A114" s="11"/>
      <c r="B114" s="15"/>
      <c r="C114" s="15"/>
      <c r="D114" s="15"/>
      <c r="E114" s="15"/>
      <c r="F114" s="15"/>
      <c r="G114" s="15"/>
      <c r="H114" s="15"/>
      <c r="I114" s="15"/>
      <c r="J114" s="15"/>
      <c r="N114" s="24"/>
      <c r="O114" s="24"/>
      <c r="P114" s="24"/>
      <c r="Q114" s="24"/>
      <c r="R114" s="24"/>
      <c r="S114" s="24"/>
      <c r="T114" s="24"/>
      <c r="U114" s="15"/>
    </row>
    <row r="115" spans="1:21">
      <c r="A115" s="11"/>
      <c r="B115" s="15"/>
      <c r="C115" s="15"/>
      <c r="D115" s="15"/>
      <c r="E115" s="15"/>
      <c r="F115" s="15"/>
      <c r="G115" s="15"/>
      <c r="H115" s="15"/>
      <c r="I115" s="15"/>
      <c r="J115" s="15"/>
      <c r="N115" s="24"/>
      <c r="O115" s="24"/>
      <c r="P115" s="24"/>
      <c r="Q115" s="24"/>
      <c r="R115" s="24"/>
      <c r="S115" s="24"/>
      <c r="T115" s="24"/>
      <c r="U115" s="15"/>
    </row>
    <row r="116" spans="1:21">
      <c r="A116" s="11"/>
      <c r="B116" s="15"/>
      <c r="C116" s="15"/>
      <c r="D116" s="15"/>
      <c r="E116" s="15"/>
      <c r="F116" s="15"/>
      <c r="G116" s="15"/>
      <c r="H116" s="15"/>
      <c r="I116" s="15"/>
      <c r="J116" s="15"/>
      <c r="N116" s="24"/>
      <c r="O116" s="24"/>
      <c r="P116" s="24"/>
      <c r="Q116" s="24"/>
      <c r="R116" s="24"/>
      <c r="S116" s="24"/>
      <c r="T116" s="24"/>
      <c r="U116" s="15"/>
    </row>
    <row r="117" spans="1:21">
      <c r="A117" s="11"/>
      <c r="B117" s="15"/>
      <c r="C117" s="15"/>
      <c r="D117" s="15"/>
      <c r="E117" s="15"/>
      <c r="F117" s="15"/>
      <c r="G117" s="15"/>
      <c r="H117" s="15"/>
      <c r="I117" s="15"/>
      <c r="J117" s="15"/>
      <c r="N117" s="24"/>
      <c r="O117" s="24"/>
      <c r="P117" s="24"/>
      <c r="Q117" s="24"/>
      <c r="R117" s="24"/>
      <c r="S117" s="24"/>
      <c r="T117" s="24"/>
      <c r="U117" s="15"/>
    </row>
    <row r="118" spans="1:21">
      <c r="A118" s="11"/>
      <c r="B118" s="15"/>
      <c r="C118" s="15"/>
      <c r="D118" s="15"/>
      <c r="E118" s="15"/>
      <c r="F118" s="15"/>
      <c r="G118" s="15"/>
      <c r="H118" s="15"/>
      <c r="I118" s="15"/>
      <c r="J118" s="15"/>
      <c r="N118" s="24"/>
      <c r="O118" s="24"/>
      <c r="P118" s="24"/>
      <c r="Q118" s="24"/>
      <c r="R118" s="24"/>
      <c r="S118" s="24"/>
      <c r="T118" s="24"/>
      <c r="U118" s="15"/>
    </row>
    <row r="119" spans="1:21">
      <c r="A119" s="11"/>
      <c r="B119" s="15"/>
      <c r="C119" s="15"/>
      <c r="D119" s="15"/>
      <c r="E119" s="15"/>
      <c r="F119" s="15"/>
      <c r="G119" s="15"/>
      <c r="H119" s="15"/>
      <c r="I119" s="15"/>
      <c r="J119" s="15"/>
      <c r="N119" s="24"/>
      <c r="O119" s="24"/>
      <c r="P119" s="24"/>
      <c r="Q119" s="24"/>
      <c r="R119" s="24"/>
      <c r="S119" s="24"/>
      <c r="T119" s="24"/>
      <c r="U119" s="15"/>
    </row>
    <row r="120" spans="1:21">
      <c r="A120" s="11"/>
      <c r="B120" s="15"/>
      <c r="C120" s="15"/>
      <c r="D120" s="15"/>
      <c r="E120" s="15"/>
      <c r="F120" s="15"/>
      <c r="G120" s="15"/>
      <c r="H120" s="15"/>
      <c r="I120" s="15"/>
      <c r="J120" s="15"/>
      <c r="N120" s="24"/>
      <c r="O120" s="24"/>
      <c r="P120" s="24"/>
      <c r="Q120" s="24"/>
      <c r="R120" s="24"/>
      <c r="S120" s="24"/>
      <c r="T120" s="24"/>
      <c r="U120" s="15"/>
    </row>
    <row r="121" spans="1:21">
      <c r="A121" s="11"/>
      <c r="B121" s="15"/>
      <c r="C121" s="15"/>
      <c r="D121" s="15"/>
      <c r="E121" s="15"/>
      <c r="F121" s="15"/>
      <c r="G121" s="15"/>
      <c r="H121" s="15"/>
      <c r="I121" s="15"/>
      <c r="J121" s="15"/>
      <c r="N121" s="24"/>
      <c r="O121" s="24"/>
      <c r="P121" s="24"/>
      <c r="Q121" s="24"/>
      <c r="R121" s="24"/>
      <c r="S121" s="24"/>
      <c r="T121" s="24"/>
      <c r="U121" s="15"/>
    </row>
    <row r="122" spans="1:21">
      <c r="A122" s="11"/>
      <c r="B122" s="15"/>
      <c r="C122" s="15"/>
      <c r="D122" s="15"/>
      <c r="E122" s="15"/>
      <c r="F122" s="15"/>
      <c r="G122" s="15"/>
      <c r="H122" s="15"/>
      <c r="I122" s="15"/>
      <c r="J122" s="15"/>
      <c r="N122" s="24"/>
      <c r="O122" s="24"/>
      <c r="P122" s="24"/>
      <c r="Q122" s="24"/>
      <c r="R122" s="24"/>
      <c r="S122" s="24"/>
      <c r="T122" s="24"/>
      <c r="U122" s="15"/>
    </row>
    <row r="123" spans="1:21">
      <c r="A123" s="11"/>
      <c r="B123" s="15"/>
      <c r="C123" s="15"/>
      <c r="D123" s="15"/>
      <c r="E123" s="15"/>
      <c r="F123" s="15"/>
      <c r="G123" s="15"/>
      <c r="H123" s="15"/>
      <c r="I123" s="15"/>
      <c r="J123" s="15"/>
      <c r="N123" s="24"/>
      <c r="O123" s="24"/>
      <c r="P123" s="24"/>
      <c r="Q123" s="24"/>
      <c r="R123" s="24"/>
      <c r="S123" s="24"/>
      <c r="T123" s="24"/>
      <c r="U123" s="15"/>
    </row>
    <row r="124" spans="1:21">
      <c r="A124" s="11"/>
      <c r="B124" s="15"/>
      <c r="C124" s="15"/>
      <c r="D124" s="15"/>
      <c r="E124" s="15"/>
      <c r="F124" s="15"/>
      <c r="G124" s="15"/>
      <c r="H124" s="15"/>
      <c r="I124" s="15"/>
      <c r="J124" s="15"/>
      <c r="N124" s="24"/>
      <c r="O124" s="24"/>
      <c r="P124" s="24"/>
      <c r="Q124" s="24"/>
      <c r="R124" s="24"/>
      <c r="S124" s="24"/>
      <c r="T124" s="24"/>
      <c r="U124" s="15"/>
    </row>
    <row r="125" spans="1:21">
      <c r="A125" s="11"/>
      <c r="B125" s="15"/>
      <c r="C125" s="15"/>
      <c r="D125" s="15"/>
      <c r="E125" s="15"/>
      <c r="F125" s="15"/>
      <c r="G125" s="15"/>
      <c r="H125" s="15"/>
      <c r="I125" s="15"/>
      <c r="J125" s="15"/>
      <c r="N125" s="24"/>
      <c r="O125" s="24"/>
      <c r="P125" s="24"/>
      <c r="Q125" s="24"/>
      <c r="R125" s="24"/>
      <c r="S125" s="24"/>
      <c r="T125" s="24"/>
      <c r="U125" s="15"/>
    </row>
    <row r="126" spans="1:21">
      <c r="A126" s="11"/>
      <c r="B126" s="15"/>
      <c r="C126" s="15"/>
      <c r="D126" s="15"/>
      <c r="E126" s="15"/>
      <c r="F126" s="15"/>
      <c r="G126" s="15"/>
      <c r="H126" s="15"/>
      <c r="I126" s="15"/>
      <c r="J126" s="15"/>
      <c r="N126" s="24"/>
      <c r="O126" s="24"/>
      <c r="P126" s="24"/>
      <c r="Q126" s="24"/>
      <c r="R126" s="24"/>
      <c r="S126" s="24"/>
      <c r="T126" s="24"/>
      <c r="U126" s="15"/>
    </row>
    <row r="127" spans="1:21">
      <c r="A127" s="11"/>
      <c r="B127" s="15"/>
      <c r="C127" s="15"/>
      <c r="D127" s="15"/>
      <c r="E127" s="15"/>
      <c r="F127" s="15"/>
      <c r="G127" s="15"/>
      <c r="H127" s="15"/>
      <c r="I127" s="15"/>
      <c r="J127" s="15"/>
      <c r="N127" s="24"/>
      <c r="O127" s="24"/>
      <c r="P127" s="24"/>
      <c r="Q127" s="24"/>
      <c r="R127" s="24"/>
      <c r="S127" s="24"/>
      <c r="T127" s="24"/>
      <c r="U127" s="15"/>
    </row>
    <row r="128" spans="1:21">
      <c r="A128" s="11"/>
      <c r="B128" s="15"/>
      <c r="C128" s="15"/>
      <c r="D128" s="15"/>
      <c r="E128" s="15"/>
      <c r="F128" s="15"/>
      <c r="G128" s="15"/>
      <c r="H128" s="15"/>
      <c r="I128" s="15"/>
      <c r="J128" s="15"/>
      <c r="N128" s="24"/>
      <c r="O128" s="24"/>
      <c r="P128" s="24"/>
      <c r="Q128" s="24"/>
      <c r="R128" s="24"/>
      <c r="S128" s="24"/>
      <c r="T128" s="24"/>
      <c r="U128" s="15"/>
    </row>
    <row r="129" spans="1:21">
      <c r="A129" s="11"/>
      <c r="B129" s="15"/>
      <c r="C129" s="15"/>
      <c r="D129" s="15"/>
      <c r="E129" s="15"/>
      <c r="F129" s="15"/>
      <c r="G129" s="15"/>
      <c r="H129" s="15"/>
      <c r="I129" s="15"/>
      <c r="J129" s="15"/>
      <c r="N129" s="24"/>
      <c r="O129" s="24"/>
      <c r="P129" s="24"/>
      <c r="Q129" s="24"/>
      <c r="R129" s="24"/>
      <c r="S129" s="24"/>
      <c r="T129" s="24"/>
      <c r="U129" s="15"/>
    </row>
    <row r="130" spans="1:21">
      <c r="A130" s="11"/>
      <c r="B130" s="15"/>
      <c r="C130" s="15"/>
      <c r="D130" s="15"/>
      <c r="E130" s="15"/>
      <c r="F130" s="15"/>
      <c r="G130" s="15"/>
      <c r="H130" s="15"/>
      <c r="I130" s="15"/>
      <c r="J130" s="15"/>
      <c r="N130" s="24"/>
      <c r="O130" s="24"/>
      <c r="P130" s="24"/>
      <c r="Q130" s="24"/>
      <c r="R130" s="24"/>
      <c r="S130" s="24"/>
      <c r="T130" s="24"/>
      <c r="U130" s="15"/>
    </row>
    <row r="131" spans="1:21">
      <c r="A131" s="11"/>
      <c r="B131" s="15"/>
      <c r="C131" s="15"/>
      <c r="D131" s="15"/>
      <c r="E131" s="15"/>
      <c r="F131" s="15"/>
      <c r="G131" s="15"/>
      <c r="H131" s="15"/>
      <c r="I131" s="15"/>
      <c r="J131" s="15"/>
      <c r="N131" s="24"/>
      <c r="O131" s="24"/>
      <c r="P131" s="24"/>
      <c r="Q131" s="24"/>
      <c r="R131" s="24"/>
      <c r="S131" s="24"/>
      <c r="T131" s="24"/>
      <c r="U131" s="15"/>
    </row>
    <row r="132" spans="1:21">
      <c r="A132" s="11"/>
      <c r="B132" s="15"/>
      <c r="C132" s="15"/>
      <c r="D132" s="15"/>
      <c r="E132" s="15"/>
      <c r="F132" s="15"/>
      <c r="G132" s="15"/>
      <c r="H132" s="15"/>
      <c r="I132" s="15"/>
      <c r="J132" s="15"/>
      <c r="N132" s="24"/>
      <c r="O132" s="24"/>
      <c r="P132" s="24"/>
      <c r="Q132" s="24"/>
      <c r="R132" s="24"/>
      <c r="S132" s="24"/>
      <c r="T132" s="24"/>
      <c r="U132" s="15"/>
    </row>
    <row r="133" spans="1:21">
      <c r="A133" s="11"/>
      <c r="B133" s="15"/>
      <c r="C133" s="15"/>
      <c r="D133" s="15"/>
      <c r="E133" s="15"/>
      <c r="F133" s="15"/>
      <c r="G133" s="15"/>
      <c r="H133" s="15"/>
      <c r="I133" s="15"/>
      <c r="J133" s="15"/>
      <c r="N133" s="24"/>
      <c r="O133" s="24"/>
      <c r="P133" s="24"/>
      <c r="Q133" s="24"/>
      <c r="R133" s="24"/>
      <c r="S133" s="24"/>
      <c r="T133" s="24"/>
      <c r="U133" s="15"/>
    </row>
    <row r="134" spans="1:21">
      <c r="A134" s="11"/>
      <c r="B134" s="15"/>
      <c r="C134" s="15"/>
      <c r="D134" s="15"/>
      <c r="E134" s="15"/>
      <c r="F134" s="15"/>
      <c r="G134" s="15"/>
      <c r="H134" s="15"/>
      <c r="I134" s="15"/>
      <c r="J134" s="15"/>
      <c r="N134" s="24"/>
      <c r="O134" s="24"/>
      <c r="P134" s="24"/>
      <c r="Q134" s="24"/>
      <c r="R134" s="24"/>
      <c r="S134" s="24"/>
      <c r="T134" s="24"/>
      <c r="U134" s="15"/>
    </row>
    <row r="135" spans="1:21">
      <c r="A135" s="11"/>
      <c r="B135" s="15"/>
      <c r="C135" s="15"/>
      <c r="D135" s="15"/>
      <c r="E135" s="15"/>
      <c r="F135" s="15"/>
      <c r="G135" s="15"/>
      <c r="H135" s="15"/>
      <c r="I135" s="15"/>
      <c r="J135" s="15"/>
      <c r="N135" s="24"/>
      <c r="O135" s="24"/>
      <c r="P135" s="24"/>
      <c r="Q135" s="24"/>
      <c r="R135" s="24"/>
      <c r="S135" s="24"/>
      <c r="T135" s="24"/>
      <c r="U135" s="15"/>
    </row>
    <row r="136" spans="1:21">
      <c r="A136" s="11"/>
      <c r="B136" s="15"/>
      <c r="C136" s="15"/>
      <c r="D136" s="15"/>
      <c r="E136" s="15"/>
      <c r="F136" s="15"/>
      <c r="G136" s="15"/>
      <c r="H136" s="15"/>
      <c r="I136" s="15"/>
      <c r="J136" s="15"/>
      <c r="N136" s="24"/>
      <c r="O136" s="24"/>
      <c r="P136" s="24"/>
      <c r="Q136" s="24"/>
      <c r="R136" s="24"/>
      <c r="S136" s="24"/>
      <c r="T136" s="24"/>
      <c r="U136" s="15"/>
    </row>
    <row r="137" spans="1:21">
      <c r="A137" s="11"/>
      <c r="B137" s="15"/>
      <c r="C137" s="15"/>
      <c r="D137" s="15"/>
      <c r="E137" s="15"/>
      <c r="F137" s="15"/>
      <c r="G137" s="15"/>
      <c r="H137" s="15"/>
      <c r="I137" s="15"/>
      <c r="J137" s="15"/>
      <c r="N137" s="24"/>
      <c r="O137" s="24"/>
      <c r="P137" s="24"/>
      <c r="Q137" s="24"/>
      <c r="R137" s="24"/>
      <c r="S137" s="24"/>
      <c r="T137" s="24"/>
      <c r="U137" s="15"/>
    </row>
    <row r="138" spans="1:21">
      <c r="A138" s="11"/>
      <c r="B138" s="15"/>
      <c r="C138" s="15"/>
      <c r="D138" s="15"/>
      <c r="E138" s="15"/>
      <c r="F138" s="15"/>
      <c r="G138" s="15"/>
      <c r="H138" s="15"/>
      <c r="I138" s="15"/>
      <c r="J138" s="15"/>
      <c r="N138" s="24"/>
      <c r="O138" s="24"/>
      <c r="P138" s="24"/>
      <c r="Q138" s="24"/>
      <c r="R138" s="24"/>
      <c r="S138" s="24"/>
      <c r="T138" s="24"/>
      <c r="U138" s="15"/>
    </row>
    <row r="139" spans="1:21">
      <c r="A139" s="11"/>
      <c r="B139" s="15"/>
      <c r="C139" s="15"/>
      <c r="D139" s="15"/>
      <c r="E139" s="15"/>
      <c r="F139" s="15"/>
      <c r="G139" s="15"/>
      <c r="H139" s="15"/>
      <c r="I139" s="15"/>
      <c r="J139" s="15"/>
      <c r="N139" s="24"/>
      <c r="O139" s="24"/>
      <c r="P139" s="24"/>
      <c r="Q139" s="24"/>
      <c r="R139" s="24"/>
      <c r="S139" s="24"/>
      <c r="T139" s="24"/>
      <c r="U139" s="15"/>
    </row>
    <row r="140" spans="1:21">
      <c r="A140" s="11"/>
      <c r="B140" s="15"/>
      <c r="C140" s="15"/>
      <c r="D140" s="15"/>
      <c r="E140" s="15"/>
      <c r="F140" s="15"/>
      <c r="G140" s="15"/>
      <c r="H140" s="15"/>
      <c r="I140" s="15"/>
      <c r="J140" s="15"/>
      <c r="N140" s="24"/>
      <c r="O140" s="24"/>
      <c r="P140" s="24"/>
      <c r="Q140" s="24"/>
      <c r="R140" s="24"/>
      <c r="S140" s="24"/>
      <c r="T140" s="24"/>
      <c r="U140" s="15"/>
    </row>
    <row r="141" spans="1:21">
      <c r="A141" s="11"/>
      <c r="B141" s="15"/>
      <c r="C141" s="15"/>
      <c r="D141" s="15"/>
      <c r="E141" s="15"/>
      <c r="F141" s="15"/>
      <c r="G141" s="15"/>
      <c r="H141" s="15"/>
      <c r="I141" s="15"/>
      <c r="J141" s="15"/>
      <c r="N141" s="24"/>
      <c r="O141" s="24"/>
      <c r="P141" s="24"/>
      <c r="Q141" s="24"/>
      <c r="R141" s="24"/>
      <c r="S141" s="24"/>
      <c r="T141" s="24"/>
      <c r="U141" s="15"/>
    </row>
    <row r="142" spans="1:21">
      <c r="A142" s="11"/>
      <c r="B142" s="15"/>
      <c r="C142" s="15"/>
      <c r="D142" s="15"/>
      <c r="E142" s="15"/>
      <c r="F142" s="15"/>
      <c r="G142" s="15"/>
      <c r="H142" s="15"/>
      <c r="I142" s="15"/>
      <c r="J142" s="15"/>
      <c r="N142" s="24"/>
      <c r="O142" s="24"/>
      <c r="P142" s="24"/>
      <c r="Q142" s="24"/>
      <c r="R142" s="24"/>
      <c r="S142" s="24"/>
      <c r="T142" s="24"/>
      <c r="U142" s="15"/>
    </row>
    <row r="143" spans="1:21">
      <c r="A143" s="11"/>
      <c r="B143" s="15"/>
      <c r="C143" s="15"/>
      <c r="D143" s="15"/>
      <c r="E143" s="15"/>
      <c r="F143" s="15"/>
      <c r="G143" s="15"/>
      <c r="H143" s="15"/>
      <c r="I143" s="15"/>
      <c r="J143" s="15"/>
      <c r="N143" s="24"/>
      <c r="O143" s="24"/>
      <c r="P143" s="24"/>
      <c r="Q143" s="24"/>
      <c r="R143" s="24"/>
      <c r="S143" s="24"/>
      <c r="T143" s="24"/>
      <c r="U143" s="15"/>
    </row>
    <row r="144" spans="1:21">
      <c r="A144" s="11"/>
      <c r="B144" s="15"/>
      <c r="C144" s="15"/>
      <c r="D144" s="15"/>
      <c r="E144" s="15"/>
      <c r="F144" s="15"/>
      <c r="G144" s="15"/>
      <c r="H144" s="15"/>
      <c r="I144" s="15"/>
      <c r="J144" s="15"/>
      <c r="N144" s="24"/>
      <c r="O144" s="24"/>
      <c r="P144" s="24"/>
      <c r="Q144" s="24"/>
      <c r="R144" s="24"/>
      <c r="S144" s="24"/>
      <c r="T144" s="24"/>
      <c r="U144" s="15"/>
    </row>
    <row r="145" spans="1:21">
      <c r="A145" s="11"/>
      <c r="B145" s="15"/>
      <c r="C145" s="15"/>
      <c r="D145" s="15"/>
      <c r="E145" s="15"/>
      <c r="F145" s="15"/>
      <c r="G145" s="15"/>
      <c r="H145" s="15"/>
      <c r="I145" s="15"/>
      <c r="J145" s="15"/>
      <c r="N145" s="24"/>
      <c r="O145" s="24"/>
      <c r="P145" s="24"/>
      <c r="Q145" s="24"/>
      <c r="R145" s="24"/>
      <c r="S145" s="24"/>
      <c r="T145" s="24"/>
      <c r="U145" s="15"/>
    </row>
    <row r="146" spans="1:21">
      <c r="A146" s="11"/>
      <c r="B146" s="15"/>
      <c r="C146" s="15"/>
      <c r="D146" s="15"/>
      <c r="E146" s="15"/>
      <c r="F146" s="15"/>
      <c r="G146" s="15"/>
      <c r="H146" s="15"/>
      <c r="I146" s="15"/>
      <c r="J146" s="15"/>
      <c r="N146" s="24"/>
      <c r="O146" s="24"/>
      <c r="P146" s="24"/>
      <c r="Q146" s="24"/>
      <c r="R146" s="24"/>
      <c r="S146" s="24"/>
      <c r="T146" s="24"/>
      <c r="U146" s="15"/>
    </row>
    <row r="147" spans="1:21">
      <c r="A147" s="11"/>
      <c r="B147" s="15"/>
      <c r="C147" s="15"/>
      <c r="D147" s="15"/>
      <c r="E147" s="15"/>
      <c r="F147" s="15"/>
      <c r="G147" s="15"/>
      <c r="H147" s="15"/>
      <c r="I147" s="15"/>
      <c r="J147" s="15"/>
      <c r="N147" s="24"/>
      <c r="O147" s="24"/>
      <c r="P147" s="24"/>
      <c r="Q147" s="24"/>
      <c r="R147" s="24"/>
      <c r="S147" s="24"/>
      <c r="T147" s="24"/>
      <c r="U147" s="15"/>
    </row>
    <row r="148" spans="1:21">
      <c r="A148" s="11"/>
      <c r="B148" s="15"/>
      <c r="C148" s="15"/>
      <c r="D148" s="15"/>
      <c r="E148" s="15"/>
      <c r="F148" s="15"/>
      <c r="G148" s="15"/>
      <c r="H148" s="15"/>
      <c r="I148" s="15"/>
      <c r="J148" s="15"/>
      <c r="N148" s="24"/>
      <c r="O148" s="24"/>
      <c r="P148" s="24"/>
      <c r="Q148" s="24"/>
      <c r="R148" s="24"/>
      <c r="S148" s="24"/>
      <c r="T148" s="24"/>
      <c r="U148" s="15"/>
    </row>
    <row r="149" spans="1:21">
      <c r="A149" s="11"/>
      <c r="B149" s="15"/>
      <c r="C149" s="15"/>
      <c r="D149" s="15"/>
      <c r="E149" s="15"/>
      <c r="F149" s="15"/>
      <c r="G149" s="15"/>
      <c r="H149" s="15"/>
      <c r="I149" s="15"/>
      <c r="J149" s="15"/>
      <c r="N149" s="24"/>
      <c r="O149" s="24"/>
      <c r="P149" s="24"/>
      <c r="Q149" s="24"/>
      <c r="R149" s="24"/>
      <c r="S149" s="24"/>
      <c r="T149" s="24"/>
      <c r="U149" s="15"/>
    </row>
    <row r="150" spans="1:21">
      <c r="A150" s="11"/>
      <c r="B150" s="15"/>
      <c r="C150" s="15"/>
      <c r="D150" s="15"/>
      <c r="E150" s="15"/>
      <c r="F150" s="15"/>
      <c r="G150" s="15"/>
      <c r="H150" s="15"/>
      <c r="I150" s="15"/>
      <c r="J150" s="15"/>
      <c r="N150" s="24"/>
      <c r="O150" s="24"/>
      <c r="P150" s="24"/>
      <c r="Q150" s="24"/>
      <c r="R150" s="24"/>
      <c r="S150" s="24"/>
      <c r="T150" s="24"/>
      <c r="U150" s="15"/>
    </row>
    <row r="151" spans="1:21">
      <c r="A151" s="11"/>
      <c r="B151" s="15"/>
      <c r="C151" s="15"/>
      <c r="D151" s="15"/>
      <c r="E151" s="15"/>
      <c r="F151" s="15"/>
      <c r="G151" s="15"/>
      <c r="H151" s="15"/>
      <c r="I151" s="15"/>
      <c r="J151" s="15"/>
      <c r="N151" s="24"/>
      <c r="O151" s="24"/>
      <c r="P151" s="24"/>
      <c r="Q151" s="24"/>
      <c r="R151" s="24"/>
      <c r="S151" s="24"/>
      <c r="T151" s="24"/>
      <c r="U151" s="15"/>
    </row>
    <row r="152" spans="1:21">
      <c r="A152" s="11"/>
      <c r="B152" s="15"/>
      <c r="C152" s="15"/>
      <c r="D152" s="15"/>
      <c r="E152" s="15"/>
      <c r="F152" s="15"/>
      <c r="G152" s="15"/>
      <c r="H152" s="15"/>
      <c r="I152" s="15"/>
      <c r="J152" s="15"/>
      <c r="N152" s="24"/>
      <c r="O152" s="24"/>
      <c r="P152" s="24"/>
      <c r="Q152" s="24"/>
      <c r="R152" s="24"/>
      <c r="S152" s="24"/>
      <c r="T152" s="24"/>
      <c r="U152" s="15"/>
    </row>
    <row r="153" spans="1:21">
      <c r="A153" s="11"/>
      <c r="B153" s="15"/>
      <c r="C153" s="15"/>
      <c r="D153" s="15"/>
      <c r="E153" s="15"/>
      <c r="F153" s="15"/>
      <c r="G153" s="15"/>
      <c r="H153" s="15"/>
      <c r="I153" s="15"/>
      <c r="J153" s="15"/>
      <c r="N153" s="24"/>
      <c r="O153" s="24"/>
      <c r="P153" s="24"/>
      <c r="Q153" s="24"/>
      <c r="R153" s="24"/>
      <c r="S153" s="24"/>
      <c r="T153" s="24"/>
      <c r="U153" s="15"/>
    </row>
    <row r="154" spans="1:21">
      <c r="A154" s="11"/>
      <c r="B154" s="15"/>
      <c r="C154" s="15"/>
      <c r="D154" s="15"/>
      <c r="E154" s="15"/>
      <c r="F154" s="15"/>
      <c r="G154" s="15"/>
      <c r="H154" s="15"/>
      <c r="I154" s="15"/>
      <c r="J154" s="15"/>
      <c r="N154" s="24"/>
      <c r="O154" s="24"/>
      <c r="P154" s="24"/>
      <c r="Q154" s="24"/>
      <c r="R154" s="24"/>
      <c r="S154" s="24"/>
      <c r="T154" s="24"/>
      <c r="U154" s="15"/>
    </row>
    <row r="155" spans="1:21">
      <c r="A155" s="11"/>
      <c r="B155" s="15"/>
      <c r="C155" s="15"/>
      <c r="D155" s="15"/>
      <c r="E155" s="15"/>
      <c r="F155" s="15"/>
      <c r="G155" s="15"/>
      <c r="H155" s="15"/>
      <c r="I155" s="15"/>
      <c r="J155" s="15"/>
      <c r="N155" s="24"/>
      <c r="O155" s="24"/>
      <c r="P155" s="24"/>
      <c r="Q155" s="24"/>
      <c r="R155" s="24"/>
      <c r="S155" s="24"/>
      <c r="T155" s="24"/>
      <c r="U155" s="15"/>
    </row>
    <row r="156" spans="1:21">
      <c r="A156" s="11"/>
      <c r="B156" s="15"/>
      <c r="C156" s="15"/>
      <c r="D156" s="15"/>
      <c r="E156" s="15"/>
      <c r="F156" s="15"/>
      <c r="G156" s="15"/>
      <c r="H156" s="15"/>
      <c r="I156" s="15"/>
      <c r="J156" s="15"/>
      <c r="N156" s="24"/>
      <c r="O156" s="24"/>
      <c r="P156" s="24"/>
      <c r="Q156" s="24"/>
      <c r="R156" s="24"/>
      <c r="S156" s="24"/>
      <c r="T156" s="24"/>
      <c r="U156" s="15"/>
    </row>
    <row r="157" spans="1:21">
      <c r="A157" s="11"/>
      <c r="B157" s="15"/>
      <c r="C157" s="15"/>
      <c r="D157" s="15"/>
      <c r="E157" s="15"/>
      <c r="F157" s="15"/>
      <c r="G157" s="15"/>
      <c r="H157" s="15"/>
      <c r="I157" s="15"/>
      <c r="J157" s="15"/>
      <c r="N157" s="24"/>
      <c r="O157" s="24"/>
      <c r="P157" s="24"/>
      <c r="Q157" s="24"/>
      <c r="R157" s="24"/>
      <c r="S157" s="24"/>
      <c r="T157" s="24"/>
      <c r="U157" s="15"/>
    </row>
    <row r="158" spans="1:21">
      <c r="A158" s="11"/>
      <c r="B158" s="15"/>
      <c r="C158" s="15"/>
      <c r="D158" s="15"/>
      <c r="E158" s="15"/>
      <c r="F158" s="15"/>
      <c r="G158" s="15"/>
      <c r="H158" s="15"/>
      <c r="I158" s="15"/>
      <c r="J158" s="15"/>
      <c r="N158" s="24"/>
      <c r="O158" s="24"/>
      <c r="P158" s="24"/>
      <c r="Q158" s="24"/>
      <c r="R158" s="24"/>
      <c r="S158" s="24"/>
      <c r="T158" s="24"/>
      <c r="U158" s="15"/>
    </row>
    <row r="159" spans="1:21">
      <c r="A159" s="11"/>
      <c r="B159" s="15"/>
      <c r="C159" s="15"/>
      <c r="D159" s="15"/>
      <c r="E159" s="15"/>
      <c r="F159" s="15"/>
      <c r="G159" s="15"/>
      <c r="H159" s="15"/>
      <c r="I159" s="15"/>
      <c r="J159" s="15"/>
      <c r="N159" s="24"/>
      <c r="O159" s="24"/>
      <c r="P159" s="24"/>
      <c r="Q159" s="24"/>
      <c r="R159" s="24"/>
      <c r="S159" s="24"/>
      <c r="T159" s="24"/>
      <c r="U159" s="15"/>
    </row>
    <row r="160" spans="1:21">
      <c r="A160" s="11"/>
      <c r="B160" s="15"/>
      <c r="C160" s="15"/>
      <c r="D160" s="15"/>
      <c r="E160" s="15"/>
      <c r="F160" s="15"/>
      <c r="G160" s="15"/>
      <c r="H160" s="15"/>
      <c r="I160" s="15"/>
      <c r="J160" s="15"/>
      <c r="N160" s="24"/>
      <c r="O160" s="24"/>
      <c r="P160" s="24"/>
      <c r="Q160" s="24"/>
      <c r="R160" s="24"/>
      <c r="S160" s="24"/>
      <c r="T160" s="24"/>
      <c r="U160" s="15"/>
    </row>
    <row r="161" spans="1:21">
      <c r="A161" s="11"/>
      <c r="B161" s="15"/>
      <c r="C161" s="15"/>
      <c r="D161" s="15"/>
      <c r="E161" s="15"/>
      <c r="F161" s="15"/>
      <c r="G161" s="15"/>
      <c r="H161" s="15"/>
      <c r="I161" s="15"/>
      <c r="J161" s="15"/>
      <c r="N161" s="24"/>
      <c r="O161" s="24"/>
      <c r="P161" s="24"/>
      <c r="Q161" s="24"/>
      <c r="R161" s="24"/>
      <c r="S161" s="24"/>
      <c r="T161" s="24"/>
      <c r="U161" s="15"/>
    </row>
    <row r="162" spans="1:21">
      <c r="A162" s="11"/>
      <c r="B162" s="15"/>
      <c r="C162" s="15"/>
      <c r="D162" s="15"/>
      <c r="E162" s="15"/>
      <c r="F162" s="15"/>
      <c r="G162" s="15"/>
      <c r="H162" s="15"/>
      <c r="I162" s="15"/>
      <c r="J162" s="15"/>
      <c r="N162" s="24"/>
      <c r="O162" s="24"/>
      <c r="P162" s="24"/>
      <c r="Q162" s="24"/>
      <c r="R162" s="24"/>
      <c r="S162" s="24"/>
      <c r="T162" s="24"/>
      <c r="U162" s="15"/>
    </row>
    <row r="163" spans="1:21">
      <c r="A163" s="11"/>
      <c r="B163" s="15"/>
      <c r="C163" s="15"/>
      <c r="D163" s="15"/>
      <c r="E163" s="15"/>
      <c r="F163" s="15"/>
      <c r="G163" s="15"/>
      <c r="H163" s="15"/>
      <c r="I163" s="15"/>
      <c r="J163" s="15"/>
      <c r="N163" s="24"/>
      <c r="O163" s="24"/>
      <c r="P163" s="24"/>
      <c r="Q163" s="24"/>
      <c r="R163" s="24"/>
      <c r="S163" s="24"/>
      <c r="T163" s="24"/>
      <c r="U163" s="15"/>
    </row>
    <row r="164" spans="1:21">
      <c r="A164" s="11"/>
      <c r="B164" s="15"/>
      <c r="C164" s="15"/>
      <c r="D164" s="15"/>
      <c r="E164" s="15"/>
      <c r="F164" s="15"/>
      <c r="G164" s="15"/>
      <c r="H164" s="15"/>
      <c r="I164" s="15"/>
      <c r="J164" s="15"/>
      <c r="N164" s="24"/>
      <c r="O164" s="24"/>
      <c r="P164" s="24"/>
      <c r="Q164" s="24"/>
      <c r="R164" s="24"/>
      <c r="S164" s="24"/>
      <c r="T164" s="24"/>
      <c r="U164" s="15"/>
    </row>
    <row r="165" spans="1:21">
      <c r="A165" s="11"/>
      <c r="B165" s="15"/>
      <c r="C165" s="15"/>
      <c r="D165" s="15"/>
      <c r="E165" s="15"/>
      <c r="F165" s="15"/>
      <c r="G165" s="15"/>
      <c r="H165" s="15"/>
      <c r="I165" s="15"/>
      <c r="J165" s="15"/>
      <c r="N165" s="24"/>
      <c r="O165" s="24"/>
      <c r="P165" s="24"/>
      <c r="Q165" s="24"/>
      <c r="R165" s="24"/>
      <c r="S165" s="24"/>
      <c r="T165" s="24"/>
      <c r="U165" s="15"/>
    </row>
    <row r="166" spans="1:21">
      <c r="A166" s="11"/>
      <c r="B166" s="15"/>
      <c r="C166" s="15"/>
      <c r="D166" s="15"/>
      <c r="E166" s="15"/>
      <c r="F166" s="15"/>
      <c r="G166" s="15"/>
      <c r="H166" s="15"/>
      <c r="I166" s="15"/>
      <c r="J166" s="15"/>
      <c r="N166" s="24"/>
      <c r="O166" s="24"/>
      <c r="P166" s="24"/>
      <c r="Q166" s="24"/>
      <c r="R166" s="24"/>
      <c r="S166" s="24"/>
      <c r="T166" s="24"/>
      <c r="U166" s="15"/>
    </row>
    <row r="167" spans="1:21">
      <c r="A167" s="11"/>
      <c r="B167" s="15"/>
      <c r="C167" s="15"/>
      <c r="D167" s="15"/>
      <c r="E167" s="15"/>
      <c r="F167" s="15"/>
      <c r="G167" s="15"/>
      <c r="H167" s="15"/>
      <c r="I167" s="15"/>
      <c r="J167" s="15"/>
      <c r="N167" s="24"/>
      <c r="O167" s="24"/>
      <c r="P167" s="24"/>
      <c r="Q167" s="24"/>
      <c r="R167" s="24"/>
      <c r="S167" s="24"/>
      <c r="T167" s="24"/>
      <c r="U167" s="15"/>
    </row>
    <row r="168" spans="1:21">
      <c r="A168" s="11"/>
      <c r="B168" s="15"/>
      <c r="C168" s="15"/>
      <c r="D168" s="15"/>
      <c r="E168" s="15"/>
      <c r="F168" s="15"/>
      <c r="G168" s="15"/>
      <c r="H168" s="15"/>
      <c r="I168" s="15"/>
      <c r="J168" s="15"/>
      <c r="N168" s="24"/>
      <c r="O168" s="24"/>
      <c r="P168" s="24"/>
      <c r="Q168" s="24"/>
      <c r="R168" s="24"/>
      <c r="S168" s="24"/>
      <c r="T168" s="24"/>
      <c r="U168" s="15"/>
    </row>
    <row r="169" spans="1:21">
      <c r="A169" s="11"/>
      <c r="B169" s="15"/>
      <c r="C169" s="15"/>
      <c r="D169" s="15"/>
      <c r="E169" s="15"/>
      <c r="F169" s="15"/>
      <c r="G169" s="15"/>
      <c r="H169" s="15"/>
      <c r="I169" s="15"/>
      <c r="J169" s="15"/>
      <c r="N169" s="24"/>
      <c r="O169" s="24"/>
      <c r="P169" s="24"/>
      <c r="Q169" s="24"/>
      <c r="R169" s="24"/>
      <c r="S169" s="24"/>
      <c r="T169" s="24"/>
      <c r="U169" s="15"/>
    </row>
    <row r="170" spans="1:21">
      <c r="A170" s="11"/>
      <c r="B170" s="15"/>
      <c r="C170" s="15"/>
      <c r="D170" s="15"/>
      <c r="E170" s="15"/>
      <c r="F170" s="15"/>
      <c r="G170" s="15"/>
      <c r="H170" s="15"/>
      <c r="I170" s="15"/>
      <c r="J170" s="15"/>
      <c r="N170" s="24"/>
      <c r="O170" s="24"/>
      <c r="P170" s="24"/>
      <c r="Q170" s="24"/>
      <c r="R170" s="24"/>
      <c r="S170" s="24"/>
      <c r="T170" s="24"/>
      <c r="U170" s="15"/>
    </row>
    <row r="171" spans="1:21">
      <c r="A171" s="11"/>
      <c r="B171" s="15"/>
      <c r="C171" s="15"/>
      <c r="D171" s="15"/>
      <c r="E171" s="15"/>
      <c r="F171" s="15"/>
      <c r="G171" s="15"/>
      <c r="H171" s="15"/>
      <c r="I171" s="15"/>
      <c r="J171" s="15"/>
      <c r="N171" s="24"/>
      <c r="O171" s="24"/>
      <c r="P171" s="24"/>
      <c r="Q171" s="24"/>
      <c r="R171" s="24"/>
      <c r="S171" s="24"/>
      <c r="T171" s="24"/>
      <c r="U171" s="15"/>
    </row>
    <row r="172" spans="1:21">
      <c r="A172" s="11"/>
      <c r="B172" s="15"/>
      <c r="C172" s="15"/>
      <c r="D172" s="15"/>
      <c r="E172" s="15"/>
      <c r="F172" s="15"/>
      <c r="G172" s="15"/>
      <c r="H172" s="15"/>
      <c r="I172" s="15"/>
      <c r="J172" s="15"/>
      <c r="N172" s="24"/>
      <c r="O172" s="24"/>
      <c r="P172" s="24"/>
      <c r="Q172" s="24"/>
      <c r="R172" s="24"/>
      <c r="S172" s="24"/>
      <c r="T172" s="24"/>
      <c r="U172" s="15"/>
    </row>
    <row r="173" spans="1:21">
      <c r="A173" s="11"/>
      <c r="B173" s="15"/>
      <c r="C173" s="15"/>
      <c r="D173" s="15"/>
      <c r="E173" s="15"/>
      <c r="F173" s="15"/>
      <c r="G173" s="15"/>
      <c r="H173" s="15"/>
      <c r="I173" s="15"/>
      <c r="J173" s="15"/>
      <c r="N173" s="24"/>
      <c r="O173" s="24"/>
      <c r="P173" s="24"/>
      <c r="Q173" s="24"/>
      <c r="R173" s="24"/>
      <c r="S173" s="24"/>
      <c r="T173" s="24"/>
      <c r="U173" s="15"/>
    </row>
    <row r="174" spans="1:21">
      <c r="A174" s="11"/>
      <c r="B174" s="15"/>
      <c r="C174" s="15"/>
      <c r="D174" s="15"/>
      <c r="E174" s="15"/>
      <c r="F174" s="15"/>
      <c r="G174" s="15"/>
      <c r="H174" s="15"/>
      <c r="I174" s="15"/>
      <c r="J174" s="15"/>
      <c r="N174" s="24"/>
      <c r="O174" s="24"/>
      <c r="P174" s="24"/>
      <c r="Q174" s="24"/>
      <c r="R174" s="24"/>
      <c r="S174" s="24"/>
      <c r="T174" s="24"/>
      <c r="U174" s="15"/>
    </row>
    <row r="175" spans="1:21">
      <c r="A175" s="11"/>
      <c r="B175" s="15"/>
      <c r="C175" s="15"/>
      <c r="D175" s="15"/>
      <c r="E175" s="15"/>
      <c r="F175" s="15"/>
      <c r="G175" s="15"/>
      <c r="H175" s="15"/>
      <c r="I175" s="15"/>
      <c r="J175" s="15"/>
      <c r="N175" s="24"/>
      <c r="O175" s="24"/>
      <c r="P175" s="24"/>
      <c r="Q175" s="24"/>
      <c r="R175" s="24"/>
      <c r="S175" s="24"/>
      <c r="T175" s="24"/>
      <c r="U175" s="15"/>
    </row>
    <row r="176" spans="1:21">
      <c r="A176" s="11"/>
      <c r="B176" s="15"/>
      <c r="C176" s="15"/>
      <c r="D176" s="15"/>
      <c r="E176" s="15"/>
      <c r="F176" s="15"/>
      <c r="G176" s="15"/>
      <c r="H176" s="15"/>
      <c r="I176" s="15"/>
      <c r="J176" s="15"/>
      <c r="N176" s="24"/>
      <c r="O176" s="24"/>
      <c r="P176" s="24"/>
      <c r="Q176" s="24"/>
      <c r="R176" s="24"/>
      <c r="S176" s="24"/>
      <c r="T176" s="24"/>
      <c r="U176" s="15"/>
    </row>
    <row r="177" spans="1:21">
      <c r="A177" s="11"/>
      <c r="B177" s="15"/>
      <c r="C177" s="15"/>
      <c r="D177" s="15"/>
      <c r="E177" s="15"/>
      <c r="F177" s="15"/>
      <c r="G177" s="15"/>
      <c r="H177" s="15"/>
      <c r="I177" s="15"/>
      <c r="J177" s="15"/>
      <c r="N177" s="24"/>
      <c r="O177" s="24"/>
      <c r="P177" s="24"/>
      <c r="Q177" s="24"/>
      <c r="R177" s="24"/>
      <c r="S177" s="24"/>
      <c r="T177" s="24"/>
      <c r="U177" s="15"/>
    </row>
    <row r="178" spans="1:21">
      <c r="A178" s="11"/>
      <c r="B178" s="15"/>
      <c r="C178" s="15"/>
      <c r="D178" s="15"/>
      <c r="E178" s="15"/>
      <c r="F178" s="15"/>
      <c r="G178" s="15"/>
      <c r="H178" s="15"/>
      <c r="I178" s="15"/>
      <c r="J178" s="15"/>
      <c r="N178" s="24"/>
      <c r="O178" s="24"/>
      <c r="P178" s="24"/>
      <c r="Q178" s="24"/>
      <c r="R178" s="24"/>
      <c r="S178" s="24"/>
      <c r="T178" s="24"/>
      <c r="U178" s="15"/>
    </row>
    <row r="179" spans="1:21">
      <c r="A179" s="11"/>
      <c r="B179" s="15"/>
      <c r="C179" s="15"/>
      <c r="D179" s="15"/>
      <c r="E179" s="15"/>
      <c r="F179" s="15"/>
      <c r="G179" s="15"/>
      <c r="H179" s="15"/>
      <c r="I179" s="15"/>
      <c r="J179" s="15"/>
      <c r="N179" s="24"/>
      <c r="O179" s="24"/>
      <c r="P179" s="24"/>
      <c r="Q179" s="24"/>
      <c r="R179" s="24"/>
      <c r="S179" s="24"/>
      <c r="T179" s="24"/>
      <c r="U179" s="15"/>
    </row>
    <row r="180" spans="1:21">
      <c r="A180" s="11"/>
      <c r="B180" s="15"/>
      <c r="C180" s="15"/>
      <c r="D180" s="15"/>
      <c r="E180" s="15"/>
      <c r="F180" s="15"/>
      <c r="G180" s="15"/>
      <c r="H180" s="15"/>
      <c r="I180" s="15"/>
      <c r="J180" s="15"/>
      <c r="N180" s="24"/>
      <c r="O180" s="24"/>
      <c r="P180" s="24"/>
      <c r="Q180" s="24"/>
      <c r="R180" s="24"/>
      <c r="S180" s="24"/>
      <c r="T180" s="24"/>
      <c r="U180" s="15"/>
    </row>
    <row r="181" spans="1:21">
      <c r="A181" s="11"/>
      <c r="B181" s="15"/>
      <c r="C181" s="15"/>
      <c r="D181" s="15"/>
      <c r="E181" s="15"/>
      <c r="F181" s="15"/>
      <c r="G181" s="15"/>
      <c r="H181" s="15"/>
      <c r="I181" s="15"/>
      <c r="J181" s="15"/>
      <c r="N181" s="24"/>
      <c r="O181" s="24"/>
      <c r="P181" s="24"/>
      <c r="Q181" s="24"/>
      <c r="R181" s="24"/>
      <c r="S181" s="24"/>
      <c r="T181" s="24"/>
      <c r="U181" s="15"/>
    </row>
    <row r="182" spans="1:21">
      <c r="A182" s="11"/>
      <c r="B182" s="15"/>
      <c r="C182" s="15"/>
      <c r="D182" s="15"/>
      <c r="E182" s="15"/>
      <c r="F182" s="15"/>
      <c r="G182" s="15"/>
      <c r="H182" s="15"/>
      <c r="I182" s="15"/>
      <c r="J182" s="15"/>
      <c r="N182" s="24"/>
      <c r="O182" s="24"/>
      <c r="P182" s="24"/>
      <c r="Q182" s="24"/>
      <c r="R182" s="24"/>
      <c r="S182" s="24"/>
      <c r="T182" s="24"/>
      <c r="U182" s="15"/>
    </row>
    <row r="183" spans="1:21">
      <c r="A183" s="11"/>
      <c r="B183" s="15"/>
      <c r="C183" s="15"/>
      <c r="D183" s="15"/>
      <c r="E183" s="15"/>
      <c r="F183" s="15"/>
      <c r="G183" s="15"/>
      <c r="H183" s="15"/>
      <c r="I183" s="15"/>
      <c r="J183" s="15"/>
      <c r="N183" s="24"/>
      <c r="O183" s="24"/>
      <c r="P183" s="24"/>
      <c r="Q183" s="24"/>
      <c r="R183" s="24"/>
      <c r="S183" s="24"/>
      <c r="T183" s="24"/>
      <c r="U183" s="15"/>
    </row>
    <row r="184" spans="1:21">
      <c r="A184" s="11"/>
      <c r="B184" s="15"/>
      <c r="C184" s="15"/>
      <c r="D184" s="15"/>
      <c r="E184" s="15"/>
      <c r="F184" s="15"/>
      <c r="G184" s="15"/>
      <c r="H184" s="15"/>
      <c r="I184" s="15"/>
      <c r="J184" s="15"/>
      <c r="N184" s="24"/>
      <c r="O184" s="24"/>
      <c r="P184" s="24"/>
      <c r="Q184" s="24"/>
      <c r="R184" s="24"/>
      <c r="S184" s="24"/>
      <c r="T184" s="24"/>
      <c r="U184" s="15"/>
    </row>
    <row r="185" spans="1:21">
      <c r="A185" s="11"/>
      <c r="B185" s="15"/>
      <c r="C185" s="15"/>
      <c r="D185" s="15"/>
      <c r="E185" s="15"/>
      <c r="F185" s="15"/>
      <c r="G185" s="15"/>
      <c r="H185" s="15"/>
      <c r="I185" s="15"/>
      <c r="J185" s="15"/>
      <c r="N185" s="24"/>
      <c r="O185" s="24"/>
      <c r="P185" s="24"/>
      <c r="Q185" s="24"/>
      <c r="R185" s="24"/>
      <c r="S185" s="24"/>
      <c r="T185" s="24"/>
      <c r="U185" s="15"/>
    </row>
    <row r="186" spans="1:21">
      <c r="A186" s="11"/>
      <c r="B186" s="15"/>
      <c r="C186" s="15"/>
      <c r="D186" s="15"/>
      <c r="E186" s="15"/>
      <c r="F186" s="15"/>
      <c r="G186" s="15"/>
      <c r="H186" s="15"/>
      <c r="I186" s="15"/>
      <c r="J186" s="15"/>
      <c r="N186" s="24"/>
      <c r="O186" s="24"/>
      <c r="P186" s="24"/>
      <c r="Q186" s="24"/>
      <c r="R186" s="24"/>
      <c r="S186" s="24"/>
      <c r="T186" s="24"/>
      <c r="U186" s="15"/>
    </row>
    <row r="187" spans="1:21">
      <c r="A187" s="11"/>
      <c r="B187" s="15"/>
      <c r="C187" s="15"/>
      <c r="D187" s="15"/>
      <c r="E187" s="15"/>
      <c r="F187" s="15"/>
      <c r="G187" s="15"/>
      <c r="H187" s="15"/>
      <c r="I187" s="15"/>
      <c r="J187" s="15"/>
      <c r="N187" s="24"/>
      <c r="O187" s="24"/>
      <c r="P187" s="24"/>
      <c r="Q187" s="24"/>
      <c r="R187" s="24"/>
      <c r="S187" s="24"/>
      <c r="T187" s="24"/>
      <c r="U187" s="15"/>
    </row>
    <row r="188" spans="1:21">
      <c r="A188" s="11"/>
      <c r="B188" s="15"/>
      <c r="C188" s="15"/>
      <c r="D188" s="15"/>
      <c r="E188" s="15"/>
      <c r="F188" s="15"/>
      <c r="G188" s="15"/>
      <c r="H188" s="15"/>
      <c r="I188" s="15"/>
      <c r="J188" s="15"/>
      <c r="N188" s="24"/>
      <c r="O188" s="24"/>
      <c r="P188" s="24"/>
      <c r="Q188" s="24"/>
      <c r="R188" s="24"/>
      <c r="S188" s="24"/>
      <c r="T188" s="24"/>
      <c r="U188" s="15"/>
    </row>
    <row r="189" spans="1:21">
      <c r="A189" s="11"/>
      <c r="B189" s="15"/>
      <c r="C189" s="15"/>
      <c r="D189" s="15"/>
      <c r="E189" s="15"/>
      <c r="F189" s="15"/>
      <c r="G189" s="15"/>
      <c r="H189" s="15"/>
      <c r="I189" s="15"/>
      <c r="J189" s="15"/>
      <c r="N189" s="24"/>
      <c r="O189" s="24"/>
      <c r="P189" s="24"/>
      <c r="Q189" s="24"/>
      <c r="R189" s="24"/>
      <c r="S189" s="24"/>
      <c r="T189" s="24"/>
      <c r="U189" s="15"/>
    </row>
    <row r="190" spans="1:21">
      <c r="A190" s="11"/>
      <c r="B190" s="15"/>
      <c r="C190" s="15"/>
      <c r="D190" s="15"/>
      <c r="E190" s="15"/>
      <c r="F190" s="15"/>
      <c r="G190" s="15"/>
      <c r="H190" s="15"/>
      <c r="I190" s="15"/>
      <c r="J190" s="15"/>
      <c r="N190" s="24"/>
      <c r="O190" s="24"/>
      <c r="P190" s="24"/>
      <c r="Q190" s="24"/>
      <c r="R190" s="24"/>
      <c r="S190" s="24"/>
      <c r="T190" s="24"/>
      <c r="U190" s="15"/>
    </row>
    <row r="191" spans="1:21">
      <c r="A191" s="11"/>
      <c r="B191" s="15"/>
      <c r="C191" s="15"/>
      <c r="D191" s="15"/>
      <c r="E191" s="15"/>
      <c r="F191" s="15"/>
      <c r="G191" s="15"/>
      <c r="H191" s="15"/>
      <c r="I191" s="15"/>
      <c r="J191" s="15"/>
      <c r="N191" s="24"/>
      <c r="O191" s="24"/>
      <c r="P191" s="24"/>
      <c r="Q191" s="24"/>
      <c r="R191" s="24"/>
      <c r="S191" s="24"/>
      <c r="T191" s="24"/>
      <c r="U191" s="15"/>
    </row>
    <row r="192" spans="1:21">
      <c r="A192" s="11"/>
      <c r="B192" s="15"/>
      <c r="C192" s="15"/>
      <c r="D192" s="15"/>
      <c r="E192" s="15"/>
      <c r="F192" s="15"/>
      <c r="G192" s="15"/>
      <c r="H192" s="15"/>
      <c r="I192" s="15"/>
      <c r="J192" s="15"/>
      <c r="N192" s="24"/>
      <c r="O192" s="24"/>
      <c r="P192" s="24"/>
      <c r="Q192" s="24"/>
      <c r="R192" s="24"/>
      <c r="S192" s="24"/>
      <c r="T192" s="24"/>
      <c r="U192" s="15"/>
    </row>
    <row r="193" spans="1:21">
      <c r="A193" s="11"/>
      <c r="B193" s="15"/>
      <c r="C193" s="15"/>
      <c r="D193" s="15"/>
      <c r="E193" s="15"/>
      <c r="F193" s="15"/>
      <c r="G193" s="15"/>
      <c r="H193" s="15"/>
      <c r="I193" s="15"/>
      <c r="J193" s="15"/>
      <c r="N193" s="24"/>
      <c r="O193" s="24"/>
      <c r="P193" s="24"/>
      <c r="Q193" s="24"/>
      <c r="R193" s="24"/>
      <c r="S193" s="24"/>
      <c r="T193" s="24"/>
      <c r="U193" s="15"/>
    </row>
    <row r="194" spans="1:21">
      <c r="A194" s="11"/>
      <c r="B194" s="15"/>
      <c r="C194" s="15"/>
      <c r="D194" s="15"/>
      <c r="E194" s="15"/>
      <c r="F194" s="15"/>
      <c r="G194" s="15"/>
      <c r="H194" s="15"/>
      <c r="I194" s="15"/>
      <c r="J194" s="15"/>
      <c r="N194" s="24"/>
      <c r="O194" s="24"/>
      <c r="P194" s="24"/>
      <c r="Q194" s="24"/>
      <c r="R194" s="24"/>
      <c r="S194" s="24"/>
      <c r="T194" s="24"/>
      <c r="U194" s="15"/>
    </row>
    <row r="195" spans="1:21">
      <c r="A195" s="11"/>
      <c r="B195" s="15"/>
      <c r="C195" s="15"/>
      <c r="D195" s="15"/>
      <c r="E195" s="15"/>
      <c r="F195" s="15"/>
      <c r="G195" s="15"/>
      <c r="H195" s="15"/>
      <c r="I195" s="15"/>
      <c r="J195" s="15"/>
      <c r="N195" s="24"/>
      <c r="O195" s="24"/>
      <c r="P195" s="24"/>
      <c r="Q195" s="24"/>
      <c r="R195" s="24"/>
      <c r="S195" s="24"/>
      <c r="T195" s="24"/>
      <c r="U195" s="15"/>
    </row>
    <row r="196" spans="1:21">
      <c r="A196" s="11"/>
      <c r="B196" s="15"/>
      <c r="C196" s="15"/>
      <c r="D196" s="15"/>
      <c r="E196" s="15"/>
      <c r="F196" s="15"/>
      <c r="G196" s="15"/>
      <c r="H196" s="15"/>
      <c r="I196" s="15"/>
      <c r="J196" s="15"/>
      <c r="N196" s="24"/>
      <c r="O196" s="24"/>
      <c r="P196" s="24"/>
      <c r="Q196" s="24"/>
      <c r="R196" s="24"/>
      <c r="S196" s="24"/>
      <c r="T196" s="24"/>
      <c r="U196" s="15"/>
    </row>
    <row r="197" spans="1:21">
      <c r="A197" s="11"/>
      <c r="B197" s="15"/>
      <c r="C197" s="15"/>
      <c r="D197" s="15"/>
      <c r="E197" s="15"/>
      <c r="F197" s="15"/>
      <c r="G197" s="15"/>
      <c r="H197" s="15"/>
      <c r="I197" s="15"/>
      <c r="J197" s="15"/>
      <c r="N197" s="24"/>
      <c r="O197" s="24"/>
      <c r="P197" s="24"/>
      <c r="Q197" s="24"/>
      <c r="R197" s="24"/>
      <c r="S197" s="24"/>
      <c r="T197" s="24"/>
      <c r="U197" s="15"/>
    </row>
    <row r="198" spans="1:21">
      <c r="A198" s="11"/>
      <c r="B198" s="15"/>
      <c r="C198" s="15"/>
      <c r="D198" s="15"/>
      <c r="E198" s="15"/>
      <c r="F198" s="15"/>
      <c r="G198" s="15"/>
      <c r="H198" s="15"/>
      <c r="I198" s="15"/>
      <c r="J198" s="15"/>
      <c r="N198" s="24"/>
      <c r="O198" s="24"/>
      <c r="P198" s="24"/>
      <c r="Q198" s="24"/>
      <c r="R198" s="24"/>
      <c r="S198" s="24"/>
      <c r="T198" s="24"/>
      <c r="U198" s="15"/>
    </row>
    <row r="199" spans="1:21">
      <c r="A199" s="11"/>
      <c r="B199" s="15"/>
      <c r="C199" s="15"/>
      <c r="D199" s="15"/>
      <c r="E199" s="15"/>
      <c r="F199" s="15"/>
      <c r="G199" s="15"/>
      <c r="H199" s="15"/>
      <c r="I199" s="15"/>
      <c r="J199" s="15"/>
      <c r="N199" s="24"/>
      <c r="O199" s="24"/>
      <c r="P199" s="24"/>
      <c r="Q199" s="24"/>
      <c r="R199" s="24"/>
      <c r="S199" s="24"/>
      <c r="T199" s="24"/>
      <c r="U199" s="15"/>
    </row>
    <row r="200" spans="1:21">
      <c r="A200" s="11"/>
      <c r="B200" s="15"/>
      <c r="C200" s="15"/>
      <c r="D200" s="15"/>
      <c r="E200" s="15"/>
      <c r="F200" s="15"/>
      <c r="G200" s="15"/>
      <c r="H200" s="15"/>
      <c r="I200" s="15"/>
      <c r="J200" s="15"/>
      <c r="N200" s="24"/>
      <c r="O200" s="24"/>
      <c r="P200" s="24"/>
      <c r="Q200" s="24"/>
      <c r="R200" s="24"/>
      <c r="S200" s="24"/>
      <c r="T200" s="24"/>
      <c r="U200" s="15"/>
    </row>
    <row r="201" spans="1:21">
      <c r="A201" s="11"/>
      <c r="B201" s="15"/>
      <c r="C201" s="15"/>
      <c r="D201" s="15"/>
      <c r="E201" s="15"/>
      <c r="F201" s="15"/>
      <c r="G201" s="15"/>
      <c r="H201" s="15"/>
      <c r="I201" s="15"/>
      <c r="J201" s="15"/>
      <c r="N201" s="24"/>
      <c r="O201" s="24"/>
      <c r="P201" s="24"/>
      <c r="Q201" s="24"/>
      <c r="R201" s="24"/>
      <c r="S201" s="24"/>
      <c r="T201" s="24"/>
      <c r="U201" s="15"/>
    </row>
    <row r="202" spans="1:21">
      <c r="A202" s="11"/>
      <c r="B202" s="15"/>
      <c r="C202" s="15"/>
      <c r="D202" s="15"/>
      <c r="E202" s="15"/>
      <c r="F202" s="15"/>
      <c r="G202" s="15"/>
      <c r="H202" s="15"/>
      <c r="I202" s="15"/>
      <c r="J202" s="15"/>
      <c r="N202" s="24"/>
      <c r="O202" s="24"/>
      <c r="P202" s="24"/>
      <c r="Q202" s="24"/>
      <c r="R202" s="24"/>
      <c r="S202" s="24"/>
      <c r="T202" s="24"/>
      <c r="U202" s="15"/>
    </row>
    <row r="203" spans="1:21">
      <c r="A203" s="11"/>
      <c r="B203" s="15"/>
      <c r="C203" s="15"/>
      <c r="D203" s="15"/>
      <c r="E203" s="15"/>
      <c r="F203" s="15"/>
      <c r="G203" s="15"/>
      <c r="H203" s="15"/>
      <c r="I203" s="15"/>
      <c r="J203" s="15"/>
      <c r="N203" s="24"/>
      <c r="O203" s="24"/>
      <c r="P203" s="24"/>
      <c r="Q203" s="24"/>
      <c r="R203" s="24"/>
      <c r="S203" s="24"/>
      <c r="T203" s="24"/>
      <c r="U203" s="15"/>
    </row>
    <row r="204" spans="1:21">
      <c r="A204" s="11"/>
      <c r="B204" s="15"/>
      <c r="C204" s="15"/>
      <c r="D204" s="15"/>
      <c r="E204" s="15"/>
      <c r="F204" s="15"/>
      <c r="G204" s="15"/>
      <c r="H204" s="15"/>
      <c r="I204" s="15"/>
      <c r="J204" s="15"/>
      <c r="N204" s="24"/>
      <c r="O204" s="24"/>
      <c r="P204" s="24"/>
      <c r="Q204" s="24"/>
      <c r="R204" s="24"/>
      <c r="S204" s="24"/>
      <c r="T204" s="24"/>
      <c r="U204" s="15"/>
    </row>
    <row r="205" spans="1:21">
      <c r="A205" s="11"/>
      <c r="B205" s="15"/>
      <c r="C205" s="15"/>
      <c r="D205" s="15"/>
      <c r="E205" s="15"/>
      <c r="F205" s="15"/>
      <c r="G205" s="15"/>
      <c r="H205" s="15"/>
      <c r="I205" s="15"/>
      <c r="J205" s="15"/>
      <c r="N205" s="24"/>
      <c r="O205" s="24"/>
      <c r="P205" s="24"/>
      <c r="Q205" s="24"/>
      <c r="R205" s="24"/>
      <c r="S205" s="24"/>
      <c r="T205" s="24"/>
      <c r="U205" s="15"/>
    </row>
    <row r="206" spans="1:21">
      <c r="A206" s="11"/>
      <c r="B206" s="15"/>
      <c r="C206" s="15"/>
      <c r="D206" s="15"/>
      <c r="E206" s="15"/>
      <c r="F206" s="15"/>
      <c r="G206" s="15"/>
      <c r="H206" s="15"/>
      <c r="I206" s="15"/>
      <c r="J206" s="15"/>
      <c r="N206" s="24"/>
      <c r="O206" s="24"/>
      <c r="P206" s="24"/>
      <c r="Q206" s="24"/>
      <c r="R206" s="24"/>
      <c r="S206" s="24"/>
      <c r="T206" s="24"/>
      <c r="U206" s="15"/>
    </row>
    <row r="207" spans="1:21">
      <c r="A207" s="11"/>
      <c r="B207" s="15"/>
      <c r="C207" s="15"/>
      <c r="D207" s="15"/>
      <c r="E207" s="15"/>
      <c r="F207" s="15"/>
      <c r="G207" s="15"/>
      <c r="H207" s="15"/>
      <c r="I207" s="15"/>
      <c r="J207" s="15"/>
      <c r="N207" s="24"/>
      <c r="O207" s="24"/>
      <c r="P207" s="24"/>
      <c r="Q207" s="24"/>
      <c r="R207" s="24"/>
      <c r="S207" s="24"/>
      <c r="T207" s="24"/>
      <c r="U207" s="15"/>
    </row>
    <row r="208" spans="1:21">
      <c r="A208" s="11"/>
      <c r="B208" s="15"/>
      <c r="C208" s="15"/>
      <c r="D208" s="15"/>
      <c r="E208" s="15"/>
      <c r="F208" s="15"/>
      <c r="G208" s="15"/>
      <c r="H208" s="15"/>
      <c r="I208" s="15"/>
      <c r="J208" s="15"/>
      <c r="N208" s="24"/>
      <c r="O208" s="24"/>
      <c r="P208" s="24"/>
      <c r="Q208" s="24"/>
      <c r="R208" s="24"/>
      <c r="S208" s="24"/>
      <c r="T208" s="24"/>
      <c r="U208" s="15"/>
    </row>
    <row r="209" spans="1:21">
      <c r="A209" s="11"/>
      <c r="B209" s="15"/>
      <c r="C209" s="15"/>
      <c r="D209" s="15"/>
      <c r="E209" s="15"/>
      <c r="F209" s="15"/>
      <c r="G209" s="15"/>
      <c r="H209" s="15"/>
      <c r="I209" s="15"/>
      <c r="J209" s="15"/>
      <c r="N209" s="24"/>
      <c r="O209" s="24"/>
      <c r="P209" s="24"/>
      <c r="Q209" s="24"/>
      <c r="R209" s="24"/>
      <c r="S209" s="24"/>
      <c r="T209" s="24"/>
      <c r="U209" s="15"/>
    </row>
    <row r="210" spans="1:21">
      <c r="A210" s="11"/>
      <c r="B210" s="15"/>
      <c r="C210" s="15"/>
      <c r="D210" s="15"/>
      <c r="E210" s="15"/>
      <c r="F210" s="15"/>
      <c r="G210" s="15"/>
      <c r="H210" s="15"/>
      <c r="I210" s="15"/>
      <c r="J210" s="15"/>
      <c r="N210" s="24"/>
      <c r="O210" s="24"/>
      <c r="P210" s="24"/>
      <c r="Q210" s="24"/>
      <c r="R210" s="24"/>
      <c r="S210" s="24"/>
      <c r="T210" s="24"/>
      <c r="U210" s="15"/>
    </row>
    <row r="211" spans="1:21">
      <c r="A211" s="11"/>
      <c r="B211" s="15"/>
      <c r="C211" s="15"/>
      <c r="D211" s="15"/>
      <c r="E211" s="15"/>
      <c r="F211" s="15"/>
      <c r="G211" s="15"/>
      <c r="H211" s="15"/>
      <c r="I211" s="15"/>
      <c r="J211" s="15"/>
      <c r="N211" s="24"/>
      <c r="O211" s="24"/>
      <c r="P211" s="24"/>
      <c r="Q211" s="24"/>
      <c r="R211" s="24"/>
      <c r="S211" s="24"/>
      <c r="T211" s="24"/>
      <c r="U211" s="15"/>
    </row>
    <row r="212" spans="1:21">
      <c r="A212" s="11"/>
      <c r="B212" s="15"/>
      <c r="C212" s="15"/>
      <c r="D212" s="15"/>
      <c r="E212" s="15"/>
      <c r="F212" s="15"/>
      <c r="G212" s="15"/>
      <c r="H212" s="15"/>
      <c r="I212" s="15"/>
      <c r="J212" s="15"/>
      <c r="N212" s="24"/>
      <c r="O212" s="24"/>
      <c r="P212" s="24"/>
      <c r="Q212" s="24"/>
      <c r="R212" s="24"/>
      <c r="S212" s="24"/>
      <c r="T212" s="24"/>
      <c r="U212" s="15"/>
    </row>
    <row r="213" spans="1:21">
      <c r="A213" s="11"/>
      <c r="B213" s="15"/>
      <c r="C213" s="15"/>
      <c r="D213" s="15"/>
      <c r="E213" s="15"/>
      <c r="F213" s="15"/>
      <c r="G213" s="15"/>
      <c r="H213" s="15"/>
      <c r="I213" s="15"/>
      <c r="J213" s="15"/>
      <c r="N213" s="24"/>
      <c r="O213" s="24"/>
      <c r="P213" s="24"/>
      <c r="Q213" s="24"/>
      <c r="R213" s="24"/>
      <c r="S213" s="24"/>
      <c r="T213" s="24"/>
      <c r="U213" s="15"/>
    </row>
    <row r="214" spans="1:21">
      <c r="A214" s="11"/>
      <c r="B214" s="15"/>
      <c r="C214" s="15"/>
      <c r="D214" s="15"/>
      <c r="E214" s="15"/>
      <c r="F214" s="15"/>
      <c r="G214" s="15"/>
      <c r="H214" s="15"/>
      <c r="I214" s="15"/>
      <c r="J214" s="15"/>
      <c r="N214" s="24"/>
      <c r="O214" s="24"/>
      <c r="P214" s="24"/>
      <c r="Q214" s="24"/>
      <c r="R214" s="24"/>
      <c r="S214" s="24"/>
      <c r="T214" s="24"/>
      <c r="U214" s="15"/>
    </row>
    <row r="215" spans="1:21">
      <c r="A215" s="11"/>
      <c r="B215" s="15"/>
      <c r="C215" s="15"/>
      <c r="D215" s="15"/>
      <c r="E215" s="15"/>
      <c r="F215" s="15"/>
      <c r="G215" s="15"/>
      <c r="H215" s="15"/>
      <c r="I215" s="15"/>
      <c r="J215" s="15"/>
      <c r="N215" s="24"/>
      <c r="O215" s="24"/>
      <c r="P215" s="24"/>
      <c r="Q215" s="24"/>
      <c r="R215" s="24"/>
      <c r="S215" s="24"/>
      <c r="T215" s="24"/>
      <c r="U215" s="15"/>
    </row>
    <row r="216" spans="1:21">
      <c r="A216" s="11"/>
      <c r="B216" s="15"/>
      <c r="C216" s="15"/>
      <c r="D216" s="15"/>
      <c r="E216" s="15"/>
      <c r="F216" s="15"/>
      <c r="G216" s="15"/>
      <c r="H216" s="15"/>
      <c r="I216" s="15"/>
      <c r="J216" s="15"/>
      <c r="N216" s="24"/>
      <c r="O216" s="24"/>
      <c r="P216" s="24"/>
      <c r="Q216" s="24"/>
      <c r="R216" s="24"/>
      <c r="S216" s="24"/>
      <c r="T216" s="24"/>
      <c r="U216" s="15"/>
    </row>
    <row r="217" spans="1:21">
      <c r="A217" s="11"/>
      <c r="B217" s="15"/>
      <c r="C217" s="15"/>
      <c r="D217" s="15"/>
      <c r="E217" s="15"/>
      <c r="F217" s="15"/>
      <c r="G217" s="15"/>
      <c r="H217" s="15"/>
      <c r="I217" s="15"/>
      <c r="J217" s="15"/>
      <c r="N217" s="24"/>
      <c r="O217" s="24"/>
      <c r="P217" s="24"/>
      <c r="Q217" s="24"/>
      <c r="R217" s="24"/>
      <c r="S217" s="24"/>
      <c r="T217" s="24"/>
      <c r="U217" s="15"/>
    </row>
    <row r="218" spans="1:21">
      <c r="A218" s="11"/>
      <c r="B218" s="15"/>
      <c r="C218" s="15"/>
      <c r="D218" s="15"/>
      <c r="E218" s="15"/>
      <c r="F218" s="15"/>
      <c r="G218" s="15"/>
      <c r="H218" s="15"/>
      <c r="I218" s="15"/>
      <c r="J218" s="15"/>
      <c r="N218" s="24"/>
      <c r="O218" s="24"/>
      <c r="P218" s="24"/>
      <c r="Q218" s="24"/>
      <c r="R218" s="24"/>
      <c r="S218" s="24"/>
      <c r="T218" s="24"/>
      <c r="U218" s="15"/>
    </row>
    <row r="219" spans="1:21">
      <c r="A219" s="11"/>
      <c r="B219" s="15"/>
      <c r="C219" s="15"/>
      <c r="D219" s="15"/>
      <c r="E219" s="15"/>
      <c r="F219" s="15"/>
      <c r="G219" s="15"/>
      <c r="H219" s="15"/>
      <c r="I219" s="15"/>
      <c r="J219" s="15"/>
      <c r="N219" s="24"/>
      <c r="O219" s="24"/>
      <c r="P219" s="24"/>
      <c r="Q219" s="24"/>
      <c r="R219" s="24"/>
      <c r="S219" s="24"/>
      <c r="T219" s="24"/>
      <c r="U219" s="15"/>
    </row>
    <row r="220" spans="1:21">
      <c r="A220" s="11"/>
      <c r="B220" s="15"/>
      <c r="C220" s="15"/>
      <c r="D220" s="15"/>
      <c r="E220" s="15"/>
      <c r="F220" s="15"/>
      <c r="G220" s="15"/>
      <c r="H220" s="15"/>
      <c r="I220" s="15"/>
      <c r="J220" s="15"/>
      <c r="N220" s="24"/>
      <c r="O220" s="24"/>
      <c r="P220" s="24"/>
      <c r="Q220" s="24"/>
      <c r="R220" s="24"/>
      <c r="S220" s="24"/>
      <c r="T220" s="24"/>
      <c r="U220" s="15"/>
    </row>
    <row r="221" spans="1:21">
      <c r="A221" s="11"/>
      <c r="B221" s="15"/>
      <c r="C221" s="15"/>
      <c r="D221" s="15"/>
      <c r="E221" s="15"/>
      <c r="F221" s="15"/>
      <c r="G221" s="15"/>
      <c r="H221" s="15"/>
      <c r="I221" s="15"/>
      <c r="J221" s="15"/>
      <c r="N221" s="24"/>
      <c r="O221" s="24"/>
      <c r="P221" s="24"/>
      <c r="Q221" s="24"/>
      <c r="R221" s="24"/>
      <c r="S221" s="24"/>
      <c r="T221" s="24"/>
      <c r="U221" s="15"/>
    </row>
    <row r="222" spans="1:21">
      <c r="A222" s="11"/>
      <c r="B222" s="15"/>
      <c r="C222" s="15"/>
      <c r="D222" s="15"/>
      <c r="E222" s="15"/>
      <c r="F222" s="15"/>
      <c r="G222" s="15"/>
      <c r="H222" s="15"/>
      <c r="I222" s="15"/>
      <c r="J222" s="15"/>
      <c r="N222" s="24"/>
      <c r="O222" s="24"/>
      <c r="P222" s="24"/>
      <c r="Q222" s="24"/>
      <c r="R222" s="24"/>
      <c r="S222" s="24"/>
      <c r="T222" s="24"/>
      <c r="U222" s="15"/>
    </row>
    <row r="223" spans="1:21">
      <c r="A223" s="11"/>
      <c r="B223" s="15"/>
      <c r="C223" s="15"/>
      <c r="D223" s="15"/>
      <c r="E223" s="15"/>
      <c r="F223" s="15"/>
      <c r="G223" s="15"/>
      <c r="H223" s="15"/>
      <c r="I223" s="15"/>
      <c r="J223" s="15"/>
      <c r="N223" s="24"/>
      <c r="O223" s="24"/>
      <c r="P223" s="24"/>
      <c r="Q223" s="24"/>
      <c r="R223" s="24"/>
      <c r="S223" s="24"/>
      <c r="T223" s="24"/>
      <c r="U223" s="15"/>
    </row>
    <row r="224" spans="1:21">
      <c r="A224" s="11"/>
      <c r="B224" s="15"/>
      <c r="C224" s="15"/>
      <c r="D224" s="15"/>
      <c r="E224" s="15"/>
      <c r="F224" s="15"/>
      <c r="G224" s="15"/>
      <c r="H224" s="15"/>
      <c r="I224" s="15"/>
      <c r="J224" s="15"/>
      <c r="N224" s="24"/>
      <c r="O224" s="24"/>
      <c r="P224" s="24"/>
      <c r="Q224" s="24"/>
      <c r="R224" s="24"/>
      <c r="S224" s="24"/>
      <c r="T224" s="24"/>
      <c r="U224" s="15"/>
    </row>
    <row r="225" spans="1:21">
      <c r="A225" s="11"/>
      <c r="B225" s="15"/>
      <c r="C225" s="15"/>
      <c r="D225" s="15"/>
      <c r="E225" s="15"/>
      <c r="F225" s="15"/>
      <c r="G225" s="15"/>
      <c r="H225" s="15"/>
      <c r="I225" s="15"/>
      <c r="J225" s="15"/>
      <c r="N225" s="24"/>
      <c r="O225" s="24"/>
      <c r="P225" s="24"/>
      <c r="Q225" s="24"/>
      <c r="R225" s="24"/>
      <c r="S225" s="24"/>
      <c r="T225" s="24"/>
      <c r="U225" s="15"/>
    </row>
    <row r="226" spans="1:21">
      <c r="A226" s="11"/>
      <c r="B226" s="15"/>
      <c r="C226" s="15"/>
      <c r="D226" s="15"/>
      <c r="E226" s="15"/>
      <c r="F226" s="15"/>
      <c r="G226" s="15"/>
      <c r="H226" s="15"/>
      <c r="I226" s="15"/>
      <c r="J226" s="15"/>
      <c r="N226" s="24"/>
      <c r="O226" s="24"/>
      <c r="P226" s="24"/>
      <c r="Q226" s="24"/>
      <c r="R226" s="24"/>
      <c r="S226" s="24"/>
      <c r="T226" s="24"/>
      <c r="U226" s="15"/>
    </row>
    <row r="227" spans="1:21">
      <c r="A227" s="11"/>
      <c r="B227" s="15"/>
      <c r="C227" s="15"/>
      <c r="D227" s="15"/>
      <c r="E227" s="15"/>
      <c r="F227" s="15"/>
      <c r="G227" s="15"/>
      <c r="H227" s="15"/>
      <c r="I227" s="15"/>
      <c r="J227" s="15"/>
      <c r="N227" s="24"/>
      <c r="O227" s="24"/>
      <c r="P227" s="24"/>
      <c r="Q227" s="24"/>
      <c r="R227" s="24"/>
      <c r="S227" s="24"/>
      <c r="T227" s="24"/>
      <c r="U227" s="15"/>
    </row>
    <row r="228" spans="1:21">
      <c r="A228" s="11"/>
      <c r="B228" s="15"/>
      <c r="C228" s="15"/>
      <c r="D228" s="15"/>
      <c r="E228" s="15"/>
      <c r="F228" s="15"/>
      <c r="G228" s="15"/>
      <c r="H228" s="15"/>
      <c r="I228" s="15"/>
      <c r="J228" s="15"/>
      <c r="N228" s="24"/>
      <c r="O228" s="24"/>
      <c r="P228" s="24"/>
      <c r="Q228" s="24"/>
      <c r="R228" s="24"/>
      <c r="S228" s="24"/>
      <c r="T228" s="24"/>
      <c r="U228" s="15"/>
    </row>
    <row r="229" spans="1:21">
      <c r="A229" s="11"/>
      <c r="B229" s="15"/>
      <c r="C229" s="15"/>
      <c r="D229" s="15"/>
      <c r="E229" s="15"/>
      <c r="F229" s="15"/>
      <c r="G229" s="15"/>
      <c r="H229" s="15"/>
      <c r="I229" s="15"/>
      <c r="J229" s="15"/>
      <c r="N229" s="24"/>
      <c r="O229" s="24"/>
      <c r="P229" s="24"/>
      <c r="Q229" s="24"/>
      <c r="R229" s="24"/>
      <c r="S229" s="24"/>
      <c r="T229" s="24"/>
      <c r="U229" s="15"/>
    </row>
    <row r="230" spans="1:21">
      <c r="A230" s="11"/>
      <c r="B230" s="15"/>
      <c r="C230" s="15"/>
      <c r="D230" s="15"/>
      <c r="E230" s="15"/>
      <c r="F230" s="15"/>
      <c r="G230" s="15"/>
      <c r="H230" s="15"/>
      <c r="I230" s="15"/>
      <c r="J230" s="15"/>
      <c r="N230" s="24"/>
      <c r="O230" s="24"/>
      <c r="P230" s="24"/>
      <c r="Q230" s="24"/>
      <c r="R230" s="24"/>
      <c r="S230" s="24"/>
      <c r="T230" s="24"/>
      <c r="U230" s="15"/>
    </row>
    <row r="231" spans="1:21">
      <c r="A231" s="11"/>
      <c r="B231" s="15"/>
      <c r="C231" s="15"/>
      <c r="D231" s="15"/>
      <c r="E231" s="15"/>
      <c r="F231" s="15"/>
      <c r="G231" s="15"/>
      <c r="H231" s="15"/>
      <c r="I231" s="15"/>
      <c r="J231" s="15"/>
      <c r="N231" s="24"/>
      <c r="O231" s="24"/>
      <c r="P231" s="24"/>
      <c r="Q231" s="24"/>
      <c r="R231" s="24"/>
      <c r="S231" s="24"/>
      <c r="T231" s="24"/>
      <c r="U231" s="15"/>
    </row>
    <row r="232" spans="1:21">
      <c r="A232" s="11"/>
      <c r="B232" s="15"/>
      <c r="C232" s="15"/>
      <c r="D232" s="15"/>
      <c r="E232" s="15"/>
      <c r="F232" s="15"/>
      <c r="G232" s="15"/>
      <c r="H232" s="15"/>
      <c r="I232" s="15"/>
      <c r="J232" s="15"/>
      <c r="N232" s="24"/>
      <c r="O232" s="24"/>
      <c r="P232" s="24"/>
      <c r="Q232" s="24"/>
      <c r="R232" s="24"/>
      <c r="S232" s="24"/>
      <c r="T232" s="24"/>
      <c r="U232" s="15"/>
    </row>
    <row r="233" spans="1:21">
      <c r="A233" s="11"/>
      <c r="B233" s="15"/>
      <c r="C233" s="15"/>
      <c r="D233" s="15"/>
      <c r="E233" s="15"/>
      <c r="F233" s="15"/>
      <c r="G233" s="15"/>
      <c r="H233" s="15"/>
      <c r="I233" s="15"/>
      <c r="J233" s="15"/>
      <c r="N233" s="24"/>
      <c r="O233" s="24"/>
      <c r="P233" s="24"/>
      <c r="Q233" s="24"/>
      <c r="R233" s="24"/>
      <c r="S233" s="24"/>
      <c r="T233" s="24"/>
      <c r="U233" s="15"/>
    </row>
    <row r="234" spans="1:21">
      <c r="A234" s="11"/>
      <c r="B234" s="15"/>
      <c r="C234" s="15"/>
      <c r="D234" s="15"/>
      <c r="E234" s="15"/>
      <c r="F234" s="15"/>
      <c r="G234" s="15"/>
      <c r="H234" s="15"/>
      <c r="I234" s="15"/>
      <c r="J234" s="15"/>
      <c r="N234" s="24"/>
      <c r="O234" s="24"/>
      <c r="P234" s="24"/>
      <c r="Q234" s="24"/>
      <c r="R234" s="24"/>
      <c r="S234" s="24"/>
      <c r="T234" s="24"/>
      <c r="U234" s="15"/>
    </row>
    <row r="235" spans="1:21">
      <c r="A235" s="11"/>
      <c r="B235" s="15"/>
      <c r="C235" s="15"/>
      <c r="D235" s="15"/>
      <c r="E235" s="15"/>
      <c r="F235" s="15"/>
      <c r="G235" s="15"/>
      <c r="H235" s="15"/>
      <c r="I235" s="15"/>
      <c r="J235" s="15"/>
      <c r="N235" s="24"/>
      <c r="O235" s="24"/>
      <c r="P235" s="24"/>
      <c r="Q235" s="24"/>
      <c r="R235" s="24"/>
      <c r="S235" s="24"/>
      <c r="T235" s="24"/>
      <c r="U235" s="15"/>
    </row>
    <row r="236" spans="1:21">
      <c r="A236" s="11"/>
      <c r="B236" s="15"/>
      <c r="C236" s="15"/>
      <c r="D236" s="15"/>
      <c r="E236" s="15"/>
      <c r="F236" s="15"/>
      <c r="G236" s="15"/>
      <c r="H236" s="15"/>
      <c r="I236" s="15"/>
      <c r="J236" s="15"/>
      <c r="N236" s="24"/>
      <c r="O236" s="24"/>
      <c r="P236" s="24"/>
      <c r="Q236" s="24"/>
      <c r="R236" s="24"/>
      <c r="S236" s="24"/>
      <c r="T236" s="24"/>
      <c r="U236" s="15"/>
    </row>
    <row r="237" spans="1:21">
      <c r="A237" s="11"/>
      <c r="B237" s="15"/>
      <c r="C237" s="15"/>
      <c r="D237" s="15"/>
      <c r="E237" s="15"/>
      <c r="F237" s="15"/>
      <c r="G237" s="15"/>
      <c r="H237" s="15"/>
      <c r="I237" s="15"/>
      <c r="J237" s="15"/>
      <c r="N237" s="24"/>
      <c r="O237" s="24"/>
      <c r="P237" s="24"/>
      <c r="Q237" s="24"/>
      <c r="R237" s="24"/>
      <c r="S237" s="24"/>
      <c r="T237" s="24"/>
      <c r="U237" s="15"/>
    </row>
    <row r="238" spans="1:21">
      <c r="A238" s="11"/>
      <c r="B238" s="15"/>
      <c r="C238" s="15"/>
      <c r="D238" s="15"/>
      <c r="E238" s="15"/>
      <c r="F238" s="15"/>
      <c r="G238" s="15"/>
      <c r="H238" s="15"/>
      <c r="I238" s="15"/>
      <c r="J238" s="15"/>
      <c r="N238" s="24"/>
      <c r="O238" s="24"/>
      <c r="P238" s="24"/>
      <c r="Q238" s="24"/>
      <c r="R238" s="24"/>
      <c r="S238" s="24"/>
      <c r="T238" s="24"/>
      <c r="U238" s="15"/>
    </row>
    <row r="239" spans="1:21">
      <c r="A239" s="11"/>
      <c r="B239" s="15"/>
      <c r="C239" s="15"/>
      <c r="D239" s="15"/>
      <c r="E239" s="15"/>
      <c r="F239" s="15"/>
      <c r="G239" s="15"/>
      <c r="H239" s="15"/>
      <c r="I239" s="15"/>
      <c r="J239" s="15"/>
      <c r="N239" s="24"/>
      <c r="O239" s="24"/>
      <c r="P239" s="24"/>
      <c r="Q239" s="24"/>
      <c r="R239" s="24"/>
      <c r="S239" s="24"/>
      <c r="T239" s="24"/>
      <c r="U239" s="15"/>
    </row>
    <row r="240" spans="1:21">
      <c r="A240" s="11"/>
      <c r="B240" s="15"/>
      <c r="C240" s="15"/>
      <c r="D240" s="15"/>
      <c r="E240" s="15"/>
      <c r="F240" s="15"/>
      <c r="G240" s="15"/>
      <c r="H240" s="15"/>
      <c r="I240" s="15"/>
      <c r="J240" s="15"/>
      <c r="N240" s="24"/>
      <c r="O240" s="24"/>
      <c r="P240" s="24"/>
      <c r="Q240" s="24"/>
      <c r="R240" s="24"/>
      <c r="S240" s="24"/>
      <c r="T240" s="24"/>
      <c r="U240" s="15"/>
    </row>
    <row r="241" spans="1:21">
      <c r="A241" s="11"/>
      <c r="B241" s="15"/>
      <c r="C241" s="15"/>
      <c r="D241" s="15"/>
      <c r="E241" s="15"/>
      <c r="F241" s="15"/>
      <c r="G241" s="15"/>
      <c r="H241" s="15"/>
      <c r="I241" s="15"/>
      <c r="J241" s="15"/>
      <c r="N241" s="24"/>
      <c r="O241" s="24"/>
      <c r="P241" s="24"/>
      <c r="Q241" s="24"/>
      <c r="R241" s="24"/>
      <c r="S241" s="24"/>
      <c r="T241" s="24"/>
      <c r="U241" s="15"/>
    </row>
    <row r="242" spans="1:21">
      <c r="A242" s="11"/>
      <c r="B242" s="15"/>
      <c r="C242" s="15"/>
      <c r="D242" s="15"/>
      <c r="E242" s="15"/>
      <c r="F242" s="15"/>
      <c r="G242" s="15"/>
      <c r="H242" s="15"/>
      <c r="I242" s="15"/>
      <c r="J242" s="15"/>
      <c r="N242" s="24"/>
      <c r="O242" s="24"/>
      <c r="P242" s="24"/>
      <c r="Q242" s="24"/>
      <c r="R242" s="24"/>
      <c r="S242" s="24"/>
      <c r="T242" s="24"/>
      <c r="U242" s="15"/>
    </row>
    <row r="243" spans="1:21">
      <c r="A243" s="11"/>
      <c r="B243" s="15"/>
      <c r="C243" s="15"/>
      <c r="D243" s="15"/>
      <c r="E243" s="15"/>
      <c r="F243" s="15"/>
      <c r="G243" s="15"/>
      <c r="H243" s="15"/>
      <c r="I243" s="15"/>
      <c r="J243" s="15"/>
      <c r="N243" s="24"/>
      <c r="O243" s="24"/>
      <c r="P243" s="24"/>
      <c r="Q243" s="24"/>
      <c r="R243" s="24"/>
      <c r="S243" s="24"/>
      <c r="T243" s="24"/>
      <c r="U243" s="15"/>
    </row>
    <row r="244" spans="1:21">
      <c r="A244" s="11"/>
      <c r="B244" s="15"/>
      <c r="C244" s="15"/>
      <c r="D244" s="15"/>
      <c r="E244" s="15"/>
      <c r="F244" s="15"/>
      <c r="G244" s="15"/>
      <c r="H244" s="15"/>
      <c r="I244" s="15"/>
      <c r="J244" s="15"/>
      <c r="N244" s="24"/>
      <c r="O244" s="24"/>
      <c r="P244" s="24"/>
      <c r="Q244" s="24"/>
      <c r="R244" s="24"/>
      <c r="S244" s="24"/>
      <c r="T244" s="24"/>
      <c r="U244" s="15"/>
    </row>
    <row r="245" spans="1:21">
      <c r="A245" s="11"/>
      <c r="B245" s="15"/>
      <c r="C245" s="15"/>
      <c r="D245" s="15"/>
      <c r="E245" s="15"/>
      <c r="F245" s="15"/>
      <c r="G245" s="15"/>
      <c r="H245" s="15"/>
      <c r="I245" s="15"/>
      <c r="J245" s="15"/>
      <c r="N245" s="24"/>
      <c r="O245" s="24"/>
      <c r="P245" s="24"/>
      <c r="Q245" s="24"/>
      <c r="R245" s="24"/>
      <c r="S245" s="24"/>
      <c r="T245" s="24"/>
      <c r="U245" s="15"/>
    </row>
    <row r="246" spans="1:21">
      <c r="A246" s="11"/>
      <c r="B246" s="15"/>
      <c r="C246" s="15"/>
      <c r="D246" s="15"/>
      <c r="E246" s="15"/>
      <c r="F246" s="15"/>
      <c r="G246" s="15"/>
      <c r="H246" s="15"/>
      <c r="I246" s="15"/>
      <c r="J246" s="15"/>
      <c r="N246" s="24"/>
      <c r="O246" s="24"/>
      <c r="P246" s="24"/>
      <c r="Q246" s="24"/>
      <c r="R246" s="24"/>
      <c r="S246" s="24"/>
      <c r="T246" s="24"/>
      <c r="U246" s="15"/>
    </row>
    <row r="247" spans="1:21">
      <c r="A247" s="11"/>
      <c r="B247" s="15"/>
      <c r="C247" s="15"/>
      <c r="D247" s="15"/>
      <c r="E247" s="15"/>
      <c r="F247" s="15"/>
      <c r="G247" s="15"/>
      <c r="H247" s="15"/>
      <c r="I247" s="15"/>
      <c r="J247" s="15"/>
      <c r="N247" s="24"/>
      <c r="O247" s="24"/>
      <c r="P247" s="24"/>
      <c r="Q247" s="24"/>
      <c r="R247" s="24"/>
      <c r="S247" s="24"/>
      <c r="T247" s="24"/>
      <c r="U247" s="15"/>
    </row>
    <row r="248" spans="1:21">
      <c r="A248" s="11"/>
      <c r="B248" s="15"/>
      <c r="C248" s="15"/>
      <c r="D248" s="15"/>
      <c r="E248" s="15"/>
      <c r="F248" s="15"/>
      <c r="G248" s="15"/>
      <c r="H248" s="15"/>
      <c r="I248" s="15"/>
      <c r="J248" s="15"/>
      <c r="N248" s="24"/>
      <c r="O248" s="24"/>
      <c r="P248" s="24"/>
      <c r="Q248" s="24"/>
      <c r="R248" s="24"/>
      <c r="S248" s="24"/>
      <c r="T248" s="24"/>
      <c r="U248" s="15"/>
    </row>
    <row r="249" spans="1:21">
      <c r="A249" s="11"/>
      <c r="B249" s="15"/>
      <c r="C249" s="15"/>
      <c r="D249" s="15"/>
      <c r="E249" s="15"/>
      <c r="F249" s="15"/>
      <c r="G249" s="15"/>
      <c r="H249" s="15"/>
      <c r="I249" s="15"/>
      <c r="J249" s="15"/>
      <c r="N249" s="24"/>
      <c r="O249" s="24"/>
      <c r="P249" s="24"/>
      <c r="Q249" s="24"/>
      <c r="R249" s="24"/>
      <c r="S249" s="24"/>
      <c r="T249" s="24"/>
      <c r="U249" s="15"/>
    </row>
    <row r="250" spans="1:21">
      <c r="A250" s="11"/>
      <c r="B250" s="15"/>
      <c r="C250" s="15"/>
      <c r="D250" s="15"/>
      <c r="E250" s="15"/>
      <c r="F250" s="15"/>
      <c r="G250" s="15"/>
      <c r="H250" s="15"/>
      <c r="I250" s="15"/>
      <c r="J250" s="15"/>
      <c r="N250" s="24"/>
      <c r="O250" s="24"/>
      <c r="P250" s="24"/>
      <c r="Q250" s="24"/>
      <c r="R250" s="24"/>
      <c r="S250" s="24"/>
      <c r="T250" s="24"/>
      <c r="U250" s="15"/>
    </row>
    <row r="251" spans="1:21">
      <c r="A251" s="11"/>
      <c r="B251" s="15"/>
      <c r="C251" s="15"/>
      <c r="D251" s="15"/>
      <c r="E251" s="15"/>
      <c r="F251" s="15"/>
      <c r="G251" s="15"/>
      <c r="H251" s="15"/>
      <c r="I251" s="15"/>
      <c r="J251" s="15"/>
      <c r="N251" s="24"/>
      <c r="O251" s="24"/>
      <c r="P251" s="24"/>
      <c r="Q251" s="24"/>
      <c r="R251" s="24"/>
      <c r="S251" s="24"/>
      <c r="T251" s="24"/>
      <c r="U251" s="15"/>
    </row>
    <row r="252" spans="1:21">
      <c r="A252" s="11"/>
      <c r="B252" s="15"/>
      <c r="C252" s="15"/>
      <c r="D252" s="15"/>
      <c r="E252" s="15"/>
      <c r="F252" s="15"/>
      <c r="G252" s="15"/>
      <c r="H252" s="15"/>
      <c r="I252" s="15"/>
      <c r="J252" s="15"/>
      <c r="N252" s="24"/>
      <c r="O252" s="24"/>
      <c r="P252" s="24"/>
      <c r="Q252" s="24"/>
      <c r="R252" s="24"/>
      <c r="S252" s="24"/>
      <c r="T252" s="24"/>
      <c r="U252" s="15"/>
    </row>
    <row r="253" spans="1:21">
      <c r="A253" s="11"/>
      <c r="B253" s="15"/>
      <c r="C253" s="15"/>
      <c r="D253" s="15"/>
      <c r="E253" s="15"/>
      <c r="F253" s="15"/>
      <c r="G253" s="15"/>
      <c r="H253" s="15"/>
      <c r="I253" s="15"/>
      <c r="J253" s="15"/>
      <c r="N253" s="24"/>
      <c r="O253" s="24"/>
      <c r="P253" s="24"/>
      <c r="Q253" s="24"/>
      <c r="R253" s="24"/>
      <c r="S253" s="24"/>
      <c r="T253" s="24"/>
      <c r="U253" s="15"/>
    </row>
    <row r="254" spans="1:21">
      <c r="A254" s="11"/>
      <c r="B254" s="15"/>
      <c r="C254" s="15"/>
      <c r="D254" s="15"/>
      <c r="E254" s="15"/>
      <c r="F254" s="15"/>
      <c r="G254" s="15"/>
      <c r="H254" s="15"/>
      <c r="I254" s="15"/>
      <c r="J254" s="15"/>
      <c r="N254" s="24"/>
      <c r="O254" s="24"/>
      <c r="P254" s="24"/>
      <c r="Q254" s="24"/>
      <c r="R254" s="24"/>
      <c r="S254" s="24"/>
      <c r="T254" s="24"/>
      <c r="U254" s="15"/>
    </row>
    <row r="255" spans="1:21">
      <c r="A255" s="11"/>
      <c r="B255" s="15"/>
      <c r="C255" s="15"/>
      <c r="D255" s="15"/>
      <c r="E255" s="15"/>
      <c r="F255" s="15"/>
      <c r="G255" s="15"/>
      <c r="H255" s="15"/>
      <c r="I255" s="15"/>
      <c r="J255" s="15"/>
      <c r="N255" s="24"/>
      <c r="O255" s="24"/>
      <c r="P255" s="24"/>
      <c r="Q255" s="24"/>
      <c r="R255" s="24"/>
      <c r="S255" s="24"/>
      <c r="T255" s="24"/>
      <c r="U255" s="15"/>
    </row>
    <row r="256" spans="1:21">
      <c r="A256" s="11"/>
      <c r="B256" s="15"/>
      <c r="C256" s="15"/>
      <c r="D256" s="15"/>
      <c r="E256" s="15"/>
      <c r="F256" s="15"/>
      <c r="G256" s="15"/>
      <c r="H256" s="15"/>
      <c r="I256" s="15"/>
      <c r="J256" s="15"/>
      <c r="N256" s="24"/>
      <c r="O256" s="24"/>
      <c r="P256" s="24"/>
      <c r="Q256" s="24"/>
      <c r="R256" s="24"/>
      <c r="S256" s="24"/>
      <c r="T256" s="24"/>
      <c r="U256" s="15"/>
    </row>
    <row r="257" spans="1:21">
      <c r="A257" s="11"/>
      <c r="B257" s="15"/>
      <c r="C257" s="15"/>
      <c r="D257" s="15"/>
      <c r="E257" s="15"/>
      <c r="F257" s="15"/>
      <c r="G257" s="15"/>
      <c r="H257" s="15"/>
      <c r="I257" s="15"/>
      <c r="J257" s="15"/>
      <c r="N257" s="24"/>
      <c r="O257" s="24"/>
      <c r="P257" s="24"/>
      <c r="Q257" s="24"/>
      <c r="R257" s="24"/>
      <c r="S257" s="24"/>
      <c r="T257" s="24"/>
      <c r="U257" s="15"/>
    </row>
    <row r="258" spans="1:21">
      <c r="A258" s="11"/>
      <c r="B258" s="15"/>
      <c r="C258" s="15"/>
      <c r="D258" s="15"/>
      <c r="E258" s="15"/>
      <c r="F258" s="15"/>
      <c r="G258" s="15"/>
      <c r="H258" s="15"/>
      <c r="I258" s="15"/>
      <c r="J258" s="15"/>
      <c r="N258" s="24"/>
      <c r="O258" s="24"/>
      <c r="P258" s="24"/>
      <c r="Q258" s="24"/>
      <c r="R258" s="24"/>
      <c r="S258" s="24"/>
      <c r="T258" s="24"/>
      <c r="U258" s="15"/>
    </row>
    <row r="259" spans="1:21">
      <c r="A259" s="11"/>
      <c r="B259" s="15"/>
      <c r="C259" s="15"/>
      <c r="D259" s="15"/>
      <c r="E259" s="15"/>
      <c r="F259" s="15"/>
      <c r="G259" s="15"/>
      <c r="H259" s="15"/>
      <c r="I259" s="15"/>
      <c r="J259" s="15"/>
      <c r="N259" s="24"/>
      <c r="O259" s="24"/>
      <c r="P259" s="24"/>
      <c r="Q259" s="24"/>
      <c r="R259" s="24"/>
      <c r="S259" s="24"/>
      <c r="T259" s="24"/>
      <c r="U259" s="15"/>
    </row>
    <row r="260" spans="1:21">
      <c r="A260" s="11"/>
      <c r="B260" s="15"/>
      <c r="C260" s="15"/>
      <c r="D260" s="15"/>
      <c r="E260" s="15"/>
      <c r="F260" s="15"/>
      <c r="G260" s="15"/>
      <c r="H260" s="15"/>
      <c r="I260" s="15"/>
      <c r="J260" s="15"/>
      <c r="N260" s="24"/>
      <c r="O260" s="24"/>
      <c r="P260" s="24"/>
      <c r="Q260" s="24"/>
      <c r="R260" s="24"/>
      <c r="S260" s="24"/>
      <c r="T260" s="24"/>
      <c r="U260" s="15"/>
    </row>
    <row r="261" spans="1:21">
      <c r="A261" s="11"/>
      <c r="B261" s="15"/>
      <c r="C261" s="15"/>
      <c r="D261" s="15"/>
      <c r="E261" s="15"/>
      <c r="F261" s="15"/>
      <c r="G261" s="15"/>
      <c r="H261" s="15"/>
      <c r="I261" s="15"/>
      <c r="J261" s="15"/>
      <c r="N261" s="24"/>
      <c r="O261" s="24"/>
      <c r="P261" s="24"/>
      <c r="Q261" s="24"/>
      <c r="R261" s="24"/>
      <c r="S261" s="24"/>
      <c r="T261" s="24"/>
      <c r="U261" s="15"/>
    </row>
    <row r="262" spans="1:21">
      <c r="A262" s="11"/>
      <c r="B262" s="15"/>
      <c r="C262" s="15"/>
      <c r="D262" s="15"/>
      <c r="E262" s="15"/>
      <c r="F262" s="15"/>
      <c r="G262" s="15"/>
      <c r="H262" s="15"/>
      <c r="I262" s="15"/>
      <c r="J262" s="15"/>
      <c r="N262" s="24"/>
      <c r="O262" s="24"/>
      <c r="P262" s="24"/>
      <c r="Q262" s="24"/>
      <c r="R262" s="24"/>
      <c r="S262" s="24"/>
      <c r="T262" s="24"/>
      <c r="U262" s="15"/>
    </row>
    <row r="263" spans="1:21">
      <c r="A263" s="11"/>
      <c r="B263" s="15"/>
      <c r="C263" s="15"/>
      <c r="D263" s="15"/>
      <c r="E263" s="15"/>
      <c r="F263" s="15"/>
      <c r="G263" s="15"/>
      <c r="H263" s="15"/>
      <c r="I263" s="15"/>
      <c r="J263" s="15"/>
      <c r="N263" s="24"/>
      <c r="O263" s="24"/>
      <c r="P263" s="24"/>
      <c r="Q263" s="24"/>
      <c r="R263" s="24"/>
      <c r="S263" s="24"/>
      <c r="T263" s="24"/>
      <c r="U263" s="15"/>
    </row>
    <row r="264" spans="1:21">
      <c r="A264" s="11"/>
      <c r="B264" s="15"/>
      <c r="C264" s="15"/>
      <c r="D264" s="15"/>
      <c r="E264" s="15"/>
      <c r="F264" s="15"/>
      <c r="G264" s="15"/>
      <c r="H264" s="15"/>
      <c r="I264" s="15"/>
      <c r="J264" s="15"/>
      <c r="N264" s="24"/>
      <c r="O264" s="24"/>
      <c r="P264" s="24"/>
      <c r="Q264" s="24"/>
      <c r="R264" s="24"/>
      <c r="S264" s="24"/>
      <c r="T264" s="24"/>
      <c r="U264" s="15"/>
    </row>
    <row r="265" spans="1:21">
      <c r="A265" s="11"/>
      <c r="B265" s="15"/>
      <c r="C265" s="15"/>
      <c r="D265" s="15"/>
      <c r="E265" s="15"/>
      <c r="F265" s="15"/>
      <c r="G265" s="15"/>
      <c r="H265" s="15"/>
      <c r="I265" s="15"/>
      <c r="J265" s="15"/>
      <c r="N265" s="24"/>
      <c r="O265" s="24"/>
      <c r="P265" s="24"/>
      <c r="Q265" s="24"/>
      <c r="R265" s="24"/>
      <c r="S265" s="24"/>
      <c r="T265" s="24"/>
      <c r="U265" s="15"/>
    </row>
    <row r="266" spans="1:21">
      <c r="A266" s="11"/>
      <c r="B266" s="15"/>
      <c r="C266" s="15"/>
      <c r="D266" s="15"/>
      <c r="E266" s="15"/>
      <c r="F266" s="15"/>
      <c r="G266" s="15"/>
      <c r="H266" s="15"/>
      <c r="I266" s="15"/>
      <c r="J266" s="15"/>
      <c r="N266" s="24"/>
      <c r="O266" s="24"/>
      <c r="P266" s="24"/>
      <c r="Q266" s="24"/>
      <c r="R266" s="24"/>
      <c r="S266" s="24"/>
      <c r="T266" s="24"/>
      <c r="U266" s="15"/>
    </row>
    <row r="267" spans="1:21">
      <c r="A267" s="11"/>
      <c r="B267" s="15"/>
      <c r="C267" s="15"/>
      <c r="D267" s="15"/>
      <c r="E267" s="15"/>
      <c r="F267" s="15"/>
      <c r="G267" s="15"/>
      <c r="H267" s="15"/>
      <c r="I267" s="15"/>
      <c r="J267" s="15"/>
      <c r="N267" s="24"/>
      <c r="O267" s="24"/>
      <c r="P267" s="24"/>
      <c r="Q267" s="24"/>
      <c r="R267" s="24"/>
      <c r="S267" s="24"/>
      <c r="T267" s="24"/>
      <c r="U267" s="15"/>
    </row>
    <row r="268" spans="1:21">
      <c r="A268" s="11"/>
      <c r="B268" s="15"/>
      <c r="C268" s="15"/>
      <c r="D268" s="15"/>
      <c r="E268" s="15"/>
      <c r="F268" s="15"/>
      <c r="G268" s="15"/>
      <c r="H268" s="15"/>
      <c r="I268" s="15"/>
      <c r="J268" s="15"/>
      <c r="N268" s="24"/>
      <c r="O268" s="24"/>
      <c r="P268" s="24"/>
      <c r="Q268" s="24"/>
      <c r="R268" s="24"/>
      <c r="S268" s="24"/>
      <c r="T268" s="24"/>
      <c r="U268" s="15"/>
    </row>
    <row r="269" spans="1:21">
      <c r="A269" s="11"/>
      <c r="B269" s="15"/>
      <c r="C269" s="15"/>
      <c r="D269" s="15"/>
      <c r="E269" s="15"/>
      <c r="F269" s="15"/>
      <c r="G269" s="15"/>
      <c r="H269" s="15"/>
      <c r="I269" s="15"/>
      <c r="J269" s="15"/>
      <c r="N269" s="24"/>
      <c r="O269" s="24"/>
      <c r="P269" s="24"/>
      <c r="Q269" s="24"/>
      <c r="R269" s="24"/>
      <c r="S269" s="24"/>
      <c r="T269" s="24"/>
      <c r="U269" s="15"/>
    </row>
    <row r="270" spans="1:21">
      <c r="A270" s="11"/>
      <c r="B270" s="15"/>
      <c r="C270" s="15"/>
      <c r="D270" s="15"/>
      <c r="E270" s="15"/>
      <c r="F270" s="15"/>
      <c r="G270" s="15"/>
      <c r="H270" s="15"/>
      <c r="I270" s="15"/>
      <c r="J270" s="15"/>
      <c r="N270" s="24"/>
      <c r="O270" s="24"/>
      <c r="P270" s="24"/>
      <c r="Q270" s="24"/>
      <c r="R270" s="24"/>
      <c r="S270" s="24"/>
      <c r="T270" s="24"/>
      <c r="U270" s="15"/>
    </row>
    <row r="271" spans="1:21">
      <c r="A271" s="11"/>
      <c r="B271" s="15"/>
      <c r="C271" s="15"/>
      <c r="D271" s="15"/>
      <c r="E271" s="15"/>
      <c r="F271" s="15"/>
      <c r="G271" s="15"/>
      <c r="H271" s="15"/>
      <c r="I271" s="15"/>
      <c r="J271" s="15"/>
      <c r="N271" s="24"/>
      <c r="O271" s="24"/>
      <c r="P271" s="24"/>
      <c r="Q271" s="24"/>
      <c r="R271" s="24"/>
      <c r="S271" s="24"/>
      <c r="T271" s="24"/>
      <c r="U271" s="15"/>
    </row>
    <row r="272" spans="1:21">
      <c r="A272" s="11"/>
      <c r="B272" s="15"/>
      <c r="C272" s="15"/>
      <c r="D272" s="15"/>
      <c r="E272" s="15"/>
      <c r="F272" s="15"/>
      <c r="G272" s="15"/>
      <c r="H272" s="15"/>
      <c r="I272" s="15"/>
      <c r="J272" s="15"/>
      <c r="N272" s="24"/>
      <c r="O272" s="24"/>
      <c r="P272" s="24"/>
      <c r="Q272" s="24"/>
      <c r="R272" s="24"/>
      <c r="S272" s="24"/>
      <c r="T272" s="24"/>
      <c r="U272" s="15"/>
    </row>
    <row r="273" spans="1:21">
      <c r="A273" s="11"/>
      <c r="B273" s="15"/>
      <c r="C273" s="15"/>
      <c r="D273" s="15"/>
      <c r="E273" s="15"/>
      <c r="F273" s="15"/>
      <c r="G273" s="15"/>
      <c r="H273" s="15"/>
      <c r="I273" s="15"/>
      <c r="J273" s="15"/>
      <c r="N273" s="24"/>
      <c r="O273" s="24"/>
      <c r="P273" s="24"/>
      <c r="Q273" s="24"/>
      <c r="R273" s="24"/>
      <c r="S273" s="24"/>
      <c r="T273" s="24"/>
      <c r="U273" s="15"/>
    </row>
    <row r="274" spans="1:21">
      <c r="A274" s="11"/>
      <c r="B274" s="15"/>
      <c r="C274" s="15"/>
      <c r="D274" s="15"/>
      <c r="E274" s="15"/>
      <c r="F274" s="15"/>
      <c r="G274" s="15"/>
      <c r="H274" s="15"/>
      <c r="I274" s="15"/>
      <c r="J274" s="15"/>
      <c r="N274" s="24"/>
      <c r="O274" s="24"/>
      <c r="P274" s="24"/>
      <c r="Q274" s="24"/>
      <c r="R274" s="24"/>
      <c r="S274" s="24"/>
      <c r="T274" s="24"/>
      <c r="U274" s="15"/>
    </row>
    <row r="275" spans="1:21">
      <c r="A275" s="11"/>
      <c r="B275" s="15"/>
      <c r="C275" s="15"/>
      <c r="D275" s="15"/>
      <c r="E275" s="15"/>
      <c r="F275" s="15"/>
      <c r="G275" s="15"/>
      <c r="H275" s="15"/>
      <c r="I275" s="15"/>
      <c r="J275" s="15"/>
      <c r="N275" s="24"/>
      <c r="O275" s="24"/>
      <c r="P275" s="24"/>
      <c r="Q275" s="24"/>
      <c r="R275" s="24"/>
      <c r="S275" s="24"/>
      <c r="T275" s="24"/>
      <c r="U275" s="15"/>
    </row>
    <row r="276" spans="1:21">
      <c r="A276" s="11"/>
      <c r="B276" s="15"/>
      <c r="C276" s="15"/>
      <c r="D276" s="15"/>
      <c r="E276" s="15"/>
      <c r="F276" s="15"/>
      <c r="G276" s="15"/>
      <c r="H276" s="15"/>
      <c r="I276" s="15"/>
      <c r="J276" s="15"/>
      <c r="N276" s="24"/>
      <c r="O276" s="24"/>
      <c r="P276" s="24"/>
      <c r="Q276" s="24"/>
      <c r="R276" s="24"/>
      <c r="S276" s="24"/>
      <c r="T276" s="24"/>
      <c r="U276" s="15"/>
    </row>
    <row r="277" spans="1:21">
      <c r="A277" s="11"/>
      <c r="B277" s="15"/>
      <c r="C277" s="15"/>
      <c r="D277" s="15"/>
      <c r="E277" s="15"/>
      <c r="F277" s="15"/>
      <c r="G277" s="15"/>
      <c r="H277" s="15"/>
      <c r="I277" s="15"/>
      <c r="J277" s="15"/>
      <c r="N277" s="24"/>
      <c r="O277" s="24"/>
      <c r="P277" s="24"/>
      <c r="Q277" s="24"/>
      <c r="R277" s="24"/>
      <c r="S277" s="24"/>
      <c r="T277" s="24"/>
      <c r="U277" s="15"/>
    </row>
    <row r="278" spans="1:21">
      <c r="A278" s="11"/>
      <c r="B278" s="15"/>
      <c r="C278" s="15"/>
      <c r="D278" s="15"/>
      <c r="E278" s="15"/>
      <c r="F278" s="15"/>
      <c r="G278" s="15"/>
      <c r="H278" s="15"/>
      <c r="I278" s="15"/>
      <c r="J278" s="15"/>
      <c r="N278" s="24"/>
      <c r="O278" s="24"/>
      <c r="P278" s="24"/>
      <c r="Q278" s="24"/>
      <c r="R278" s="24"/>
      <c r="S278" s="24"/>
      <c r="T278" s="24"/>
      <c r="U278" s="15"/>
    </row>
    <row r="279" spans="1:21">
      <c r="A279" s="11"/>
      <c r="B279" s="15"/>
      <c r="C279" s="15"/>
      <c r="D279" s="15"/>
      <c r="E279" s="15"/>
      <c r="F279" s="15"/>
      <c r="G279" s="15"/>
      <c r="H279" s="15"/>
      <c r="I279" s="15"/>
      <c r="J279" s="15"/>
      <c r="N279" s="24"/>
      <c r="O279" s="24"/>
      <c r="P279" s="24"/>
      <c r="Q279" s="24"/>
      <c r="R279" s="24"/>
      <c r="S279" s="24"/>
      <c r="T279" s="24"/>
      <c r="U279" s="15"/>
    </row>
    <row r="280" spans="1:21">
      <c r="A280" s="11"/>
      <c r="B280" s="15"/>
      <c r="C280" s="15"/>
      <c r="D280" s="15"/>
      <c r="E280" s="15"/>
      <c r="F280" s="15"/>
      <c r="G280" s="15"/>
      <c r="H280" s="15"/>
      <c r="I280" s="15"/>
      <c r="J280" s="15"/>
      <c r="N280" s="24"/>
      <c r="O280" s="24"/>
      <c r="P280" s="24"/>
      <c r="Q280" s="24"/>
      <c r="R280" s="24"/>
      <c r="S280" s="24"/>
      <c r="T280" s="24"/>
      <c r="U280" s="15"/>
    </row>
    <row r="281" spans="1:21">
      <c r="A281" s="11"/>
      <c r="B281" s="15"/>
      <c r="C281" s="15"/>
      <c r="D281" s="15"/>
      <c r="E281" s="15"/>
      <c r="F281" s="15"/>
      <c r="G281" s="15"/>
      <c r="H281" s="15"/>
      <c r="I281" s="15"/>
      <c r="J281" s="15"/>
      <c r="N281" s="24"/>
      <c r="O281" s="24"/>
      <c r="P281" s="24"/>
      <c r="Q281" s="24"/>
      <c r="R281" s="24"/>
      <c r="S281" s="24"/>
      <c r="T281" s="24"/>
      <c r="U281" s="15"/>
    </row>
    <row r="282" spans="1:21">
      <c r="A282" s="11"/>
      <c r="B282" s="15"/>
      <c r="C282" s="15"/>
      <c r="D282" s="15"/>
      <c r="E282" s="15"/>
      <c r="F282" s="15"/>
      <c r="G282" s="15"/>
      <c r="H282" s="15"/>
      <c r="I282" s="15"/>
      <c r="J282" s="15"/>
      <c r="N282" s="24"/>
      <c r="O282" s="24"/>
      <c r="P282" s="24"/>
      <c r="Q282" s="24"/>
      <c r="R282" s="24"/>
      <c r="S282" s="24"/>
      <c r="T282" s="24"/>
      <c r="U282" s="15"/>
    </row>
    <row r="283" spans="1:21">
      <c r="A283" s="11"/>
      <c r="B283" s="15"/>
      <c r="C283" s="15"/>
      <c r="D283" s="15"/>
      <c r="E283" s="15"/>
      <c r="F283" s="15"/>
      <c r="G283" s="15"/>
      <c r="H283" s="15"/>
      <c r="I283" s="15"/>
      <c r="J283" s="15"/>
      <c r="N283" s="24"/>
      <c r="O283" s="24"/>
      <c r="P283" s="24"/>
      <c r="Q283" s="24"/>
      <c r="R283" s="24"/>
      <c r="S283" s="24"/>
      <c r="T283" s="24"/>
      <c r="U283" s="15"/>
    </row>
    <row r="284" spans="1:21">
      <c r="A284" s="11"/>
      <c r="B284" s="15"/>
      <c r="C284" s="15"/>
      <c r="D284" s="15"/>
      <c r="E284" s="15"/>
      <c r="F284" s="15"/>
      <c r="G284" s="15"/>
      <c r="H284" s="15"/>
      <c r="I284" s="15"/>
      <c r="J284" s="15"/>
      <c r="N284" s="24"/>
      <c r="O284" s="24"/>
      <c r="P284" s="24"/>
      <c r="Q284" s="24"/>
      <c r="R284" s="24"/>
      <c r="S284" s="24"/>
      <c r="T284" s="24"/>
      <c r="U284" s="15"/>
    </row>
    <row r="285" spans="1:21">
      <c r="A285" s="11"/>
      <c r="B285" s="15"/>
      <c r="C285" s="15"/>
      <c r="D285" s="15"/>
      <c r="E285" s="15"/>
      <c r="F285" s="15"/>
      <c r="G285" s="15"/>
      <c r="H285" s="15"/>
      <c r="I285" s="15"/>
      <c r="J285" s="15"/>
      <c r="N285" s="24"/>
      <c r="O285" s="24"/>
      <c r="P285" s="24"/>
      <c r="Q285" s="24"/>
      <c r="R285" s="24"/>
      <c r="S285" s="24"/>
      <c r="T285" s="24"/>
      <c r="U285" s="15"/>
    </row>
    <row r="286" spans="1:21">
      <c r="A286" s="11"/>
      <c r="B286" s="15"/>
      <c r="C286" s="15"/>
      <c r="D286" s="15"/>
      <c r="E286" s="15"/>
      <c r="F286" s="15"/>
      <c r="G286" s="15"/>
      <c r="H286" s="15"/>
      <c r="I286" s="15"/>
      <c r="J286" s="15"/>
      <c r="N286" s="24"/>
      <c r="O286" s="24"/>
      <c r="P286" s="24"/>
      <c r="Q286" s="24"/>
      <c r="R286" s="24"/>
      <c r="S286" s="24"/>
      <c r="T286" s="24"/>
      <c r="U286" s="15"/>
    </row>
    <row r="287" spans="1:21">
      <c r="A287" s="11"/>
      <c r="B287" s="15"/>
      <c r="C287" s="15"/>
      <c r="D287" s="15"/>
      <c r="E287" s="15"/>
      <c r="F287" s="15"/>
      <c r="G287" s="15"/>
      <c r="H287" s="15"/>
      <c r="I287" s="15"/>
      <c r="J287" s="15"/>
      <c r="N287" s="24"/>
      <c r="O287" s="24"/>
      <c r="P287" s="24"/>
      <c r="Q287" s="24"/>
      <c r="R287" s="24"/>
      <c r="S287" s="24"/>
      <c r="T287" s="24"/>
      <c r="U287" s="15"/>
    </row>
    <row r="288" spans="1:21">
      <c r="A288" s="11"/>
      <c r="B288" s="15"/>
      <c r="C288" s="15"/>
      <c r="D288" s="15"/>
      <c r="E288" s="15"/>
      <c r="F288" s="15"/>
      <c r="G288" s="15"/>
      <c r="H288" s="15"/>
      <c r="I288" s="15"/>
      <c r="J288" s="15"/>
      <c r="N288" s="24"/>
      <c r="O288" s="24"/>
      <c r="P288" s="24"/>
      <c r="Q288" s="24"/>
      <c r="R288" s="24"/>
      <c r="S288" s="24"/>
      <c r="T288" s="24"/>
      <c r="U288" s="15"/>
    </row>
    <row r="289" spans="1:21">
      <c r="A289" s="11"/>
      <c r="B289" s="15"/>
      <c r="C289" s="15"/>
      <c r="D289" s="15"/>
      <c r="E289" s="15"/>
      <c r="F289" s="15"/>
      <c r="G289" s="15"/>
      <c r="H289" s="15"/>
      <c r="I289" s="15"/>
      <c r="J289" s="15"/>
      <c r="N289" s="24"/>
      <c r="O289" s="24"/>
      <c r="P289" s="24"/>
      <c r="Q289" s="24"/>
      <c r="R289" s="24"/>
      <c r="S289" s="24"/>
      <c r="T289" s="24"/>
      <c r="U289" s="15"/>
    </row>
    <row r="290" spans="1:21">
      <c r="A290" s="11"/>
      <c r="B290" s="15"/>
      <c r="C290" s="15"/>
      <c r="D290" s="15"/>
      <c r="E290" s="15"/>
      <c r="F290" s="15"/>
      <c r="G290" s="15"/>
      <c r="H290" s="15"/>
      <c r="I290" s="15"/>
      <c r="J290" s="15"/>
      <c r="N290" s="24"/>
      <c r="O290" s="24"/>
      <c r="P290" s="24"/>
      <c r="Q290" s="24"/>
      <c r="R290" s="24"/>
      <c r="S290" s="24"/>
      <c r="T290" s="24"/>
      <c r="U290" s="15"/>
    </row>
    <row r="291" spans="1:21">
      <c r="A291" s="11"/>
      <c r="B291" s="15"/>
      <c r="C291" s="15"/>
      <c r="D291" s="15"/>
      <c r="E291" s="15"/>
      <c r="F291" s="15"/>
      <c r="G291" s="15"/>
      <c r="H291" s="15"/>
      <c r="I291" s="15"/>
      <c r="J291" s="15"/>
      <c r="N291" s="24"/>
      <c r="O291" s="24"/>
      <c r="P291" s="24"/>
      <c r="Q291" s="24"/>
      <c r="R291" s="24"/>
      <c r="S291" s="24"/>
      <c r="T291" s="24"/>
      <c r="U291" s="15"/>
    </row>
    <row r="292" spans="1:21">
      <c r="A292" s="11"/>
      <c r="B292" s="15"/>
      <c r="C292" s="15"/>
      <c r="D292" s="15"/>
      <c r="E292" s="15"/>
      <c r="F292" s="15"/>
      <c r="G292" s="15"/>
      <c r="H292" s="15"/>
      <c r="I292" s="15"/>
      <c r="J292" s="15"/>
      <c r="N292" s="24"/>
      <c r="O292" s="24"/>
      <c r="P292" s="24"/>
      <c r="Q292" s="24"/>
      <c r="R292" s="24"/>
      <c r="S292" s="24"/>
      <c r="T292" s="24"/>
      <c r="U292" s="15"/>
    </row>
    <row r="293" spans="1:21">
      <c r="A293" s="11"/>
      <c r="B293" s="15"/>
      <c r="C293" s="15"/>
      <c r="D293" s="15"/>
      <c r="E293" s="15"/>
      <c r="F293" s="15"/>
      <c r="G293" s="15"/>
      <c r="H293" s="15"/>
      <c r="I293" s="15"/>
      <c r="J293" s="15"/>
      <c r="N293" s="24"/>
      <c r="O293" s="24"/>
      <c r="P293" s="24"/>
      <c r="Q293" s="24"/>
      <c r="R293" s="24"/>
      <c r="S293" s="24"/>
      <c r="T293" s="24"/>
      <c r="U293" s="15"/>
    </row>
    <row r="294" spans="1:21">
      <c r="A294" s="11"/>
      <c r="B294" s="15"/>
      <c r="C294" s="15"/>
      <c r="D294" s="15"/>
      <c r="E294" s="15"/>
      <c r="F294" s="15"/>
      <c r="G294" s="15"/>
      <c r="H294" s="15"/>
      <c r="I294" s="15"/>
      <c r="J294" s="15"/>
      <c r="N294" s="24"/>
      <c r="O294" s="24"/>
      <c r="P294" s="24"/>
      <c r="Q294" s="24"/>
      <c r="R294" s="24"/>
      <c r="S294" s="24"/>
      <c r="T294" s="24"/>
      <c r="U294" s="15"/>
    </row>
    <row r="295" spans="1:21">
      <c r="A295" s="11"/>
      <c r="B295" s="15"/>
      <c r="C295" s="15"/>
      <c r="D295" s="15"/>
      <c r="E295" s="15"/>
      <c r="F295" s="15"/>
      <c r="G295" s="15"/>
      <c r="H295" s="15"/>
      <c r="I295" s="15"/>
      <c r="J295" s="15"/>
      <c r="N295" s="24"/>
      <c r="O295" s="24"/>
      <c r="P295" s="24"/>
      <c r="Q295" s="24"/>
      <c r="R295" s="24"/>
      <c r="S295" s="24"/>
      <c r="T295" s="24"/>
      <c r="U295" s="15"/>
    </row>
    <row r="296" spans="1:21">
      <c r="A296" s="11"/>
      <c r="B296" s="15"/>
      <c r="C296" s="15"/>
      <c r="D296" s="15"/>
      <c r="E296" s="15"/>
      <c r="F296" s="15"/>
      <c r="G296" s="15"/>
      <c r="H296" s="15"/>
      <c r="I296" s="15"/>
      <c r="J296" s="15"/>
      <c r="N296" s="24"/>
      <c r="O296" s="24"/>
      <c r="P296" s="24"/>
      <c r="Q296" s="24"/>
      <c r="R296" s="24"/>
      <c r="S296" s="24"/>
      <c r="T296" s="24"/>
      <c r="U296" s="15"/>
    </row>
    <row r="297" spans="1:21">
      <c r="A297" s="11"/>
      <c r="B297" s="15"/>
      <c r="C297" s="15"/>
      <c r="D297" s="15"/>
      <c r="E297" s="15"/>
      <c r="F297" s="15"/>
      <c r="G297" s="15"/>
      <c r="H297" s="15"/>
      <c r="I297" s="15"/>
      <c r="J297" s="15"/>
      <c r="N297" s="24"/>
      <c r="O297" s="24"/>
      <c r="P297" s="24"/>
      <c r="Q297" s="24"/>
      <c r="R297" s="24"/>
      <c r="S297" s="24"/>
      <c r="T297" s="24"/>
      <c r="U297" s="15"/>
    </row>
    <row r="298" spans="1:21">
      <c r="A298" s="11"/>
      <c r="B298" s="15"/>
      <c r="C298" s="15"/>
      <c r="D298" s="15"/>
      <c r="E298" s="15"/>
      <c r="F298" s="15"/>
      <c r="G298" s="15"/>
      <c r="H298" s="15"/>
      <c r="I298" s="15"/>
      <c r="J298" s="15"/>
      <c r="N298" s="24"/>
      <c r="O298" s="24"/>
      <c r="P298" s="24"/>
      <c r="Q298" s="24"/>
      <c r="R298" s="24"/>
      <c r="S298" s="24"/>
      <c r="T298" s="24"/>
      <c r="U298" s="15"/>
    </row>
    <row r="299" spans="1:21">
      <c r="A299" s="11"/>
      <c r="B299" s="15"/>
      <c r="C299" s="15"/>
      <c r="D299" s="15"/>
      <c r="E299" s="15"/>
      <c r="F299" s="15"/>
      <c r="G299" s="15"/>
      <c r="H299" s="15"/>
      <c r="I299" s="15"/>
      <c r="J299" s="15"/>
      <c r="N299" s="24"/>
      <c r="O299" s="24"/>
      <c r="P299" s="24"/>
      <c r="Q299" s="24"/>
      <c r="R299" s="24"/>
      <c r="S299" s="24"/>
      <c r="T299" s="24"/>
      <c r="U299" s="15"/>
    </row>
    <row r="300" spans="1:21">
      <c r="A300" s="11"/>
      <c r="B300" s="15"/>
      <c r="C300" s="15"/>
      <c r="D300" s="15"/>
      <c r="E300" s="15"/>
      <c r="F300" s="15"/>
      <c r="G300" s="15"/>
      <c r="H300" s="15"/>
      <c r="I300" s="15"/>
      <c r="J300" s="15"/>
      <c r="N300" s="24"/>
      <c r="O300" s="24"/>
      <c r="P300" s="24"/>
      <c r="Q300" s="24"/>
      <c r="R300" s="24"/>
      <c r="S300" s="24"/>
      <c r="T300" s="24"/>
      <c r="U300" s="15"/>
    </row>
    <row r="301" spans="1:21">
      <c r="A301" s="11"/>
      <c r="B301" s="15"/>
      <c r="C301" s="15"/>
      <c r="D301" s="15"/>
      <c r="E301" s="15"/>
      <c r="F301" s="15"/>
      <c r="G301" s="15"/>
      <c r="H301" s="15"/>
      <c r="I301" s="15"/>
      <c r="J301" s="15"/>
      <c r="N301" s="24"/>
      <c r="O301" s="24"/>
      <c r="P301" s="24"/>
      <c r="Q301" s="24"/>
      <c r="R301" s="24"/>
      <c r="S301" s="24"/>
      <c r="T301" s="24"/>
      <c r="U301" s="15"/>
    </row>
    <row r="302" spans="1:21">
      <c r="A302" s="11"/>
      <c r="B302" s="15"/>
      <c r="C302" s="15"/>
      <c r="D302" s="15"/>
      <c r="E302" s="15"/>
      <c r="F302" s="15"/>
      <c r="G302" s="15"/>
      <c r="H302" s="15"/>
      <c r="I302" s="15"/>
      <c r="J302" s="15"/>
      <c r="N302" s="24"/>
      <c r="O302" s="24"/>
      <c r="P302" s="24"/>
      <c r="Q302" s="24"/>
      <c r="R302" s="24"/>
      <c r="S302" s="24"/>
      <c r="T302" s="24"/>
      <c r="U302" s="15"/>
    </row>
    <row r="303" spans="1:21">
      <c r="A303" s="11"/>
      <c r="B303" s="15"/>
      <c r="C303" s="15"/>
      <c r="D303" s="15"/>
      <c r="E303" s="15"/>
      <c r="F303" s="15"/>
      <c r="G303" s="15"/>
      <c r="H303" s="15"/>
      <c r="I303" s="15"/>
      <c r="J303" s="15"/>
      <c r="N303" s="24"/>
      <c r="O303" s="24"/>
      <c r="P303" s="24"/>
      <c r="Q303" s="24"/>
      <c r="R303" s="24"/>
      <c r="S303" s="24"/>
      <c r="T303" s="24"/>
      <c r="U303" s="15"/>
    </row>
    <row r="304" spans="1:21">
      <c r="A304" s="11"/>
      <c r="B304" s="15"/>
      <c r="C304" s="15"/>
      <c r="D304" s="15"/>
      <c r="E304" s="15"/>
      <c r="F304" s="15"/>
      <c r="G304" s="15"/>
      <c r="H304" s="15"/>
      <c r="I304" s="15"/>
      <c r="J304" s="15"/>
      <c r="N304" s="24"/>
      <c r="O304" s="24"/>
      <c r="P304" s="24"/>
      <c r="Q304" s="24"/>
      <c r="R304" s="24"/>
      <c r="S304" s="24"/>
      <c r="T304" s="24"/>
      <c r="U304" s="15"/>
    </row>
    <row r="305" spans="1:21">
      <c r="A305" s="11"/>
      <c r="B305" s="15"/>
      <c r="C305" s="15"/>
      <c r="D305" s="15"/>
      <c r="E305" s="15"/>
      <c r="F305" s="15"/>
      <c r="G305" s="15"/>
      <c r="H305" s="15"/>
      <c r="I305" s="15"/>
      <c r="J305" s="15"/>
      <c r="N305" s="24"/>
      <c r="O305" s="24"/>
      <c r="P305" s="24"/>
      <c r="Q305" s="24"/>
      <c r="R305" s="24"/>
      <c r="S305" s="24"/>
      <c r="T305" s="24"/>
      <c r="U305" s="15"/>
    </row>
    <row r="306" spans="1:21">
      <c r="A306" s="11"/>
      <c r="B306" s="15"/>
      <c r="C306" s="15"/>
      <c r="D306" s="15"/>
      <c r="E306" s="15"/>
      <c r="F306" s="15"/>
      <c r="G306" s="15"/>
      <c r="H306" s="15"/>
      <c r="I306" s="15"/>
      <c r="J306" s="15"/>
      <c r="N306" s="24"/>
      <c r="O306" s="24"/>
      <c r="P306" s="24"/>
      <c r="Q306" s="24"/>
      <c r="R306" s="24"/>
      <c r="S306" s="24"/>
      <c r="T306" s="24"/>
      <c r="U306" s="15"/>
    </row>
    <row r="307" spans="1:21">
      <c r="A307" s="11"/>
      <c r="B307" s="15"/>
      <c r="C307" s="15"/>
      <c r="D307" s="15"/>
      <c r="E307" s="15"/>
      <c r="F307" s="15"/>
      <c r="G307" s="15"/>
      <c r="H307" s="15"/>
      <c r="I307" s="15"/>
      <c r="J307" s="15"/>
      <c r="N307" s="24"/>
      <c r="O307" s="24"/>
      <c r="P307" s="24"/>
      <c r="Q307" s="24"/>
      <c r="R307" s="24"/>
      <c r="S307" s="24"/>
      <c r="T307" s="24"/>
      <c r="U307" s="15"/>
    </row>
    <row r="308" spans="1:21">
      <c r="A308" s="11"/>
      <c r="B308" s="15"/>
      <c r="C308" s="15"/>
      <c r="D308" s="15"/>
      <c r="E308" s="15"/>
      <c r="F308" s="15"/>
      <c r="G308" s="15"/>
      <c r="H308" s="15"/>
      <c r="I308" s="15"/>
      <c r="J308" s="15"/>
      <c r="N308" s="24"/>
      <c r="O308" s="24"/>
      <c r="P308" s="24"/>
      <c r="Q308" s="24"/>
      <c r="R308" s="24"/>
      <c r="S308" s="24"/>
      <c r="T308" s="24"/>
      <c r="U308" s="15"/>
    </row>
    <row r="309" spans="1:21">
      <c r="A309" s="11"/>
      <c r="B309" s="15"/>
      <c r="C309" s="15"/>
      <c r="D309" s="15"/>
      <c r="E309" s="15"/>
      <c r="F309" s="15"/>
      <c r="G309" s="15"/>
      <c r="H309" s="15"/>
      <c r="I309" s="15"/>
      <c r="J309" s="15"/>
      <c r="N309" s="24"/>
      <c r="O309" s="24"/>
      <c r="P309" s="24"/>
      <c r="Q309" s="24"/>
      <c r="R309" s="24"/>
      <c r="S309" s="24"/>
      <c r="T309" s="24"/>
      <c r="U309" s="15"/>
    </row>
    <row r="310" spans="1:21">
      <c r="A310" s="11"/>
      <c r="B310" s="15"/>
      <c r="C310" s="15"/>
      <c r="D310" s="15"/>
      <c r="E310" s="15"/>
      <c r="F310" s="15"/>
      <c r="G310" s="15"/>
      <c r="H310" s="15"/>
      <c r="I310" s="15"/>
      <c r="J310" s="15"/>
      <c r="N310" s="24"/>
      <c r="O310" s="24"/>
      <c r="P310" s="24"/>
      <c r="Q310" s="24"/>
      <c r="R310" s="24"/>
      <c r="S310" s="24"/>
      <c r="T310" s="24"/>
      <c r="U310" s="15"/>
    </row>
    <row r="311" spans="1:21">
      <c r="A311" s="11"/>
      <c r="B311" s="15"/>
      <c r="C311" s="15"/>
      <c r="D311" s="15"/>
      <c r="E311" s="15"/>
      <c r="F311" s="15"/>
      <c r="G311" s="15"/>
      <c r="H311" s="15"/>
      <c r="I311" s="15"/>
      <c r="J311" s="15"/>
      <c r="N311" s="24"/>
      <c r="O311" s="24"/>
      <c r="P311" s="24"/>
      <c r="Q311" s="24"/>
      <c r="R311" s="24"/>
      <c r="S311" s="24"/>
      <c r="T311" s="24"/>
      <c r="U311" s="15"/>
    </row>
    <row r="312" spans="1:21">
      <c r="A312" s="11"/>
      <c r="B312" s="15"/>
      <c r="C312" s="15"/>
      <c r="D312" s="15"/>
      <c r="E312" s="15"/>
      <c r="F312" s="15"/>
      <c r="G312" s="15"/>
      <c r="H312" s="15"/>
      <c r="I312" s="15"/>
      <c r="J312" s="15"/>
      <c r="N312" s="24"/>
      <c r="O312" s="24"/>
      <c r="P312" s="24"/>
      <c r="Q312" s="24"/>
      <c r="R312" s="24"/>
      <c r="S312" s="24"/>
      <c r="T312" s="24"/>
      <c r="U312" s="15"/>
    </row>
    <row r="313" spans="1:21">
      <c r="A313" s="11"/>
      <c r="B313" s="15"/>
      <c r="C313" s="15"/>
      <c r="D313" s="15"/>
      <c r="E313" s="15"/>
      <c r="F313" s="15"/>
      <c r="G313" s="15"/>
      <c r="H313" s="15"/>
      <c r="I313" s="15"/>
      <c r="J313" s="15"/>
      <c r="N313" s="24"/>
      <c r="O313" s="24"/>
      <c r="P313" s="24"/>
      <c r="Q313" s="24"/>
      <c r="R313" s="24"/>
      <c r="S313" s="24"/>
      <c r="T313" s="24"/>
      <c r="U313" s="15"/>
    </row>
    <row r="314" spans="1:21">
      <c r="A314" s="11"/>
      <c r="B314" s="15"/>
      <c r="C314" s="15"/>
      <c r="D314" s="15"/>
      <c r="E314" s="15"/>
      <c r="F314" s="15"/>
      <c r="G314" s="15"/>
      <c r="H314" s="15"/>
      <c r="I314" s="15"/>
      <c r="J314" s="15"/>
      <c r="N314" s="24"/>
      <c r="O314" s="24"/>
      <c r="P314" s="24"/>
      <c r="Q314" s="24"/>
      <c r="R314" s="24"/>
      <c r="S314" s="24"/>
      <c r="T314" s="24"/>
      <c r="U314" s="15"/>
    </row>
    <row r="315" spans="1:21">
      <c r="A315" s="11"/>
      <c r="B315" s="15"/>
      <c r="C315" s="15"/>
      <c r="D315" s="15"/>
      <c r="E315" s="15"/>
      <c r="F315" s="15"/>
      <c r="G315" s="15"/>
      <c r="H315" s="15"/>
      <c r="I315" s="15"/>
      <c r="J315" s="15"/>
      <c r="N315" s="24"/>
      <c r="O315" s="24"/>
      <c r="P315" s="24"/>
      <c r="Q315" s="24"/>
      <c r="R315" s="24"/>
      <c r="S315" s="24"/>
      <c r="T315" s="24"/>
      <c r="U315" s="15"/>
    </row>
    <row r="316" spans="1:21">
      <c r="A316" s="11"/>
      <c r="B316" s="15"/>
      <c r="C316" s="15"/>
      <c r="D316" s="15"/>
      <c r="E316" s="15"/>
      <c r="F316" s="15"/>
      <c r="G316" s="15"/>
      <c r="H316" s="15"/>
      <c r="I316" s="15"/>
      <c r="J316" s="15"/>
      <c r="N316" s="24"/>
      <c r="O316" s="24"/>
      <c r="P316" s="24"/>
      <c r="Q316" s="24"/>
      <c r="R316" s="24"/>
      <c r="S316" s="24"/>
      <c r="T316" s="24"/>
      <c r="U316" s="15"/>
    </row>
    <row r="317" spans="1:21">
      <c r="A317" s="11"/>
      <c r="B317" s="15"/>
      <c r="C317" s="15"/>
      <c r="D317" s="15"/>
      <c r="E317" s="15"/>
      <c r="F317" s="15"/>
      <c r="G317" s="15"/>
      <c r="H317" s="15"/>
      <c r="I317" s="15"/>
      <c r="J317" s="15"/>
      <c r="N317" s="24"/>
      <c r="O317" s="24"/>
      <c r="P317" s="24"/>
      <c r="Q317" s="24"/>
      <c r="R317" s="24"/>
      <c r="S317" s="24"/>
      <c r="T317" s="24"/>
      <c r="U317" s="15"/>
    </row>
    <row r="318" spans="1:21">
      <c r="A318" s="11"/>
      <c r="B318" s="15"/>
      <c r="C318" s="15"/>
      <c r="D318" s="15"/>
      <c r="E318" s="15"/>
      <c r="F318" s="15"/>
      <c r="G318" s="15"/>
      <c r="H318" s="15"/>
      <c r="I318" s="15"/>
      <c r="J318" s="15"/>
      <c r="N318" s="24"/>
      <c r="O318" s="24"/>
      <c r="P318" s="24"/>
      <c r="Q318" s="24"/>
      <c r="R318" s="24"/>
      <c r="S318" s="24"/>
      <c r="T318" s="24"/>
      <c r="U318" s="15"/>
    </row>
    <row r="319" spans="1:21">
      <c r="A319" s="11"/>
      <c r="B319" s="15"/>
      <c r="C319" s="15"/>
      <c r="D319" s="15"/>
      <c r="E319" s="15"/>
      <c r="F319" s="15"/>
      <c r="G319" s="15"/>
      <c r="H319" s="15"/>
      <c r="I319" s="15"/>
      <c r="J319" s="15"/>
      <c r="N319" s="24"/>
      <c r="O319" s="24"/>
      <c r="P319" s="24"/>
      <c r="Q319" s="24"/>
      <c r="R319" s="24"/>
      <c r="S319" s="24"/>
      <c r="T319" s="24"/>
      <c r="U319" s="15"/>
    </row>
    <row r="320" spans="1:21">
      <c r="A320" s="11"/>
      <c r="B320" s="15"/>
      <c r="C320" s="15"/>
      <c r="D320" s="15"/>
      <c r="E320" s="15"/>
      <c r="F320" s="15"/>
      <c r="G320" s="15"/>
      <c r="H320" s="15"/>
      <c r="I320" s="15"/>
      <c r="J320" s="15"/>
      <c r="N320" s="24"/>
      <c r="O320" s="24"/>
      <c r="P320" s="24"/>
      <c r="Q320" s="24"/>
      <c r="R320" s="24"/>
      <c r="S320" s="24"/>
      <c r="T320" s="24"/>
      <c r="U320" s="15"/>
    </row>
    <row r="321" spans="1:21">
      <c r="A321" s="11"/>
      <c r="B321" s="15"/>
      <c r="C321" s="15"/>
      <c r="D321" s="15"/>
      <c r="E321" s="15"/>
      <c r="F321" s="15"/>
      <c r="G321" s="15"/>
      <c r="H321" s="15"/>
      <c r="I321" s="15"/>
      <c r="J321" s="15"/>
      <c r="N321" s="24"/>
      <c r="O321" s="24"/>
      <c r="P321" s="24"/>
      <c r="Q321" s="24"/>
      <c r="R321" s="24"/>
      <c r="S321" s="24"/>
      <c r="T321" s="24"/>
      <c r="U321" s="15"/>
    </row>
    <row r="322" spans="1:21">
      <c r="A322" s="11"/>
      <c r="B322" s="15"/>
      <c r="C322" s="15"/>
      <c r="D322" s="15"/>
      <c r="E322" s="15"/>
      <c r="F322" s="15"/>
      <c r="G322" s="15"/>
      <c r="H322" s="15"/>
      <c r="I322" s="15"/>
      <c r="J322" s="15"/>
      <c r="N322" s="24"/>
      <c r="O322" s="24"/>
      <c r="P322" s="24"/>
      <c r="Q322" s="24"/>
      <c r="R322" s="24"/>
      <c r="S322" s="24"/>
      <c r="T322" s="24"/>
      <c r="U322" s="15"/>
    </row>
    <row r="323" spans="1:21">
      <c r="A323" s="11"/>
      <c r="B323" s="15"/>
      <c r="C323" s="15"/>
      <c r="D323" s="15"/>
      <c r="E323" s="15"/>
      <c r="F323" s="15"/>
      <c r="G323" s="15"/>
      <c r="H323" s="15"/>
      <c r="I323" s="15"/>
      <c r="J323" s="15"/>
      <c r="N323" s="24"/>
      <c r="O323" s="24"/>
      <c r="P323" s="24"/>
      <c r="Q323" s="24"/>
      <c r="R323" s="24"/>
      <c r="S323" s="24"/>
      <c r="T323" s="24"/>
      <c r="U323" s="15"/>
    </row>
    <row r="324" spans="1:21">
      <c r="A324" s="11"/>
      <c r="B324" s="15"/>
      <c r="C324" s="15"/>
      <c r="D324" s="15"/>
      <c r="E324" s="15"/>
      <c r="F324" s="15"/>
      <c r="G324" s="15"/>
      <c r="H324" s="15"/>
      <c r="I324" s="15"/>
      <c r="J324" s="15"/>
      <c r="N324" s="24"/>
      <c r="O324" s="24"/>
      <c r="P324" s="24"/>
      <c r="Q324" s="24"/>
      <c r="R324" s="24"/>
      <c r="S324" s="24"/>
      <c r="T324" s="24"/>
      <c r="U324" s="15"/>
    </row>
    <row r="325" spans="1:21">
      <c r="A325" s="11"/>
      <c r="B325" s="15"/>
      <c r="C325" s="15"/>
      <c r="D325" s="15"/>
      <c r="E325" s="15"/>
      <c r="F325" s="15"/>
      <c r="G325" s="15"/>
      <c r="H325" s="15"/>
      <c r="I325" s="15"/>
      <c r="J325" s="15"/>
      <c r="N325" s="24"/>
      <c r="O325" s="24"/>
      <c r="P325" s="24"/>
      <c r="Q325" s="24"/>
      <c r="R325" s="24"/>
      <c r="S325" s="24"/>
      <c r="T325" s="24"/>
      <c r="U325" s="15"/>
    </row>
    <row r="326" spans="1:21">
      <c r="A326" s="11"/>
      <c r="B326" s="15"/>
      <c r="C326" s="15"/>
      <c r="D326" s="15"/>
      <c r="E326" s="15"/>
      <c r="F326" s="15"/>
      <c r="G326" s="15"/>
      <c r="H326" s="15"/>
      <c r="I326" s="15"/>
      <c r="J326" s="15"/>
      <c r="N326" s="24"/>
      <c r="O326" s="24"/>
      <c r="P326" s="24"/>
      <c r="Q326" s="24"/>
      <c r="R326" s="24"/>
      <c r="S326" s="24"/>
      <c r="T326" s="24"/>
      <c r="U326" s="15"/>
    </row>
    <row r="327" spans="1:21">
      <c r="A327" s="11"/>
      <c r="B327" s="15"/>
      <c r="C327" s="15"/>
      <c r="D327" s="15"/>
      <c r="E327" s="15"/>
      <c r="F327" s="15"/>
      <c r="G327" s="15"/>
      <c r="H327" s="15"/>
      <c r="I327" s="15"/>
      <c r="J327" s="15"/>
      <c r="N327" s="24"/>
      <c r="O327" s="24"/>
      <c r="P327" s="24"/>
      <c r="Q327" s="24"/>
      <c r="R327" s="24"/>
      <c r="S327" s="24"/>
      <c r="T327" s="24"/>
      <c r="U327" s="15"/>
    </row>
    <row r="328" spans="1:21">
      <c r="A328" s="11"/>
      <c r="B328" s="15"/>
      <c r="C328" s="15"/>
      <c r="D328" s="15"/>
      <c r="E328" s="15"/>
      <c r="F328" s="15"/>
      <c r="G328" s="15"/>
      <c r="H328" s="15"/>
      <c r="I328" s="15"/>
      <c r="J328" s="15"/>
      <c r="N328" s="24"/>
      <c r="O328" s="24"/>
      <c r="P328" s="24"/>
      <c r="Q328" s="24"/>
      <c r="R328" s="24"/>
      <c r="S328" s="24"/>
      <c r="T328" s="24"/>
      <c r="U328" s="15"/>
    </row>
    <row r="329" spans="1:21">
      <c r="A329" s="11"/>
      <c r="B329" s="15"/>
      <c r="C329" s="15"/>
      <c r="D329" s="15"/>
      <c r="E329" s="15"/>
      <c r="F329" s="15"/>
      <c r="G329" s="15"/>
      <c r="H329" s="15"/>
      <c r="I329" s="15"/>
      <c r="J329" s="15"/>
      <c r="N329" s="24"/>
      <c r="O329" s="24"/>
      <c r="P329" s="24"/>
      <c r="Q329" s="24"/>
      <c r="R329" s="24"/>
      <c r="S329" s="24"/>
      <c r="T329" s="24"/>
      <c r="U329" s="15"/>
    </row>
    <row r="330" spans="1:21">
      <c r="A330" s="11"/>
      <c r="B330" s="15"/>
      <c r="C330" s="15"/>
      <c r="D330" s="15"/>
      <c r="E330" s="15"/>
      <c r="F330" s="15"/>
      <c r="G330" s="15"/>
      <c r="H330" s="15"/>
      <c r="I330" s="15"/>
      <c r="J330" s="15"/>
      <c r="N330" s="24"/>
      <c r="O330" s="24"/>
      <c r="P330" s="24"/>
      <c r="Q330" s="24"/>
      <c r="R330" s="24"/>
      <c r="S330" s="24"/>
      <c r="T330" s="24"/>
      <c r="U330" s="15"/>
    </row>
    <row r="331" spans="1:21">
      <c r="A331" s="11"/>
      <c r="B331" s="15"/>
      <c r="C331" s="15"/>
      <c r="D331" s="15"/>
      <c r="E331" s="15"/>
      <c r="F331" s="15"/>
      <c r="G331" s="15"/>
      <c r="H331" s="15"/>
      <c r="I331" s="15"/>
      <c r="J331" s="15"/>
      <c r="N331" s="24"/>
      <c r="O331" s="24"/>
      <c r="P331" s="24"/>
      <c r="Q331" s="24"/>
      <c r="R331" s="24"/>
      <c r="S331" s="24"/>
      <c r="T331" s="24"/>
      <c r="U331" s="15"/>
    </row>
    <row r="332" spans="1:21">
      <c r="A332" s="11"/>
      <c r="B332" s="15"/>
      <c r="C332" s="15"/>
      <c r="D332" s="15"/>
      <c r="E332" s="15"/>
      <c r="F332" s="15"/>
      <c r="G332" s="15"/>
      <c r="H332" s="15"/>
      <c r="I332" s="15"/>
      <c r="J332" s="15"/>
      <c r="N332" s="24"/>
      <c r="O332" s="24"/>
      <c r="P332" s="24"/>
      <c r="Q332" s="24"/>
      <c r="R332" s="24"/>
      <c r="S332" s="24"/>
      <c r="T332" s="24"/>
      <c r="U332" s="15"/>
    </row>
    <row r="333" spans="1:21">
      <c r="A333" s="11"/>
      <c r="B333" s="15"/>
      <c r="C333" s="15"/>
      <c r="D333" s="15"/>
      <c r="E333" s="15"/>
      <c r="F333" s="15"/>
      <c r="G333" s="15"/>
      <c r="H333" s="15"/>
      <c r="I333" s="15"/>
      <c r="J333" s="15"/>
      <c r="N333" s="24"/>
      <c r="O333" s="24"/>
      <c r="P333" s="24"/>
      <c r="Q333" s="24"/>
      <c r="R333" s="24"/>
      <c r="S333" s="24"/>
      <c r="T333" s="24"/>
      <c r="U333" s="15"/>
    </row>
    <row r="334" spans="1:21">
      <c r="A334" s="11"/>
      <c r="B334" s="15"/>
      <c r="C334" s="15"/>
      <c r="D334" s="15"/>
      <c r="E334" s="15"/>
      <c r="F334" s="15"/>
      <c r="G334" s="15"/>
      <c r="H334" s="15"/>
      <c r="I334" s="15"/>
      <c r="J334" s="15"/>
      <c r="N334" s="24"/>
      <c r="O334" s="24"/>
      <c r="P334" s="24"/>
      <c r="Q334" s="24"/>
      <c r="R334" s="24"/>
      <c r="S334" s="24"/>
      <c r="T334" s="24"/>
      <c r="U334" s="15"/>
    </row>
    <row r="335" spans="1:21">
      <c r="A335" s="11"/>
      <c r="B335" s="15"/>
      <c r="C335" s="15"/>
      <c r="D335" s="15"/>
      <c r="E335" s="15"/>
      <c r="F335" s="15"/>
      <c r="G335" s="15"/>
      <c r="H335" s="15"/>
      <c r="I335" s="15"/>
      <c r="J335" s="15"/>
      <c r="N335" s="24"/>
      <c r="O335" s="24"/>
      <c r="P335" s="24"/>
      <c r="Q335" s="24"/>
      <c r="R335" s="24"/>
      <c r="S335" s="24"/>
      <c r="T335" s="24"/>
      <c r="U335" s="15"/>
    </row>
    <row r="336" spans="1:21">
      <c r="A336" s="11"/>
      <c r="B336" s="15"/>
      <c r="C336" s="15"/>
      <c r="D336" s="15"/>
      <c r="E336" s="15"/>
      <c r="F336" s="15"/>
      <c r="G336" s="15"/>
      <c r="H336" s="15"/>
      <c r="I336" s="15"/>
      <c r="J336" s="15"/>
      <c r="N336" s="24"/>
      <c r="O336" s="24"/>
      <c r="P336" s="24"/>
      <c r="Q336" s="24"/>
      <c r="R336" s="24"/>
      <c r="S336" s="24"/>
      <c r="T336" s="24"/>
      <c r="U336" s="15"/>
    </row>
    <row r="337" spans="1:21">
      <c r="A337" s="11"/>
      <c r="B337" s="15"/>
      <c r="C337" s="15"/>
      <c r="D337" s="15"/>
      <c r="E337" s="15"/>
      <c r="F337" s="15"/>
      <c r="G337" s="15"/>
      <c r="H337" s="15"/>
      <c r="I337" s="15"/>
      <c r="J337" s="15"/>
      <c r="N337" s="24"/>
      <c r="O337" s="24"/>
      <c r="P337" s="24"/>
      <c r="Q337" s="24"/>
      <c r="R337" s="24"/>
      <c r="S337" s="24"/>
      <c r="T337" s="24"/>
      <c r="U337" s="15"/>
    </row>
    <row r="338" spans="1:21">
      <c r="A338" s="11"/>
      <c r="B338" s="15"/>
      <c r="C338" s="15"/>
      <c r="D338" s="15"/>
      <c r="E338" s="15"/>
      <c r="F338" s="15"/>
      <c r="G338" s="15"/>
      <c r="H338" s="15"/>
      <c r="I338" s="15"/>
      <c r="J338" s="15"/>
      <c r="N338" s="24"/>
      <c r="O338" s="24"/>
      <c r="P338" s="24"/>
      <c r="Q338" s="24"/>
      <c r="R338" s="24"/>
      <c r="S338" s="24"/>
      <c r="T338" s="24"/>
      <c r="U338" s="15"/>
    </row>
    <row r="339" spans="1:21">
      <c r="A339" s="11"/>
      <c r="B339" s="15"/>
      <c r="C339" s="15"/>
      <c r="D339" s="15"/>
      <c r="E339" s="15"/>
      <c r="F339" s="15"/>
      <c r="G339" s="15"/>
      <c r="H339" s="15"/>
      <c r="I339" s="15"/>
      <c r="J339" s="15"/>
      <c r="N339" s="24"/>
      <c r="O339" s="24"/>
      <c r="P339" s="24"/>
      <c r="Q339" s="24"/>
      <c r="R339" s="24"/>
      <c r="S339" s="24"/>
      <c r="T339" s="24"/>
      <c r="U339" s="15"/>
    </row>
    <row r="340" spans="1:21">
      <c r="A340" s="11"/>
      <c r="B340" s="15"/>
      <c r="C340" s="15"/>
      <c r="D340" s="15"/>
      <c r="E340" s="15"/>
      <c r="F340" s="15"/>
      <c r="G340" s="15"/>
      <c r="H340" s="15"/>
      <c r="I340" s="15"/>
      <c r="J340" s="15"/>
      <c r="N340" s="24"/>
      <c r="O340" s="24"/>
      <c r="P340" s="24"/>
      <c r="Q340" s="24"/>
      <c r="R340" s="24"/>
      <c r="S340" s="24"/>
      <c r="T340" s="24"/>
      <c r="U340" s="15"/>
    </row>
    <row r="341" spans="1:21">
      <c r="A341" s="11"/>
      <c r="B341" s="15"/>
      <c r="C341" s="15"/>
      <c r="D341" s="15"/>
      <c r="E341" s="15"/>
      <c r="F341" s="15"/>
      <c r="G341" s="15"/>
      <c r="H341" s="15"/>
      <c r="I341" s="15"/>
      <c r="J341" s="15"/>
      <c r="N341" s="24"/>
      <c r="O341" s="24"/>
      <c r="P341" s="24"/>
      <c r="Q341" s="24"/>
      <c r="R341" s="24"/>
      <c r="S341" s="24"/>
      <c r="T341" s="24"/>
      <c r="U341" s="15"/>
    </row>
    <row r="342" spans="1:21">
      <c r="A342" s="11"/>
      <c r="B342" s="15"/>
      <c r="C342" s="15"/>
      <c r="D342" s="15"/>
      <c r="E342" s="15"/>
      <c r="F342" s="15"/>
      <c r="G342" s="15"/>
      <c r="H342" s="15"/>
      <c r="I342" s="15"/>
      <c r="J342" s="15"/>
      <c r="N342" s="24"/>
      <c r="O342" s="24"/>
      <c r="P342" s="24"/>
      <c r="Q342" s="24"/>
      <c r="R342" s="24"/>
      <c r="S342" s="24"/>
      <c r="T342" s="24"/>
      <c r="U342" s="15"/>
    </row>
    <row r="343" spans="1:21">
      <c r="A343" s="11"/>
      <c r="B343" s="15"/>
      <c r="C343" s="15"/>
      <c r="D343" s="15"/>
      <c r="E343" s="15"/>
      <c r="F343" s="15"/>
      <c r="G343" s="15"/>
      <c r="H343" s="15"/>
      <c r="I343" s="15"/>
      <c r="J343" s="15"/>
      <c r="N343" s="24"/>
      <c r="O343" s="24"/>
      <c r="P343" s="24"/>
      <c r="Q343" s="24"/>
      <c r="R343" s="24"/>
      <c r="S343" s="24"/>
      <c r="T343" s="24"/>
      <c r="U343" s="15"/>
    </row>
    <row r="344" spans="1:21">
      <c r="A344" s="11"/>
      <c r="B344" s="15"/>
      <c r="C344" s="15"/>
      <c r="D344" s="15"/>
      <c r="E344" s="15"/>
      <c r="F344" s="15"/>
      <c r="G344" s="15"/>
      <c r="H344" s="15"/>
      <c r="I344" s="15"/>
      <c r="J344" s="15"/>
      <c r="N344" s="24"/>
      <c r="O344" s="24"/>
      <c r="P344" s="24"/>
      <c r="Q344" s="24"/>
      <c r="R344" s="24"/>
      <c r="S344" s="24"/>
      <c r="T344" s="24"/>
      <c r="U344" s="15"/>
    </row>
    <row r="345" spans="1:21">
      <c r="A345" s="11"/>
      <c r="B345" s="15"/>
      <c r="C345" s="15"/>
      <c r="D345" s="15"/>
      <c r="E345" s="15"/>
      <c r="F345" s="15"/>
      <c r="G345" s="15"/>
      <c r="H345" s="15"/>
      <c r="I345" s="15"/>
      <c r="J345" s="15"/>
      <c r="N345" s="24"/>
      <c r="O345" s="24"/>
      <c r="P345" s="24"/>
      <c r="Q345" s="24"/>
      <c r="R345" s="24"/>
      <c r="S345" s="24"/>
      <c r="T345" s="24"/>
      <c r="U345" s="15"/>
    </row>
    <row r="346" spans="1:21">
      <c r="A346" s="11"/>
      <c r="B346" s="15"/>
      <c r="C346" s="15"/>
      <c r="D346" s="15"/>
      <c r="E346" s="15"/>
      <c r="F346" s="15"/>
      <c r="G346" s="15"/>
      <c r="H346" s="15"/>
      <c r="I346" s="15"/>
      <c r="J346" s="15"/>
      <c r="N346" s="24"/>
      <c r="O346" s="24"/>
      <c r="P346" s="24"/>
      <c r="Q346" s="24"/>
      <c r="R346" s="24"/>
      <c r="S346" s="24"/>
      <c r="T346" s="24"/>
      <c r="U346" s="15"/>
    </row>
    <row r="347" spans="1:21">
      <c r="A347" s="11"/>
      <c r="B347" s="15"/>
      <c r="C347" s="15"/>
      <c r="D347" s="15"/>
      <c r="E347" s="15"/>
      <c r="F347" s="15"/>
      <c r="G347" s="15"/>
      <c r="H347" s="15"/>
      <c r="I347" s="15"/>
      <c r="J347" s="15"/>
      <c r="N347" s="24"/>
      <c r="O347" s="24"/>
      <c r="P347" s="24"/>
      <c r="Q347" s="24"/>
      <c r="R347" s="24"/>
      <c r="S347" s="24"/>
      <c r="T347" s="24"/>
      <c r="U347" s="15"/>
    </row>
    <row r="348" spans="1:21">
      <c r="A348" s="11"/>
      <c r="B348" s="15"/>
      <c r="C348" s="15"/>
      <c r="D348" s="15"/>
      <c r="E348" s="15"/>
      <c r="F348" s="15"/>
      <c r="G348" s="15"/>
      <c r="H348" s="15"/>
      <c r="I348" s="15"/>
      <c r="J348" s="15"/>
      <c r="N348" s="24"/>
      <c r="O348" s="24"/>
      <c r="P348" s="24"/>
      <c r="Q348" s="24"/>
      <c r="R348" s="24"/>
      <c r="S348" s="24"/>
      <c r="T348" s="24"/>
      <c r="U348" s="15"/>
    </row>
    <row r="349" spans="1:21">
      <c r="A349" s="11"/>
      <c r="B349" s="15"/>
      <c r="C349" s="15"/>
      <c r="D349" s="15"/>
      <c r="E349" s="15"/>
      <c r="F349" s="15"/>
      <c r="G349" s="15"/>
      <c r="H349" s="15"/>
      <c r="I349" s="15"/>
      <c r="J349" s="15"/>
      <c r="N349" s="24"/>
      <c r="O349" s="24"/>
      <c r="P349" s="24"/>
      <c r="Q349" s="24"/>
      <c r="R349" s="24"/>
      <c r="S349" s="24"/>
      <c r="T349" s="24"/>
      <c r="U349" s="15"/>
    </row>
    <row r="350" spans="1:21">
      <c r="A350" s="11"/>
      <c r="B350" s="15"/>
      <c r="C350" s="15"/>
      <c r="D350" s="15"/>
      <c r="E350" s="15"/>
      <c r="F350" s="15"/>
      <c r="G350" s="15"/>
      <c r="H350" s="15"/>
      <c r="I350" s="15"/>
      <c r="J350" s="15"/>
      <c r="N350" s="24"/>
      <c r="O350" s="24"/>
      <c r="P350" s="24"/>
      <c r="Q350" s="24"/>
      <c r="R350" s="24"/>
      <c r="S350" s="24"/>
      <c r="T350" s="24"/>
      <c r="U350" s="15"/>
    </row>
    <row r="351" spans="1:21">
      <c r="A351" s="11"/>
      <c r="B351" s="15"/>
      <c r="C351" s="15"/>
      <c r="D351" s="15"/>
      <c r="E351" s="15"/>
      <c r="F351" s="15"/>
      <c r="G351" s="15"/>
      <c r="H351" s="15"/>
      <c r="I351" s="15"/>
      <c r="J351" s="15"/>
      <c r="N351" s="24"/>
      <c r="O351" s="24"/>
      <c r="P351" s="24"/>
      <c r="Q351" s="24"/>
      <c r="R351" s="24"/>
      <c r="S351" s="24"/>
      <c r="T351" s="24"/>
      <c r="U351" s="15"/>
    </row>
    <row r="352" spans="1:21">
      <c r="A352" s="11"/>
      <c r="B352" s="15"/>
      <c r="C352" s="15"/>
      <c r="D352" s="15"/>
      <c r="E352" s="15"/>
      <c r="F352" s="15"/>
      <c r="G352" s="15"/>
      <c r="H352" s="15"/>
      <c r="I352" s="15"/>
      <c r="J352" s="15"/>
      <c r="N352" s="24"/>
      <c r="O352" s="24"/>
      <c r="P352" s="24"/>
      <c r="Q352" s="24"/>
      <c r="R352" s="24"/>
      <c r="S352" s="24"/>
      <c r="T352" s="24"/>
      <c r="U352" s="15"/>
    </row>
    <row r="353" spans="1:21">
      <c r="A353" s="11"/>
      <c r="B353" s="15"/>
      <c r="C353" s="15"/>
      <c r="D353" s="15"/>
      <c r="E353" s="15"/>
      <c r="F353" s="15"/>
      <c r="G353" s="15"/>
      <c r="H353" s="15"/>
      <c r="I353" s="15"/>
      <c r="J353" s="15"/>
      <c r="N353" s="24"/>
      <c r="O353" s="24"/>
      <c r="P353" s="24"/>
      <c r="Q353" s="24"/>
      <c r="R353" s="24"/>
      <c r="S353" s="24"/>
      <c r="T353" s="24"/>
      <c r="U353" s="15"/>
    </row>
    <row r="354" spans="1:21">
      <c r="A354" s="11"/>
      <c r="B354" s="15"/>
      <c r="C354" s="15"/>
      <c r="D354" s="15"/>
      <c r="E354" s="15"/>
      <c r="F354" s="15"/>
      <c r="G354" s="15"/>
      <c r="H354" s="15"/>
      <c r="I354" s="15"/>
      <c r="J354" s="15"/>
      <c r="N354" s="24"/>
      <c r="O354" s="24"/>
      <c r="P354" s="24"/>
      <c r="Q354" s="24"/>
      <c r="R354" s="24"/>
      <c r="S354" s="24"/>
      <c r="T354" s="24"/>
      <c r="U354" s="15"/>
    </row>
    <row r="355" spans="1:21">
      <c r="A355" s="11"/>
      <c r="B355" s="15"/>
      <c r="C355" s="15"/>
      <c r="D355" s="15"/>
      <c r="E355" s="15"/>
      <c r="F355" s="15"/>
      <c r="G355" s="15"/>
      <c r="H355" s="15"/>
      <c r="I355" s="15"/>
      <c r="J355" s="15"/>
      <c r="N355" s="24"/>
      <c r="O355" s="24"/>
      <c r="P355" s="24"/>
      <c r="Q355" s="24"/>
      <c r="R355" s="24"/>
      <c r="S355" s="24"/>
      <c r="T355" s="24"/>
      <c r="U355" s="15"/>
    </row>
    <row r="356" spans="1:21">
      <c r="A356" s="11"/>
      <c r="B356" s="15"/>
      <c r="C356" s="15"/>
      <c r="D356" s="15"/>
      <c r="E356" s="15"/>
      <c r="F356" s="15"/>
      <c r="G356" s="15"/>
      <c r="H356" s="15"/>
      <c r="I356" s="15"/>
      <c r="J356" s="15"/>
      <c r="N356" s="24"/>
      <c r="O356" s="24"/>
      <c r="P356" s="24"/>
      <c r="Q356" s="24"/>
      <c r="R356" s="24"/>
      <c r="S356" s="24"/>
      <c r="T356" s="24"/>
      <c r="U356" s="15"/>
    </row>
    <row r="357" spans="1:21">
      <c r="A357" s="11"/>
      <c r="B357" s="15"/>
      <c r="C357" s="15"/>
      <c r="D357" s="15"/>
      <c r="E357" s="15"/>
      <c r="F357" s="15"/>
      <c r="G357" s="15"/>
      <c r="H357" s="15"/>
      <c r="I357" s="15"/>
      <c r="J357" s="15"/>
      <c r="N357" s="24"/>
      <c r="O357" s="24"/>
      <c r="P357" s="24"/>
      <c r="Q357" s="24"/>
      <c r="R357" s="24"/>
      <c r="S357" s="24"/>
      <c r="T357" s="24"/>
      <c r="U357" s="15"/>
    </row>
    <row r="358" spans="1:21">
      <c r="A358" s="11"/>
      <c r="B358" s="15"/>
      <c r="C358" s="15"/>
      <c r="D358" s="15"/>
      <c r="E358" s="15"/>
      <c r="F358" s="15"/>
      <c r="G358" s="15"/>
      <c r="H358" s="15"/>
      <c r="I358" s="15"/>
      <c r="J358" s="15"/>
      <c r="N358" s="24"/>
      <c r="O358" s="24"/>
      <c r="P358" s="24"/>
      <c r="Q358" s="24"/>
      <c r="R358" s="24"/>
      <c r="S358" s="24"/>
      <c r="T358" s="24"/>
      <c r="U358" s="15"/>
    </row>
    <row r="359" spans="1:21">
      <c r="A359" s="11"/>
      <c r="B359" s="15"/>
      <c r="C359" s="15"/>
      <c r="D359" s="15"/>
      <c r="E359" s="15"/>
      <c r="F359" s="15"/>
      <c r="G359" s="15"/>
      <c r="H359" s="15"/>
      <c r="I359" s="15"/>
      <c r="J359" s="15"/>
      <c r="N359" s="24"/>
      <c r="O359" s="24"/>
      <c r="P359" s="24"/>
      <c r="Q359" s="24"/>
      <c r="R359" s="24"/>
      <c r="S359" s="24"/>
      <c r="T359" s="24"/>
      <c r="U359" s="15"/>
    </row>
    <row r="360" spans="1:21">
      <c r="A360" s="11"/>
      <c r="B360" s="15"/>
      <c r="C360" s="15"/>
      <c r="D360" s="15"/>
      <c r="E360" s="15"/>
      <c r="F360" s="15"/>
      <c r="G360" s="15"/>
      <c r="H360" s="15"/>
      <c r="I360" s="15"/>
      <c r="J360" s="15"/>
      <c r="N360" s="24"/>
      <c r="O360" s="24"/>
      <c r="P360" s="24"/>
      <c r="Q360" s="24"/>
      <c r="R360" s="24"/>
      <c r="S360" s="24"/>
      <c r="T360" s="24"/>
      <c r="U360" s="15"/>
    </row>
    <row r="361" spans="1:21">
      <c r="A361" s="11"/>
      <c r="B361" s="15"/>
      <c r="C361" s="15"/>
      <c r="D361" s="15"/>
      <c r="E361" s="15"/>
      <c r="F361" s="15"/>
      <c r="G361" s="15"/>
      <c r="H361" s="15"/>
      <c r="I361" s="15"/>
      <c r="J361" s="15"/>
      <c r="N361" s="24"/>
      <c r="O361" s="24"/>
      <c r="P361" s="24"/>
      <c r="Q361" s="24"/>
      <c r="R361" s="24"/>
      <c r="S361" s="24"/>
      <c r="T361" s="24"/>
      <c r="U361" s="15"/>
    </row>
    <row r="362" spans="1:21">
      <c r="A362" s="11"/>
      <c r="B362" s="15"/>
      <c r="C362" s="15"/>
      <c r="D362" s="15"/>
      <c r="E362" s="15"/>
      <c r="F362" s="15"/>
      <c r="G362" s="15"/>
      <c r="H362" s="15"/>
      <c r="I362" s="15"/>
      <c r="J362" s="15"/>
      <c r="N362" s="24"/>
      <c r="O362" s="24"/>
      <c r="P362" s="24"/>
      <c r="Q362" s="24"/>
      <c r="R362" s="24"/>
      <c r="S362" s="24"/>
      <c r="T362" s="24"/>
      <c r="U362" s="15"/>
    </row>
    <row r="363" spans="1:21">
      <c r="A363" s="11"/>
      <c r="B363" s="15"/>
      <c r="C363" s="15"/>
      <c r="D363" s="15"/>
      <c r="E363" s="15"/>
      <c r="F363" s="15"/>
      <c r="G363" s="15"/>
      <c r="H363" s="15"/>
      <c r="I363" s="15"/>
      <c r="J363" s="15"/>
      <c r="N363" s="24"/>
      <c r="O363" s="24"/>
      <c r="P363" s="24"/>
      <c r="Q363" s="24"/>
      <c r="R363" s="24"/>
      <c r="S363" s="24"/>
      <c r="T363" s="24"/>
      <c r="U363" s="15"/>
    </row>
    <row r="364" spans="1:21">
      <c r="A364" s="11"/>
      <c r="B364" s="15"/>
      <c r="C364" s="15"/>
      <c r="D364" s="15"/>
      <c r="E364" s="15"/>
      <c r="F364" s="15"/>
      <c r="G364" s="15"/>
      <c r="H364" s="15"/>
      <c r="I364" s="15"/>
      <c r="J364" s="15"/>
      <c r="N364" s="24"/>
      <c r="O364" s="24"/>
      <c r="P364" s="24"/>
      <c r="Q364" s="24"/>
      <c r="R364" s="24"/>
      <c r="S364" s="24"/>
      <c r="T364" s="24"/>
      <c r="U364" s="15"/>
    </row>
    <row r="365" spans="1:21">
      <c r="A365" s="11"/>
      <c r="B365" s="15"/>
      <c r="C365" s="15"/>
      <c r="D365" s="15"/>
      <c r="E365" s="15"/>
      <c r="F365" s="15"/>
      <c r="G365" s="15"/>
      <c r="H365" s="15"/>
      <c r="I365" s="15"/>
      <c r="J365" s="15"/>
      <c r="N365" s="24"/>
      <c r="O365" s="24"/>
      <c r="P365" s="24"/>
      <c r="Q365" s="24"/>
      <c r="R365" s="24"/>
      <c r="S365" s="24"/>
      <c r="T365" s="24"/>
      <c r="U365" s="15"/>
    </row>
    <row r="366" spans="1:21">
      <c r="A366" s="11"/>
      <c r="B366" s="15"/>
      <c r="C366" s="15"/>
      <c r="D366" s="15"/>
      <c r="E366" s="15"/>
      <c r="F366" s="15"/>
      <c r="G366" s="15"/>
      <c r="H366" s="15"/>
      <c r="I366" s="15"/>
      <c r="J366" s="15"/>
      <c r="N366" s="24"/>
      <c r="O366" s="24"/>
      <c r="P366" s="24"/>
      <c r="Q366" s="24"/>
      <c r="R366" s="24"/>
      <c r="S366" s="24"/>
      <c r="T366" s="24"/>
      <c r="U366" s="15"/>
    </row>
    <row r="367" spans="1:21">
      <c r="A367" s="11"/>
      <c r="B367" s="15"/>
      <c r="C367" s="15"/>
      <c r="D367" s="15"/>
      <c r="E367" s="15"/>
      <c r="F367" s="15"/>
      <c r="G367" s="15"/>
      <c r="H367" s="15"/>
      <c r="I367" s="15"/>
      <c r="J367" s="15"/>
      <c r="N367" s="24"/>
      <c r="O367" s="24"/>
      <c r="P367" s="24"/>
      <c r="Q367" s="24"/>
      <c r="R367" s="24"/>
      <c r="S367" s="24"/>
      <c r="T367" s="24"/>
      <c r="U367" s="15"/>
    </row>
    <row r="368" spans="1:21">
      <c r="A368" s="11"/>
      <c r="B368" s="15"/>
      <c r="C368" s="15"/>
      <c r="D368" s="15"/>
      <c r="E368" s="15"/>
      <c r="F368" s="15"/>
      <c r="G368" s="15"/>
      <c r="H368" s="15"/>
      <c r="I368" s="15"/>
      <c r="J368" s="15"/>
      <c r="N368" s="24"/>
      <c r="O368" s="24"/>
      <c r="P368" s="24"/>
      <c r="Q368" s="24"/>
      <c r="R368" s="24"/>
      <c r="S368" s="24"/>
      <c r="T368" s="24"/>
      <c r="U368" s="15"/>
    </row>
    <row r="369" spans="1:21">
      <c r="A369" s="11"/>
      <c r="B369" s="15"/>
      <c r="C369" s="15"/>
      <c r="D369" s="15"/>
      <c r="E369" s="15"/>
      <c r="F369" s="15"/>
      <c r="G369" s="15"/>
      <c r="H369" s="15"/>
      <c r="I369" s="15"/>
      <c r="J369" s="15"/>
      <c r="N369" s="24"/>
      <c r="O369" s="24"/>
      <c r="P369" s="24"/>
      <c r="Q369" s="24"/>
      <c r="R369" s="24"/>
      <c r="S369" s="24"/>
      <c r="T369" s="24"/>
      <c r="U369" s="15"/>
    </row>
    <row r="370" spans="1:21">
      <c r="A370" s="11"/>
      <c r="B370" s="15"/>
      <c r="C370" s="15"/>
      <c r="D370" s="15"/>
      <c r="E370" s="15"/>
      <c r="F370" s="15"/>
      <c r="G370" s="15"/>
      <c r="H370" s="15"/>
      <c r="I370" s="15"/>
      <c r="J370" s="15"/>
      <c r="N370" s="24"/>
      <c r="O370" s="24"/>
      <c r="P370" s="24"/>
      <c r="Q370" s="24"/>
      <c r="R370" s="24"/>
      <c r="S370" s="24"/>
      <c r="T370" s="24"/>
      <c r="U370" s="15"/>
    </row>
    <row r="371" spans="1:21">
      <c r="A371" s="11"/>
      <c r="B371" s="15"/>
      <c r="C371" s="15"/>
      <c r="D371" s="15"/>
      <c r="E371" s="15"/>
      <c r="F371" s="15"/>
      <c r="G371" s="15"/>
      <c r="H371" s="15"/>
      <c r="I371" s="15"/>
      <c r="J371" s="15"/>
      <c r="N371" s="24"/>
      <c r="O371" s="24"/>
      <c r="P371" s="24"/>
      <c r="Q371" s="24"/>
      <c r="R371" s="24"/>
      <c r="S371" s="24"/>
      <c r="T371" s="24"/>
      <c r="U371" s="15"/>
    </row>
    <row r="372" spans="1:21">
      <c r="A372" s="11"/>
      <c r="B372" s="15"/>
      <c r="C372" s="15"/>
      <c r="D372" s="15"/>
      <c r="E372" s="15"/>
      <c r="F372" s="15"/>
      <c r="G372" s="15"/>
      <c r="H372" s="15"/>
      <c r="I372" s="15"/>
      <c r="J372" s="15"/>
      <c r="N372" s="24"/>
      <c r="O372" s="24"/>
      <c r="P372" s="24"/>
      <c r="Q372" s="24"/>
      <c r="R372" s="24"/>
      <c r="S372" s="24"/>
      <c r="T372" s="24"/>
      <c r="U372" s="15"/>
    </row>
    <row r="373" spans="1:21">
      <c r="A373" s="11"/>
      <c r="B373" s="15"/>
      <c r="C373" s="15"/>
      <c r="D373" s="15"/>
      <c r="E373" s="15"/>
      <c r="F373" s="15"/>
      <c r="G373" s="15"/>
      <c r="H373" s="15"/>
      <c r="I373" s="15"/>
      <c r="J373" s="15"/>
      <c r="N373" s="24"/>
      <c r="O373" s="24"/>
      <c r="P373" s="24"/>
      <c r="Q373" s="24"/>
      <c r="R373" s="24"/>
      <c r="S373" s="24"/>
      <c r="T373" s="24"/>
      <c r="U373" s="15"/>
    </row>
    <row r="374" spans="1:21">
      <c r="A374" s="11"/>
      <c r="B374" s="15"/>
      <c r="C374" s="15"/>
      <c r="D374" s="15"/>
      <c r="E374" s="15"/>
      <c r="F374" s="15"/>
      <c r="G374" s="15"/>
      <c r="H374" s="15"/>
      <c r="I374" s="15"/>
      <c r="J374" s="15"/>
      <c r="N374" s="24"/>
      <c r="O374" s="24"/>
      <c r="P374" s="24"/>
      <c r="Q374" s="24"/>
      <c r="R374" s="24"/>
      <c r="S374" s="24"/>
      <c r="T374" s="24"/>
      <c r="U374" s="15"/>
    </row>
    <row r="375" spans="1:21">
      <c r="A375" s="11"/>
      <c r="B375" s="15"/>
      <c r="C375" s="15"/>
      <c r="D375" s="15"/>
      <c r="E375" s="15"/>
      <c r="F375" s="15"/>
      <c r="G375" s="15"/>
      <c r="H375" s="15"/>
      <c r="I375" s="15"/>
      <c r="J375" s="15"/>
      <c r="N375" s="24"/>
      <c r="O375" s="24"/>
      <c r="P375" s="24"/>
      <c r="Q375" s="24"/>
      <c r="R375" s="24"/>
      <c r="S375" s="24"/>
      <c r="T375" s="24"/>
      <c r="U375" s="15"/>
    </row>
    <row r="376" spans="1:21">
      <c r="A376" s="11"/>
      <c r="B376" s="15"/>
      <c r="C376" s="15"/>
      <c r="D376" s="15"/>
      <c r="E376" s="15"/>
      <c r="F376" s="15"/>
      <c r="G376" s="15"/>
      <c r="H376" s="15"/>
      <c r="I376" s="15"/>
      <c r="J376" s="15"/>
      <c r="N376" s="24"/>
      <c r="O376" s="24"/>
      <c r="P376" s="24"/>
      <c r="Q376" s="24"/>
      <c r="R376" s="24"/>
      <c r="S376" s="24"/>
      <c r="T376" s="24"/>
      <c r="U376" s="15"/>
    </row>
    <row r="377" spans="1:21">
      <c r="A377" s="11"/>
      <c r="B377" s="15"/>
      <c r="C377" s="15"/>
      <c r="D377" s="15"/>
      <c r="E377" s="15"/>
      <c r="F377" s="15"/>
      <c r="G377" s="15"/>
      <c r="H377" s="15"/>
      <c r="I377" s="15"/>
      <c r="J377" s="15"/>
      <c r="N377" s="24"/>
      <c r="O377" s="24"/>
      <c r="P377" s="24"/>
      <c r="Q377" s="24"/>
      <c r="R377" s="24"/>
      <c r="S377" s="24"/>
      <c r="T377" s="24"/>
      <c r="U377" s="15"/>
    </row>
    <row r="378" spans="1:21">
      <c r="A378" s="11"/>
      <c r="B378" s="15"/>
      <c r="C378" s="15"/>
      <c r="D378" s="15"/>
      <c r="E378" s="15"/>
      <c r="F378" s="15"/>
      <c r="G378" s="15"/>
      <c r="H378" s="15"/>
      <c r="I378" s="15"/>
      <c r="J378" s="15"/>
      <c r="N378" s="24"/>
      <c r="O378" s="24"/>
      <c r="P378" s="24"/>
      <c r="Q378" s="24"/>
      <c r="R378" s="24"/>
      <c r="S378" s="24"/>
      <c r="T378" s="24"/>
      <c r="U378" s="15"/>
    </row>
    <row r="379" spans="1:21">
      <c r="A379" s="11"/>
      <c r="B379" s="15"/>
      <c r="C379" s="15"/>
      <c r="D379" s="15"/>
      <c r="E379" s="15"/>
      <c r="F379" s="15"/>
      <c r="G379" s="15"/>
      <c r="H379" s="15"/>
      <c r="I379" s="15"/>
      <c r="J379" s="15"/>
      <c r="N379" s="24"/>
      <c r="O379" s="24"/>
      <c r="P379" s="24"/>
      <c r="Q379" s="24"/>
      <c r="R379" s="24"/>
      <c r="S379" s="24"/>
      <c r="T379" s="24"/>
      <c r="U379" s="15"/>
    </row>
    <row r="380" spans="1:21">
      <c r="A380" s="11"/>
      <c r="B380" s="15"/>
      <c r="C380" s="15"/>
      <c r="D380" s="15"/>
      <c r="E380" s="15"/>
      <c r="F380" s="15"/>
      <c r="G380" s="15"/>
      <c r="H380" s="15"/>
      <c r="I380" s="15"/>
      <c r="J380" s="15"/>
      <c r="N380" s="24"/>
      <c r="O380" s="24"/>
      <c r="P380" s="24"/>
      <c r="Q380" s="24"/>
      <c r="R380" s="24"/>
      <c r="S380" s="24"/>
      <c r="T380" s="24"/>
      <c r="U380" s="15"/>
    </row>
    <row r="381" spans="1:21">
      <c r="A381" s="11"/>
      <c r="B381" s="15"/>
      <c r="C381" s="15"/>
      <c r="D381" s="15"/>
      <c r="E381" s="15"/>
      <c r="F381" s="15"/>
      <c r="G381" s="15"/>
      <c r="H381" s="15"/>
      <c r="I381" s="15"/>
      <c r="J381" s="15"/>
      <c r="N381" s="24"/>
      <c r="O381" s="24"/>
      <c r="P381" s="24"/>
      <c r="Q381" s="24"/>
      <c r="R381" s="24"/>
      <c r="S381" s="24"/>
      <c r="T381" s="24"/>
      <c r="U381" s="15"/>
    </row>
    <row r="382" spans="1:21">
      <c r="A382" s="11"/>
      <c r="B382" s="15"/>
      <c r="C382" s="15"/>
      <c r="D382" s="15"/>
      <c r="E382" s="15"/>
      <c r="F382" s="15"/>
      <c r="G382" s="15"/>
      <c r="H382" s="15"/>
      <c r="I382" s="15"/>
      <c r="J382" s="15"/>
      <c r="N382" s="24"/>
      <c r="O382" s="24"/>
      <c r="P382" s="24"/>
      <c r="Q382" s="24"/>
      <c r="R382" s="24"/>
      <c r="S382" s="24"/>
      <c r="T382" s="24"/>
      <c r="U382" s="15"/>
    </row>
    <row r="383" spans="1:21">
      <c r="A383" s="11"/>
      <c r="B383" s="15"/>
      <c r="C383" s="15"/>
      <c r="D383" s="15"/>
      <c r="E383" s="15"/>
      <c r="F383" s="15"/>
      <c r="G383" s="15"/>
      <c r="H383" s="15"/>
      <c r="I383" s="15"/>
      <c r="J383" s="15"/>
      <c r="N383" s="24"/>
      <c r="O383" s="24"/>
      <c r="P383" s="24"/>
      <c r="Q383" s="24"/>
      <c r="R383" s="24"/>
      <c r="S383" s="24"/>
      <c r="T383" s="24"/>
      <c r="U383" s="15"/>
    </row>
    <row r="384" spans="1:21">
      <c r="A384" s="11"/>
      <c r="B384" s="15"/>
      <c r="C384" s="15"/>
      <c r="D384" s="15"/>
      <c r="E384" s="15"/>
      <c r="F384" s="15"/>
      <c r="G384" s="15"/>
      <c r="H384" s="15"/>
      <c r="I384" s="15"/>
      <c r="J384" s="15"/>
      <c r="N384" s="24"/>
      <c r="O384" s="24"/>
      <c r="P384" s="24"/>
      <c r="Q384" s="24"/>
      <c r="R384" s="24"/>
      <c r="S384" s="24"/>
      <c r="T384" s="24"/>
      <c r="U384" s="15"/>
    </row>
    <row r="385" spans="1:21">
      <c r="A385" s="11"/>
      <c r="B385" s="15"/>
      <c r="C385" s="15"/>
      <c r="D385" s="15"/>
      <c r="E385" s="15"/>
      <c r="F385" s="15"/>
      <c r="G385" s="15"/>
      <c r="H385" s="15"/>
      <c r="I385" s="15"/>
      <c r="J385" s="15"/>
      <c r="N385" s="24"/>
      <c r="O385" s="24"/>
      <c r="P385" s="24"/>
      <c r="Q385" s="24"/>
      <c r="R385" s="24"/>
      <c r="S385" s="24"/>
      <c r="T385" s="24"/>
      <c r="U385" s="15"/>
    </row>
    <row r="386" spans="1:21">
      <c r="A386" s="11"/>
      <c r="B386" s="15"/>
      <c r="C386" s="15"/>
      <c r="D386" s="15"/>
      <c r="E386" s="15"/>
      <c r="F386" s="15"/>
      <c r="G386" s="15"/>
      <c r="H386" s="15"/>
      <c r="I386" s="15"/>
      <c r="J386" s="15"/>
      <c r="N386" s="24"/>
      <c r="O386" s="24"/>
      <c r="P386" s="24"/>
      <c r="Q386" s="24"/>
      <c r="R386" s="24"/>
      <c r="S386" s="24"/>
      <c r="T386" s="24"/>
      <c r="U386" s="15"/>
    </row>
    <row r="387" spans="1:21">
      <c r="A387" s="11"/>
      <c r="B387" s="15"/>
      <c r="C387" s="15"/>
      <c r="D387" s="15"/>
      <c r="E387" s="15"/>
      <c r="F387" s="15"/>
      <c r="G387" s="15"/>
      <c r="H387" s="15"/>
      <c r="I387" s="15"/>
      <c r="J387" s="15"/>
      <c r="N387" s="24"/>
      <c r="O387" s="24"/>
      <c r="P387" s="24"/>
      <c r="Q387" s="24"/>
      <c r="R387" s="24"/>
      <c r="S387" s="24"/>
      <c r="T387" s="24"/>
      <c r="U387" s="15"/>
    </row>
    <row r="388" spans="1:21">
      <c r="A388" s="11"/>
      <c r="B388" s="15"/>
      <c r="C388" s="15"/>
      <c r="D388" s="15"/>
      <c r="E388" s="15"/>
      <c r="F388" s="15"/>
      <c r="G388" s="15"/>
      <c r="H388" s="15"/>
      <c r="I388" s="15"/>
      <c r="J388" s="15"/>
      <c r="N388" s="24"/>
      <c r="O388" s="24"/>
      <c r="P388" s="24"/>
      <c r="Q388" s="24"/>
      <c r="R388" s="24"/>
      <c r="S388" s="24"/>
      <c r="T388" s="24"/>
      <c r="U388" s="15"/>
    </row>
    <row r="389" spans="1:21">
      <c r="A389" s="11"/>
      <c r="B389" s="15"/>
      <c r="C389" s="15"/>
      <c r="D389" s="15"/>
      <c r="E389" s="15"/>
      <c r="F389" s="15"/>
      <c r="G389" s="15"/>
      <c r="H389" s="15"/>
      <c r="I389" s="15"/>
      <c r="J389" s="15"/>
      <c r="N389" s="24"/>
      <c r="O389" s="24"/>
      <c r="P389" s="24"/>
      <c r="Q389" s="24"/>
      <c r="R389" s="24"/>
      <c r="S389" s="24"/>
      <c r="T389" s="24"/>
      <c r="U389" s="15"/>
    </row>
    <row r="390" spans="1:21">
      <c r="A390" s="11"/>
      <c r="B390" s="15"/>
      <c r="C390" s="15"/>
      <c r="D390" s="15"/>
      <c r="E390" s="15"/>
      <c r="F390" s="15"/>
      <c r="G390" s="15"/>
      <c r="H390" s="15"/>
      <c r="I390" s="15"/>
      <c r="J390" s="15"/>
      <c r="N390" s="24"/>
      <c r="O390" s="24"/>
      <c r="P390" s="24"/>
      <c r="Q390" s="24"/>
      <c r="R390" s="24"/>
      <c r="S390" s="24"/>
      <c r="T390" s="24"/>
      <c r="U390" s="15"/>
    </row>
    <row r="391" spans="1:21">
      <c r="A391" s="11"/>
      <c r="B391" s="15"/>
      <c r="C391" s="15"/>
      <c r="D391" s="15"/>
      <c r="E391" s="15"/>
      <c r="F391" s="15"/>
      <c r="G391" s="15"/>
      <c r="H391" s="15"/>
      <c r="I391" s="15"/>
      <c r="J391" s="15"/>
      <c r="N391" s="24"/>
      <c r="O391" s="24"/>
      <c r="P391" s="24"/>
      <c r="Q391" s="24"/>
      <c r="R391" s="24"/>
      <c r="S391" s="24"/>
      <c r="T391" s="24"/>
      <c r="U391" s="15"/>
    </row>
    <row r="392" spans="1:21">
      <c r="A392" s="11"/>
      <c r="B392" s="15"/>
      <c r="C392" s="15"/>
      <c r="D392" s="15"/>
      <c r="E392" s="15"/>
      <c r="F392" s="15"/>
      <c r="G392" s="15"/>
      <c r="H392" s="15"/>
      <c r="I392" s="15"/>
      <c r="J392" s="15"/>
      <c r="N392" s="24"/>
      <c r="O392" s="24"/>
      <c r="P392" s="24"/>
      <c r="Q392" s="24"/>
      <c r="R392" s="24"/>
      <c r="S392" s="24"/>
      <c r="T392" s="24"/>
      <c r="U392" s="15"/>
    </row>
    <row r="393" spans="1:21">
      <c r="A393" s="11"/>
      <c r="B393" s="15"/>
      <c r="C393" s="15"/>
      <c r="D393" s="15"/>
      <c r="E393" s="15"/>
      <c r="F393" s="15"/>
      <c r="G393" s="15"/>
      <c r="H393" s="15"/>
      <c r="I393" s="15"/>
      <c r="J393" s="15"/>
      <c r="N393" s="24"/>
      <c r="O393" s="24"/>
      <c r="P393" s="24"/>
      <c r="Q393" s="24"/>
      <c r="R393" s="24"/>
      <c r="S393" s="24"/>
      <c r="T393" s="24"/>
      <c r="U393" s="15"/>
    </row>
    <row r="394" spans="1:21">
      <c r="A394" s="11"/>
      <c r="B394" s="15"/>
      <c r="C394" s="15"/>
      <c r="D394" s="15"/>
      <c r="E394" s="15"/>
      <c r="F394" s="15"/>
      <c r="G394" s="15"/>
      <c r="H394" s="15"/>
      <c r="I394" s="15"/>
      <c r="J394" s="15"/>
      <c r="N394" s="24"/>
      <c r="O394" s="24"/>
      <c r="P394" s="24"/>
      <c r="Q394" s="24"/>
      <c r="R394" s="24"/>
      <c r="S394" s="24"/>
      <c r="T394" s="24"/>
      <c r="U394" s="15"/>
    </row>
    <row r="395" spans="1:21">
      <c r="A395" s="11"/>
      <c r="B395" s="15"/>
      <c r="C395" s="15"/>
      <c r="D395" s="15"/>
      <c r="E395" s="15"/>
      <c r="F395" s="15"/>
      <c r="G395" s="15"/>
      <c r="H395" s="15"/>
      <c r="I395" s="15"/>
      <c r="J395" s="15"/>
      <c r="N395" s="24"/>
      <c r="O395" s="24"/>
      <c r="P395" s="24"/>
      <c r="Q395" s="24"/>
      <c r="R395" s="24"/>
      <c r="S395" s="24"/>
      <c r="T395" s="24"/>
      <c r="U395" s="15"/>
    </row>
    <row r="396" spans="1:21">
      <c r="A396" s="11"/>
      <c r="B396" s="15"/>
      <c r="C396" s="15"/>
      <c r="D396" s="15"/>
      <c r="E396" s="15"/>
      <c r="F396" s="15"/>
      <c r="G396" s="15"/>
      <c r="H396" s="15"/>
      <c r="I396" s="15"/>
      <c r="J396" s="15"/>
      <c r="N396" s="24"/>
      <c r="O396" s="24"/>
      <c r="P396" s="24"/>
      <c r="Q396" s="24"/>
      <c r="R396" s="24"/>
      <c r="S396" s="24"/>
      <c r="T396" s="24"/>
      <c r="U396" s="15"/>
    </row>
    <row r="397" spans="1:21">
      <c r="A397" s="11"/>
      <c r="B397" s="15"/>
      <c r="C397" s="15"/>
      <c r="D397" s="15"/>
      <c r="E397" s="15"/>
      <c r="F397" s="15"/>
      <c r="G397" s="15"/>
      <c r="H397" s="15"/>
      <c r="I397" s="15"/>
      <c r="J397" s="15"/>
      <c r="N397" s="24"/>
      <c r="O397" s="24"/>
      <c r="P397" s="24"/>
      <c r="Q397" s="24"/>
      <c r="R397" s="24"/>
      <c r="S397" s="24"/>
      <c r="T397" s="24"/>
      <c r="U397" s="15"/>
    </row>
    <row r="398" spans="1:21">
      <c r="A398" s="11"/>
      <c r="B398" s="15"/>
      <c r="C398" s="15"/>
      <c r="D398" s="15"/>
      <c r="E398" s="15"/>
      <c r="F398" s="15"/>
      <c r="G398" s="15"/>
      <c r="H398" s="15"/>
      <c r="I398" s="15"/>
      <c r="J398" s="15"/>
      <c r="N398" s="24"/>
      <c r="O398" s="24"/>
      <c r="P398" s="24"/>
      <c r="Q398" s="24"/>
      <c r="R398" s="24"/>
      <c r="S398" s="24"/>
      <c r="T398" s="24"/>
      <c r="U398" s="15"/>
    </row>
    <row r="399" spans="1:21">
      <c r="A399" s="11"/>
      <c r="B399" s="15"/>
      <c r="C399" s="15"/>
      <c r="D399" s="15"/>
      <c r="E399" s="15"/>
      <c r="F399" s="15"/>
      <c r="G399" s="15"/>
      <c r="H399" s="15"/>
      <c r="I399" s="15"/>
      <c r="J399" s="15"/>
      <c r="N399" s="24"/>
      <c r="O399" s="24"/>
      <c r="P399" s="24"/>
      <c r="Q399" s="24"/>
      <c r="R399" s="24"/>
      <c r="S399" s="24"/>
      <c r="T399" s="24"/>
      <c r="U399" s="15"/>
    </row>
    <row r="400" spans="1:21">
      <c r="A400" s="11"/>
      <c r="B400" s="15"/>
      <c r="C400" s="15"/>
      <c r="D400" s="15"/>
      <c r="E400" s="15"/>
      <c r="F400" s="15"/>
      <c r="G400" s="15"/>
      <c r="H400" s="15"/>
      <c r="I400" s="15"/>
      <c r="J400" s="15"/>
      <c r="N400" s="24"/>
      <c r="O400" s="24"/>
      <c r="P400" s="24"/>
      <c r="Q400" s="24"/>
      <c r="R400" s="24"/>
      <c r="S400" s="24"/>
      <c r="T400" s="24"/>
      <c r="U400" s="15"/>
    </row>
    <row r="401" spans="1:21">
      <c r="A401" s="11"/>
      <c r="B401" s="15"/>
      <c r="C401" s="15"/>
      <c r="D401" s="15"/>
      <c r="E401" s="15"/>
      <c r="F401" s="15"/>
      <c r="G401" s="15"/>
      <c r="H401" s="15"/>
      <c r="I401" s="15"/>
      <c r="J401" s="15"/>
      <c r="N401" s="24"/>
      <c r="O401" s="24"/>
      <c r="P401" s="24"/>
      <c r="Q401" s="24"/>
      <c r="R401" s="24"/>
      <c r="S401" s="24"/>
      <c r="T401" s="24"/>
      <c r="U401" s="15"/>
    </row>
    <row r="402" spans="1:21">
      <c r="A402" s="11"/>
      <c r="B402" s="15"/>
      <c r="C402" s="15"/>
      <c r="D402" s="15"/>
      <c r="E402" s="15"/>
      <c r="F402" s="15"/>
      <c r="G402" s="15"/>
      <c r="H402" s="15"/>
      <c r="I402" s="15"/>
      <c r="J402" s="15"/>
      <c r="N402" s="24"/>
      <c r="O402" s="24"/>
      <c r="P402" s="24"/>
      <c r="Q402" s="24"/>
      <c r="R402" s="24"/>
      <c r="S402" s="24"/>
      <c r="T402" s="24"/>
      <c r="U402" s="15"/>
    </row>
    <row r="403" spans="1:21">
      <c r="A403" s="11"/>
      <c r="B403" s="15"/>
      <c r="C403" s="15"/>
      <c r="D403" s="15"/>
      <c r="E403" s="15"/>
      <c r="F403" s="15"/>
      <c r="G403" s="15"/>
      <c r="H403" s="15"/>
      <c r="I403" s="15"/>
      <c r="J403" s="15"/>
      <c r="N403" s="24"/>
      <c r="O403" s="24"/>
      <c r="P403" s="24"/>
      <c r="Q403" s="24"/>
      <c r="R403" s="24"/>
      <c r="S403" s="24"/>
      <c r="T403" s="24"/>
      <c r="U403" s="15"/>
    </row>
    <row r="404" spans="1:21">
      <c r="A404" s="11"/>
      <c r="B404" s="15"/>
      <c r="C404" s="15"/>
      <c r="D404" s="15"/>
      <c r="E404" s="15"/>
      <c r="F404" s="15"/>
      <c r="G404" s="15"/>
      <c r="H404" s="15"/>
      <c r="I404" s="15"/>
      <c r="J404" s="15"/>
      <c r="N404" s="24"/>
      <c r="O404" s="24"/>
      <c r="P404" s="24"/>
      <c r="Q404" s="24"/>
      <c r="R404" s="24"/>
      <c r="S404" s="24"/>
      <c r="T404" s="24"/>
      <c r="U404" s="15"/>
    </row>
    <row r="405" spans="1:21">
      <c r="A405" s="11"/>
      <c r="B405" s="15"/>
      <c r="C405" s="15"/>
      <c r="D405" s="15"/>
      <c r="E405" s="15"/>
      <c r="F405" s="15"/>
      <c r="G405" s="15"/>
      <c r="H405" s="15"/>
      <c r="I405" s="15"/>
      <c r="J405" s="15"/>
      <c r="N405" s="24"/>
      <c r="O405" s="24"/>
      <c r="P405" s="24"/>
      <c r="Q405" s="24"/>
      <c r="R405" s="24"/>
      <c r="S405" s="24"/>
      <c r="T405" s="24"/>
      <c r="U405" s="15"/>
    </row>
    <row r="406" spans="1:21">
      <c r="A406" s="11"/>
      <c r="B406" s="15"/>
      <c r="C406" s="15"/>
      <c r="D406" s="15"/>
      <c r="E406" s="15"/>
      <c r="F406" s="15"/>
      <c r="G406" s="15"/>
      <c r="H406" s="15"/>
      <c r="I406" s="15"/>
      <c r="J406" s="15"/>
      <c r="N406" s="24"/>
      <c r="O406" s="24"/>
      <c r="P406" s="24"/>
      <c r="Q406" s="24"/>
      <c r="R406" s="24"/>
      <c r="S406" s="24"/>
      <c r="T406" s="24"/>
      <c r="U406" s="15"/>
    </row>
    <row r="407" spans="1:21">
      <c r="A407" s="11"/>
      <c r="B407" s="15"/>
      <c r="C407" s="15"/>
      <c r="D407" s="15"/>
      <c r="E407" s="15"/>
      <c r="F407" s="15"/>
      <c r="G407" s="15"/>
      <c r="H407" s="15"/>
      <c r="I407" s="15"/>
      <c r="J407" s="15"/>
      <c r="N407" s="24"/>
      <c r="O407" s="24"/>
      <c r="P407" s="24"/>
      <c r="Q407" s="24"/>
      <c r="R407" s="24"/>
      <c r="S407" s="24"/>
      <c r="T407" s="24"/>
      <c r="U407" s="15"/>
    </row>
    <row r="408" spans="1:21">
      <c r="A408" s="11"/>
      <c r="B408" s="15"/>
      <c r="C408" s="15"/>
      <c r="D408" s="15"/>
      <c r="E408" s="15"/>
      <c r="F408" s="15"/>
      <c r="G408" s="15"/>
      <c r="H408" s="15"/>
      <c r="I408" s="15"/>
      <c r="J408" s="15"/>
      <c r="N408" s="24"/>
      <c r="O408" s="24"/>
      <c r="P408" s="24"/>
      <c r="Q408" s="24"/>
      <c r="R408" s="24"/>
      <c r="S408" s="24"/>
      <c r="T408" s="24"/>
      <c r="U408" s="15"/>
    </row>
    <row r="409" spans="1:21">
      <c r="A409" s="11"/>
      <c r="B409" s="15"/>
      <c r="C409" s="15"/>
      <c r="D409" s="15"/>
      <c r="E409" s="15"/>
      <c r="F409" s="15"/>
      <c r="G409" s="15"/>
      <c r="H409" s="15"/>
      <c r="I409" s="15"/>
      <c r="J409" s="15"/>
      <c r="N409" s="24"/>
      <c r="O409" s="24"/>
      <c r="P409" s="24"/>
      <c r="Q409" s="24"/>
      <c r="R409" s="24"/>
      <c r="S409" s="24"/>
      <c r="T409" s="24"/>
      <c r="U409" s="15"/>
    </row>
    <row r="410" spans="1:21">
      <c r="A410" s="11"/>
      <c r="B410" s="15"/>
      <c r="C410" s="15"/>
      <c r="D410" s="15"/>
      <c r="E410" s="15"/>
      <c r="F410" s="15"/>
      <c r="G410" s="15"/>
      <c r="H410" s="15"/>
      <c r="I410" s="15"/>
      <c r="J410" s="15"/>
      <c r="N410" s="24"/>
      <c r="O410" s="24"/>
      <c r="P410" s="24"/>
      <c r="Q410" s="24"/>
      <c r="R410" s="24"/>
      <c r="S410" s="24"/>
      <c r="T410" s="24"/>
      <c r="U410" s="15"/>
    </row>
    <row r="411" spans="1:21">
      <c r="A411" s="11"/>
      <c r="B411" s="15"/>
      <c r="C411" s="15"/>
      <c r="D411" s="15"/>
      <c r="E411" s="15"/>
      <c r="F411" s="15"/>
      <c r="G411" s="15"/>
      <c r="H411" s="15"/>
      <c r="I411" s="15"/>
      <c r="J411" s="15"/>
      <c r="N411" s="24"/>
      <c r="O411" s="24"/>
      <c r="P411" s="24"/>
      <c r="Q411" s="24"/>
      <c r="R411" s="24"/>
      <c r="S411" s="24"/>
      <c r="T411" s="24"/>
      <c r="U411" s="15"/>
    </row>
    <row r="412" spans="1:21">
      <c r="A412" s="11"/>
      <c r="B412" s="15"/>
      <c r="C412" s="15"/>
      <c r="D412" s="15"/>
      <c r="E412" s="15"/>
      <c r="F412" s="15"/>
      <c r="G412" s="15"/>
      <c r="H412" s="15"/>
      <c r="I412" s="15"/>
      <c r="J412" s="15"/>
      <c r="N412" s="24"/>
      <c r="O412" s="24"/>
      <c r="P412" s="24"/>
      <c r="Q412" s="24"/>
      <c r="R412" s="24"/>
      <c r="S412" s="24"/>
      <c r="T412" s="24"/>
      <c r="U412" s="15"/>
    </row>
    <row r="413" spans="1:21">
      <c r="A413" s="11"/>
      <c r="B413" s="15"/>
      <c r="C413" s="15"/>
      <c r="D413" s="15"/>
      <c r="E413" s="15"/>
      <c r="F413" s="15"/>
      <c r="G413" s="15"/>
      <c r="H413" s="15"/>
      <c r="I413" s="15"/>
      <c r="J413" s="15"/>
      <c r="N413" s="24"/>
      <c r="O413" s="24"/>
      <c r="P413" s="24"/>
      <c r="Q413" s="24"/>
      <c r="R413" s="24"/>
      <c r="S413" s="24"/>
      <c r="T413" s="24"/>
      <c r="U413" s="15"/>
    </row>
    <row r="414" spans="1:21">
      <c r="A414" s="11"/>
      <c r="B414" s="15"/>
      <c r="C414" s="15"/>
      <c r="D414" s="15"/>
      <c r="E414" s="15"/>
      <c r="F414" s="15"/>
      <c r="G414" s="15"/>
      <c r="H414" s="15"/>
      <c r="I414" s="15"/>
      <c r="J414" s="15"/>
      <c r="N414" s="24"/>
      <c r="O414" s="24"/>
      <c r="P414" s="24"/>
      <c r="Q414" s="24"/>
      <c r="R414" s="24"/>
      <c r="S414" s="24"/>
      <c r="T414" s="24"/>
      <c r="U414" s="15"/>
    </row>
    <row r="415" spans="1:21">
      <c r="A415" s="11"/>
      <c r="B415" s="15"/>
      <c r="C415" s="15"/>
      <c r="D415" s="15"/>
      <c r="E415" s="15"/>
      <c r="F415" s="15"/>
      <c r="G415" s="15"/>
      <c r="H415" s="15"/>
      <c r="I415" s="15"/>
      <c r="J415" s="15"/>
      <c r="N415" s="24"/>
      <c r="O415" s="24"/>
      <c r="P415" s="24"/>
      <c r="Q415" s="24"/>
      <c r="R415" s="24"/>
      <c r="S415" s="24"/>
      <c r="T415" s="24"/>
      <c r="U415" s="15"/>
    </row>
    <row r="416" spans="1:21">
      <c r="A416" s="11"/>
      <c r="B416" s="15"/>
      <c r="C416" s="15"/>
      <c r="D416" s="15"/>
      <c r="E416" s="15"/>
      <c r="F416" s="15"/>
      <c r="G416" s="15"/>
      <c r="H416" s="15"/>
      <c r="I416" s="15"/>
      <c r="J416" s="15"/>
      <c r="N416" s="24"/>
      <c r="O416" s="24"/>
      <c r="P416" s="24"/>
      <c r="Q416" s="24"/>
      <c r="R416" s="24"/>
      <c r="S416" s="24"/>
      <c r="T416" s="24"/>
      <c r="U416" s="15"/>
    </row>
    <row r="417" spans="1:21">
      <c r="A417" s="11"/>
      <c r="B417" s="15"/>
      <c r="C417" s="15"/>
      <c r="D417" s="15"/>
      <c r="E417" s="15"/>
      <c r="F417" s="15"/>
      <c r="G417" s="15"/>
      <c r="H417" s="15"/>
      <c r="I417" s="15"/>
      <c r="J417" s="15"/>
      <c r="N417" s="24"/>
      <c r="O417" s="24"/>
      <c r="P417" s="24"/>
      <c r="Q417" s="24"/>
      <c r="R417" s="24"/>
      <c r="S417" s="24"/>
      <c r="T417" s="24"/>
      <c r="U417" s="15"/>
    </row>
    <row r="418" spans="1:21">
      <c r="A418" s="11"/>
      <c r="B418" s="15"/>
      <c r="C418" s="15"/>
      <c r="D418" s="15"/>
      <c r="E418" s="15"/>
      <c r="F418" s="15"/>
      <c r="G418" s="15"/>
      <c r="H418" s="15"/>
      <c r="I418" s="15"/>
      <c r="J418" s="15"/>
      <c r="N418" s="24"/>
      <c r="O418" s="24"/>
      <c r="P418" s="24"/>
      <c r="Q418" s="24"/>
      <c r="R418" s="24"/>
      <c r="S418" s="24"/>
      <c r="T418" s="24"/>
      <c r="U418" s="15"/>
    </row>
    <row r="419" spans="1:21">
      <c r="A419" s="11"/>
      <c r="B419" s="15"/>
      <c r="C419" s="15"/>
      <c r="D419" s="15"/>
      <c r="E419" s="15"/>
      <c r="F419" s="15"/>
      <c r="G419" s="15"/>
      <c r="H419" s="15"/>
      <c r="I419" s="15"/>
      <c r="J419" s="15"/>
      <c r="N419" s="24"/>
      <c r="O419" s="24"/>
      <c r="P419" s="24"/>
      <c r="Q419" s="24"/>
      <c r="R419" s="24"/>
      <c r="S419" s="24"/>
      <c r="T419" s="24"/>
      <c r="U419" s="15"/>
    </row>
    <row r="420" spans="1:21">
      <c r="A420" s="11"/>
      <c r="B420" s="15"/>
      <c r="C420" s="15"/>
      <c r="D420" s="15"/>
      <c r="E420" s="15"/>
      <c r="F420" s="15"/>
      <c r="G420" s="15"/>
      <c r="H420" s="15"/>
      <c r="I420" s="15"/>
      <c r="J420" s="15"/>
      <c r="N420" s="24"/>
      <c r="O420" s="24"/>
      <c r="P420" s="24"/>
      <c r="Q420" s="24"/>
      <c r="R420" s="24"/>
      <c r="S420" s="24"/>
      <c r="T420" s="24"/>
      <c r="U420" s="15"/>
    </row>
    <row r="421" spans="1:21">
      <c r="A421" s="11"/>
      <c r="B421" s="15"/>
      <c r="C421" s="15"/>
      <c r="D421" s="15"/>
      <c r="E421" s="15"/>
      <c r="F421" s="15"/>
      <c r="G421" s="15"/>
      <c r="H421" s="15"/>
      <c r="I421" s="15"/>
      <c r="J421" s="15"/>
      <c r="N421" s="24"/>
      <c r="O421" s="24"/>
      <c r="P421" s="24"/>
      <c r="Q421" s="24"/>
      <c r="R421" s="24"/>
      <c r="S421" s="24"/>
      <c r="T421" s="24"/>
      <c r="U421" s="15"/>
    </row>
    <row r="422" spans="1:21">
      <c r="A422" s="11"/>
      <c r="B422" s="15"/>
      <c r="C422" s="15"/>
      <c r="D422" s="15"/>
      <c r="E422" s="15"/>
      <c r="F422" s="15"/>
      <c r="G422" s="15"/>
      <c r="H422" s="15"/>
      <c r="I422" s="15"/>
      <c r="J422" s="15"/>
      <c r="N422" s="24"/>
      <c r="O422" s="24"/>
      <c r="P422" s="24"/>
      <c r="Q422" s="24"/>
      <c r="R422" s="24"/>
      <c r="S422" s="24"/>
      <c r="T422" s="24"/>
      <c r="U422" s="15"/>
    </row>
    <row r="423" spans="1:21">
      <c r="A423" s="11"/>
      <c r="B423" s="15"/>
      <c r="C423" s="15"/>
      <c r="D423" s="15"/>
      <c r="E423" s="15"/>
      <c r="F423" s="15"/>
      <c r="G423" s="15"/>
      <c r="H423" s="15"/>
      <c r="I423" s="15"/>
      <c r="J423" s="15"/>
      <c r="N423" s="24"/>
      <c r="O423" s="24"/>
      <c r="P423" s="24"/>
      <c r="Q423" s="24"/>
      <c r="R423" s="24"/>
      <c r="S423" s="24"/>
      <c r="T423" s="24"/>
      <c r="U423" s="15"/>
    </row>
    <row r="424" spans="1:21">
      <c r="A424" s="11"/>
      <c r="B424" s="15"/>
      <c r="C424" s="15"/>
      <c r="D424" s="15"/>
      <c r="E424" s="15"/>
      <c r="F424" s="15"/>
      <c r="G424" s="15"/>
      <c r="H424" s="15"/>
      <c r="I424" s="15"/>
      <c r="J424" s="15"/>
      <c r="N424" s="24"/>
      <c r="O424" s="24"/>
      <c r="P424" s="24"/>
      <c r="Q424" s="24"/>
      <c r="R424" s="24"/>
      <c r="S424" s="24"/>
      <c r="T424" s="24"/>
      <c r="U424" s="15"/>
    </row>
    <row r="425" spans="1:21">
      <c r="A425" s="11"/>
      <c r="B425" s="15"/>
      <c r="C425" s="15"/>
      <c r="D425" s="15"/>
      <c r="E425" s="15"/>
      <c r="F425" s="15"/>
      <c r="G425" s="15"/>
      <c r="H425" s="15"/>
      <c r="I425" s="15"/>
      <c r="J425" s="15"/>
      <c r="N425" s="24"/>
      <c r="O425" s="24"/>
      <c r="P425" s="24"/>
      <c r="Q425" s="24"/>
      <c r="R425" s="24"/>
      <c r="S425" s="24"/>
      <c r="T425" s="24"/>
      <c r="U425" s="15"/>
    </row>
    <row r="426" spans="1:21">
      <c r="A426" s="11"/>
      <c r="B426" s="15"/>
      <c r="C426" s="15"/>
      <c r="D426" s="15"/>
      <c r="E426" s="15"/>
      <c r="F426" s="15"/>
      <c r="G426" s="15"/>
      <c r="H426" s="15"/>
      <c r="I426" s="15"/>
      <c r="J426" s="15"/>
      <c r="N426" s="24"/>
      <c r="O426" s="24"/>
      <c r="P426" s="24"/>
      <c r="Q426" s="24"/>
      <c r="R426" s="24"/>
      <c r="S426" s="24"/>
      <c r="T426" s="24"/>
      <c r="U426" s="15"/>
    </row>
    <row r="427" spans="1:21">
      <c r="A427" s="11"/>
      <c r="B427" s="15"/>
      <c r="C427" s="15"/>
      <c r="D427" s="15"/>
      <c r="E427" s="15"/>
      <c r="F427" s="15"/>
      <c r="G427" s="15"/>
      <c r="H427" s="15"/>
      <c r="I427" s="15"/>
      <c r="J427" s="15"/>
      <c r="N427" s="24"/>
      <c r="O427" s="24"/>
      <c r="P427" s="24"/>
      <c r="Q427" s="24"/>
      <c r="R427" s="24"/>
      <c r="S427" s="24"/>
      <c r="T427" s="24"/>
      <c r="U427" s="15"/>
    </row>
    <row r="428" spans="1:21">
      <c r="A428" s="11"/>
      <c r="B428" s="15"/>
      <c r="C428" s="15"/>
      <c r="D428" s="15"/>
      <c r="E428" s="15"/>
      <c r="F428" s="15"/>
      <c r="G428" s="15"/>
      <c r="H428" s="15"/>
      <c r="I428" s="15"/>
      <c r="J428" s="15"/>
      <c r="N428" s="24"/>
      <c r="O428" s="24"/>
      <c r="P428" s="24"/>
      <c r="Q428" s="24"/>
      <c r="R428" s="24"/>
      <c r="S428" s="24"/>
      <c r="T428" s="24"/>
      <c r="U428" s="15"/>
    </row>
    <row r="429" spans="1:21">
      <c r="A429" s="11"/>
      <c r="B429" s="15"/>
      <c r="C429" s="15"/>
      <c r="D429" s="15"/>
      <c r="E429" s="15"/>
      <c r="F429" s="15"/>
      <c r="G429" s="15"/>
      <c r="H429" s="15"/>
      <c r="I429" s="15"/>
      <c r="J429" s="15"/>
      <c r="N429" s="24"/>
      <c r="O429" s="24"/>
      <c r="P429" s="24"/>
      <c r="Q429" s="24"/>
      <c r="R429" s="24"/>
      <c r="S429" s="24"/>
      <c r="T429" s="24"/>
      <c r="U429" s="15"/>
    </row>
    <row r="430" spans="1:21">
      <c r="A430" s="11"/>
      <c r="B430" s="15"/>
      <c r="C430" s="15"/>
      <c r="D430" s="15"/>
      <c r="E430" s="15"/>
      <c r="F430" s="15"/>
      <c r="G430" s="15"/>
      <c r="H430" s="15"/>
      <c r="I430" s="15"/>
      <c r="J430" s="15"/>
      <c r="N430" s="24"/>
      <c r="O430" s="24"/>
      <c r="P430" s="24"/>
      <c r="Q430" s="24"/>
      <c r="R430" s="24"/>
      <c r="S430" s="24"/>
      <c r="T430" s="24"/>
      <c r="U430" s="15"/>
    </row>
    <row r="431" spans="1:21">
      <c r="A431" s="11"/>
      <c r="B431" s="15"/>
      <c r="C431" s="15"/>
      <c r="D431" s="15"/>
      <c r="E431" s="15"/>
      <c r="F431" s="15"/>
      <c r="G431" s="15"/>
      <c r="H431" s="15"/>
      <c r="I431" s="15"/>
      <c r="J431" s="15"/>
      <c r="N431" s="24"/>
      <c r="O431" s="24"/>
      <c r="P431" s="24"/>
      <c r="Q431" s="24"/>
      <c r="R431" s="24"/>
      <c r="S431" s="24"/>
      <c r="T431" s="24"/>
      <c r="U431" s="15"/>
    </row>
    <row r="432" spans="1:21">
      <c r="A432" s="11"/>
      <c r="B432" s="15"/>
      <c r="C432" s="15"/>
      <c r="D432" s="15"/>
      <c r="E432" s="15"/>
      <c r="F432" s="15"/>
      <c r="G432" s="15"/>
      <c r="H432" s="15"/>
      <c r="I432" s="15"/>
      <c r="J432" s="15"/>
      <c r="N432" s="24"/>
      <c r="O432" s="24"/>
      <c r="P432" s="24"/>
      <c r="Q432" s="24"/>
      <c r="R432" s="24"/>
      <c r="S432" s="24"/>
      <c r="T432" s="24"/>
      <c r="U432" s="15"/>
    </row>
    <row r="433" spans="1:21">
      <c r="A433" s="11"/>
      <c r="B433" s="15"/>
      <c r="C433" s="15"/>
      <c r="D433" s="15"/>
      <c r="E433" s="15"/>
      <c r="F433" s="15"/>
      <c r="G433" s="15"/>
      <c r="H433" s="15"/>
      <c r="I433" s="15"/>
      <c r="J433" s="15"/>
      <c r="N433" s="24"/>
      <c r="O433" s="24"/>
      <c r="P433" s="24"/>
      <c r="Q433" s="24"/>
      <c r="R433" s="24"/>
      <c r="S433" s="24"/>
      <c r="T433" s="24"/>
      <c r="U433" s="15"/>
    </row>
    <row r="434" spans="1:21">
      <c r="A434" s="11"/>
      <c r="B434" s="15"/>
      <c r="C434" s="15"/>
      <c r="D434" s="15"/>
      <c r="E434" s="15"/>
      <c r="F434" s="15"/>
      <c r="G434" s="15"/>
      <c r="H434" s="15"/>
      <c r="I434" s="15"/>
      <c r="J434" s="15"/>
      <c r="N434" s="24"/>
      <c r="O434" s="24"/>
      <c r="P434" s="24"/>
      <c r="Q434" s="24"/>
      <c r="R434" s="24"/>
      <c r="S434" s="24"/>
      <c r="T434" s="24"/>
      <c r="U434" s="15"/>
    </row>
    <row r="435" spans="1:21">
      <c r="A435" s="11"/>
      <c r="B435" s="15"/>
      <c r="C435" s="15"/>
      <c r="D435" s="15"/>
      <c r="E435" s="15"/>
      <c r="F435" s="15"/>
      <c r="G435" s="15"/>
      <c r="H435" s="15"/>
      <c r="I435" s="15"/>
      <c r="J435" s="15"/>
      <c r="N435" s="24"/>
      <c r="O435" s="24"/>
      <c r="P435" s="24"/>
      <c r="Q435" s="24"/>
      <c r="R435" s="24"/>
      <c r="S435" s="24"/>
      <c r="T435" s="24"/>
      <c r="U435" s="15"/>
    </row>
    <row r="436" spans="1:21">
      <c r="A436" s="11"/>
      <c r="B436" s="15"/>
      <c r="C436" s="15"/>
      <c r="D436" s="15"/>
      <c r="E436" s="15"/>
      <c r="F436" s="15"/>
      <c r="G436" s="15"/>
      <c r="H436" s="15"/>
      <c r="I436" s="15"/>
      <c r="J436" s="15"/>
      <c r="N436" s="24"/>
      <c r="O436" s="24"/>
      <c r="P436" s="24"/>
      <c r="Q436" s="24"/>
      <c r="R436" s="24"/>
      <c r="S436" s="24"/>
      <c r="T436" s="24"/>
      <c r="U436" s="15"/>
    </row>
    <row r="437" spans="1:21">
      <c r="A437" s="11"/>
      <c r="B437" s="15"/>
      <c r="C437" s="15"/>
      <c r="D437" s="15"/>
      <c r="E437" s="15"/>
      <c r="F437" s="15"/>
      <c r="G437" s="15"/>
      <c r="H437" s="15"/>
      <c r="I437" s="15"/>
      <c r="J437" s="15"/>
      <c r="N437" s="24"/>
      <c r="O437" s="24"/>
      <c r="P437" s="24"/>
      <c r="Q437" s="24"/>
      <c r="R437" s="24"/>
      <c r="S437" s="24"/>
      <c r="T437" s="24"/>
      <c r="U437" s="15"/>
    </row>
    <row r="438" spans="1:21">
      <c r="A438" s="11"/>
      <c r="B438" s="15"/>
      <c r="C438" s="15"/>
      <c r="D438" s="15"/>
      <c r="E438" s="15"/>
      <c r="F438" s="15"/>
      <c r="G438" s="15"/>
      <c r="H438" s="15"/>
      <c r="I438" s="15"/>
      <c r="J438" s="15"/>
      <c r="N438" s="24"/>
      <c r="O438" s="24"/>
      <c r="P438" s="24"/>
      <c r="Q438" s="24"/>
      <c r="R438" s="24"/>
      <c r="S438" s="24"/>
      <c r="T438" s="24"/>
      <c r="U438" s="15"/>
    </row>
    <row r="439" spans="1:21">
      <c r="A439" s="11"/>
      <c r="B439" s="15"/>
      <c r="C439" s="15"/>
      <c r="D439" s="15"/>
      <c r="E439" s="15"/>
      <c r="F439" s="15"/>
      <c r="G439" s="15"/>
      <c r="H439" s="15"/>
      <c r="I439" s="15"/>
      <c r="J439" s="15"/>
      <c r="N439" s="24"/>
      <c r="O439" s="24"/>
      <c r="P439" s="24"/>
      <c r="Q439" s="24"/>
      <c r="R439" s="24"/>
      <c r="S439" s="24"/>
      <c r="T439" s="24"/>
      <c r="U439" s="15"/>
    </row>
    <row r="440" spans="1:21">
      <c r="A440" s="11"/>
      <c r="B440" s="15"/>
      <c r="C440" s="15"/>
      <c r="D440" s="15"/>
      <c r="E440" s="15"/>
      <c r="F440" s="15"/>
      <c r="G440" s="15"/>
      <c r="H440" s="15"/>
      <c r="I440" s="15"/>
      <c r="J440" s="15"/>
      <c r="N440" s="24"/>
      <c r="O440" s="24"/>
      <c r="P440" s="24"/>
      <c r="Q440" s="24"/>
      <c r="R440" s="24"/>
      <c r="S440" s="24"/>
      <c r="T440" s="24"/>
      <c r="U440" s="15"/>
    </row>
    <row r="441" spans="1:21">
      <c r="A441" s="11"/>
      <c r="B441" s="15"/>
      <c r="C441" s="15"/>
      <c r="D441" s="15"/>
      <c r="E441" s="15"/>
      <c r="F441" s="15"/>
      <c r="G441" s="15"/>
      <c r="H441" s="15"/>
      <c r="I441" s="15"/>
      <c r="J441" s="15"/>
      <c r="N441" s="24"/>
      <c r="O441" s="24"/>
      <c r="P441" s="24"/>
      <c r="Q441" s="24"/>
      <c r="R441" s="24"/>
      <c r="S441" s="24"/>
      <c r="T441" s="24"/>
      <c r="U441" s="15"/>
    </row>
    <row r="442" spans="1:21">
      <c r="A442" s="11"/>
      <c r="B442" s="15"/>
      <c r="C442" s="15"/>
      <c r="D442" s="15"/>
      <c r="E442" s="15"/>
      <c r="F442" s="15"/>
      <c r="G442" s="15"/>
      <c r="H442" s="15"/>
      <c r="I442" s="15"/>
      <c r="J442" s="15"/>
      <c r="N442" s="24"/>
      <c r="O442" s="24"/>
      <c r="P442" s="24"/>
      <c r="Q442" s="24"/>
      <c r="R442" s="24"/>
      <c r="S442" s="24"/>
      <c r="T442" s="24"/>
      <c r="U442" s="15"/>
    </row>
    <row r="443" spans="1:21">
      <c r="A443" s="11"/>
      <c r="B443" s="15"/>
      <c r="C443" s="15"/>
      <c r="D443" s="15"/>
      <c r="E443" s="15"/>
      <c r="F443" s="15"/>
      <c r="G443" s="15"/>
      <c r="H443" s="15"/>
      <c r="I443" s="15"/>
      <c r="J443" s="15"/>
      <c r="N443" s="24"/>
      <c r="O443" s="24"/>
      <c r="P443" s="24"/>
      <c r="Q443" s="24"/>
      <c r="R443" s="24"/>
      <c r="S443" s="24"/>
      <c r="T443" s="24"/>
      <c r="U443" s="15"/>
    </row>
    <row r="444" spans="1:21">
      <c r="A444" s="11"/>
      <c r="B444" s="15"/>
      <c r="C444" s="15"/>
      <c r="D444" s="15"/>
      <c r="E444" s="15"/>
      <c r="F444" s="15"/>
      <c r="G444" s="15"/>
      <c r="H444" s="15"/>
      <c r="I444" s="15"/>
      <c r="J444" s="15"/>
      <c r="N444" s="24"/>
      <c r="O444" s="24"/>
      <c r="P444" s="24"/>
      <c r="Q444" s="24"/>
      <c r="R444" s="24"/>
      <c r="S444" s="24"/>
      <c r="T444" s="24"/>
      <c r="U444" s="15"/>
    </row>
    <row r="445" spans="1:21">
      <c r="A445" s="11"/>
      <c r="B445" s="15"/>
      <c r="C445" s="15"/>
      <c r="D445" s="15"/>
      <c r="E445" s="15"/>
      <c r="F445" s="15"/>
      <c r="G445" s="15"/>
      <c r="H445" s="15"/>
      <c r="I445" s="15"/>
      <c r="J445" s="15"/>
      <c r="N445" s="24"/>
      <c r="O445" s="24"/>
      <c r="P445" s="24"/>
      <c r="Q445" s="24"/>
      <c r="R445" s="24"/>
      <c r="S445" s="24"/>
      <c r="T445" s="24"/>
      <c r="U445" s="15"/>
    </row>
    <row r="446" spans="1:21">
      <c r="A446" s="11"/>
      <c r="B446" s="15"/>
      <c r="C446" s="15"/>
      <c r="D446" s="15"/>
      <c r="E446" s="15"/>
      <c r="F446" s="15"/>
      <c r="G446" s="15"/>
      <c r="H446" s="15"/>
      <c r="I446" s="15"/>
      <c r="J446" s="15"/>
      <c r="N446" s="24"/>
      <c r="O446" s="24"/>
      <c r="P446" s="24"/>
      <c r="Q446" s="24"/>
      <c r="R446" s="24"/>
      <c r="S446" s="24"/>
      <c r="T446" s="24"/>
      <c r="U446" s="15"/>
    </row>
    <row r="447" spans="1:21">
      <c r="A447" s="11"/>
      <c r="B447" s="15"/>
      <c r="C447" s="15"/>
      <c r="D447" s="15"/>
      <c r="E447" s="15"/>
      <c r="F447" s="15"/>
      <c r="G447" s="15"/>
      <c r="H447" s="15"/>
      <c r="I447" s="15"/>
      <c r="J447" s="15"/>
      <c r="N447" s="24"/>
      <c r="O447" s="24"/>
      <c r="P447" s="24"/>
      <c r="Q447" s="24"/>
      <c r="R447" s="24"/>
      <c r="S447" s="24"/>
      <c r="T447" s="24"/>
      <c r="U447" s="15"/>
    </row>
    <row r="448" spans="1:21">
      <c r="A448" s="11"/>
      <c r="B448" s="15"/>
      <c r="C448" s="15"/>
      <c r="D448" s="15"/>
      <c r="E448" s="15"/>
      <c r="F448" s="15"/>
      <c r="G448" s="15"/>
      <c r="H448" s="15"/>
      <c r="I448" s="15"/>
      <c r="J448" s="15"/>
      <c r="N448" s="24"/>
      <c r="O448" s="24"/>
      <c r="P448" s="24"/>
      <c r="Q448" s="24"/>
      <c r="R448" s="24"/>
      <c r="S448" s="24"/>
      <c r="T448" s="24"/>
      <c r="U448" s="15"/>
    </row>
    <row r="449" spans="1:21">
      <c r="A449" s="11"/>
      <c r="B449" s="15"/>
      <c r="C449" s="15"/>
      <c r="D449" s="15"/>
      <c r="E449" s="15"/>
      <c r="F449" s="15"/>
      <c r="G449" s="15"/>
      <c r="H449" s="15"/>
      <c r="I449" s="15"/>
      <c r="J449" s="15"/>
      <c r="N449" s="24"/>
      <c r="O449" s="24"/>
      <c r="P449" s="24"/>
      <c r="Q449" s="24"/>
      <c r="R449" s="24"/>
      <c r="S449" s="24"/>
      <c r="T449" s="24"/>
      <c r="U449" s="15"/>
    </row>
    <row r="450" spans="1:21">
      <c r="A450" s="11"/>
      <c r="B450" s="15"/>
      <c r="C450" s="15"/>
      <c r="D450" s="15"/>
      <c r="E450" s="15"/>
      <c r="F450" s="15"/>
      <c r="G450" s="15"/>
      <c r="H450" s="15"/>
      <c r="I450" s="15"/>
      <c r="J450" s="15"/>
      <c r="N450" s="24"/>
      <c r="O450" s="24"/>
      <c r="P450" s="24"/>
      <c r="Q450" s="24"/>
      <c r="R450" s="24"/>
      <c r="S450" s="24"/>
      <c r="T450" s="24"/>
      <c r="U450" s="15"/>
    </row>
    <row r="451" spans="1:21">
      <c r="A451" s="11"/>
      <c r="B451" s="15"/>
      <c r="C451" s="15"/>
      <c r="D451" s="15"/>
      <c r="E451" s="15"/>
      <c r="F451" s="15"/>
      <c r="G451" s="15"/>
      <c r="H451" s="15"/>
      <c r="I451" s="15"/>
      <c r="J451" s="15"/>
      <c r="N451" s="24"/>
      <c r="O451" s="24"/>
      <c r="P451" s="24"/>
      <c r="Q451" s="24"/>
      <c r="R451" s="24"/>
      <c r="S451" s="24"/>
      <c r="T451" s="24"/>
      <c r="U451" s="15"/>
    </row>
    <row r="452" spans="1:21">
      <c r="A452" s="11"/>
      <c r="B452" s="15"/>
      <c r="C452" s="15"/>
      <c r="D452" s="15"/>
      <c r="E452" s="15"/>
      <c r="F452" s="15"/>
      <c r="G452" s="15"/>
      <c r="H452" s="15"/>
      <c r="I452" s="15"/>
      <c r="J452" s="15"/>
      <c r="N452" s="24"/>
      <c r="O452" s="24"/>
      <c r="P452" s="24"/>
      <c r="Q452" s="24"/>
      <c r="R452" s="24"/>
      <c r="S452" s="24"/>
      <c r="T452" s="24"/>
      <c r="U452" s="15"/>
    </row>
    <row r="453" spans="1:21">
      <c r="A453" s="11"/>
      <c r="B453" s="15"/>
      <c r="C453" s="15"/>
      <c r="D453" s="15"/>
      <c r="E453" s="15"/>
      <c r="F453" s="15"/>
      <c r="G453" s="15"/>
      <c r="H453" s="15"/>
      <c r="I453" s="15"/>
      <c r="J453" s="15"/>
      <c r="N453" s="24"/>
      <c r="O453" s="24"/>
      <c r="P453" s="24"/>
      <c r="Q453" s="24"/>
      <c r="R453" s="24"/>
      <c r="S453" s="24"/>
      <c r="T453" s="24"/>
      <c r="U453" s="15"/>
    </row>
    <row r="454" spans="1:21">
      <c r="A454" s="11"/>
      <c r="B454" s="15"/>
      <c r="C454" s="15"/>
      <c r="D454" s="15"/>
      <c r="E454" s="15"/>
      <c r="F454" s="15"/>
      <c r="G454" s="15"/>
      <c r="H454" s="15"/>
      <c r="I454" s="15"/>
      <c r="J454" s="15"/>
      <c r="N454" s="24"/>
      <c r="O454" s="24"/>
      <c r="P454" s="24"/>
      <c r="Q454" s="24"/>
      <c r="R454" s="24"/>
      <c r="S454" s="24"/>
      <c r="T454" s="24"/>
      <c r="U454" s="15"/>
    </row>
    <row r="455" spans="1:21">
      <c r="A455" s="11"/>
      <c r="B455" s="15"/>
      <c r="C455" s="15"/>
      <c r="D455" s="15"/>
      <c r="E455" s="15"/>
      <c r="F455" s="15"/>
      <c r="G455" s="15"/>
      <c r="H455" s="15"/>
      <c r="I455" s="15"/>
      <c r="J455" s="15"/>
      <c r="N455" s="24"/>
      <c r="O455" s="24"/>
      <c r="P455" s="24"/>
      <c r="Q455" s="24"/>
      <c r="R455" s="24"/>
      <c r="S455" s="24"/>
      <c r="T455" s="24"/>
      <c r="U455" s="15"/>
    </row>
    <row r="456" spans="1:21">
      <c r="A456" s="11"/>
      <c r="B456" s="15"/>
      <c r="C456" s="15"/>
      <c r="D456" s="15"/>
      <c r="E456" s="15"/>
      <c r="F456" s="15"/>
      <c r="G456" s="15"/>
      <c r="H456" s="15"/>
      <c r="I456" s="15"/>
      <c r="J456" s="15"/>
      <c r="N456" s="24"/>
      <c r="O456" s="24"/>
      <c r="P456" s="24"/>
      <c r="Q456" s="24"/>
      <c r="R456" s="24"/>
      <c r="S456" s="24"/>
      <c r="T456" s="24"/>
      <c r="U456" s="15"/>
    </row>
    <row r="457" spans="1:21">
      <c r="A457" s="11"/>
      <c r="B457" s="15"/>
      <c r="C457" s="15"/>
      <c r="D457" s="15"/>
      <c r="E457" s="15"/>
      <c r="F457" s="15"/>
      <c r="G457" s="15"/>
      <c r="H457" s="15"/>
      <c r="I457" s="15"/>
      <c r="J457" s="15"/>
      <c r="N457" s="24"/>
      <c r="O457" s="24"/>
      <c r="P457" s="24"/>
      <c r="Q457" s="24"/>
      <c r="R457" s="24"/>
      <c r="S457" s="24"/>
      <c r="T457" s="24"/>
      <c r="U457" s="15"/>
    </row>
    <row r="458" spans="1:21">
      <c r="A458" s="11"/>
      <c r="B458" s="15"/>
      <c r="C458" s="15"/>
      <c r="D458" s="15"/>
      <c r="E458" s="15"/>
      <c r="F458" s="15"/>
      <c r="G458" s="15"/>
      <c r="H458" s="15"/>
      <c r="I458" s="15"/>
      <c r="J458" s="15"/>
      <c r="N458" s="24"/>
      <c r="O458" s="24"/>
      <c r="P458" s="24"/>
      <c r="Q458" s="24"/>
      <c r="R458" s="24"/>
      <c r="S458" s="24"/>
      <c r="T458" s="24"/>
      <c r="U458" s="15"/>
    </row>
    <row r="459" spans="1:21">
      <c r="A459" s="11"/>
      <c r="B459" s="15"/>
      <c r="C459" s="15"/>
      <c r="D459" s="15"/>
      <c r="E459" s="15"/>
      <c r="F459" s="15"/>
      <c r="G459" s="15"/>
      <c r="H459" s="15"/>
      <c r="I459" s="15"/>
      <c r="J459" s="15"/>
      <c r="N459" s="24"/>
      <c r="O459" s="24"/>
      <c r="P459" s="24"/>
      <c r="Q459" s="24"/>
      <c r="R459" s="24"/>
      <c r="S459" s="24"/>
      <c r="T459" s="24"/>
      <c r="U459" s="15"/>
    </row>
    <row r="460" spans="1:21">
      <c r="A460" s="11"/>
      <c r="B460" s="15"/>
      <c r="C460" s="15"/>
      <c r="D460" s="15"/>
      <c r="E460" s="15"/>
      <c r="F460" s="15"/>
      <c r="G460" s="15"/>
      <c r="H460" s="15"/>
      <c r="I460" s="15"/>
      <c r="J460" s="15"/>
      <c r="N460" s="24"/>
      <c r="O460" s="24"/>
      <c r="P460" s="24"/>
      <c r="Q460" s="24"/>
      <c r="R460" s="24"/>
      <c r="S460" s="24"/>
      <c r="T460" s="24"/>
      <c r="U460" s="15"/>
    </row>
    <row r="461" spans="1:21">
      <c r="A461" s="11"/>
      <c r="B461" s="15"/>
      <c r="C461" s="15"/>
      <c r="D461" s="15"/>
      <c r="E461" s="15"/>
      <c r="F461" s="15"/>
      <c r="G461" s="15"/>
      <c r="H461" s="15"/>
      <c r="I461" s="15"/>
      <c r="J461" s="15"/>
      <c r="N461" s="24"/>
      <c r="O461" s="24"/>
      <c r="P461" s="24"/>
      <c r="Q461" s="24"/>
      <c r="R461" s="24"/>
      <c r="S461" s="24"/>
      <c r="T461" s="24"/>
      <c r="U461" s="15"/>
    </row>
    <row r="462" spans="1:21">
      <c r="A462" s="11"/>
      <c r="B462" s="15"/>
      <c r="C462" s="15"/>
      <c r="D462" s="15"/>
      <c r="E462" s="15"/>
      <c r="F462" s="15"/>
      <c r="G462" s="15"/>
      <c r="H462" s="15"/>
      <c r="I462" s="15"/>
      <c r="J462" s="15"/>
      <c r="N462" s="24"/>
      <c r="O462" s="24"/>
      <c r="P462" s="24"/>
      <c r="Q462" s="24"/>
      <c r="R462" s="24"/>
      <c r="S462" s="24"/>
      <c r="T462" s="24"/>
      <c r="U462" s="15"/>
    </row>
    <row r="463" spans="1:21">
      <c r="A463" s="11"/>
      <c r="B463" s="15"/>
      <c r="C463" s="15"/>
      <c r="D463" s="15"/>
      <c r="E463" s="15"/>
      <c r="F463" s="15"/>
      <c r="G463" s="15"/>
      <c r="H463" s="15"/>
      <c r="I463" s="15"/>
      <c r="J463" s="15"/>
      <c r="N463" s="24"/>
      <c r="O463" s="24"/>
      <c r="P463" s="24"/>
      <c r="Q463" s="24"/>
      <c r="R463" s="24"/>
      <c r="S463" s="24"/>
      <c r="T463" s="24"/>
      <c r="U463" s="15"/>
    </row>
    <row r="464" spans="1:21">
      <c r="A464" s="11"/>
      <c r="B464" s="15"/>
      <c r="C464" s="15"/>
      <c r="D464" s="15"/>
      <c r="E464" s="15"/>
      <c r="F464" s="15"/>
      <c r="G464" s="15"/>
      <c r="H464" s="15"/>
      <c r="I464" s="15"/>
      <c r="J464" s="15"/>
      <c r="N464" s="24"/>
      <c r="O464" s="24"/>
      <c r="P464" s="24"/>
      <c r="Q464" s="24"/>
      <c r="R464" s="24"/>
      <c r="S464" s="24"/>
      <c r="T464" s="24"/>
      <c r="U464" s="15"/>
    </row>
    <row r="465" spans="1:21">
      <c r="A465" s="11"/>
      <c r="B465" s="15"/>
      <c r="C465" s="15"/>
      <c r="D465" s="15"/>
      <c r="E465" s="15"/>
      <c r="F465" s="15"/>
      <c r="G465" s="15"/>
      <c r="H465" s="15"/>
      <c r="I465" s="15"/>
      <c r="J465" s="15"/>
      <c r="N465" s="24"/>
      <c r="O465" s="24"/>
      <c r="P465" s="24"/>
      <c r="Q465" s="24"/>
      <c r="R465" s="24"/>
      <c r="S465" s="24"/>
      <c r="T465" s="24"/>
      <c r="U465" s="15"/>
    </row>
    <row r="466" spans="1:21">
      <c r="A466" s="11"/>
      <c r="B466" s="15"/>
      <c r="C466" s="15"/>
      <c r="D466" s="15"/>
      <c r="E466" s="15"/>
      <c r="F466" s="15"/>
      <c r="G466" s="15"/>
      <c r="H466" s="15"/>
      <c r="I466" s="15"/>
      <c r="J466" s="15"/>
      <c r="N466" s="24"/>
      <c r="O466" s="24"/>
      <c r="P466" s="24"/>
      <c r="Q466" s="24"/>
      <c r="R466" s="24"/>
      <c r="S466" s="24"/>
      <c r="T466" s="24"/>
      <c r="U466" s="15"/>
    </row>
    <row r="467" spans="1:21">
      <c r="A467" s="11"/>
      <c r="B467" s="15"/>
      <c r="C467" s="15"/>
      <c r="D467" s="15"/>
      <c r="E467" s="15"/>
      <c r="F467" s="15"/>
      <c r="G467" s="15"/>
      <c r="H467" s="15"/>
      <c r="I467" s="15"/>
      <c r="J467" s="15"/>
      <c r="N467" s="24"/>
      <c r="O467" s="24"/>
      <c r="P467" s="24"/>
      <c r="Q467" s="24"/>
      <c r="R467" s="24"/>
      <c r="S467" s="24"/>
      <c r="T467" s="24"/>
      <c r="U467" s="15"/>
    </row>
    <row r="468" spans="1:21">
      <c r="A468" s="11"/>
      <c r="B468" s="15"/>
      <c r="C468" s="15"/>
      <c r="D468" s="15"/>
      <c r="E468" s="15"/>
      <c r="F468" s="15"/>
      <c r="G468" s="15"/>
      <c r="H468" s="15"/>
      <c r="I468" s="15"/>
      <c r="J468" s="15"/>
      <c r="N468" s="24"/>
      <c r="O468" s="24"/>
      <c r="P468" s="24"/>
      <c r="Q468" s="24"/>
      <c r="R468" s="24"/>
      <c r="S468" s="24"/>
      <c r="T468" s="24"/>
      <c r="U468" s="15"/>
    </row>
    <row r="469" spans="1:21">
      <c r="A469" s="11"/>
      <c r="B469" s="15"/>
      <c r="C469" s="15"/>
      <c r="D469" s="15"/>
      <c r="E469" s="15"/>
      <c r="F469" s="15"/>
      <c r="G469" s="15"/>
      <c r="H469" s="15"/>
      <c r="I469" s="15"/>
      <c r="J469" s="15"/>
      <c r="N469" s="24"/>
      <c r="O469" s="24"/>
      <c r="P469" s="24"/>
      <c r="Q469" s="24"/>
      <c r="R469" s="24"/>
      <c r="S469" s="24"/>
      <c r="T469" s="24"/>
      <c r="U469" s="15"/>
    </row>
    <row r="470" spans="1:21">
      <c r="A470" s="11"/>
      <c r="B470" s="15"/>
      <c r="C470" s="15"/>
      <c r="D470" s="15"/>
      <c r="E470" s="15"/>
      <c r="F470" s="15"/>
      <c r="G470" s="15"/>
      <c r="H470" s="15"/>
      <c r="I470" s="15"/>
      <c r="J470" s="15"/>
      <c r="N470" s="24"/>
      <c r="O470" s="24"/>
      <c r="P470" s="24"/>
      <c r="Q470" s="24"/>
      <c r="R470" s="24"/>
      <c r="S470" s="24"/>
      <c r="T470" s="24"/>
      <c r="U470" s="15"/>
    </row>
    <row r="471" spans="1:21">
      <c r="A471" s="11"/>
      <c r="B471" s="15"/>
      <c r="C471" s="15"/>
      <c r="D471" s="15"/>
      <c r="E471" s="15"/>
      <c r="F471" s="15"/>
      <c r="G471" s="15"/>
      <c r="H471" s="15"/>
      <c r="I471" s="15"/>
      <c r="J471" s="15"/>
      <c r="N471" s="24"/>
      <c r="O471" s="24"/>
      <c r="P471" s="24"/>
      <c r="Q471" s="24"/>
      <c r="R471" s="24"/>
      <c r="S471" s="24"/>
      <c r="T471" s="24"/>
      <c r="U471" s="15"/>
    </row>
    <row r="472" spans="1:21">
      <c r="A472" s="11"/>
      <c r="B472" s="15"/>
      <c r="C472" s="15"/>
      <c r="D472" s="15"/>
      <c r="E472" s="15"/>
      <c r="F472" s="15"/>
      <c r="G472" s="15"/>
      <c r="H472" s="15"/>
      <c r="I472" s="15"/>
      <c r="J472" s="15"/>
      <c r="N472" s="24"/>
      <c r="O472" s="24"/>
      <c r="P472" s="24"/>
      <c r="Q472" s="24"/>
      <c r="R472" s="24"/>
      <c r="S472" s="24"/>
      <c r="T472" s="24"/>
      <c r="U472" s="15"/>
    </row>
    <row r="473" spans="1:21">
      <c r="A473" s="11"/>
      <c r="B473" s="15"/>
      <c r="C473" s="15"/>
      <c r="D473" s="15"/>
      <c r="E473" s="15"/>
      <c r="F473" s="15"/>
      <c r="G473" s="15"/>
      <c r="H473" s="15"/>
      <c r="I473" s="15"/>
      <c r="J473" s="15"/>
      <c r="N473" s="24"/>
      <c r="O473" s="24"/>
      <c r="P473" s="24"/>
      <c r="Q473" s="24"/>
      <c r="R473" s="24"/>
      <c r="S473" s="24"/>
      <c r="T473" s="24"/>
      <c r="U473" s="15"/>
    </row>
    <row r="474" spans="1:21">
      <c r="A474" s="11"/>
      <c r="B474" s="15"/>
      <c r="C474" s="15"/>
      <c r="D474" s="15"/>
      <c r="E474" s="15"/>
      <c r="F474" s="15"/>
      <c r="G474" s="15"/>
      <c r="H474" s="15"/>
      <c r="I474" s="15"/>
      <c r="J474" s="15"/>
      <c r="N474" s="24"/>
      <c r="O474" s="24"/>
      <c r="P474" s="24"/>
      <c r="Q474" s="24"/>
      <c r="R474" s="24"/>
      <c r="S474" s="24"/>
      <c r="T474" s="24"/>
      <c r="U474" s="15"/>
    </row>
    <row r="475" spans="1:21">
      <c r="A475" s="11"/>
      <c r="B475" s="15"/>
      <c r="C475" s="15"/>
      <c r="D475" s="15"/>
      <c r="E475" s="15"/>
      <c r="F475" s="15"/>
      <c r="G475" s="15"/>
      <c r="H475" s="15"/>
      <c r="I475" s="15"/>
      <c r="J475" s="15"/>
      <c r="N475" s="24"/>
      <c r="O475" s="24"/>
      <c r="P475" s="24"/>
      <c r="Q475" s="24"/>
      <c r="R475" s="24"/>
      <c r="S475" s="24"/>
      <c r="T475" s="24"/>
      <c r="U475" s="15"/>
    </row>
    <row r="476" spans="1:21">
      <c r="A476" s="11"/>
      <c r="B476" s="15"/>
      <c r="C476" s="15"/>
      <c r="D476" s="15"/>
      <c r="E476" s="15"/>
      <c r="F476" s="15"/>
      <c r="G476" s="15"/>
      <c r="H476" s="15"/>
      <c r="I476" s="15"/>
      <c r="J476" s="15"/>
      <c r="N476" s="24"/>
      <c r="O476" s="24"/>
      <c r="P476" s="24"/>
      <c r="Q476" s="24"/>
      <c r="R476" s="24"/>
      <c r="S476" s="24"/>
      <c r="T476" s="24"/>
      <c r="U476" s="15"/>
    </row>
    <row r="477" spans="1:21">
      <c r="A477" s="11"/>
      <c r="B477" s="15"/>
      <c r="C477" s="15"/>
      <c r="D477" s="15"/>
      <c r="E477" s="15"/>
      <c r="F477" s="15"/>
      <c r="G477" s="15"/>
      <c r="H477" s="15"/>
      <c r="I477" s="15"/>
      <c r="J477" s="15"/>
      <c r="N477" s="24"/>
      <c r="O477" s="24"/>
      <c r="P477" s="24"/>
      <c r="Q477" s="24"/>
      <c r="R477" s="24"/>
      <c r="S477" s="24"/>
      <c r="T477" s="24"/>
      <c r="U477" s="15"/>
    </row>
    <row r="478" spans="1:21">
      <c r="A478" s="11"/>
      <c r="B478" s="15"/>
      <c r="C478" s="15"/>
      <c r="D478" s="15"/>
      <c r="E478" s="15"/>
      <c r="F478" s="15"/>
      <c r="G478" s="15"/>
      <c r="H478" s="15"/>
      <c r="I478" s="15"/>
      <c r="J478" s="15"/>
      <c r="N478" s="24"/>
      <c r="O478" s="24"/>
      <c r="P478" s="24"/>
      <c r="Q478" s="24"/>
      <c r="R478" s="24"/>
      <c r="S478" s="24"/>
      <c r="T478" s="24"/>
      <c r="U478" s="15"/>
    </row>
    <row r="479" spans="1:21">
      <c r="A479" s="11"/>
      <c r="B479" s="15"/>
      <c r="C479" s="15"/>
      <c r="D479" s="15"/>
      <c r="E479" s="15"/>
      <c r="F479" s="15"/>
      <c r="G479" s="15"/>
      <c r="H479" s="15"/>
      <c r="I479" s="15"/>
      <c r="J479" s="15"/>
      <c r="N479" s="24"/>
      <c r="O479" s="24"/>
      <c r="P479" s="24"/>
      <c r="Q479" s="24"/>
      <c r="R479" s="24"/>
      <c r="S479" s="24"/>
      <c r="T479" s="24"/>
      <c r="U479" s="15"/>
    </row>
    <row r="480" spans="1:21">
      <c r="A480" s="11"/>
      <c r="B480" s="15"/>
      <c r="C480" s="15"/>
      <c r="D480" s="15"/>
      <c r="E480" s="15"/>
      <c r="F480" s="15"/>
      <c r="G480" s="15"/>
      <c r="H480" s="15"/>
      <c r="I480" s="15"/>
      <c r="J480" s="15"/>
      <c r="N480" s="24"/>
      <c r="O480" s="24"/>
      <c r="P480" s="24"/>
      <c r="Q480" s="24"/>
      <c r="R480" s="24"/>
      <c r="S480" s="24"/>
      <c r="T480" s="24"/>
      <c r="U480" s="15"/>
    </row>
    <row r="481" spans="1:21">
      <c r="A481" s="11"/>
      <c r="B481" s="15"/>
      <c r="C481" s="15"/>
      <c r="D481" s="15"/>
      <c r="E481" s="15"/>
      <c r="F481" s="15"/>
      <c r="G481" s="15"/>
      <c r="H481" s="15"/>
      <c r="I481" s="15"/>
      <c r="J481" s="15"/>
      <c r="N481" s="24"/>
      <c r="O481" s="24"/>
      <c r="P481" s="24"/>
      <c r="Q481" s="24"/>
      <c r="R481" s="24"/>
      <c r="S481" s="24"/>
      <c r="T481" s="24"/>
      <c r="U481" s="15"/>
    </row>
    <row r="482" spans="1:21">
      <c r="A482" s="11"/>
      <c r="B482" s="15"/>
      <c r="C482" s="15"/>
      <c r="D482" s="15"/>
      <c r="E482" s="15"/>
      <c r="F482" s="15"/>
      <c r="G482" s="15"/>
      <c r="H482" s="15"/>
      <c r="I482" s="15"/>
      <c r="J482" s="15"/>
      <c r="N482" s="24"/>
      <c r="O482" s="24"/>
      <c r="P482" s="24"/>
      <c r="Q482" s="24"/>
      <c r="R482" s="24"/>
      <c r="S482" s="24"/>
      <c r="T482" s="24"/>
      <c r="U482" s="15"/>
    </row>
    <row r="483" spans="1:21">
      <c r="A483" s="11"/>
      <c r="B483" s="15"/>
      <c r="C483" s="15"/>
      <c r="D483" s="15"/>
      <c r="E483" s="15"/>
      <c r="F483" s="15"/>
      <c r="G483" s="15"/>
      <c r="H483" s="15"/>
      <c r="I483" s="15"/>
      <c r="J483" s="15"/>
      <c r="N483" s="24"/>
      <c r="O483" s="24"/>
      <c r="P483" s="24"/>
      <c r="Q483" s="24"/>
      <c r="R483" s="24"/>
      <c r="S483" s="24"/>
      <c r="T483" s="24"/>
      <c r="U483" s="15"/>
    </row>
    <row r="484" spans="1:21">
      <c r="A484" s="11"/>
      <c r="B484" s="15"/>
      <c r="C484" s="15"/>
      <c r="D484" s="15"/>
      <c r="E484" s="15"/>
      <c r="F484" s="15"/>
      <c r="G484" s="15"/>
      <c r="H484" s="15"/>
      <c r="I484" s="15"/>
      <c r="J484" s="15"/>
      <c r="N484" s="24"/>
      <c r="O484" s="24"/>
      <c r="P484" s="24"/>
      <c r="Q484" s="24"/>
      <c r="R484" s="24"/>
      <c r="S484" s="24"/>
      <c r="T484" s="24"/>
      <c r="U484" s="15"/>
    </row>
    <row r="485" spans="1:21">
      <c r="A485" s="11"/>
      <c r="B485" s="15"/>
      <c r="C485" s="15"/>
      <c r="D485" s="15"/>
      <c r="E485" s="15"/>
      <c r="F485" s="15"/>
      <c r="G485" s="15"/>
      <c r="H485" s="15"/>
      <c r="I485" s="15"/>
      <c r="J485" s="15"/>
      <c r="N485" s="24"/>
      <c r="O485" s="24"/>
      <c r="P485" s="24"/>
      <c r="Q485" s="24"/>
      <c r="R485" s="24"/>
      <c r="S485" s="24"/>
      <c r="T485" s="24"/>
      <c r="U485" s="15"/>
    </row>
    <row r="486" spans="1:21">
      <c r="A486" s="11"/>
      <c r="B486" s="15"/>
      <c r="C486" s="15"/>
      <c r="D486" s="15"/>
      <c r="E486" s="15"/>
      <c r="F486" s="15"/>
      <c r="G486" s="15"/>
      <c r="H486" s="15"/>
      <c r="I486" s="15"/>
      <c r="J486" s="15"/>
      <c r="N486" s="24"/>
      <c r="O486" s="24"/>
      <c r="P486" s="24"/>
      <c r="Q486" s="24"/>
      <c r="R486" s="24"/>
      <c r="S486" s="24"/>
      <c r="T486" s="24"/>
      <c r="U486" s="15"/>
    </row>
    <row r="487" spans="1:21">
      <c r="A487" s="11"/>
      <c r="B487" s="15"/>
      <c r="C487" s="15"/>
      <c r="D487" s="15"/>
      <c r="E487" s="15"/>
      <c r="F487" s="15"/>
      <c r="G487" s="15"/>
      <c r="H487" s="15"/>
      <c r="I487" s="15"/>
      <c r="J487" s="15"/>
      <c r="N487" s="24"/>
      <c r="O487" s="24"/>
      <c r="P487" s="24"/>
      <c r="Q487" s="24"/>
      <c r="R487" s="24"/>
      <c r="S487" s="24"/>
      <c r="T487" s="24"/>
      <c r="U487" s="15"/>
    </row>
    <row r="488" spans="1:21">
      <c r="A488" s="11"/>
      <c r="B488" s="15"/>
      <c r="C488" s="15"/>
      <c r="D488" s="15"/>
      <c r="E488" s="15"/>
      <c r="F488" s="15"/>
      <c r="G488" s="15"/>
      <c r="H488" s="15"/>
      <c r="I488" s="15"/>
      <c r="J488" s="15"/>
      <c r="N488" s="24"/>
      <c r="O488" s="24"/>
      <c r="P488" s="24"/>
      <c r="Q488" s="24"/>
      <c r="R488" s="24"/>
      <c r="S488" s="24"/>
      <c r="T488" s="24"/>
      <c r="U488" s="15"/>
    </row>
    <row r="489" spans="1:21">
      <c r="A489" s="11"/>
      <c r="B489" s="15"/>
      <c r="C489" s="15"/>
      <c r="D489" s="15"/>
      <c r="E489" s="15"/>
      <c r="F489" s="15"/>
      <c r="G489" s="15"/>
      <c r="H489" s="15"/>
      <c r="I489" s="15"/>
      <c r="J489" s="15"/>
      <c r="N489" s="24"/>
      <c r="O489" s="24"/>
      <c r="P489" s="24"/>
      <c r="Q489" s="24"/>
      <c r="R489" s="24"/>
      <c r="S489" s="24"/>
      <c r="T489" s="24"/>
      <c r="U489" s="15"/>
    </row>
    <row r="490" spans="1:21">
      <c r="A490" s="11"/>
      <c r="B490" s="15"/>
      <c r="C490" s="15"/>
      <c r="D490" s="15"/>
      <c r="E490" s="15"/>
      <c r="F490" s="15"/>
      <c r="G490" s="15"/>
      <c r="H490" s="15"/>
      <c r="I490" s="15"/>
      <c r="J490" s="15"/>
      <c r="N490" s="24"/>
      <c r="O490" s="24"/>
      <c r="P490" s="24"/>
      <c r="Q490" s="24"/>
      <c r="R490" s="24"/>
      <c r="S490" s="24"/>
      <c r="T490" s="24"/>
      <c r="U490" s="15"/>
    </row>
    <row r="491" spans="1:21">
      <c r="A491" s="11"/>
      <c r="B491" s="15"/>
      <c r="C491" s="15"/>
      <c r="D491" s="15"/>
      <c r="E491" s="15"/>
      <c r="F491" s="15"/>
      <c r="G491" s="15"/>
      <c r="H491" s="15"/>
      <c r="I491" s="15"/>
      <c r="J491" s="15"/>
      <c r="N491" s="24"/>
      <c r="O491" s="24"/>
      <c r="P491" s="24"/>
      <c r="Q491" s="24"/>
      <c r="R491" s="24"/>
      <c r="S491" s="24"/>
      <c r="T491" s="24"/>
      <c r="U491" s="15"/>
    </row>
    <row r="492" spans="1:21">
      <c r="A492" s="11"/>
      <c r="B492" s="15"/>
      <c r="C492" s="15"/>
      <c r="D492" s="15"/>
      <c r="E492" s="15"/>
      <c r="F492" s="15"/>
      <c r="G492" s="15"/>
      <c r="H492" s="15"/>
      <c r="I492" s="15"/>
      <c r="J492" s="15"/>
      <c r="N492" s="24"/>
      <c r="O492" s="24"/>
      <c r="P492" s="24"/>
      <c r="Q492" s="24"/>
      <c r="R492" s="24"/>
      <c r="S492" s="24"/>
      <c r="T492" s="24"/>
      <c r="U492" s="15"/>
    </row>
    <row r="493" spans="1:21">
      <c r="A493" s="11"/>
      <c r="B493" s="15"/>
      <c r="C493" s="15"/>
      <c r="D493" s="15"/>
      <c r="E493" s="15"/>
      <c r="F493" s="15"/>
      <c r="G493" s="15"/>
      <c r="H493" s="15"/>
      <c r="I493" s="15"/>
      <c r="J493" s="15"/>
      <c r="N493" s="24"/>
      <c r="O493" s="24"/>
      <c r="P493" s="24"/>
      <c r="Q493" s="24"/>
      <c r="R493" s="24"/>
      <c r="S493" s="24"/>
      <c r="T493" s="24"/>
      <c r="U493" s="15"/>
    </row>
    <row r="494" spans="1:21">
      <c r="A494" s="11"/>
      <c r="B494" s="15"/>
      <c r="C494" s="15"/>
      <c r="D494" s="15"/>
      <c r="E494" s="15"/>
      <c r="F494" s="15"/>
      <c r="G494" s="15"/>
      <c r="H494" s="15"/>
      <c r="I494" s="15"/>
      <c r="J494" s="15"/>
      <c r="N494" s="24"/>
      <c r="O494" s="24"/>
      <c r="P494" s="24"/>
      <c r="Q494" s="24"/>
      <c r="R494" s="24"/>
      <c r="S494" s="24"/>
      <c r="T494" s="24"/>
      <c r="U494" s="15"/>
    </row>
    <row r="495" spans="1:21">
      <c r="A495" s="11"/>
      <c r="B495" s="15"/>
      <c r="C495" s="15"/>
      <c r="D495" s="15"/>
      <c r="E495" s="15"/>
      <c r="F495" s="15"/>
      <c r="G495" s="15"/>
      <c r="H495" s="15"/>
      <c r="I495" s="15"/>
      <c r="J495" s="15"/>
      <c r="N495" s="24"/>
      <c r="O495" s="24"/>
      <c r="P495" s="24"/>
      <c r="Q495" s="24"/>
      <c r="R495" s="24"/>
      <c r="S495" s="24"/>
      <c r="T495" s="24"/>
      <c r="U495" s="15"/>
    </row>
    <row r="496" spans="1:21">
      <c r="A496" s="11"/>
      <c r="B496" s="15"/>
      <c r="C496" s="15"/>
      <c r="D496" s="15"/>
      <c r="E496" s="15"/>
      <c r="F496" s="15"/>
      <c r="G496" s="15"/>
      <c r="H496" s="15"/>
      <c r="I496" s="15"/>
      <c r="J496" s="15"/>
      <c r="N496" s="24"/>
      <c r="O496" s="24"/>
      <c r="P496" s="24"/>
      <c r="Q496" s="24"/>
      <c r="R496" s="24"/>
      <c r="S496" s="24"/>
      <c r="T496" s="24"/>
      <c r="U496" s="15"/>
    </row>
    <row r="497" spans="1:21">
      <c r="A497" s="11"/>
      <c r="B497" s="15"/>
      <c r="C497" s="15"/>
      <c r="D497" s="15"/>
      <c r="E497" s="15"/>
      <c r="F497" s="15"/>
      <c r="G497" s="15"/>
      <c r="H497" s="15"/>
      <c r="I497" s="15"/>
      <c r="J497" s="15"/>
      <c r="N497" s="24"/>
      <c r="O497" s="24"/>
      <c r="P497" s="24"/>
      <c r="Q497" s="24"/>
      <c r="R497" s="24"/>
      <c r="S497" s="24"/>
      <c r="T497" s="24"/>
      <c r="U497" s="15"/>
    </row>
    <row r="498" spans="1:21">
      <c r="A498" s="11"/>
      <c r="B498" s="15"/>
      <c r="C498" s="15"/>
      <c r="D498" s="15"/>
      <c r="E498" s="15"/>
      <c r="F498" s="15"/>
      <c r="G498" s="15"/>
      <c r="H498" s="15"/>
      <c r="I498" s="15"/>
      <c r="J498" s="15"/>
      <c r="N498" s="24"/>
      <c r="O498" s="24"/>
      <c r="P498" s="24"/>
      <c r="Q498" s="24"/>
      <c r="R498" s="24"/>
      <c r="S498" s="24"/>
      <c r="T498" s="24"/>
      <c r="U498" s="15"/>
    </row>
    <row r="499" spans="1:21">
      <c r="A499" s="11"/>
      <c r="B499" s="15"/>
      <c r="C499" s="15"/>
      <c r="D499" s="15"/>
      <c r="E499" s="15"/>
      <c r="F499" s="15"/>
      <c r="G499" s="15"/>
      <c r="H499" s="15"/>
      <c r="I499" s="15"/>
      <c r="J499" s="15"/>
      <c r="N499" s="24"/>
      <c r="O499" s="24"/>
      <c r="P499" s="24"/>
      <c r="Q499" s="24"/>
      <c r="R499" s="24"/>
      <c r="S499" s="24"/>
      <c r="T499" s="24"/>
      <c r="U499" s="15"/>
    </row>
    <row r="500" spans="1:21">
      <c r="A500" s="11"/>
      <c r="B500" s="15"/>
      <c r="C500" s="15"/>
      <c r="D500" s="15"/>
      <c r="E500" s="15"/>
      <c r="F500" s="15"/>
      <c r="G500" s="15"/>
      <c r="H500" s="15"/>
      <c r="I500" s="15"/>
      <c r="J500" s="15"/>
      <c r="N500" s="24"/>
      <c r="O500" s="24"/>
      <c r="P500" s="24"/>
      <c r="Q500" s="24"/>
      <c r="R500" s="24"/>
      <c r="S500" s="24"/>
      <c r="T500" s="24"/>
      <c r="U500" s="15"/>
    </row>
    <row r="501" spans="1:21">
      <c r="A501" s="11"/>
      <c r="B501" s="15"/>
      <c r="C501" s="15"/>
      <c r="D501" s="15"/>
      <c r="E501" s="15"/>
      <c r="F501" s="15"/>
      <c r="G501" s="15"/>
      <c r="H501" s="15"/>
      <c r="I501" s="15"/>
      <c r="J501" s="15"/>
      <c r="N501" s="24"/>
      <c r="O501" s="24"/>
      <c r="P501" s="24"/>
      <c r="Q501" s="24"/>
      <c r="R501" s="24"/>
      <c r="S501" s="24"/>
      <c r="T501" s="24"/>
      <c r="U501" s="15"/>
    </row>
    <row r="502" spans="1:21">
      <c r="A502" s="11"/>
      <c r="B502" s="15"/>
      <c r="C502" s="15"/>
      <c r="D502" s="15"/>
      <c r="E502" s="15"/>
      <c r="F502" s="15"/>
      <c r="G502" s="15"/>
      <c r="H502" s="15"/>
      <c r="I502" s="15"/>
      <c r="J502" s="15"/>
      <c r="N502" s="24"/>
      <c r="O502" s="24"/>
      <c r="P502" s="24"/>
      <c r="Q502" s="24"/>
      <c r="R502" s="24"/>
      <c r="S502" s="24"/>
      <c r="T502" s="24"/>
      <c r="U502" s="15"/>
    </row>
    <row r="503" spans="1:21">
      <c r="A503" s="11"/>
      <c r="B503" s="15"/>
      <c r="C503" s="15"/>
      <c r="D503" s="15"/>
      <c r="E503" s="15"/>
      <c r="F503" s="15"/>
      <c r="G503" s="15"/>
      <c r="H503" s="15"/>
      <c r="I503" s="15"/>
      <c r="J503" s="15"/>
      <c r="N503" s="24"/>
      <c r="O503" s="24"/>
      <c r="P503" s="24"/>
      <c r="Q503" s="24"/>
      <c r="R503" s="24"/>
      <c r="S503" s="24"/>
      <c r="T503" s="24"/>
      <c r="U503" s="15"/>
    </row>
    <row r="504" spans="1:21">
      <c r="A504" s="11"/>
      <c r="B504" s="15"/>
      <c r="C504" s="15"/>
      <c r="D504" s="15"/>
      <c r="E504" s="15"/>
      <c r="F504" s="15"/>
      <c r="G504" s="15"/>
      <c r="H504" s="15"/>
      <c r="I504" s="15"/>
      <c r="J504" s="15"/>
      <c r="N504" s="24"/>
      <c r="O504" s="24"/>
      <c r="P504" s="24"/>
      <c r="Q504" s="24"/>
      <c r="R504" s="24"/>
      <c r="S504" s="24"/>
      <c r="T504" s="24"/>
      <c r="U504" s="15"/>
    </row>
    <row r="505" spans="1:21">
      <c r="A505" s="11"/>
      <c r="B505" s="15"/>
      <c r="C505" s="15"/>
      <c r="D505" s="15"/>
      <c r="E505" s="15"/>
      <c r="F505" s="15"/>
      <c r="G505" s="15"/>
      <c r="H505" s="15"/>
      <c r="I505" s="15"/>
      <c r="J505" s="15"/>
      <c r="N505" s="24"/>
      <c r="O505" s="24"/>
      <c r="P505" s="24"/>
      <c r="Q505" s="24"/>
      <c r="R505" s="24"/>
      <c r="S505" s="24"/>
      <c r="T505" s="24"/>
      <c r="U505" s="15"/>
    </row>
    <row r="506" spans="1:21">
      <c r="A506" s="11"/>
      <c r="B506" s="15"/>
      <c r="C506" s="15"/>
      <c r="D506" s="15"/>
      <c r="E506" s="15"/>
      <c r="F506" s="15"/>
      <c r="G506" s="15"/>
      <c r="H506" s="15"/>
      <c r="I506" s="15"/>
      <c r="J506" s="15"/>
      <c r="N506" s="24"/>
      <c r="O506" s="24"/>
      <c r="P506" s="24"/>
      <c r="Q506" s="24"/>
      <c r="R506" s="24"/>
      <c r="S506" s="24"/>
      <c r="T506" s="24"/>
      <c r="U506" s="15"/>
    </row>
    <row r="507" spans="1:21">
      <c r="A507" s="11"/>
      <c r="B507" s="15"/>
      <c r="C507" s="15"/>
      <c r="D507" s="15"/>
      <c r="E507" s="15"/>
      <c r="F507" s="15"/>
      <c r="G507" s="15"/>
      <c r="H507" s="15"/>
      <c r="I507" s="15"/>
      <c r="J507" s="15"/>
      <c r="N507" s="24"/>
      <c r="O507" s="24"/>
      <c r="P507" s="24"/>
      <c r="Q507" s="24"/>
      <c r="R507" s="24"/>
      <c r="S507" s="24"/>
      <c r="T507" s="24"/>
      <c r="U507" s="15"/>
    </row>
    <row r="508" spans="1:21">
      <c r="A508" s="11"/>
      <c r="B508" s="15"/>
      <c r="C508" s="15"/>
      <c r="D508" s="15"/>
      <c r="E508" s="15"/>
      <c r="F508" s="15"/>
      <c r="G508" s="15"/>
      <c r="H508" s="15"/>
      <c r="I508" s="15"/>
      <c r="J508" s="15"/>
      <c r="N508" s="24"/>
      <c r="O508" s="24"/>
      <c r="P508" s="24"/>
      <c r="Q508" s="24"/>
      <c r="R508" s="24"/>
      <c r="S508" s="24"/>
      <c r="T508" s="24"/>
      <c r="U508" s="15"/>
    </row>
    <row r="509" spans="1:21">
      <c r="A509" s="11"/>
      <c r="B509" s="15"/>
      <c r="C509" s="15"/>
      <c r="D509" s="15"/>
      <c r="E509" s="15"/>
      <c r="F509" s="15"/>
      <c r="G509" s="15"/>
      <c r="H509" s="15"/>
      <c r="I509" s="15"/>
      <c r="J509" s="15"/>
      <c r="N509" s="24"/>
      <c r="O509" s="24"/>
      <c r="P509" s="24"/>
      <c r="Q509" s="24"/>
      <c r="R509" s="24"/>
      <c r="S509" s="24"/>
      <c r="T509" s="24"/>
      <c r="U509" s="15"/>
    </row>
    <row r="510" spans="1:21">
      <c r="A510" s="11"/>
      <c r="B510" s="15"/>
      <c r="C510" s="15"/>
      <c r="D510" s="15"/>
      <c r="E510" s="15"/>
      <c r="F510" s="15"/>
      <c r="G510" s="15"/>
      <c r="H510" s="15"/>
      <c r="I510" s="15"/>
      <c r="J510" s="15"/>
      <c r="N510" s="24"/>
      <c r="O510" s="24"/>
      <c r="P510" s="24"/>
      <c r="Q510" s="24"/>
      <c r="R510" s="24"/>
      <c r="S510" s="24"/>
      <c r="T510" s="24"/>
      <c r="U510" s="15"/>
    </row>
    <row r="511" spans="1:21">
      <c r="A511" s="11"/>
      <c r="B511" s="15"/>
      <c r="C511" s="15"/>
      <c r="D511" s="15"/>
      <c r="E511" s="15"/>
      <c r="F511" s="15"/>
      <c r="G511" s="15"/>
      <c r="H511" s="15"/>
      <c r="I511" s="15"/>
      <c r="J511" s="15"/>
      <c r="N511" s="24"/>
      <c r="O511" s="24"/>
      <c r="P511" s="24"/>
      <c r="Q511" s="24"/>
      <c r="R511" s="24"/>
      <c r="S511" s="24"/>
      <c r="T511" s="24"/>
      <c r="U511" s="15"/>
    </row>
    <row r="512" spans="1:21">
      <c r="A512" s="11"/>
      <c r="B512" s="15"/>
      <c r="C512" s="15"/>
      <c r="D512" s="15"/>
      <c r="E512" s="15"/>
      <c r="F512" s="15"/>
      <c r="G512" s="15"/>
      <c r="H512" s="15"/>
      <c r="I512" s="15"/>
      <c r="J512" s="15"/>
      <c r="N512" s="24"/>
      <c r="O512" s="24"/>
      <c r="P512" s="24"/>
      <c r="Q512" s="24"/>
      <c r="R512" s="24"/>
      <c r="S512" s="24"/>
      <c r="T512" s="24"/>
      <c r="U512" s="15"/>
    </row>
    <row r="513" spans="1:21">
      <c r="A513" s="11"/>
      <c r="B513" s="15"/>
      <c r="C513" s="15"/>
      <c r="D513" s="15"/>
      <c r="E513" s="15"/>
      <c r="F513" s="15"/>
      <c r="G513" s="15"/>
      <c r="H513" s="15"/>
      <c r="I513" s="15"/>
      <c r="J513" s="15"/>
      <c r="N513" s="24"/>
      <c r="O513" s="24"/>
      <c r="P513" s="24"/>
      <c r="Q513" s="24"/>
      <c r="R513" s="24"/>
      <c r="S513" s="24"/>
      <c r="T513" s="24"/>
      <c r="U513" s="15"/>
    </row>
    <row r="514" spans="1:21">
      <c r="A514" s="11"/>
      <c r="B514" s="15"/>
      <c r="C514" s="15"/>
      <c r="D514" s="15"/>
      <c r="E514" s="15"/>
      <c r="F514" s="15"/>
      <c r="G514" s="15"/>
      <c r="H514" s="15"/>
      <c r="I514" s="15"/>
      <c r="J514" s="15"/>
      <c r="N514" s="24"/>
      <c r="O514" s="24"/>
      <c r="P514" s="24"/>
      <c r="Q514" s="24"/>
      <c r="R514" s="24"/>
      <c r="S514" s="24"/>
      <c r="T514" s="24"/>
      <c r="U514" s="15"/>
    </row>
    <row r="515" spans="1:21">
      <c r="A515" s="11"/>
      <c r="B515" s="15"/>
      <c r="C515" s="15"/>
      <c r="D515" s="15"/>
      <c r="E515" s="15"/>
      <c r="F515" s="15"/>
      <c r="G515" s="15"/>
      <c r="H515" s="15"/>
      <c r="I515" s="15"/>
      <c r="J515" s="15"/>
      <c r="N515" s="24"/>
      <c r="O515" s="24"/>
      <c r="P515" s="24"/>
      <c r="Q515" s="24"/>
      <c r="R515" s="24"/>
      <c r="S515" s="24"/>
      <c r="T515" s="24"/>
      <c r="U515" s="15"/>
    </row>
    <row r="516" spans="1:21">
      <c r="A516" s="11"/>
      <c r="B516" s="15"/>
      <c r="C516" s="15"/>
      <c r="D516" s="15"/>
      <c r="E516" s="15"/>
      <c r="F516" s="15"/>
      <c r="G516" s="15"/>
      <c r="H516" s="15"/>
      <c r="I516" s="15"/>
      <c r="J516" s="15"/>
      <c r="N516" s="24"/>
      <c r="O516" s="24"/>
      <c r="P516" s="24"/>
      <c r="Q516" s="24"/>
      <c r="R516" s="24"/>
      <c r="S516" s="24"/>
      <c r="T516" s="24"/>
      <c r="U516" s="15"/>
    </row>
    <row r="517" spans="1:21">
      <c r="A517" s="11"/>
      <c r="B517" s="15"/>
      <c r="C517" s="15"/>
      <c r="D517" s="15"/>
      <c r="E517" s="15"/>
      <c r="F517" s="15"/>
      <c r="G517" s="15"/>
      <c r="H517" s="15"/>
      <c r="I517" s="15"/>
      <c r="J517" s="15"/>
      <c r="N517" s="24"/>
      <c r="O517" s="24"/>
      <c r="P517" s="24"/>
      <c r="Q517" s="24"/>
      <c r="R517" s="24"/>
      <c r="S517" s="24"/>
      <c r="T517" s="24"/>
      <c r="U517" s="15"/>
    </row>
    <row r="518" spans="1:21">
      <c r="A518" s="11"/>
      <c r="B518" s="15"/>
      <c r="C518" s="15"/>
      <c r="D518" s="15"/>
      <c r="E518" s="15"/>
      <c r="F518" s="15"/>
      <c r="G518" s="15"/>
      <c r="H518" s="15"/>
      <c r="I518" s="15"/>
      <c r="J518" s="15"/>
      <c r="N518" s="24"/>
      <c r="O518" s="24"/>
      <c r="P518" s="24"/>
      <c r="Q518" s="24"/>
      <c r="R518" s="24"/>
      <c r="S518" s="24"/>
      <c r="T518" s="24"/>
      <c r="U518" s="15"/>
    </row>
    <row r="519" spans="1:21">
      <c r="A519" s="11"/>
      <c r="B519" s="15"/>
      <c r="C519" s="15"/>
      <c r="D519" s="15"/>
      <c r="E519" s="15"/>
      <c r="F519" s="15"/>
      <c r="G519" s="15"/>
      <c r="H519" s="15"/>
      <c r="I519" s="15"/>
      <c r="J519" s="15"/>
      <c r="N519" s="24"/>
      <c r="O519" s="24"/>
      <c r="P519" s="24"/>
      <c r="Q519" s="24"/>
      <c r="R519" s="24"/>
      <c r="S519" s="24"/>
      <c r="T519" s="24"/>
      <c r="U519" s="15"/>
    </row>
    <row r="520" spans="1:21">
      <c r="A520" s="11"/>
      <c r="B520" s="15"/>
      <c r="C520" s="15"/>
      <c r="D520" s="15"/>
      <c r="E520" s="15"/>
      <c r="F520" s="15"/>
      <c r="G520" s="15"/>
      <c r="H520" s="15"/>
      <c r="I520" s="15"/>
      <c r="J520" s="15"/>
      <c r="N520" s="24"/>
      <c r="O520" s="24"/>
      <c r="P520" s="24"/>
      <c r="Q520" s="24"/>
      <c r="R520" s="24"/>
      <c r="S520" s="24"/>
      <c r="T520" s="24"/>
      <c r="U520" s="15"/>
    </row>
    <row r="521" spans="1:21">
      <c r="A521" s="11"/>
      <c r="B521" s="15"/>
      <c r="C521" s="15"/>
      <c r="D521" s="15"/>
      <c r="E521" s="15"/>
      <c r="F521" s="15"/>
      <c r="G521" s="15"/>
      <c r="H521" s="15"/>
      <c r="I521" s="15"/>
      <c r="J521" s="15"/>
      <c r="N521" s="24"/>
      <c r="O521" s="24"/>
      <c r="P521" s="24"/>
      <c r="Q521" s="24"/>
      <c r="R521" s="24"/>
      <c r="S521" s="24"/>
      <c r="T521" s="24"/>
      <c r="U521" s="15"/>
    </row>
    <row r="522" spans="1:21">
      <c r="A522" s="11"/>
      <c r="B522" s="15"/>
      <c r="C522" s="15"/>
      <c r="D522" s="15"/>
      <c r="E522" s="15"/>
      <c r="F522" s="15"/>
      <c r="G522" s="15"/>
      <c r="H522" s="15"/>
      <c r="I522" s="15"/>
      <c r="J522" s="15"/>
      <c r="N522" s="24"/>
      <c r="O522" s="24"/>
      <c r="P522" s="24"/>
      <c r="Q522" s="24"/>
      <c r="R522" s="24"/>
      <c r="S522" s="24"/>
      <c r="T522" s="24"/>
      <c r="U522" s="15"/>
    </row>
    <row r="523" spans="1:21">
      <c r="A523" s="11"/>
      <c r="B523" s="15"/>
      <c r="C523" s="15"/>
      <c r="D523" s="15"/>
      <c r="E523" s="15"/>
      <c r="F523" s="15"/>
      <c r="G523" s="15"/>
      <c r="H523" s="15"/>
      <c r="I523" s="15"/>
      <c r="J523" s="15"/>
      <c r="N523" s="24"/>
      <c r="O523" s="24"/>
      <c r="P523" s="24"/>
      <c r="Q523" s="24"/>
      <c r="R523" s="24"/>
      <c r="S523" s="24"/>
      <c r="T523" s="24"/>
      <c r="U523" s="15"/>
    </row>
    <row r="524" spans="1:21">
      <c r="A524" s="11"/>
      <c r="B524" s="15"/>
      <c r="C524" s="15"/>
      <c r="D524" s="15"/>
      <c r="E524" s="15"/>
      <c r="F524" s="15"/>
      <c r="G524" s="15"/>
      <c r="H524" s="15"/>
      <c r="I524" s="15"/>
      <c r="J524" s="15"/>
      <c r="N524" s="24"/>
      <c r="O524" s="24"/>
      <c r="P524" s="24"/>
      <c r="Q524" s="24"/>
      <c r="R524" s="24"/>
      <c r="S524" s="24"/>
      <c r="T524" s="24"/>
      <c r="U524" s="15"/>
    </row>
    <row r="525" spans="1:21">
      <c r="A525" s="11"/>
      <c r="B525" s="15"/>
      <c r="C525" s="15"/>
      <c r="D525" s="15"/>
      <c r="E525" s="15"/>
      <c r="F525" s="15"/>
      <c r="G525" s="15"/>
      <c r="H525" s="15"/>
      <c r="I525" s="15"/>
      <c r="J525" s="15"/>
      <c r="N525" s="24"/>
      <c r="O525" s="24"/>
      <c r="P525" s="24"/>
      <c r="Q525" s="24"/>
      <c r="R525" s="24"/>
      <c r="S525" s="24"/>
      <c r="T525" s="24"/>
      <c r="U525" s="15"/>
    </row>
    <row r="526" spans="1:21">
      <c r="A526" s="11"/>
      <c r="B526" s="15"/>
      <c r="C526" s="15"/>
      <c r="D526" s="15"/>
      <c r="E526" s="15"/>
      <c r="F526" s="15"/>
      <c r="G526" s="15"/>
      <c r="H526" s="15"/>
      <c r="I526" s="15"/>
      <c r="J526" s="15"/>
      <c r="N526" s="24"/>
      <c r="O526" s="24"/>
      <c r="P526" s="24"/>
      <c r="Q526" s="24"/>
      <c r="R526" s="24"/>
      <c r="S526" s="24"/>
      <c r="T526" s="24"/>
      <c r="U526" s="15"/>
    </row>
    <row r="527" spans="1:21">
      <c r="A527" s="11"/>
      <c r="B527" s="15"/>
      <c r="C527" s="15"/>
      <c r="D527" s="15"/>
      <c r="E527" s="15"/>
      <c r="F527" s="15"/>
      <c r="G527" s="15"/>
      <c r="H527" s="15"/>
      <c r="I527" s="15"/>
      <c r="J527" s="15"/>
      <c r="N527" s="24"/>
      <c r="O527" s="24"/>
      <c r="P527" s="24"/>
      <c r="Q527" s="24"/>
      <c r="R527" s="24"/>
      <c r="S527" s="24"/>
      <c r="T527" s="24"/>
      <c r="U527" s="15"/>
    </row>
    <row r="528" spans="1:21">
      <c r="A528" s="11"/>
      <c r="B528" s="15"/>
      <c r="C528" s="15"/>
      <c r="D528" s="15"/>
      <c r="E528" s="15"/>
      <c r="F528" s="15"/>
      <c r="G528" s="15"/>
      <c r="H528" s="15"/>
      <c r="I528" s="15"/>
      <c r="J528" s="15"/>
      <c r="N528" s="24"/>
      <c r="O528" s="24"/>
      <c r="P528" s="24"/>
      <c r="Q528" s="24"/>
      <c r="R528" s="24"/>
      <c r="S528" s="24"/>
      <c r="T528" s="24"/>
      <c r="U528" s="15"/>
    </row>
    <row r="529" spans="1:21">
      <c r="A529" s="11"/>
      <c r="B529" s="15"/>
      <c r="C529" s="15"/>
      <c r="D529" s="15"/>
      <c r="E529" s="15"/>
      <c r="F529" s="15"/>
      <c r="G529" s="15"/>
      <c r="H529" s="15"/>
      <c r="I529" s="15"/>
      <c r="J529" s="15"/>
      <c r="N529" s="24"/>
      <c r="O529" s="24"/>
      <c r="P529" s="24"/>
      <c r="Q529" s="24"/>
      <c r="R529" s="24"/>
      <c r="S529" s="24"/>
      <c r="T529" s="24"/>
      <c r="U529" s="15"/>
    </row>
    <row r="530" spans="1:21">
      <c r="A530" s="11"/>
      <c r="B530" s="15"/>
      <c r="C530" s="15"/>
      <c r="D530" s="15"/>
      <c r="E530" s="15"/>
      <c r="F530" s="15"/>
      <c r="G530" s="15"/>
      <c r="H530" s="15"/>
      <c r="I530" s="15"/>
      <c r="J530" s="15"/>
      <c r="N530" s="24"/>
      <c r="O530" s="24"/>
      <c r="P530" s="24"/>
      <c r="Q530" s="24"/>
      <c r="R530" s="24"/>
      <c r="S530" s="24"/>
      <c r="T530" s="24"/>
      <c r="U530" s="15"/>
    </row>
    <row r="531" spans="1:21">
      <c r="A531" s="11"/>
      <c r="B531" s="15"/>
      <c r="C531" s="15"/>
      <c r="D531" s="15"/>
      <c r="E531" s="15"/>
      <c r="F531" s="15"/>
      <c r="G531" s="15"/>
      <c r="H531" s="15"/>
      <c r="I531" s="15"/>
      <c r="J531" s="15"/>
      <c r="N531" s="24"/>
      <c r="O531" s="24"/>
      <c r="P531" s="24"/>
      <c r="Q531" s="24"/>
      <c r="R531" s="24"/>
      <c r="S531" s="24"/>
      <c r="T531" s="24"/>
      <c r="U531" s="15"/>
    </row>
    <row r="532" spans="1:21">
      <c r="A532" s="11"/>
      <c r="B532" s="15"/>
      <c r="C532" s="15"/>
      <c r="D532" s="15"/>
      <c r="E532" s="15"/>
      <c r="F532" s="15"/>
      <c r="G532" s="15"/>
      <c r="H532" s="15"/>
      <c r="I532" s="15"/>
      <c r="J532" s="15"/>
      <c r="N532" s="24"/>
      <c r="O532" s="24"/>
      <c r="P532" s="24"/>
      <c r="Q532" s="24"/>
      <c r="R532" s="24"/>
      <c r="S532" s="24"/>
      <c r="T532" s="24"/>
      <c r="U532" s="15"/>
    </row>
    <row r="533" spans="1:21">
      <c r="A533" s="11"/>
      <c r="B533" s="15"/>
      <c r="C533" s="15"/>
      <c r="D533" s="15"/>
      <c r="E533" s="15"/>
      <c r="F533" s="15"/>
      <c r="G533" s="15"/>
      <c r="H533" s="15"/>
      <c r="I533" s="15"/>
      <c r="J533" s="15"/>
      <c r="N533" s="24"/>
      <c r="O533" s="24"/>
      <c r="P533" s="24"/>
      <c r="Q533" s="24"/>
      <c r="R533" s="24"/>
      <c r="S533" s="24"/>
      <c r="T533" s="24"/>
      <c r="U533" s="15"/>
    </row>
    <row r="534" spans="1:21">
      <c r="A534" s="11"/>
      <c r="B534" s="15"/>
      <c r="C534" s="15"/>
      <c r="D534" s="15"/>
      <c r="E534" s="15"/>
      <c r="F534" s="15"/>
      <c r="G534" s="15"/>
      <c r="H534" s="15"/>
      <c r="I534" s="15"/>
      <c r="J534" s="15"/>
      <c r="N534" s="24"/>
      <c r="O534" s="24"/>
      <c r="P534" s="24"/>
      <c r="Q534" s="24"/>
      <c r="R534" s="24"/>
      <c r="S534" s="24"/>
      <c r="T534" s="24"/>
      <c r="U534" s="15"/>
    </row>
    <row r="535" spans="1:21">
      <c r="A535" s="11"/>
      <c r="B535" s="15"/>
      <c r="C535" s="15"/>
      <c r="D535" s="15"/>
      <c r="E535" s="15"/>
      <c r="F535" s="15"/>
      <c r="G535" s="15"/>
      <c r="H535" s="15"/>
      <c r="I535" s="15"/>
      <c r="J535" s="15"/>
      <c r="N535" s="24"/>
      <c r="O535" s="24"/>
      <c r="P535" s="24"/>
      <c r="Q535" s="24"/>
      <c r="R535" s="24"/>
      <c r="S535" s="24"/>
      <c r="T535" s="24"/>
      <c r="U535" s="15"/>
    </row>
    <row r="536" spans="1:21">
      <c r="A536" s="11"/>
      <c r="B536" s="15"/>
      <c r="C536" s="15"/>
      <c r="D536" s="15"/>
      <c r="E536" s="15"/>
      <c r="F536" s="15"/>
      <c r="G536" s="15"/>
      <c r="H536" s="15"/>
      <c r="I536" s="15"/>
      <c r="J536" s="15"/>
      <c r="N536" s="24"/>
      <c r="O536" s="24"/>
      <c r="P536" s="24"/>
      <c r="Q536" s="24"/>
      <c r="R536" s="24"/>
      <c r="S536" s="24"/>
      <c r="T536" s="24"/>
      <c r="U536" s="15"/>
    </row>
    <row r="537" spans="1:21">
      <c r="A537" s="11"/>
      <c r="B537" s="15"/>
      <c r="C537" s="15"/>
      <c r="D537" s="15"/>
      <c r="E537" s="15"/>
      <c r="F537" s="15"/>
      <c r="G537" s="15"/>
      <c r="H537" s="15"/>
      <c r="I537" s="15"/>
      <c r="J537" s="15"/>
      <c r="N537" s="24"/>
      <c r="O537" s="24"/>
      <c r="P537" s="24"/>
      <c r="Q537" s="24"/>
      <c r="R537" s="24"/>
      <c r="S537" s="24"/>
      <c r="T537" s="24"/>
      <c r="U537" s="15"/>
    </row>
    <row r="538" spans="1:21">
      <c r="A538" s="11"/>
      <c r="B538" s="15"/>
      <c r="C538" s="15"/>
      <c r="D538" s="15"/>
      <c r="E538" s="15"/>
      <c r="F538" s="15"/>
      <c r="G538" s="15"/>
      <c r="H538" s="15"/>
      <c r="I538" s="15"/>
      <c r="J538" s="15"/>
      <c r="N538" s="24"/>
      <c r="O538" s="24"/>
      <c r="P538" s="24"/>
      <c r="Q538" s="24"/>
      <c r="R538" s="24"/>
      <c r="S538" s="24"/>
      <c r="T538" s="24"/>
      <c r="U538" s="15"/>
    </row>
    <row r="539" spans="1:21">
      <c r="A539" s="11"/>
      <c r="B539" s="15"/>
      <c r="C539" s="15"/>
      <c r="D539" s="15"/>
      <c r="E539" s="15"/>
      <c r="F539" s="15"/>
      <c r="G539" s="15"/>
      <c r="H539" s="15"/>
      <c r="I539" s="15"/>
      <c r="J539" s="15"/>
      <c r="N539" s="24"/>
      <c r="O539" s="24"/>
      <c r="P539" s="24"/>
      <c r="Q539" s="24"/>
      <c r="R539" s="24"/>
      <c r="S539" s="24"/>
      <c r="T539" s="24"/>
      <c r="U539" s="15"/>
    </row>
    <row r="540" spans="1:21">
      <c r="A540" s="11"/>
      <c r="B540" s="15"/>
      <c r="C540" s="15"/>
      <c r="D540" s="15"/>
      <c r="E540" s="15"/>
      <c r="F540" s="15"/>
      <c r="G540" s="15"/>
      <c r="H540" s="15"/>
      <c r="I540" s="15"/>
      <c r="J540" s="15"/>
      <c r="N540" s="24"/>
      <c r="O540" s="24"/>
      <c r="P540" s="24"/>
      <c r="Q540" s="24"/>
      <c r="R540" s="24"/>
      <c r="S540" s="24"/>
      <c r="T540" s="24"/>
      <c r="U540" s="15"/>
    </row>
    <row r="541" spans="1:21">
      <c r="A541" s="11"/>
      <c r="B541" s="15"/>
      <c r="C541" s="15"/>
      <c r="D541" s="15"/>
      <c r="E541" s="15"/>
      <c r="F541" s="15"/>
      <c r="G541" s="15"/>
      <c r="H541" s="15"/>
      <c r="I541" s="15"/>
      <c r="J541" s="15"/>
      <c r="N541" s="24"/>
      <c r="O541" s="24"/>
      <c r="P541" s="24"/>
      <c r="Q541" s="24"/>
      <c r="R541" s="24"/>
      <c r="S541" s="24"/>
      <c r="T541" s="24"/>
      <c r="U541" s="15"/>
    </row>
    <row r="542" spans="1:21">
      <c r="A542" s="11"/>
      <c r="B542" s="15"/>
      <c r="C542" s="15"/>
      <c r="D542" s="15"/>
      <c r="E542" s="15"/>
      <c r="F542" s="15"/>
      <c r="G542" s="15"/>
      <c r="H542" s="15"/>
      <c r="I542" s="15"/>
      <c r="J542" s="15"/>
      <c r="N542" s="24"/>
      <c r="O542" s="24"/>
      <c r="P542" s="24"/>
      <c r="Q542" s="24"/>
      <c r="R542" s="24"/>
      <c r="S542" s="24"/>
      <c r="T542" s="24"/>
      <c r="U542" s="15"/>
    </row>
    <row r="543" spans="1:21">
      <c r="A543" s="11"/>
      <c r="B543" s="15"/>
      <c r="C543" s="15"/>
      <c r="D543" s="15"/>
      <c r="E543" s="15"/>
      <c r="F543" s="15"/>
      <c r="G543" s="15"/>
      <c r="H543" s="15"/>
      <c r="I543" s="15"/>
      <c r="J543" s="15"/>
      <c r="N543" s="24"/>
      <c r="O543" s="24"/>
      <c r="P543" s="24"/>
      <c r="Q543" s="24"/>
      <c r="R543" s="24"/>
      <c r="S543" s="24"/>
      <c r="T543" s="24"/>
      <c r="U543" s="15"/>
    </row>
    <row r="544" spans="1:21">
      <c r="A544" s="11"/>
      <c r="B544" s="15"/>
      <c r="C544" s="15"/>
      <c r="D544" s="15"/>
      <c r="E544" s="15"/>
      <c r="F544" s="15"/>
      <c r="G544" s="15"/>
      <c r="H544" s="15"/>
      <c r="I544" s="15"/>
      <c r="J544" s="15"/>
      <c r="N544" s="24"/>
      <c r="O544" s="24"/>
      <c r="P544" s="24"/>
      <c r="Q544" s="24"/>
      <c r="R544" s="24"/>
      <c r="S544" s="24"/>
      <c r="T544" s="24"/>
      <c r="U544" s="15"/>
    </row>
    <row r="545" spans="1:21">
      <c r="A545" s="11"/>
      <c r="B545" s="15"/>
      <c r="C545" s="15"/>
      <c r="D545" s="15"/>
      <c r="E545" s="15"/>
      <c r="F545" s="15"/>
      <c r="G545" s="15"/>
      <c r="H545" s="15"/>
      <c r="I545" s="15"/>
      <c r="J545" s="15"/>
      <c r="N545" s="24"/>
      <c r="O545" s="24"/>
      <c r="P545" s="24"/>
      <c r="Q545" s="24"/>
      <c r="R545" s="24"/>
      <c r="S545" s="24"/>
      <c r="T545" s="24"/>
      <c r="U545" s="15"/>
    </row>
    <row r="546" spans="1:21">
      <c r="A546" s="11"/>
      <c r="B546" s="15"/>
      <c r="C546" s="15"/>
      <c r="D546" s="15"/>
      <c r="E546" s="15"/>
      <c r="F546" s="15"/>
      <c r="G546" s="15"/>
      <c r="H546" s="15"/>
      <c r="I546" s="15"/>
      <c r="J546" s="15"/>
      <c r="N546" s="24"/>
      <c r="O546" s="24"/>
      <c r="P546" s="24"/>
      <c r="Q546" s="24"/>
      <c r="R546" s="24"/>
      <c r="S546" s="24"/>
      <c r="T546" s="24"/>
      <c r="U546" s="15"/>
    </row>
    <row r="547" spans="1:21">
      <c r="A547" s="11"/>
      <c r="B547" s="15"/>
      <c r="C547" s="15"/>
      <c r="D547" s="15"/>
      <c r="E547" s="15"/>
      <c r="F547" s="15"/>
      <c r="G547" s="15"/>
      <c r="H547" s="15"/>
      <c r="I547" s="15"/>
      <c r="J547" s="15"/>
      <c r="N547" s="24"/>
      <c r="O547" s="24"/>
      <c r="P547" s="24"/>
      <c r="Q547" s="24"/>
      <c r="R547" s="24"/>
      <c r="S547" s="24"/>
      <c r="T547" s="24"/>
      <c r="U547" s="15"/>
    </row>
    <row r="548" spans="1:21">
      <c r="A548" s="11"/>
      <c r="B548" s="15"/>
      <c r="C548" s="15"/>
      <c r="D548" s="15"/>
      <c r="E548" s="15"/>
      <c r="F548" s="15"/>
      <c r="G548" s="15"/>
      <c r="H548" s="15"/>
      <c r="I548" s="15"/>
      <c r="J548" s="15"/>
      <c r="N548" s="24"/>
      <c r="O548" s="24"/>
      <c r="P548" s="24"/>
      <c r="Q548" s="24"/>
      <c r="R548" s="24"/>
      <c r="S548" s="24"/>
      <c r="T548" s="24"/>
      <c r="U548" s="15"/>
    </row>
    <row r="549" spans="1:21">
      <c r="A549" s="11"/>
      <c r="B549" s="15"/>
      <c r="C549" s="15"/>
      <c r="D549" s="15"/>
      <c r="E549" s="15"/>
      <c r="F549" s="15"/>
      <c r="G549" s="15"/>
      <c r="H549" s="15"/>
      <c r="I549" s="15"/>
      <c r="J549" s="15"/>
      <c r="N549" s="24"/>
      <c r="O549" s="24"/>
      <c r="P549" s="24"/>
      <c r="Q549" s="24"/>
      <c r="R549" s="24"/>
      <c r="S549" s="24"/>
      <c r="T549" s="24"/>
      <c r="U549" s="15"/>
    </row>
    <row r="550" spans="1:21">
      <c r="A550" s="11"/>
      <c r="B550" s="15"/>
      <c r="C550" s="15"/>
      <c r="D550" s="15"/>
      <c r="E550" s="15"/>
      <c r="F550" s="15"/>
      <c r="G550" s="15"/>
      <c r="H550" s="15"/>
      <c r="I550" s="15"/>
      <c r="J550" s="15"/>
      <c r="N550" s="24"/>
      <c r="O550" s="24"/>
      <c r="P550" s="24"/>
      <c r="Q550" s="24"/>
      <c r="R550" s="24"/>
      <c r="S550" s="24"/>
      <c r="T550" s="24"/>
      <c r="U550" s="15"/>
    </row>
    <row r="551" spans="1:21">
      <c r="A551" s="11"/>
      <c r="B551" s="15"/>
      <c r="C551" s="15"/>
      <c r="D551" s="15"/>
      <c r="E551" s="15"/>
      <c r="F551" s="15"/>
      <c r="G551" s="15"/>
      <c r="H551" s="15"/>
      <c r="I551" s="15"/>
      <c r="J551" s="15"/>
      <c r="N551" s="24"/>
      <c r="O551" s="24"/>
      <c r="P551" s="24"/>
      <c r="Q551" s="24"/>
      <c r="R551" s="24"/>
      <c r="S551" s="24"/>
      <c r="T551" s="24"/>
      <c r="U551" s="15"/>
    </row>
    <row r="552" spans="1:21">
      <c r="A552" s="11"/>
      <c r="B552" s="15"/>
      <c r="C552" s="15"/>
      <c r="D552" s="15"/>
      <c r="E552" s="15"/>
      <c r="F552" s="15"/>
      <c r="G552" s="15"/>
      <c r="H552" s="15"/>
      <c r="I552" s="15"/>
      <c r="J552" s="15"/>
      <c r="N552" s="24"/>
      <c r="O552" s="24"/>
      <c r="P552" s="24"/>
      <c r="Q552" s="24"/>
      <c r="R552" s="24"/>
      <c r="S552" s="24"/>
      <c r="T552" s="24"/>
      <c r="U552" s="15"/>
    </row>
    <row r="553" spans="1:21">
      <c r="A553" s="11"/>
      <c r="B553" s="15"/>
      <c r="C553" s="15"/>
      <c r="D553" s="15"/>
      <c r="E553" s="15"/>
      <c r="F553" s="15"/>
      <c r="G553" s="15"/>
      <c r="H553" s="15"/>
      <c r="I553" s="15"/>
      <c r="J553" s="15"/>
      <c r="N553" s="24"/>
      <c r="O553" s="24"/>
      <c r="P553" s="24"/>
      <c r="Q553" s="24"/>
      <c r="R553" s="24"/>
      <c r="S553" s="24"/>
      <c r="T553" s="24"/>
      <c r="U553" s="15"/>
    </row>
    <row r="554" spans="1:21">
      <c r="A554" s="11"/>
      <c r="B554" s="15"/>
      <c r="C554" s="15"/>
      <c r="D554" s="15"/>
      <c r="E554" s="15"/>
      <c r="F554" s="15"/>
      <c r="G554" s="15"/>
      <c r="H554" s="15"/>
      <c r="I554" s="15"/>
      <c r="J554" s="15"/>
      <c r="N554" s="24"/>
      <c r="O554" s="24"/>
      <c r="P554" s="24"/>
      <c r="Q554" s="24"/>
      <c r="R554" s="24"/>
      <c r="S554" s="24"/>
      <c r="T554" s="24"/>
      <c r="U554" s="15"/>
    </row>
    <row r="555" spans="1:21">
      <c r="A555" s="11"/>
      <c r="B555" s="15"/>
      <c r="C555" s="15"/>
      <c r="D555" s="15"/>
      <c r="E555" s="15"/>
      <c r="F555" s="15"/>
      <c r="G555" s="15"/>
      <c r="H555" s="15"/>
      <c r="I555" s="15"/>
      <c r="J555" s="15"/>
      <c r="N555" s="24"/>
      <c r="O555" s="24"/>
      <c r="P555" s="24"/>
      <c r="Q555" s="24"/>
      <c r="R555" s="24"/>
      <c r="S555" s="24"/>
      <c r="T555" s="24"/>
      <c r="U555" s="15"/>
    </row>
    <row r="556" spans="1:21">
      <c r="A556" s="11"/>
      <c r="B556" s="15"/>
      <c r="C556" s="15"/>
      <c r="D556" s="15"/>
      <c r="E556" s="15"/>
      <c r="F556" s="15"/>
      <c r="G556" s="15"/>
      <c r="H556" s="15"/>
      <c r="I556" s="15"/>
      <c r="J556" s="15"/>
      <c r="N556" s="24"/>
      <c r="O556" s="24"/>
      <c r="P556" s="24"/>
      <c r="Q556" s="24"/>
      <c r="R556" s="24"/>
      <c r="S556" s="24"/>
      <c r="T556" s="24"/>
      <c r="U556" s="15"/>
    </row>
    <row r="557" spans="1:21">
      <c r="A557" s="11"/>
      <c r="B557" s="15"/>
      <c r="C557" s="15"/>
      <c r="D557" s="15"/>
      <c r="E557" s="15"/>
      <c r="F557" s="15"/>
      <c r="G557" s="15"/>
      <c r="H557" s="15"/>
      <c r="I557" s="15"/>
      <c r="J557" s="15"/>
      <c r="N557" s="24"/>
      <c r="O557" s="24"/>
      <c r="P557" s="24"/>
      <c r="Q557" s="24"/>
      <c r="R557" s="24"/>
      <c r="S557" s="24"/>
      <c r="T557" s="24"/>
      <c r="U557" s="15"/>
    </row>
    <row r="558" spans="1:21">
      <c r="A558" s="11"/>
      <c r="B558" s="15"/>
      <c r="C558" s="15"/>
      <c r="D558" s="15"/>
      <c r="E558" s="15"/>
      <c r="F558" s="15"/>
      <c r="G558" s="15"/>
      <c r="H558" s="15"/>
      <c r="I558" s="15"/>
      <c r="J558" s="15"/>
      <c r="N558" s="24"/>
      <c r="O558" s="24"/>
      <c r="P558" s="24"/>
      <c r="Q558" s="24"/>
      <c r="R558" s="24"/>
      <c r="S558" s="24"/>
      <c r="T558" s="24"/>
      <c r="U558" s="15"/>
    </row>
    <row r="559" spans="1:21">
      <c r="A559" s="11"/>
      <c r="B559" s="15"/>
      <c r="C559" s="15"/>
      <c r="D559" s="15"/>
      <c r="E559" s="15"/>
      <c r="F559" s="15"/>
      <c r="G559" s="15"/>
      <c r="H559" s="15"/>
      <c r="I559" s="15"/>
      <c r="J559" s="15"/>
      <c r="N559" s="24"/>
      <c r="O559" s="24"/>
      <c r="P559" s="24"/>
      <c r="Q559" s="24"/>
      <c r="R559" s="24"/>
      <c r="S559" s="24"/>
      <c r="T559" s="24"/>
      <c r="U559" s="15"/>
    </row>
    <row r="560" spans="1:21">
      <c r="A560" s="11"/>
      <c r="B560" s="15"/>
      <c r="C560" s="15"/>
      <c r="D560" s="15"/>
      <c r="E560" s="15"/>
      <c r="F560" s="15"/>
      <c r="G560" s="15"/>
      <c r="H560" s="15"/>
      <c r="I560" s="15"/>
      <c r="J560" s="15"/>
      <c r="N560" s="24"/>
      <c r="O560" s="24"/>
      <c r="P560" s="24"/>
      <c r="Q560" s="24"/>
      <c r="R560" s="24"/>
      <c r="S560" s="24"/>
      <c r="T560" s="24"/>
      <c r="U560" s="15"/>
    </row>
    <row r="561" spans="1:21">
      <c r="A561" s="11"/>
      <c r="B561" s="15"/>
      <c r="C561" s="15"/>
      <c r="D561" s="15"/>
      <c r="E561" s="15"/>
      <c r="F561" s="15"/>
      <c r="G561" s="15"/>
      <c r="H561" s="15"/>
      <c r="I561" s="15"/>
      <c r="J561" s="15"/>
      <c r="N561" s="24"/>
      <c r="O561" s="24"/>
      <c r="P561" s="24"/>
      <c r="Q561" s="24"/>
      <c r="R561" s="24"/>
      <c r="S561" s="24"/>
      <c r="T561" s="24"/>
      <c r="U561" s="15"/>
    </row>
    <row r="562" spans="1:21">
      <c r="A562" s="11"/>
      <c r="B562" s="15"/>
      <c r="C562" s="15"/>
      <c r="D562" s="15"/>
      <c r="E562" s="15"/>
      <c r="F562" s="15"/>
      <c r="G562" s="15"/>
      <c r="H562" s="15"/>
      <c r="I562" s="15"/>
      <c r="J562" s="15"/>
      <c r="N562" s="24"/>
      <c r="O562" s="24"/>
      <c r="P562" s="24"/>
      <c r="Q562" s="24"/>
      <c r="R562" s="24"/>
      <c r="S562" s="24"/>
      <c r="T562" s="24"/>
      <c r="U562" s="15"/>
    </row>
    <row r="563" spans="1:21">
      <c r="A563" s="11"/>
      <c r="B563" s="15"/>
      <c r="C563" s="15"/>
      <c r="D563" s="15"/>
      <c r="E563" s="15"/>
      <c r="F563" s="15"/>
      <c r="G563" s="15"/>
      <c r="H563" s="15"/>
      <c r="I563" s="15"/>
      <c r="J563" s="15"/>
      <c r="N563" s="24"/>
      <c r="O563" s="24"/>
      <c r="P563" s="24"/>
      <c r="Q563" s="24"/>
      <c r="R563" s="24"/>
      <c r="S563" s="24"/>
      <c r="T563" s="24"/>
      <c r="U563" s="15"/>
    </row>
    <row r="564" spans="1:21">
      <c r="A564" s="11"/>
      <c r="B564" s="15"/>
      <c r="C564" s="15"/>
      <c r="D564" s="15"/>
      <c r="E564" s="15"/>
      <c r="F564" s="15"/>
      <c r="G564" s="15"/>
      <c r="H564" s="15"/>
      <c r="I564" s="15"/>
      <c r="J564" s="15"/>
      <c r="N564" s="24"/>
      <c r="O564" s="24"/>
      <c r="P564" s="24"/>
      <c r="Q564" s="24"/>
      <c r="R564" s="24"/>
      <c r="S564" s="24"/>
      <c r="T564" s="24"/>
      <c r="U564" s="15"/>
    </row>
    <row r="565" spans="1:21">
      <c r="A565" s="11"/>
      <c r="B565" s="15"/>
      <c r="C565" s="15"/>
      <c r="D565" s="15"/>
      <c r="E565" s="15"/>
      <c r="F565" s="15"/>
      <c r="G565" s="15"/>
      <c r="H565" s="15"/>
      <c r="I565" s="15"/>
      <c r="J565" s="15"/>
      <c r="N565" s="24"/>
      <c r="O565" s="24"/>
      <c r="P565" s="24"/>
      <c r="Q565" s="24"/>
      <c r="R565" s="24"/>
      <c r="S565" s="24"/>
      <c r="T565" s="24"/>
      <c r="U565" s="15"/>
    </row>
    <row r="566" spans="1:21">
      <c r="A566" s="11"/>
      <c r="B566" s="15"/>
      <c r="C566" s="15"/>
      <c r="D566" s="15"/>
      <c r="E566" s="15"/>
      <c r="F566" s="15"/>
      <c r="G566" s="15"/>
      <c r="H566" s="15"/>
      <c r="I566" s="15"/>
      <c r="J566" s="15"/>
      <c r="N566" s="24"/>
      <c r="O566" s="24"/>
      <c r="P566" s="24"/>
      <c r="Q566" s="24"/>
      <c r="R566" s="24"/>
      <c r="S566" s="24"/>
      <c r="T566" s="24"/>
      <c r="U566" s="15"/>
    </row>
    <row r="567" spans="1:21">
      <c r="A567" s="11"/>
      <c r="B567" s="15"/>
      <c r="C567" s="15"/>
      <c r="D567" s="15"/>
      <c r="E567" s="15"/>
      <c r="F567" s="15"/>
      <c r="G567" s="15"/>
      <c r="H567" s="15"/>
      <c r="I567" s="15"/>
      <c r="J567" s="15"/>
      <c r="N567" s="24"/>
      <c r="O567" s="24"/>
      <c r="P567" s="24"/>
      <c r="Q567" s="24"/>
      <c r="R567" s="24"/>
      <c r="S567" s="24"/>
      <c r="T567" s="24"/>
      <c r="U567" s="15"/>
    </row>
    <row r="568" spans="1:21">
      <c r="A568" s="11"/>
      <c r="B568" s="15"/>
      <c r="C568" s="15"/>
      <c r="D568" s="15"/>
      <c r="E568" s="15"/>
      <c r="F568" s="15"/>
      <c r="G568" s="15"/>
      <c r="H568" s="15"/>
      <c r="I568" s="15"/>
      <c r="J568" s="15"/>
      <c r="N568" s="24"/>
      <c r="O568" s="24"/>
      <c r="P568" s="24"/>
      <c r="Q568" s="24"/>
      <c r="R568" s="24"/>
      <c r="S568" s="24"/>
      <c r="T568" s="24"/>
      <c r="U568" s="15"/>
    </row>
    <row r="569" spans="1:21">
      <c r="A569" s="11"/>
      <c r="B569" s="15"/>
      <c r="C569" s="15"/>
      <c r="D569" s="15"/>
      <c r="E569" s="15"/>
      <c r="F569" s="15"/>
      <c r="G569" s="15"/>
      <c r="H569" s="15"/>
      <c r="I569" s="15"/>
      <c r="J569" s="15"/>
      <c r="N569" s="24"/>
      <c r="O569" s="24"/>
      <c r="P569" s="24"/>
      <c r="Q569" s="24"/>
      <c r="R569" s="24"/>
      <c r="S569" s="24"/>
      <c r="T569" s="24"/>
      <c r="U569" s="15"/>
    </row>
    <row r="570" spans="1:21">
      <c r="A570" s="11"/>
      <c r="B570" s="15"/>
      <c r="C570" s="15"/>
      <c r="D570" s="15"/>
      <c r="E570" s="15"/>
      <c r="F570" s="15"/>
      <c r="G570" s="15"/>
      <c r="H570" s="15"/>
      <c r="I570" s="15"/>
      <c r="J570" s="15"/>
      <c r="N570" s="24"/>
      <c r="O570" s="24"/>
      <c r="P570" s="24"/>
      <c r="Q570" s="24"/>
      <c r="R570" s="24"/>
      <c r="S570" s="24"/>
      <c r="T570" s="24"/>
      <c r="U570" s="15"/>
    </row>
    <row r="571" spans="1:21">
      <c r="A571" s="11"/>
      <c r="B571" s="15"/>
      <c r="C571" s="15"/>
      <c r="D571" s="15"/>
      <c r="E571" s="15"/>
      <c r="F571" s="15"/>
      <c r="G571" s="15"/>
      <c r="H571" s="15"/>
      <c r="I571" s="15"/>
      <c r="J571" s="15"/>
      <c r="N571" s="24"/>
      <c r="O571" s="24"/>
      <c r="P571" s="24"/>
      <c r="Q571" s="24"/>
      <c r="R571" s="24"/>
      <c r="S571" s="24"/>
      <c r="T571" s="24"/>
      <c r="U571" s="15"/>
    </row>
    <row r="572" spans="1:21">
      <c r="A572" s="11"/>
      <c r="B572" s="15"/>
      <c r="C572" s="15"/>
      <c r="D572" s="15"/>
      <c r="E572" s="15"/>
      <c r="F572" s="15"/>
      <c r="G572" s="15"/>
      <c r="H572" s="15"/>
      <c r="I572" s="15"/>
      <c r="J572" s="15"/>
      <c r="N572" s="24"/>
      <c r="O572" s="24"/>
      <c r="P572" s="24"/>
      <c r="Q572" s="24"/>
      <c r="R572" s="24"/>
      <c r="S572" s="24"/>
      <c r="T572" s="24"/>
      <c r="U572" s="15"/>
    </row>
    <row r="573" spans="1:21">
      <c r="A573" s="11"/>
      <c r="B573" s="15"/>
      <c r="C573" s="15"/>
      <c r="D573" s="15"/>
      <c r="E573" s="15"/>
      <c r="F573" s="15"/>
      <c r="G573" s="15"/>
      <c r="H573" s="15"/>
      <c r="I573" s="15"/>
      <c r="J573" s="15"/>
      <c r="N573" s="24"/>
      <c r="O573" s="24"/>
      <c r="P573" s="24"/>
      <c r="Q573" s="24"/>
      <c r="R573" s="24"/>
      <c r="S573" s="24"/>
      <c r="T573" s="24"/>
      <c r="U573" s="15"/>
    </row>
    <row r="574" spans="1:21">
      <c r="A574" s="11"/>
      <c r="B574" s="15"/>
      <c r="C574" s="15"/>
      <c r="D574" s="15"/>
      <c r="E574" s="15"/>
      <c r="F574" s="15"/>
      <c r="G574" s="15"/>
      <c r="H574" s="15"/>
      <c r="I574" s="15"/>
      <c r="J574" s="15"/>
      <c r="N574" s="24"/>
      <c r="O574" s="24"/>
      <c r="P574" s="24"/>
      <c r="Q574" s="24"/>
      <c r="R574" s="24"/>
      <c r="S574" s="24"/>
      <c r="T574" s="24"/>
      <c r="U574" s="15"/>
    </row>
    <row r="575" spans="1:21">
      <c r="A575" s="11"/>
      <c r="B575" s="15"/>
      <c r="C575" s="15"/>
      <c r="D575" s="15"/>
      <c r="E575" s="15"/>
      <c r="F575" s="15"/>
      <c r="G575" s="15"/>
      <c r="H575" s="15"/>
      <c r="I575" s="15"/>
      <c r="J575" s="15"/>
      <c r="N575" s="24"/>
      <c r="O575" s="24"/>
      <c r="P575" s="24"/>
      <c r="Q575" s="24"/>
      <c r="R575" s="24"/>
      <c r="S575" s="24"/>
      <c r="T575" s="24"/>
      <c r="U575" s="15"/>
    </row>
    <row r="576" spans="1:21">
      <c r="A576" s="11"/>
      <c r="B576" s="15"/>
      <c r="C576" s="15"/>
      <c r="D576" s="15"/>
      <c r="E576" s="15"/>
      <c r="F576" s="15"/>
      <c r="G576" s="15"/>
      <c r="H576" s="15"/>
      <c r="I576" s="15"/>
      <c r="J576" s="15"/>
      <c r="N576" s="24"/>
      <c r="O576" s="24"/>
      <c r="P576" s="24"/>
      <c r="Q576" s="24"/>
      <c r="R576" s="24"/>
      <c r="S576" s="24"/>
      <c r="T576" s="24"/>
      <c r="U576" s="15"/>
    </row>
    <row r="577" spans="1:21">
      <c r="A577" s="11"/>
      <c r="B577" s="15"/>
      <c r="C577" s="15"/>
      <c r="D577" s="15"/>
      <c r="E577" s="15"/>
      <c r="F577" s="15"/>
      <c r="G577" s="15"/>
      <c r="H577" s="15"/>
      <c r="I577" s="15"/>
      <c r="J577" s="15"/>
      <c r="N577" s="24"/>
      <c r="O577" s="24"/>
      <c r="P577" s="24"/>
      <c r="Q577" s="24"/>
      <c r="R577" s="24"/>
      <c r="S577" s="24"/>
      <c r="T577" s="24"/>
      <c r="U577" s="15"/>
    </row>
    <row r="578" spans="1:21">
      <c r="A578" s="11"/>
      <c r="B578" s="15"/>
      <c r="C578" s="15"/>
      <c r="D578" s="15"/>
      <c r="E578" s="15"/>
      <c r="F578" s="15"/>
      <c r="G578" s="15"/>
      <c r="H578" s="15"/>
      <c r="I578" s="15"/>
      <c r="J578" s="15"/>
      <c r="N578" s="24"/>
      <c r="O578" s="24"/>
      <c r="P578" s="24"/>
      <c r="Q578" s="24"/>
      <c r="R578" s="24"/>
      <c r="S578" s="24"/>
      <c r="T578" s="24"/>
      <c r="U578" s="15"/>
    </row>
    <row r="579" spans="1:21">
      <c r="A579" s="11"/>
      <c r="B579" s="15"/>
      <c r="C579" s="15"/>
      <c r="D579" s="15"/>
      <c r="E579" s="15"/>
      <c r="F579" s="15"/>
      <c r="G579" s="15"/>
      <c r="H579" s="15"/>
      <c r="I579" s="15"/>
      <c r="J579" s="15"/>
      <c r="N579" s="24"/>
      <c r="O579" s="24"/>
      <c r="P579" s="24"/>
      <c r="Q579" s="24"/>
      <c r="R579" s="24"/>
      <c r="S579" s="24"/>
      <c r="T579" s="24"/>
      <c r="U579" s="15"/>
    </row>
    <row r="580" spans="1:21">
      <c r="A580" s="11"/>
      <c r="B580" s="15"/>
      <c r="C580" s="15"/>
      <c r="D580" s="15"/>
      <c r="E580" s="15"/>
      <c r="F580" s="15"/>
      <c r="G580" s="15"/>
      <c r="H580" s="15"/>
      <c r="I580" s="15"/>
      <c r="J580" s="15"/>
      <c r="N580" s="24"/>
      <c r="O580" s="24"/>
      <c r="P580" s="24"/>
      <c r="Q580" s="24"/>
      <c r="R580" s="24"/>
      <c r="S580" s="24"/>
      <c r="T580" s="24"/>
      <c r="U580" s="15"/>
    </row>
    <row r="581" spans="1:21">
      <c r="A581" s="11"/>
      <c r="B581" s="15"/>
      <c r="C581" s="15"/>
      <c r="D581" s="15"/>
      <c r="E581" s="15"/>
      <c r="F581" s="15"/>
      <c r="G581" s="15"/>
      <c r="H581" s="15"/>
      <c r="I581" s="15"/>
      <c r="J581" s="15"/>
      <c r="N581" s="24"/>
      <c r="O581" s="24"/>
      <c r="P581" s="24"/>
      <c r="Q581" s="24"/>
      <c r="R581" s="24"/>
      <c r="S581" s="24"/>
      <c r="T581" s="24"/>
      <c r="U581" s="15"/>
    </row>
    <row r="582" spans="1:21">
      <c r="A582" s="11"/>
      <c r="B582" s="15"/>
      <c r="C582" s="15"/>
      <c r="D582" s="15"/>
      <c r="E582" s="15"/>
      <c r="F582" s="15"/>
      <c r="G582" s="15"/>
      <c r="H582" s="15"/>
      <c r="I582" s="15"/>
      <c r="J582" s="15"/>
      <c r="N582" s="24"/>
      <c r="O582" s="24"/>
      <c r="P582" s="24"/>
      <c r="Q582" s="24"/>
      <c r="R582" s="24"/>
      <c r="S582" s="24"/>
      <c r="T582" s="24"/>
      <c r="U582" s="15"/>
    </row>
    <row r="583" spans="1:21">
      <c r="A583" s="11"/>
      <c r="B583" s="15"/>
      <c r="C583" s="15"/>
      <c r="D583" s="15"/>
      <c r="E583" s="15"/>
      <c r="F583" s="15"/>
      <c r="G583" s="15"/>
      <c r="H583" s="15"/>
      <c r="I583" s="15"/>
      <c r="J583" s="15"/>
      <c r="N583" s="24"/>
      <c r="O583" s="24"/>
      <c r="P583" s="24"/>
      <c r="Q583" s="24"/>
      <c r="R583" s="24"/>
      <c r="S583" s="24"/>
      <c r="T583" s="24"/>
      <c r="U583" s="15"/>
    </row>
    <row r="584" spans="1:21">
      <c r="A584" s="11"/>
      <c r="B584" s="15"/>
      <c r="C584" s="15"/>
      <c r="D584" s="15"/>
      <c r="E584" s="15"/>
      <c r="F584" s="15"/>
      <c r="G584" s="15"/>
      <c r="H584" s="15"/>
      <c r="I584" s="15"/>
      <c r="J584" s="15"/>
      <c r="N584" s="24"/>
      <c r="O584" s="24"/>
      <c r="P584" s="24"/>
      <c r="Q584" s="24"/>
      <c r="R584" s="24"/>
      <c r="S584" s="24"/>
      <c r="T584" s="24"/>
      <c r="U584" s="15"/>
    </row>
    <row r="585" spans="1:21">
      <c r="A585" s="11"/>
      <c r="B585" s="15"/>
      <c r="C585" s="15"/>
      <c r="D585" s="15"/>
      <c r="E585" s="15"/>
      <c r="F585" s="15"/>
      <c r="G585" s="15"/>
      <c r="H585" s="15"/>
      <c r="I585" s="15"/>
      <c r="J585" s="15"/>
      <c r="N585" s="24"/>
      <c r="O585" s="24"/>
      <c r="P585" s="24"/>
      <c r="Q585" s="24"/>
      <c r="R585" s="24"/>
      <c r="S585" s="24"/>
      <c r="T585" s="24"/>
      <c r="U585" s="15"/>
    </row>
    <row r="586" spans="1:21">
      <c r="A586" s="11"/>
      <c r="B586" s="15"/>
      <c r="C586" s="15"/>
      <c r="D586" s="15"/>
      <c r="E586" s="15"/>
      <c r="F586" s="15"/>
      <c r="G586" s="15"/>
      <c r="H586" s="15"/>
      <c r="I586" s="15"/>
      <c r="J586" s="15"/>
      <c r="N586" s="24"/>
      <c r="O586" s="24"/>
      <c r="P586" s="24"/>
      <c r="Q586" s="24"/>
      <c r="R586" s="24"/>
      <c r="S586" s="24"/>
      <c r="T586" s="24"/>
      <c r="U586" s="15"/>
    </row>
    <row r="587" spans="1:21">
      <c r="A587" s="11"/>
      <c r="B587" s="15"/>
      <c r="C587" s="15"/>
      <c r="D587" s="15"/>
      <c r="E587" s="15"/>
      <c r="F587" s="15"/>
      <c r="G587" s="15"/>
      <c r="H587" s="15"/>
      <c r="I587" s="15"/>
      <c r="J587" s="15"/>
      <c r="N587" s="24"/>
      <c r="O587" s="24"/>
      <c r="P587" s="24"/>
      <c r="Q587" s="24"/>
      <c r="R587" s="24"/>
      <c r="S587" s="24"/>
      <c r="T587" s="24"/>
      <c r="U587" s="15"/>
    </row>
    <row r="588" spans="1:21">
      <c r="A588" s="11"/>
      <c r="B588" s="15"/>
      <c r="C588" s="15"/>
      <c r="D588" s="15"/>
      <c r="E588" s="15"/>
      <c r="F588" s="15"/>
      <c r="G588" s="15"/>
      <c r="H588" s="15"/>
      <c r="I588" s="15"/>
      <c r="J588" s="15"/>
      <c r="N588" s="24"/>
      <c r="O588" s="24"/>
      <c r="P588" s="24"/>
      <c r="Q588" s="24"/>
      <c r="R588" s="24"/>
      <c r="S588" s="24"/>
      <c r="T588" s="24"/>
      <c r="U588" s="15"/>
    </row>
    <row r="589" spans="1:21">
      <c r="A589" s="11"/>
      <c r="B589" s="15"/>
      <c r="C589" s="15"/>
      <c r="D589" s="15"/>
      <c r="E589" s="15"/>
      <c r="F589" s="15"/>
      <c r="G589" s="15"/>
      <c r="H589" s="15"/>
      <c r="I589" s="15"/>
      <c r="J589" s="15"/>
      <c r="N589" s="24"/>
      <c r="O589" s="24"/>
      <c r="P589" s="24"/>
      <c r="Q589" s="24"/>
      <c r="R589" s="24"/>
      <c r="S589" s="24"/>
      <c r="T589" s="24"/>
      <c r="U589" s="15"/>
    </row>
    <row r="590" spans="1:21">
      <c r="A590" s="11"/>
      <c r="B590" s="15"/>
      <c r="C590" s="15"/>
      <c r="D590" s="15"/>
      <c r="E590" s="15"/>
      <c r="F590" s="15"/>
      <c r="G590" s="15"/>
      <c r="H590" s="15"/>
      <c r="I590" s="15"/>
      <c r="J590" s="15"/>
      <c r="N590" s="24"/>
      <c r="O590" s="24"/>
      <c r="P590" s="24"/>
      <c r="Q590" s="24"/>
      <c r="R590" s="24"/>
      <c r="S590" s="24"/>
      <c r="T590" s="24"/>
      <c r="U590" s="15"/>
    </row>
    <row r="591" spans="1:21">
      <c r="A591" s="11"/>
      <c r="B591" s="15"/>
      <c r="C591" s="15"/>
      <c r="D591" s="15"/>
      <c r="E591" s="15"/>
      <c r="F591" s="15"/>
      <c r="G591" s="15"/>
      <c r="H591" s="15"/>
      <c r="I591" s="15"/>
      <c r="J591" s="15"/>
      <c r="N591" s="24"/>
      <c r="O591" s="24"/>
      <c r="P591" s="24"/>
      <c r="Q591" s="24"/>
      <c r="R591" s="24"/>
      <c r="S591" s="24"/>
      <c r="T591" s="24"/>
      <c r="U591" s="15"/>
    </row>
    <row r="592" spans="1:21">
      <c r="A592" s="11"/>
      <c r="B592" s="15"/>
      <c r="C592" s="15"/>
      <c r="D592" s="15"/>
      <c r="E592" s="15"/>
      <c r="F592" s="15"/>
      <c r="G592" s="15"/>
      <c r="H592" s="15"/>
      <c r="I592" s="15"/>
      <c r="J592" s="15"/>
      <c r="N592" s="24"/>
      <c r="O592" s="24"/>
      <c r="P592" s="24"/>
      <c r="Q592" s="24"/>
      <c r="R592" s="24"/>
      <c r="S592" s="24"/>
      <c r="T592" s="24"/>
      <c r="U592" s="15"/>
    </row>
    <row r="593" spans="1:21">
      <c r="A593" s="11"/>
      <c r="B593" s="15"/>
      <c r="C593" s="15"/>
      <c r="D593" s="15"/>
      <c r="E593" s="15"/>
      <c r="F593" s="15"/>
      <c r="G593" s="15"/>
      <c r="H593" s="15"/>
      <c r="I593" s="15"/>
      <c r="J593" s="15"/>
      <c r="N593" s="24"/>
      <c r="O593" s="24"/>
      <c r="P593" s="24"/>
      <c r="Q593" s="24"/>
      <c r="R593" s="24"/>
      <c r="S593" s="24"/>
      <c r="T593" s="24"/>
      <c r="U593" s="15"/>
    </row>
    <row r="594" spans="1:21">
      <c r="A594" s="11"/>
      <c r="B594" s="15"/>
      <c r="C594" s="15"/>
      <c r="D594" s="15"/>
      <c r="E594" s="15"/>
      <c r="F594" s="15"/>
      <c r="G594" s="15"/>
      <c r="H594" s="15"/>
      <c r="I594" s="15"/>
      <c r="J594" s="15"/>
      <c r="N594" s="24"/>
      <c r="O594" s="24"/>
      <c r="P594" s="24"/>
      <c r="Q594" s="24"/>
      <c r="R594" s="24"/>
      <c r="S594" s="24"/>
      <c r="T594" s="24"/>
      <c r="U594" s="15"/>
    </row>
    <row r="595" spans="1:21">
      <c r="A595" s="11"/>
      <c r="B595" s="15"/>
      <c r="C595" s="15"/>
      <c r="D595" s="15"/>
      <c r="E595" s="15"/>
      <c r="F595" s="15"/>
      <c r="G595" s="15"/>
      <c r="H595" s="15"/>
      <c r="I595" s="15"/>
      <c r="J595" s="15"/>
      <c r="N595" s="24"/>
      <c r="O595" s="24"/>
      <c r="P595" s="24"/>
      <c r="Q595" s="24"/>
      <c r="R595" s="24"/>
      <c r="S595" s="24"/>
      <c r="T595" s="24"/>
      <c r="U595" s="15"/>
    </row>
    <row r="596" spans="1:21">
      <c r="A596" s="11"/>
      <c r="B596" s="15"/>
      <c r="C596" s="15"/>
      <c r="D596" s="15"/>
      <c r="E596" s="15"/>
      <c r="F596" s="15"/>
      <c r="G596" s="15"/>
      <c r="H596" s="15"/>
      <c r="I596" s="15"/>
      <c r="J596" s="15"/>
      <c r="N596" s="24"/>
      <c r="O596" s="24"/>
      <c r="P596" s="24"/>
      <c r="Q596" s="24"/>
      <c r="R596" s="24"/>
      <c r="S596" s="24"/>
      <c r="T596" s="24"/>
      <c r="U596" s="15"/>
    </row>
    <row r="597" spans="1:21">
      <c r="A597" s="11"/>
      <c r="B597" s="15"/>
      <c r="C597" s="15"/>
      <c r="D597" s="15"/>
      <c r="E597" s="15"/>
      <c r="F597" s="15"/>
      <c r="G597" s="15"/>
      <c r="H597" s="15"/>
      <c r="I597" s="15"/>
      <c r="J597" s="15"/>
      <c r="N597" s="24"/>
      <c r="O597" s="24"/>
      <c r="P597" s="24"/>
      <c r="Q597" s="24"/>
      <c r="R597" s="24"/>
      <c r="S597" s="24"/>
      <c r="T597" s="24"/>
      <c r="U597" s="15"/>
    </row>
    <row r="598" spans="1:21">
      <c r="A598" s="11"/>
      <c r="B598" s="15"/>
      <c r="C598" s="15"/>
      <c r="D598" s="15"/>
      <c r="E598" s="15"/>
      <c r="F598" s="15"/>
      <c r="G598" s="15"/>
      <c r="H598" s="15"/>
      <c r="I598" s="15"/>
      <c r="J598" s="15"/>
      <c r="N598" s="24"/>
      <c r="O598" s="24"/>
      <c r="P598" s="24"/>
      <c r="Q598" s="24"/>
      <c r="R598" s="24"/>
      <c r="S598" s="24"/>
      <c r="T598" s="24"/>
      <c r="U598" s="15"/>
    </row>
    <row r="599" spans="1:21">
      <c r="A599" s="11"/>
      <c r="B599" s="15"/>
      <c r="C599" s="15"/>
      <c r="D599" s="15"/>
      <c r="E599" s="15"/>
      <c r="F599" s="15"/>
      <c r="G599" s="15"/>
      <c r="H599" s="15"/>
      <c r="I599" s="15"/>
      <c r="J599" s="15"/>
      <c r="N599" s="24"/>
      <c r="O599" s="24"/>
      <c r="P599" s="24"/>
      <c r="Q599" s="24"/>
      <c r="R599" s="24"/>
      <c r="S599" s="24"/>
      <c r="T599" s="24"/>
      <c r="U599" s="15"/>
    </row>
    <row r="600" spans="1:21">
      <c r="A600" s="11"/>
      <c r="B600" s="15"/>
      <c r="C600" s="15"/>
      <c r="D600" s="15"/>
      <c r="E600" s="15"/>
      <c r="F600" s="15"/>
      <c r="G600" s="15"/>
      <c r="H600" s="15"/>
      <c r="I600" s="15"/>
      <c r="J600" s="15"/>
      <c r="N600" s="24"/>
      <c r="O600" s="24"/>
      <c r="P600" s="24"/>
      <c r="Q600" s="24"/>
      <c r="R600" s="24"/>
      <c r="S600" s="24"/>
      <c r="T600" s="24"/>
      <c r="U600" s="15"/>
    </row>
    <row r="601" spans="1:21">
      <c r="A601" s="11"/>
      <c r="B601" s="15"/>
      <c r="C601" s="15"/>
      <c r="D601" s="15"/>
      <c r="E601" s="15"/>
      <c r="F601" s="15"/>
      <c r="G601" s="15"/>
      <c r="H601" s="15"/>
      <c r="I601" s="15"/>
      <c r="J601" s="15"/>
      <c r="N601" s="24"/>
      <c r="O601" s="24"/>
      <c r="P601" s="24"/>
      <c r="Q601" s="24"/>
      <c r="R601" s="24"/>
      <c r="S601" s="24"/>
      <c r="T601" s="24"/>
      <c r="U601" s="15"/>
    </row>
    <row r="602" spans="1:21">
      <c r="A602" s="11"/>
      <c r="B602" s="15"/>
      <c r="C602" s="15"/>
      <c r="D602" s="15"/>
      <c r="E602" s="15"/>
      <c r="F602" s="15"/>
      <c r="G602" s="15"/>
      <c r="H602" s="15"/>
      <c r="I602" s="15"/>
      <c r="J602" s="15"/>
      <c r="N602" s="24"/>
      <c r="O602" s="24"/>
      <c r="P602" s="24"/>
      <c r="Q602" s="24"/>
      <c r="R602" s="24"/>
      <c r="S602" s="24"/>
      <c r="T602" s="24"/>
      <c r="U602" s="15"/>
    </row>
    <row r="603" spans="1:21">
      <c r="A603" s="11"/>
      <c r="B603" s="15"/>
      <c r="C603" s="15"/>
      <c r="D603" s="15"/>
      <c r="E603" s="15"/>
      <c r="F603" s="15"/>
      <c r="G603" s="15"/>
      <c r="H603" s="15"/>
      <c r="I603" s="15"/>
      <c r="J603" s="15"/>
      <c r="N603" s="24"/>
      <c r="O603" s="24"/>
      <c r="P603" s="24"/>
      <c r="Q603" s="24"/>
      <c r="R603" s="24"/>
      <c r="S603" s="24"/>
      <c r="T603" s="24"/>
      <c r="U603" s="15"/>
    </row>
    <row r="604" spans="1:21">
      <c r="A604" s="11"/>
      <c r="B604" s="15"/>
      <c r="C604" s="15"/>
      <c r="D604" s="15"/>
      <c r="E604" s="15"/>
      <c r="F604" s="15"/>
      <c r="G604" s="15"/>
      <c r="H604" s="15"/>
      <c r="I604" s="15"/>
      <c r="J604" s="15"/>
      <c r="N604" s="24"/>
      <c r="O604" s="24"/>
      <c r="P604" s="24"/>
      <c r="Q604" s="24"/>
      <c r="R604" s="24"/>
      <c r="S604" s="24"/>
      <c r="T604" s="24"/>
      <c r="U604" s="15"/>
    </row>
    <row r="605" spans="1:21">
      <c r="A605" s="11"/>
      <c r="B605" s="15"/>
      <c r="C605" s="15"/>
      <c r="D605" s="15"/>
      <c r="E605" s="15"/>
      <c r="F605" s="15"/>
      <c r="G605" s="15"/>
      <c r="H605" s="15"/>
      <c r="I605" s="15"/>
      <c r="J605" s="15"/>
      <c r="N605" s="24"/>
      <c r="O605" s="24"/>
      <c r="P605" s="24"/>
      <c r="Q605" s="24"/>
      <c r="R605" s="24"/>
      <c r="S605" s="24"/>
      <c r="T605" s="24"/>
      <c r="U605" s="15"/>
    </row>
    <row r="606" spans="1:21">
      <c r="A606" s="11"/>
      <c r="B606" s="15"/>
      <c r="C606" s="15"/>
      <c r="D606" s="15"/>
      <c r="E606" s="15"/>
      <c r="F606" s="15"/>
      <c r="G606" s="15"/>
      <c r="H606" s="15"/>
      <c r="I606" s="15"/>
      <c r="J606" s="15"/>
      <c r="N606" s="24"/>
      <c r="O606" s="24"/>
      <c r="P606" s="24"/>
      <c r="Q606" s="24"/>
      <c r="R606" s="24"/>
      <c r="S606" s="24"/>
      <c r="T606" s="24"/>
      <c r="U606" s="15"/>
    </row>
    <row r="607" spans="1:21">
      <c r="A607" s="11"/>
      <c r="B607" s="15"/>
      <c r="C607" s="15"/>
      <c r="D607" s="15"/>
      <c r="E607" s="15"/>
      <c r="F607" s="15"/>
      <c r="G607" s="15"/>
      <c r="H607" s="15"/>
      <c r="I607" s="15"/>
      <c r="J607" s="15"/>
      <c r="N607" s="24"/>
      <c r="O607" s="24"/>
      <c r="P607" s="24"/>
      <c r="Q607" s="24"/>
      <c r="R607" s="24"/>
      <c r="S607" s="24"/>
      <c r="T607" s="24"/>
      <c r="U607" s="15"/>
    </row>
    <row r="608" spans="1:21">
      <c r="A608" s="11"/>
      <c r="B608" s="15"/>
      <c r="C608" s="15"/>
      <c r="D608" s="15"/>
      <c r="E608" s="15"/>
      <c r="F608" s="15"/>
      <c r="G608" s="15"/>
      <c r="H608" s="15"/>
      <c r="I608" s="15"/>
      <c r="J608" s="15"/>
      <c r="N608" s="24"/>
      <c r="O608" s="24"/>
      <c r="P608" s="24"/>
      <c r="Q608" s="24"/>
      <c r="R608" s="24"/>
      <c r="S608" s="24"/>
      <c r="T608" s="24"/>
      <c r="U608" s="15"/>
    </row>
    <row r="609" spans="1:21">
      <c r="A609" s="11"/>
      <c r="B609" s="15"/>
      <c r="C609" s="15"/>
      <c r="D609" s="15"/>
      <c r="E609" s="15"/>
      <c r="F609" s="15"/>
      <c r="G609" s="15"/>
      <c r="H609" s="15"/>
      <c r="I609" s="15"/>
      <c r="J609" s="15"/>
      <c r="N609" s="24"/>
      <c r="O609" s="24"/>
      <c r="P609" s="24"/>
      <c r="Q609" s="24"/>
      <c r="R609" s="24"/>
      <c r="S609" s="24"/>
      <c r="T609" s="24"/>
      <c r="U609" s="15"/>
    </row>
    <row r="610" spans="1:21">
      <c r="A610" s="11"/>
      <c r="B610" s="15"/>
      <c r="C610" s="15"/>
      <c r="D610" s="15"/>
      <c r="E610" s="15"/>
      <c r="F610" s="15"/>
      <c r="G610" s="15"/>
      <c r="H610" s="15"/>
      <c r="I610" s="15"/>
      <c r="J610" s="15"/>
      <c r="N610" s="24"/>
      <c r="O610" s="24"/>
      <c r="P610" s="24"/>
      <c r="Q610" s="24"/>
      <c r="R610" s="24"/>
      <c r="S610" s="24"/>
      <c r="T610" s="24"/>
      <c r="U610" s="15"/>
    </row>
    <row r="611" spans="1:21">
      <c r="A611" s="11"/>
      <c r="B611" s="15"/>
      <c r="C611" s="15"/>
      <c r="D611" s="15"/>
      <c r="E611" s="15"/>
      <c r="F611" s="15"/>
      <c r="G611" s="15"/>
      <c r="H611" s="15"/>
      <c r="I611" s="15"/>
      <c r="J611" s="15"/>
      <c r="N611" s="24"/>
      <c r="O611" s="24"/>
      <c r="P611" s="24"/>
      <c r="Q611" s="24"/>
      <c r="R611" s="24"/>
      <c r="S611" s="24"/>
      <c r="T611" s="24"/>
      <c r="U611" s="15"/>
    </row>
    <row r="612" spans="1:21">
      <c r="A612" s="11"/>
      <c r="B612" s="15"/>
      <c r="C612" s="15"/>
      <c r="D612" s="15"/>
      <c r="E612" s="15"/>
      <c r="F612" s="15"/>
      <c r="G612" s="15"/>
      <c r="H612" s="15"/>
      <c r="I612" s="15"/>
      <c r="J612" s="15"/>
      <c r="N612" s="24"/>
      <c r="O612" s="24"/>
      <c r="P612" s="24"/>
      <c r="Q612" s="24"/>
      <c r="R612" s="24"/>
      <c r="S612" s="24"/>
      <c r="T612" s="24"/>
      <c r="U612" s="15"/>
    </row>
    <row r="613" spans="1:21">
      <c r="A613" s="11"/>
      <c r="B613" s="15"/>
      <c r="C613" s="15"/>
      <c r="D613" s="15"/>
      <c r="E613" s="15"/>
      <c r="F613" s="15"/>
      <c r="G613" s="15"/>
      <c r="H613" s="15"/>
      <c r="I613" s="15"/>
      <c r="J613" s="15"/>
      <c r="N613" s="24"/>
      <c r="O613" s="24"/>
      <c r="P613" s="24"/>
      <c r="Q613" s="24"/>
      <c r="R613" s="24"/>
      <c r="S613" s="24"/>
      <c r="T613" s="24"/>
      <c r="U613" s="15"/>
    </row>
    <row r="614" spans="1:21">
      <c r="A614" s="11"/>
      <c r="B614" s="15"/>
      <c r="C614" s="15"/>
      <c r="D614" s="15"/>
      <c r="E614" s="15"/>
      <c r="F614" s="15"/>
      <c r="G614" s="15"/>
      <c r="H614" s="15"/>
      <c r="I614" s="15"/>
      <c r="J614" s="15"/>
      <c r="N614" s="24"/>
      <c r="O614" s="24"/>
      <c r="P614" s="24"/>
      <c r="Q614" s="24"/>
      <c r="R614" s="24"/>
      <c r="S614" s="24"/>
      <c r="T614" s="24"/>
      <c r="U614" s="15"/>
    </row>
    <row r="615" spans="1:21">
      <c r="A615" s="11"/>
      <c r="B615" s="15"/>
      <c r="C615" s="15"/>
      <c r="D615" s="15"/>
      <c r="E615" s="15"/>
      <c r="F615" s="15"/>
      <c r="G615" s="15"/>
      <c r="H615" s="15"/>
      <c r="I615" s="15"/>
      <c r="J615" s="15"/>
      <c r="N615" s="24"/>
      <c r="O615" s="24"/>
      <c r="P615" s="24"/>
      <c r="Q615" s="24"/>
      <c r="R615" s="24"/>
      <c r="S615" s="24"/>
      <c r="T615" s="24"/>
      <c r="U615" s="15"/>
    </row>
    <row r="616" spans="1:21">
      <c r="A616" s="11"/>
      <c r="B616" s="15"/>
      <c r="C616" s="15"/>
      <c r="D616" s="15"/>
      <c r="E616" s="15"/>
      <c r="F616" s="15"/>
      <c r="G616" s="15"/>
      <c r="H616" s="15"/>
      <c r="I616" s="15"/>
      <c r="J616" s="15"/>
      <c r="N616" s="24"/>
      <c r="O616" s="24"/>
      <c r="P616" s="24"/>
      <c r="Q616" s="24"/>
      <c r="R616" s="24"/>
      <c r="S616" s="24"/>
      <c r="T616" s="24"/>
      <c r="U616" s="15"/>
    </row>
    <row r="617" spans="1:21">
      <c r="A617" s="11"/>
      <c r="B617" s="15"/>
      <c r="C617" s="15"/>
      <c r="D617" s="15"/>
      <c r="E617" s="15"/>
      <c r="F617" s="15"/>
      <c r="G617" s="15"/>
      <c r="H617" s="15"/>
      <c r="I617" s="15"/>
      <c r="J617" s="15"/>
      <c r="N617" s="24"/>
      <c r="O617" s="24"/>
      <c r="P617" s="24"/>
      <c r="Q617" s="24"/>
      <c r="R617" s="24"/>
      <c r="S617" s="24"/>
      <c r="T617" s="24"/>
      <c r="U617" s="15"/>
    </row>
    <row r="618" spans="1:21">
      <c r="A618" s="11"/>
      <c r="B618" s="15"/>
      <c r="C618" s="15"/>
      <c r="D618" s="15"/>
      <c r="E618" s="15"/>
      <c r="F618" s="15"/>
      <c r="G618" s="15"/>
      <c r="H618" s="15"/>
      <c r="I618" s="15"/>
      <c r="J618" s="15"/>
      <c r="N618" s="24"/>
      <c r="O618" s="24"/>
      <c r="P618" s="24"/>
      <c r="Q618" s="24"/>
      <c r="R618" s="24"/>
      <c r="S618" s="24"/>
      <c r="T618" s="24"/>
      <c r="U618" s="15"/>
    </row>
    <row r="619" spans="1:21">
      <c r="A619" s="11"/>
      <c r="B619" s="15"/>
      <c r="C619" s="15"/>
      <c r="D619" s="15"/>
      <c r="E619" s="15"/>
      <c r="F619" s="15"/>
      <c r="G619" s="15"/>
      <c r="H619" s="15"/>
      <c r="I619" s="15"/>
      <c r="J619" s="15"/>
      <c r="N619" s="24"/>
      <c r="O619" s="24"/>
      <c r="P619" s="24"/>
      <c r="Q619" s="24"/>
      <c r="R619" s="24"/>
      <c r="S619" s="24"/>
      <c r="T619" s="24"/>
      <c r="U619" s="15"/>
    </row>
    <row r="620" spans="1:21">
      <c r="A620" s="11"/>
      <c r="B620" s="15"/>
      <c r="C620" s="15"/>
      <c r="D620" s="15"/>
      <c r="E620" s="15"/>
      <c r="F620" s="15"/>
      <c r="G620" s="15"/>
      <c r="H620" s="15"/>
      <c r="I620" s="15"/>
      <c r="J620" s="15"/>
      <c r="N620" s="24"/>
      <c r="O620" s="24"/>
      <c r="P620" s="24"/>
      <c r="Q620" s="24"/>
      <c r="R620" s="24"/>
      <c r="S620" s="24"/>
      <c r="T620" s="24"/>
      <c r="U620" s="15"/>
    </row>
    <row r="621" spans="1:21">
      <c r="A621" s="11"/>
      <c r="B621" s="15"/>
      <c r="C621" s="15"/>
      <c r="D621" s="15"/>
      <c r="E621" s="15"/>
      <c r="F621" s="15"/>
      <c r="G621" s="15"/>
      <c r="H621" s="15"/>
      <c r="I621" s="15"/>
      <c r="J621" s="15"/>
      <c r="N621" s="24"/>
      <c r="O621" s="24"/>
      <c r="P621" s="24"/>
      <c r="Q621" s="24"/>
      <c r="R621" s="24"/>
      <c r="S621" s="24"/>
      <c r="T621" s="24"/>
      <c r="U621" s="15"/>
    </row>
    <row r="622" spans="1:21">
      <c r="A622" s="11"/>
      <c r="B622" s="15"/>
      <c r="C622" s="15"/>
      <c r="D622" s="15"/>
      <c r="E622" s="15"/>
      <c r="F622" s="15"/>
      <c r="G622" s="15"/>
      <c r="H622" s="15"/>
      <c r="I622" s="15"/>
      <c r="J622" s="15"/>
      <c r="N622" s="24"/>
      <c r="O622" s="24"/>
      <c r="P622" s="24"/>
      <c r="Q622" s="24"/>
      <c r="R622" s="24"/>
      <c r="S622" s="24"/>
      <c r="T622" s="24"/>
      <c r="U622" s="15"/>
    </row>
    <row r="623" spans="1:21">
      <c r="A623" s="11"/>
      <c r="B623" s="15"/>
      <c r="C623" s="15"/>
      <c r="D623" s="15"/>
      <c r="E623" s="15"/>
      <c r="F623" s="15"/>
      <c r="G623" s="15"/>
      <c r="H623" s="15"/>
      <c r="I623" s="15"/>
      <c r="J623" s="15"/>
      <c r="N623" s="24"/>
      <c r="O623" s="24"/>
      <c r="P623" s="24"/>
      <c r="Q623" s="24"/>
      <c r="R623" s="24"/>
      <c r="S623" s="24"/>
      <c r="T623" s="24"/>
      <c r="U623" s="15"/>
    </row>
    <row r="624" spans="1:21">
      <c r="A624" s="11"/>
      <c r="B624" s="15"/>
      <c r="C624" s="15"/>
      <c r="D624" s="15"/>
      <c r="E624" s="15"/>
      <c r="F624" s="15"/>
      <c r="G624" s="15"/>
      <c r="H624" s="15"/>
      <c r="I624" s="15"/>
      <c r="J624" s="15"/>
      <c r="N624" s="24"/>
      <c r="O624" s="24"/>
      <c r="P624" s="24"/>
      <c r="Q624" s="24"/>
      <c r="R624" s="24"/>
      <c r="S624" s="24"/>
      <c r="T624" s="24"/>
      <c r="U624" s="15"/>
    </row>
    <row r="625" spans="1:21">
      <c r="A625" s="11"/>
      <c r="B625" s="15"/>
      <c r="C625" s="15"/>
      <c r="D625" s="15"/>
      <c r="E625" s="15"/>
      <c r="F625" s="15"/>
      <c r="G625" s="15"/>
      <c r="H625" s="15"/>
      <c r="I625" s="15"/>
      <c r="J625" s="15"/>
      <c r="N625" s="24"/>
      <c r="O625" s="24"/>
      <c r="P625" s="24"/>
      <c r="Q625" s="24"/>
      <c r="R625" s="24"/>
      <c r="S625" s="24"/>
      <c r="T625" s="24"/>
      <c r="U625" s="15"/>
    </row>
    <row r="626" spans="1:21">
      <c r="A626" s="11"/>
      <c r="B626" s="15"/>
      <c r="C626" s="15"/>
      <c r="D626" s="15"/>
      <c r="E626" s="15"/>
      <c r="F626" s="15"/>
      <c r="G626" s="15"/>
      <c r="H626" s="15"/>
      <c r="I626" s="15"/>
      <c r="J626" s="15"/>
      <c r="N626" s="24"/>
      <c r="O626" s="24"/>
      <c r="P626" s="24"/>
      <c r="Q626" s="24"/>
      <c r="R626" s="24"/>
      <c r="S626" s="24"/>
      <c r="T626" s="24"/>
      <c r="U626" s="15"/>
    </row>
    <row r="627" spans="1:21">
      <c r="A627" s="11"/>
      <c r="B627" s="15"/>
      <c r="C627" s="15"/>
      <c r="D627" s="15"/>
      <c r="E627" s="15"/>
      <c r="F627" s="15"/>
      <c r="G627" s="15"/>
      <c r="H627" s="15"/>
      <c r="I627" s="15"/>
      <c r="J627" s="15"/>
      <c r="N627" s="24"/>
      <c r="O627" s="24"/>
      <c r="P627" s="24"/>
      <c r="Q627" s="24"/>
      <c r="R627" s="24"/>
      <c r="S627" s="24"/>
      <c r="T627" s="24"/>
      <c r="U627" s="15"/>
    </row>
    <row r="628" spans="1:21">
      <c r="A628" s="11"/>
      <c r="B628" s="15"/>
      <c r="C628" s="15"/>
      <c r="D628" s="15"/>
      <c r="E628" s="15"/>
      <c r="F628" s="15"/>
      <c r="G628" s="15"/>
      <c r="H628" s="15"/>
      <c r="I628" s="15"/>
      <c r="J628" s="15"/>
      <c r="N628" s="24"/>
      <c r="O628" s="24"/>
      <c r="P628" s="24"/>
      <c r="Q628" s="24"/>
      <c r="R628" s="24"/>
      <c r="S628" s="24"/>
      <c r="T628" s="24"/>
      <c r="U628" s="15"/>
    </row>
    <row r="629" spans="1:21">
      <c r="A629" s="11"/>
      <c r="B629" s="15"/>
      <c r="C629" s="15"/>
      <c r="D629" s="15"/>
      <c r="E629" s="15"/>
      <c r="F629" s="15"/>
      <c r="G629" s="15"/>
      <c r="H629" s="15"/>
      <c r="I629" s="15"/>
      <c r="J629" s="15"/>
      <c r="N629" s="24"/>
      <c r="O629" s="24"/>
      <c r="P629" s="24"/>
      <c r="Q629" s="24"/>
      <c r="R629" s="24"/>
      <c r="S629" s="24"/>
      <c r="T629" s="24"/>
      <c r="U629" s="15"/>
    </row>
    <row r="630" spans="1:21">
      <c r="A630" s="11"/>
      <c r="B630" s="15"/>
      <c r="C630" s="15"/>
      <c r="D630" s="15"/>
      <c r="E630" s="15"/>
      <c r="F630" s="15"/>
      <c r="G630" s="15"/>
      <c r="H630" s="15"/>
      <c r="I630" s="15"/>
      <c r="J630" s="15"/>
      <c r="N630" s="24"/>
      <c r="O630" s="24"/>
      <c r="P630" s="24"/>
      <c r="Q630" s="24"/>
      <c r="R630" s="24"/>
      <c r="S630" s="24"/>
      <c r="T630" s="24"/>
      <c r="U630" s="15"/>
    </row>
    <row r="631" spans="1:21">
      <c r="A631" s="11"/>
      <c r="B631" s="15"/>
      <c r="C631" s="15"/>
      <c r="D631" s="15"/>
      <c r="E631" s="15"/>
      <c r="F631" s="15"/>
      <c r="G631" s="15"/>
      <c r="H631" s="15"/>
      <c r="I631" s="15"/>
      <c r="J631" s="15"/>
      <c r="N631" s="24"/>
      <c r="O631" s="24"/>
      <c r="P631" s="24"/>
      <c r="Q631" s="24"/>
      <c r="R631" s="24"/>
      <c r="S631" s="24"/>
      <c r="T631" s="24"/>
      <c r="U631" s="15"/>
    </row>
    <row r="632" spans="1:21">
      <c r="A632" s="11"/>
      <c r="B632" s="15"/>
      <c r="C632" s="15"/>
      <c r="D632" s="15"/>
      <c r="E632" s="15"/>
      <c r="F632" s="15"/>
      <c r="G632" s="15"/>
      <c r="H632" s="15"/>
      <c r="I632" s="15"/>
      <c r="J632" s="15"/>
      <c r="N632" s="24"/>
      <c r="O632" s="24"/>
      <c r="P632" s="24"/>
      <c r="Q632" s="24"/>
      <c r="R632" s="24"/>
      <c r="S632" s="24"/>
      <c r="T632" s="24"/>
      <c r="U632" s="15"/>
    </row>
    <row r="633" spans="1:21">
      <c r="A633" s="11"/>
      <c r="B633" s="15"/>
      <c r="C633" s="15"/>
      <c r="D633" s="15"/>
      <c r="E633" s="15"/>
      <c r="F633" s="15"/>
      <c r="G633" s="15"/>
      <c r="H633" s="15"/>
      <c r="I633" s="15"/>
      <c r="J633" s="15"/>
      <c r="N633" s="24"/>
      <c r="O633" s="24"/>
      <c r="P633" s="24"/>
      <c r="Q633" s="24"/>
      <c r="R633" s="24"/>
      <c r="S633" s="24"/>
      <c r="T633" s="24"/>
      <c r="U633" s="15"/>
    </row>
    <row r="634" spans="1:21">
      <c r="A634" s="11"/>
      <c r="B634" s="15"/>
      <c r="C634" s="15"/>
      <c r="D634" s="15"/>
      <c r="E634" s="15"/>
      <c r="F634" s="15"/>
      <c r="G634" s="15"/>
      <c r="H634" s="15"/>
      <c r="I634" s="15"/>
      <c r="J634" s="15"/>
      <c r="N634" s="24"/>
      <c r="O634" s="24"/>
      <c r="P634" s="24"/>
      <c r="Q634" s="24"/>
      <c r="R634" s="24"/>
      <c r="S634" s="24"/>
      <c r="T634" s="24"/>
      <c r="U634" s="15"/>
    </row>
    <row r="635" spans="1:21">
      <c r="A635" s="11"/>
      <c r="B635" s="15"/>
      <c r="C635" s="15"/>
      <c r="D635" s="15"/>
      <c r="E635" s="15"/>
      <c r="F635" s="15"/>
      <c r="G635" s="15"/>
      <c r="H635" s="15"/>
      <c r="I635" s="15"/>
      <c r="J635" s="15"/>
      <c r="N635" s="24"/>
      <c r="O635" s="24"/>
      <c r="P635" s="24"/>
      <c r="Q635" s="24"/>
      <c r="R635" s="24"/>
      <c r="S635" s="24"/>
      <c r="T635" s="24"/>
      <c r="U635" s="15"/>
    </row>
    <row r="636" spans="1:21">
      <c r="A636" s="11"/>
      <c r="B636" s="15"/>
      <c r="C636" s="15"/>
      <c r="D636" s="15"/>
      <c r="E636" s="15"/>
      <c r="F636" s="15"/>
      <c r="G636" s="15"/>
      <c r="H636" s="15"/>
      <c r="I636" s="15"/>
      <c r="J636" s="15"/>
      <c r="N636" s="24"/>
      <c r="O636" s="24"/>
      <c r="P636" s="24"/>
      <c r="Q636" s="24"/>
      <c r="R636" s="24"/>
      <c r="S636" s="24"/>
      <c r="T636" s="24"/>
      <c r="U636" s="15"/>
    </row>
    <row r="637" spans="1:21">
      <c r="A637" s="11"/>
      <c r="B637" s="15"/>
      <c r="C637" s="15"/>
      <c r="D637" s="15"/>
      <c r="E637" s="15"/>
      <c r="F637" s="15"/>
      <c r="G637" s="15"/>
      <c r="H637" s="15"/>
      <c r="I637" s="15"/>
      <c r="J637" s="15"/>
      <c r="N637" s="24"/>
      <c r="O637" s="24"/>
      <c r="P637" s="24"/>
      <c r="Q637" s="24"/>
      <c r="R637" s="24"/>
      <c r="S637" s="24"/>
      <c r="T637" s="24"/>
      <c r="U637" s="15"/>
    </row>
    <row r="638" spans="1:21">
      <c r="A638" s="11"/>
      <c r="B638" s="15"/>
      <c r="C638" s="15"/>
      <c r="D638" s="15"/>
      <c r="E638" s="15"/>
      <c r="F638" s="15"/>
      <c r="G638" s="15"/>
      <c r="H638" s="15"/>
      <c r="I638" s="15"/>
      <c r="J638" s="15"/>
      <c r="N638" s="24"/>
      <c r="O638" s="24"/>
      <c r="P638" s="24"/>
      <c r="Q638" s="24"/>
      <c r="R638" s="24"/>
      <c r="S638" s="24"/>
      <c r="T638" s="24"/>
      <c r="U638" s="15"/>
    </row>
    <row r="639" spans="1:21">
      <c r="A639" s="11"/>
      <c r="B639" s="15"/>
      <c r="C639" s="15"/>
      <c r="D639" s="15"/>
      <c r="E639" s="15"/>
      <c r="F639" s="15"/>
      <c r="G639" s="15"/>
      <c r="H639" s="15"/>
      <c r="I639" s="15"/>
      <c r="J639" s="15"/>
      <c r="N639" s="24"/>
      <c r="O639" s="24"/>
      <c r="P639" s="24"/>
      <c r="Q639" s="24"/>
      <c r="R639" s="24"/>
      <c r="S639" s="24"/>
      <c r="T639" s="24"/>
      <c r="U639" s="15"/>
    </row>
    <row r="640" spans="1:21">
      <c r="A640" s="11"/>
      <c r="B640" s="15"/>
      <c r="C640" s="15"/>
      <c r="D640" s="15"/>
      <c r="E640" s="15"/>
      <c r="F640" s="15"/>
      <c r="G640" s="15"/>
      <c r="H640" s="15"/>
      <c r="I640" s="15"/>
      <c r="J640" s="15"/>
      <c r="N640" s="24"/>
      <c r="O640" s="24"/>
      <c r="P640" s="24"/>
      <c r="Q640" s="24"/>
      <c r="R640" s="24"/>
      <c r="S640" s="24"/>
      <c r="T640" s="24"/>
      <c r="U640" s="15"/>
    </row>
    <row r="641" spans="1:21">
      <c r="A641" s="11"/>
      <c r="B641" s="15"/>
      <c r="C641" s="15"/>
      <c r="D641" s="15"/>
      <c r="E641" s="15"/>
      <c r="F641" s="15"/>
      <c r="G641" s="15"/>
      <c r="H641" s="15"/>
      <c r="I641" s="15"/>
      <c r="J641" s="15"/>
      <c r="N641" s="24"/>
      <c r="O641" s="24"/>
      <c r="P641" s="24"/>
      <c r="Q641" s="24"/>
      <c r="R641" s="24"/>
      <c r="S641" s="24"/>
      <c r="T641" s="24"/>
      <c r="U641" s="15"/>
    </row>
    <row r="642" spans="1:21">
      <c r="A642" s="11"/>
      <c r="B642" s="15"/>
      <c r="C642" s="15"/>
      <c r="D642" s="15"/>
      <c r="E642" s="15"/>
      <c r="F642" s="15"/>
      <c r="G642" s="15"/>
      <c r="H642" s="15"/>
      <c r="I642" s="15"/>
      <c r="J642" s="15"/>
      <c r="N642" s="24"/>
      <c r="O642" s="24"/>
      <c r="P642" s="24"/>
      <c r="Q642" s="24"/>
      <c r="R642" s="24"/>
      <c r="S642" s="24"/>
      <c r="T642" s="24"/>
      <c r="U642" s="15"/>
    </row>
    <row r="643" spans="1:21">
      <c r="A643" s="11"/>
      <c r="B643" s="15"/>
      <c r="C643" s="15"/>
      <c r="D643" s="15"/>
      <c r="E643" s="15"/>
      <c r="F643" s="15"/>
      <c r="G643" s="15"/>
      <c r="H643" s="15"/>
      <c r="I643" s="15"/>
      <c r="J643" s="15"/>
      <c r="N643" s="24"/>
      <c r="O643" s="24"/>
      <c r="P643" s="24"/>
      <c r="Q643" s="24"/>
      <c r="R643" s="24"/>
      <c r="S643" s="24"/>
      <c r="T643" s="24"/>
      <c r="U643" s="15"/>
    </row>
    <row r="644" spans="1:21">
      <c r="A644" s="11"/>
      <c r="B644" s="15"/>
      <c r="C644" s="15"/>
      <c r="D644" s="15"/>
      <c r="E644" s="15"/>
      <c r="F644" s="15"/>
      <c r="G644" s="15"/>
      <c r="H644" s="15"/>
      <c r="I644" s="15"/>
      <c r="J644" s="15"/>
      <c r="N644" s="24"/>
      <c r="O644" s="24"/>
      <c r="P644" s="24"/>
      <c r="Q644" s="24"/>
      <c r="R644" s="24"/>
      <c r="S644" s="24"/>
      <c r="T644" s="24"/>
      <c r="U644" s="15"/>
    </row>
    <row r="645" spans="1:21">
      <c r="A645" s="11"/>
      <c r="B645" s="15"/>
      <c r="C645" s="15"/>
      <c r="D645" s="15"/>
      <c r="E645" s="15"/>
      <c r="F645" s="15"/>
      <c r="G645" s="15"/>
      <c r="H645" s="15"/>
      <c r="I645" s="15"/>
      <c r="J645" s="15"/>
      <c r="N645" s="24"/>
      <c r="O645" s="24"/>
      <c r="P645" s="24"/>
      <c r="Q645" s="24"/>
      <c r="R645" s="24"/>
      <c r="S645" s="24"/>
      <c r="T645" s="24"/>
      <c r="U645" s="15"/>
    </row>
    <row r="646" spans="1:21">
      <c r="A646" s="11"/>
      <c r="B646" s="15"/>
      <c r="C646" s="15"/>
      <c r="D646" s="15"/>
      <c r="E646" s="15"/>
      <c r="F646" s="15"/>
      <c r="G646" s="15"/>
      <c r="H646" s="15"/>
      <c r="I646" s="15"/>
      <c r="J646" s="15"/>
      <c r="N646" s="24"/>
      <c r="O646" s="24"/>
      <c r="P646" s="24"/>
      <c r="Q646" s="24"/>
      <c r="R646" s="24"/>
      <c r="S646" s="24"/>
      <c r="T646" s="24"/>
      <c r="U646" s="15"/>
    </row>
    <row r="647" spans="1:21">
      <c r="A647" s="11"/>
      <c r="B647" s="15"/>
      <c r="C647" s="15"/>
      <c r="D647" s="15"/>
      <c r="E647" s="15"/>
      <c r="F647" s="15"/>
      <c r="G647" s="15"/>
      <c r="H647" s="15"/>
      <c r="I647" s="15"/>
      <c r="J647" s="15"/>
      <c r="N647" s="24"/>
      <c r="O647" s="24"/>
      <c r="P647" s="24"/>
      <c r="Q647" s="24"/>
      <c r="R647" s="24"/>
      <c r="S647" s="24"/>
      <c r="T647" s="24"/>
      <c r="U647" s="15"/>
    </row>
    <row r="648" spans="1:21">
      <c r="A648" s="11"/>
      <c r="B648" s="15"/>
      <c r="C648" s="15"/>
      <c r="D648" s="15"/>
      <c r="E648" s="15"/>
      <c r="F648" s="15"/>
      <c r="G648" s="15"/>
      <c r="H648" s="15"/>
      <c r="I648" s="15"/>
      <c r="J648" s="15"/>
      <c r="N648" s="24"/>
      <c r="O648" s="24"/>
      <c r="P648" s="24"/>
      <c r="Q648" s="24"/>
      <c r="R648" s="24"/>
      <c r="S648" s="24"/>
      <c r="T648" s="24"/>
      <c r="U648" s="15"/>
    </row>
    <row r="649" spans="1:21">
      <c r="A649" s="11"/>
      <c r="B649" s="15"/>
      <c r="C649" s="15"/>
      <c r="D649" s="15"/>
      <c r="E649" s="15"/>
      <c r="F649" s="15"/>
      <c r="G649" s="15"/>
      <c r="H649" s="15"/>
      <c r="I649" s="15"/>
      <c r="J649" s="15"/>
      <c r="N649" s="24"/>
      <c r="O649" s="24"/>
      <c r="P649" s="24"/>
      <c r="Q649" s="24"/>
      <c r="R649" s="24"/>
      <c r="S649" s="24"/>
      <c r="T649" s="24"/>
      <c r="U649" s="15"/>
    </row>
    <row r="650" spans="1:21">
      <c r="A650" s="11"/>
      <c r="B650" s="15"/>
      <c r="C650" s="15"/>
      <c r="D650" s="15"/>
      <c r="E650" s="15"/>
      <c r="F650" s="15"/>
      <c r="G650" s="15"/>
      <c r="H650" s="15"/>
      <c r="I650" s="15"/>
      <c r="J650" s="15"/>
      <c r="N650" s="24"/>
      <c r="O650" s="24"/>
      <c r="P650" s="24"/>
      <c r="Q650" s="24"/>
      <c r="R650" s="24"/>
      <c r="S650" s="24"/>
      <c r="T650" s="24"/>
      <c r="U650" s="15"/>
    </row>
    <row r="651" spans="1:21">
      <c r="A651" s="11"/>
      <c r="B651" s="15"/>
      <c r="C651" s="15"/>
      <c r="D651" s="15"/>
      <c r="E651" s="15"/>
      <c r="F651" s="15"/>
      <c r="G651" s="15"/>
      <c r="H651" s="15"/>
      <c r="I651" s="15"/>
      <c r="J651" s="15"/>
      <c r="N651" s="24"/>
      <c r="O651" s="24"/>
      <c r="P651" s="24"/>
      <c r="Q651" s="24"/>
      <c r="R651" s="24"/>
      <c r="S651" s="24"/>
      <c r="T651" s="24"/>
      <c r="U651" s="15"/>
    </row>
    <row r="652" spans="1:21">
      <c r="A652" s="11"/>
      <c r="B652" s="15"/>
      <c r="C652" s="15"/>
      <c r="D652" s="15"/>
      <c r="E652" s="15"/>
      <c r="F652" s="15"/>
      <c r="G652" s="15"/>
      <c r="H652" s="15"/>
      <c r="I652" s="15"/>
      <c r="J652" s="15"/>
      <c r="N652" s="24"/>
      <c r="O652" s="24"/>
      <c r="P652" s="24"/>
      <c r="Q652" s="24"/>
      <c r="R652" s="24"/>
      <c r="S652" s="24"/>
      <c r="T652" s="24"/>
      <c r="U652" s="15"/>
    </row>
    <row r="653" spans="1:21">
      <c r="A653" s="11"/>
      <c r="B653" s="15"/>
      <c r="C653" s="15"/>
      <c r="D653" s="15"/>
      <c r="E653" s="15"/>
      <c r="F653" s="15"/>
      <c r="G653" s="15"/>
      <c r="H653" s="15"/>
      <c r="I653" s="15"/>
      <c r="J653" s="15"/>
      <c r="N653" s="24"/>
      <c r="O653" s="24"/>
      <c r="P653" s="24"/>
      <c r="Q653" s="24"/>
      <c r="R653" s="24"/>
      <c r="S653" s="24"/>
      <c r="T653" s="24"/>
      <c r="U653" s="15"/>
    </row>
    <row r="654" spans="1:21">
      <c r="A654" s="11"/>
      <c r="B654" s="15"/>
      <c r="C654" s="15"/>
      <c r="D654" s="15"/>
      <c r="E654" s="15"/>
      <c r="F654" s="15"/>
      <c r="G654" s="15"/>
      <c r="H654" s="15"/>
      <c r="I654" s="15"/>
      <c r="J654" s="15"/>
      <c r="N654" s="24"/>
      <c r="O654" s="24"/>
      <c r="P654" s="24"/>
      <c r="Q654" s="24"/>
      <c r="R654" s="24"/>
      <c r="S654" s="24"/>
      <c r="T654" s="24"/>
      <c r="U654" s="15"/>
    </row>
    <row r="655" spans="1:21">
      <c r="A655" s="11"/>
      <c r="B655" s="15"/>
      <c r="C655" s="15"/>
      <c r="D655" s="15"/>
      <c r="E655" s="15"/>
      <c r="F655" s="15"/>
      <c r="G655" s="15"/>
      <c r="H655" s="15"/>
      <c r="I655" s="15"/>
      <c r="J655" s="15"/>
      <c r="N655" s="24"/>
      <c r="O655" s="24"/>
      <c r="P655" s="24"/>
      <c r="Q655" s="24"/>
      <c r="R655" s="24"/>
      <c r="S655" s="24"/>
      <c r="T655" s="24"/>
      <c r="U655" s="15"/>
    </row>
    <row r="656" spans="1:21">
      <c r="A656" s="11"/>
      <c r="B656" s="15"/>
      <c r="C656" s="15"/>
      <c r="D656" s="15"/>
      <c r="E656" s="15"/>
      <c r="F656" s="15"/>
      <c r="G656" s="15"/>
      <c r="H656" s="15"/>
      <c r="I656" s="15"/>
      <c r="J656" s="15"/>
      <c r="N656" s="24"/>
      <c r="O656" s="24"/>
      <c r="P656" s="24"/>
      <c r="Q656" s="24"/>
      <c r="R656" s="24"/>
      <c r="S656" s="24"/>
      <c r="T656" s="24"/>
      <c r="U656" s="15"/>
    </row>
    <row r="657" spans="1:21">
      <c r="A657" s="11"/>
      <c r="B657" s="15"/>
      <c r="C657" s="15"/>
      <c r="D657" s="15"/>
      <c r="E657" s="15"/>
      <c r="F657" s="15"/>
      <c r="G657" s="15"/>
      <c r="H657" s="15"/>
      <c r="I657" s="15"/>
      <c r="J657" s="15"/>
      <c r="N657" s="24"/>
      <c r="O657" s="24"/>
      <c r="P657" s="24"/>
      <c r="Q657" s="24"/>
      <c r="R657" s="24"/>
      <c r="S657" s="24"/>
      <c r="T657" s="24"/>
      <c r="U657" s="15"/>
    </row>
    <row r="658" spans="1:21">
      <c r="A658" s="11"/>
      <c r="B658" s="15"/>
      <c r="C658" s="15"/>
      <c r="D658" s="15"/>
      <c r="E658" s="15"/>
      <c r="F658" s="15"/>
      <c r="G658" s="15"/>
      <c r="H658" s="15"/>
      <c r="I658" s="15"/>
      <c r="J658" s="15"/>
      <c r="N658" s="24"/>
      <c r="O658" s="24"/>
      <c r="P658" s="24"/>
      <c r="Q658" s="24"/>
      <c r="R658" s="24"/>
      <c r="S658" s="24"/>
      <c r="T658" s="24"/>
      <c r="U658" s="15"/>
    </row>
    <row r="659" spans="1:21">
      <c r="A659" s="11"/>
      <c r="B659" s="15"/>
      <c r="C659" s="15"/>
      <c r="D659" s="15"/>
      <c r="E659" s="15"/>
      <c r="F659" s="15"/>
      <c r="G659" s="15"/>
      <c r="H659" s="15"/>
      <c r="I659" s="15"/>
      <c r="J659" s="15"/>
      <c r="N659" s="24"/>
      <c r="O659" s="24"/>
      <c r="P659" s="24"/>
      <c r="Q659" s="24"/>
      <c r="R659" s="24"/>
      <c r="S659" s="24"/>
      <c r="T659" s="24"/>
      <c r="U659" s="15"/>
    </row>
    <row r="660" spans="1:21">
      <c r="A660" s="11"/>
      <c r="B660" s="15"/>
      <c r="C660" s="15"/>
      <c r="D660" s="15"/>
      <c r="E660" s="15"/>
      <c r="F660" s="15"/>
      <c r="G660" s="15"/>
      <c r="H660" s="15"/>
      <c r="I660" s="15"/>
      <c r="J660" s="15"/>
      <c r="N660" s="24"/>
      <c r="O660" s="24"/>
      <c r="P660" s="24"/>
      <c r="Q660" s="24"/>
      <c r="R660" s="24"/>
      <c r="S660" s="24"/>
      <c r="T660" s="24"/>
      <c r="U660" s="15"/>
    </row>
    <row r="661" spans="1:21">
      <c r="A661" s="11"/>
      <c r="B661" s="15"/>
      <c r="C661" s="15"/>
      <c r="D661" s="15"/>
      <c r="E661" s="15"/>
      <c r="F661" s="15"/>
      <c r="G661" s="15"/>
      <c r="H661" s="15"/>
      <c r="I661" s="15"/>
      <c r="J661" s="15"/>
      <c r="N661" s="24"/>
      <c r="O661" s="24"/>
      <c r="P661" s="24"/>
      <c r="Q661" s="24"/>
      <c r="R661" s="24"/>
      <c r="S661" s="24"/>
      <c r="T661" s="24"/>
      <c r="U661" s="15"/>
    </row>
    <row r="662" spans="1:21">
      <c r="A662" s="11"/>
      <c r="B662" s="15"/>
      <c r="C662" s="15"/>
      <c r="D662" s="15"/>
      <c r="E662" s="15"/>
      <c r="F662" s="15"/>
      <c r="G662" s="15"/>
      <c r="H662" s="15"/>
      <c r="I662" s="15"/>
      <c r="J662" s="15"/>
      <c r="N662" s="24"/>
      <c r="O662" s="24"/>
      <c r="P662" s="24"/>
      <c r="Q662" s="24"/>
      <c r="R662" s="24"/>
      <c r="S662" s="24"/>
      <c r="T662" s="24"/>
      <c r="U662" s="15"/>
    </row>
    <row r="663" spans="1:21">
      <c r="A663" s="11"/>
      <c r="B663" s="15"/>
      <c r="C663" s="15"/>
      <c r="D663" s="15"/>
      <c r="E663" s="15"/>
      <c r="F663" s="15"/>
      <c r="G663" s="15"/>
      <c r="H663" s="15"/>
      <c r="I663" s="15"/>
      <c r="J663" s="15"/>
      <c r="N663" s="24"/>
      <c r="O663" s="24"/>
      <c r="P663" s="24"/>
      <c r="Q663" s="24"/>
      <c r="R663" s="24"/>
      <c r="S663" s="24"/>
      <c r="T663" s="24"/>
      <c r="U663" s="15"/>
    </row>
    <row r="664" spans="1:21">
      <c r="A664" s="11"/>
      <c r="B664" s="15"/>
      <c r="C664" s="15"/>
      <c r="D664" s="15"/>
      <c r="E664" s="15"/>
      <c r="F664" s="15"/>
      <c r="G664" s="15"/>
      <c r="H664" s="15"/>
      <c r="I664" s="15"/>
      <c r="J664" s="15"/>
      <c r="N664" s="24"/>
      <c r="O664" s="24"/>
      <c r="P664" s="24"/>
      <c r="Q664" s="24"/>
      <c r="R664" s="24"/>
      <c r="S664" s="24"/>
      <c r="T664" s="24"/>
      <c r="U664" s="15"/>
    </row>
    <row r="665" spans="1:21">
      <c r="A665" s="11"/>
      <c r="B665" s="15"/>
      <c r="C665" s="15"/>
      <c r="D665" s="15"/>
      <c r="E665" s="15"/>
      <c r="F665" s="15"/>
      <c r="G665" s="15"/>
      <c r="H665" s="15"/>
      <c r="I665" s="15"/>
      <c r="J665" s="15"/>
      <c r="N665" s="24"/>
      <c r="O665" s="24"/>
      <c r="P665" s="24"/>
      <c r="Q665" s="24"/>
      <c r="R665" s="24"/>
      <c r="S665" s="24"/>
      <c r="T665" s="24"/>
      <c r="U665" s="15"/>
    </row>
    <row r="666" spans="1:21">
      <c r="A666" s="11"/>
      <c r="B666" s="15"/>
      <c r="C666" s="15"/>
      <c r="D666" s="15"/>
      <c r="E666" s="15"/>
      <c r="F666" s="15"/>
      <c r="G666" s="15"/>
      <c r="H666" s="15"/>
      <c r="I666" s="15"/>
      <c r="J666" s="15"/>
      <c r="N666" s="24"/>
      <c r="O666" s="24"/>
      <c r="P666" s="24"/>
      <c r="Q666" s="24"/>
      <c r="R666" s="24"/>
      <c r="S666" s="24"/>
      <c r="T666" s="24"/>
      <c r="U666" s="15"/>
    </row>
    <row r="667" spans="1:21">
      <c r="A667" s="11"/>
      <c r="B667" s="15"/>
      <c r="C667" s="15"/>
      <c r="D667" s="15"/>
      <c r="E667" s="15"/>
      <c r="F667" s="15"/>
      <c r="G667" s="15"/>
      <c r="H667" s="15"/>
      <c r="I667" s="15"/>
      <c r="J667" s="15"/>
      <c r="N667" s="24"/>
      <c r="O667" s="24"/>
      <c r="P667" s="24"/>
      <c r="Q667" s="24"/>
      <c r="R667" s="24"/>
      <c r="S667" s="24"/>
      <c r="T667" s="24"/>
      <c r="U667" s="15"/>
    </row>
    <row r="668" spans="1:21">
      <c r="A668" s="11"/>
      <c r="B668" s="15"/>
      <c r="C668" s="15"/>
      <c r="D668" s="15"/>
      <c r="E668" s="15"/>
      <c r="F668" s="15"/>
      <c r="G668" s="15"/>
      <c r="H668" s="15"/>
      <c r="I668" s="15"/>
      <c r="J668" s="15"/>
      <c r="N668" s="24"/>
      <c r="O668" s="24"/>
      <c r="P668" s="24"/>
      <c r="Q668" s="24"/>
      <c r="R668" s="24"/>
      <c r="S668" s="24"/>
      <c r="T668" s="24"/>
      <c r="U668" s="15"/>
    </row>
    <row r="669" spans="1:21">
      <c r="A669" s="11"/>
      <c r="B669" s="15"/>
      <c r="C669" s="15"/>
      <c r="D669" s="15"/>
      <c r="E669" s="15"/>
      <c r="F669" s="15"/>
      <c r="G669" s="15"/>
      <c r="H669" s="15"/>
      <c r="I669" s="15"/>
      <c r="J669" s="15"/>
      <c r="N669" s="24"/>
      <c r="O669" s="24"/>
      <c r="P669" s="24"/>
      <c r="Q669" s="24"/>
      <c r="R669" s="24"/>
      <c r="S669" s="24"/>
      <c r="T669" s="24"/>
      <c r="U669" s="15"/>
    </row>
    <row r="670" spans="1:21">
      <c r="A670" s="11"/>
      <c r="B670" s="15"/>
      <c r="C670" s="15"/>
      <c r="D670" s="15"/>
      <c r="E670" s="15"/>
      <c r="F670" s="15"/>
      <c r="G670" s="15"/>
      <c r="H670" s="15"/>
      <c r="I670" s="15"/>
      <c r="J670" s="15"/>
      <c r="N670" s="24"/>
      <c r="O670" s="24"/>
      <c r="P670" s="24"/>
      <c r="Q670" s="24"/>
      <c r="R670" s="24"/>
      <c r="S670" s="24"/>
      <c r="T670" s="24"/>
      <c r="U670" s="15"/>
    </row>
    <row r="671" spans="1:21">
      <c r="A671" s="11"/>
      <c r="B671" s="15"/>
      <c r="C671" s="15"/>
      <c r="D671" s="15"/>
      <c r="E671" s="15"/>
      <c r="F671" s="15"/>
      <c r="G671" s="15"/>
      <c r="H671" s="15"/>
      <c r="I671" s="15"/>
      <c r="J671" s="15"/>
      <c r="N671" s="24"/>
      <c r="O671" s="24"/>
      <c r="P671" s="24"/>
      <c r="Q671" s="24"/>
      <c r="R671" s="24"/>
      <c r="S671" s="24"/>
      <c r="T671" s="24"/>
      <c r="U671" s="15"/>
    </row>
    <row r="672" spans="1:21">
      <c r="A672" s="11"/>
      <c r="B672" s="15"/>
      <c r="C672" s="15"/>
      <c r="D672" s="15"/>
      <c r="E672" s="15"/>
      <c r="F672" s="15"/>
      <c r="G672" s="15"/>
      <c r="H672" s="15"/>
      <c r="I672" s="15"/>
      <c r="J672" s="15"/>
      <c r="N672" s="24"/>
      <c r="O672" s="24"/>
      <c r="P672" s="24"/>
      <c r="Q672" s="24"/>
      <c r="R672" s="24"/>
      <c r="S672" s="24"/>
      <c r="T672" s="24"/>
      <c r="U672" s="15"/>
    </row>
    <row r="673" spans="1:21">
      <c r="A673" s="11"/>
      <c r="B673" s="15"/>
      <c r="C673" s="15"/>
      <c r="D673" s="15"/>
      <c r="E673" s="15"/>
      <c r="F673" s="15"/>
      <c r="G673" s="15"/>
      <c r="H673" s="15"/>
      <c r="I673" s="15"/>
      <c r="J673" s="15"/>
      <c r="N673" s="24"/>
      <c r="O673" s="24"/>
      <c r="P673" s="24"/>
      <c r="Q673" s="24"/>
      <c r="R673" s="24"/>
      <c r="S673" s="24"/>
      <c r="T673" s="24"/>
      <c r="U673" s="15"/>
    </row>
    <row r="674" spans="1:21">
      <c r="A674" s="11"/>
      <c r="B674" s="15"/>
      <c r="C674" s="15"/>
      <c r="D674" s="15"/>
      <c r="E674" s="15"/>
      <c r="F674" s="15"/>
      <c r="G674" s="15"/>
      <c r="H674" s="15"/>
      <c r="I674" s="15"/>
      <c r="J674" s="15"/>
      <c r="N674" s="24"/>
      <c r="O674" s="24"/>
      <c r="P674" s="24"/>
      <c r="Q674" s="24"/>
      <c r="R674" s="24"/>
      <c r="S674" s="24"/>
      <c r="T674" s="24"/>
      <c r="U674" s="15"/>
    </row>
    <row r="675" spans="1:21">
      <c r="A675" s="11"/>
      <c r="B675" s="15"/>
      <c r="C675" s="15"/>
      <c r="D675" s="15"/>
      <c r="E675" s="15"/>
      <c r="F675" s="15"/>
      <c r="G675" s="15"/>
      <c r="H675" s="15"/>
      <c r="I675" s="15"/>
      <c r="J675" s="15"/>
      <c r="N675" s="24"/>
      <c r="O675" s="24"/>
      <c r="P675" s="24"/>
      <c r="Q675" s="24"/>
      <c r="R675" s="24"/>
      <c r="S675" s="24"/>
      <c r="T675" s="24"/>
      <c r="U675" s="15"/>
    </row>
    <row r="676" spans="1:21">
      <c r="A676" s="11"/>
      <c r="B676" s="15"/>
      <c r="C676" s="15"/>
      <c r="D676" s="15"/>
      <c r="E676" s="15"/>
      <c r="F676" s="15"/>
      <c r="G676" s="15"/>
      <c r="H676" s="15"/>
      <c r="I676" s="15"/>
      <c r="J676" s="15"/>
      <c r="N676" s="24"/>
      <c r="O676" s="24"/>
      <c r="P676" s="24"/>
      <c r="Q676" s="24"/>
      <c r="R676" s="24"/>
      <c r="S676" s="24"/>
      <c r="T676" s="24"/>
      <c r="U676" s="15"/>
    </row>
    <row r="677" spans="1:21">
      <c r="A677" s="11"/>
      <c r="B677" s="15"/>
      <c r="C677" s="15"/>
      <c r="D677" s="15"/>
      <c r="E677" s="15"/>
      <c r="F677" s="15"/>
      <c r="G677" s="15"/>
      <c r="H677" s="15"/>
      <c r="I677" s="15"/>
      <c r="J677" s="15"/>
      <c r="N677" s="24"/>
      <c r="O677" s="24"/>
      <c r="P677" s="24"/>
      <c r="Q677" s="24"/>
      <c r="R677" s="24"/>
      <c r="S677" s="24"/>
      <c r="T677" s="24"/>
      <c r="U677" s="15"/>
    </row>
    <row r="678" spans="1:21">
      <c r="A678" s="11"/>
      <c r="B678" s="15"/>
      <c r="C678" s="15"/>
      <c r="D678" s="15"/>
      <c r="E678" s="15"/>
      <c r="F678" s="15"/>
      <c r="G678" s="15"/>
      <c r="H678" s="15"/>
      <c r="I678" s="15"/>
      <c r="J678" s="15"/>
      <c r="N678" s="24"/>
      <c r="O678" s="24"/>
      <c r="P678" s="24"/>
      <c r="Q678" s="24"/>
      <c r="R678" s="24"/>
      <c r="S678" s="24"/>
      <c r="T678" s="24"/>
      <c r="U678" s="15"/>
    </row>
    <row r="679" spans="1:21">
      <c r="A679" s="11"/>
      <c r="B679" s="15"/>
      <c r="C679" s="15"/>
      <c r="D679" s="15"/>
      <c r="E679" s="15"/>
      <c r="F679" s="15"/>
      <c r="G679" s="15"/>
      <c r="H679" s="15"/>
      <c r="I679" s="15"/>
      <c r="J679" s="15"/>
      <c r="N679" s="24"/>
      <c r="O679" s="24"/>
      <c r="P679" s="24"/>
      <c r="Q679" s="24"/>
      <c r="R679" s="24"/>
      <c r="S679" s="24"/>
      <c r="T679" s="24"/>
      <c r="U679" s="15"/>
    </row>
    <row r="680" spans="1:21">
      <c r="A680" s="11"/>
      <c r="B680" s="15"/>
      <c r="C680" s="15"/>
      <c r="D680" s="15"/>
      <c r="E680" s="15"/>
      <c r="F680" s="15"/>
      <c r="G680" s="15"/>
      <c r="H680" s="15"/>
      <c r="I680" s="15"/>
      <c r="J680" s="15"/>
      <c r="N680" s="24"/>
      <c r="O680" s="24"/>
      <c r="P680" s="24"/>
      <c r="Q680" s="24"/>
      <c r="R680" s="24"/>
      <c r="S680" s="24"/>
      <c r="T680" s="24"/>
      <c r="U680" s="15"/>
    </row>
    <row r="681" spans="1:21">
      <c r="A681" s="11"/>
      <c r="B681" s="15"/>
      <c r="C681" s="15"/>
      <c r="D681" s="15"/>
      <c r="E681" s="15"/>
      <c r="F681" s="15"/>
      <c r="G681" s="15"/>
      <c r="H681" s="15"/>
      <c r="I681" s="15"/>
      <c r="J681" s="15"/>
      <c r="N681" s="24"/>
      <c r="O681" s="24"/>
      <c r="P681" s="24"/>
      <c r="Q681" s="24"/>
      <c r="R681" s="24"/>
      <c r="S681" s="24"/>
      <c r="T681" s="24"/>
      <c r="U681" s="15"/>
    </row>
    <row r="682" spans="1:21">
      <c r="A682" s="11"/>
      <c r="B682" s="15"/>
      <c r="C682" s="15"/>
      <c r="D682" s="15"/>
      <c r="E682" s="15"/>
      <c r="F682" s="15"/>
      <c r="G682" s="15"/>
      <c r="H682" s="15"/>
      <c r="I682" s="15"/>
      <c r="J682" s="15"/>
      <c r="N682" s="24"/>
      <c r="O682" s="24"/>
      <c r="P682" s="24"/>
      <c r="Q682" s="24"/>
      <c r="R682" s="24"/>
      <c r="S682" s="24"/>
      <c r="T682" s="24"/>
      <c r="U682" s="15"/>
    </row>
    <row r="683" spans="1:21">
      <c r="A683" s="11"/>
      <c r="B683" s="15"/>
      <c r="C683" s="15"/>
      <c r="D683" s="15"/>
      <c r="E683" s="15"/>
      <c r="F683" s="15"/>
      <c r="G683" s="15"/>
      <c r="H683" s="15"/>
      <c r="I683" s="15"/>
      <c r="J683" s="15"/>
      <c r="N683" s="24"/>
      <c r="O683" s="24"/>
      <c r="P683" s="24"/>
      <c r="Q683" s="24"/>
      <c r="R683" s="24"/>
      <c r="S683" s="24"/>
      <c r="T683" s="24"/>
      <c r="U683" s="15"/>
    </row>
    <row r="684" spans="1:21">
      <c r="A684" s="11"/>
      <c r="B684" s="15"/>
      <c r="C684" s="15"/>
      <c r="D684" s="15"/>
      <c r="E684" s="15"/>
      <c r="F684" s="15"/>
      <c r="G684" s="15"/>
      <c r="H684" s="15"/>
      <c r="I684" s="15"/>
      <c r="J684" s="15"/>
      <c r="N684" s="24"/>
      <c r="O684" s="24"/>
      <c r="P684" s="24"/>
      <c r="Q684" s="24"/>
      <c r="R684" s="24"/>
      <c r="S684" s="24"/>
      <c r="T684" s="24"/>
      <c r="U684" s="15"/>
    </row>
    <row r="685" spans="1:21">
      <c r="A685" s="11"/>
      <c r="B685" s="15"/>
      <c r="C685" s="15"/>
      <c r="D685" s="15"/>
      <c r="E685" s="15"/>
      <c r="F685" s="15"/>
      <c r="G685" s="15"/>
      <c r="H685" s="15"/>
      <c r="I685" s="15"/>
      <c r="J685" s="15"/>
      <c r="N685" s="24"/>
      <c r="O685" s="24"/>
      <c r="P685" s="24"/>
      <c r="Q685" s="24"/>
      <c r="R685" s="24"/>
      <c r="S685" s="24"/>
      <c r="T685" s="24"/>
      <c r="U685" s="15"/>
    </row>
    <row r="686" spans="1:21">
      <c r="A686" s="11"/>
      <c r="B686" s="15"/>
      <c r="C686" s="15"/>
      <c r="D686" s="15"/>
      <c r="E686" s="15"/>
      <c r="F686" s="15"/>
      <c r="G686" s="15"/>
      <c r="H686" s="15"/>
      <c r="I686" s="15"/>
      <c r="J686" s="15"/>
      <c r="N686" s="24"/>
      <c r="O686" s="24"/>
      <c r="P686" s="24"/>
      <c r="Q686" s="24"/>
      <c r="R686" s="24"/>
      <c r="S686" s="24"/>
      <c r="T686" s="24"/>
      <c r="U686" s="15"/>
    </row>
    <row r="687" spans="1:21">
      <c r="A687" s="11"/>
      <c r="B687" s="15"/>
      <c r="C687" s="15"/>
      <c r="D687" s="15"/>
      <c r="E687" s="15"/>
      <c r="F687" s="15"/>
      <c r="G687" s="15"/>
      <c r="H687" s="15"/>
      <c r="I687" s="15"/>
      <c r="J687" s="15"/>
      <c r="N687" s="24"/>
      <c r="O687" s="24"/>
      <c r="P687" s="24"/>
      <c r="Q687" s="24"/>
      <c r="R687" s="24"/>
      <c r="S687" s="24"/>
      <c r="T687" s="24"/>
      <c r="U687" s="15"/>
    </row>
    <row r="688" spans="1:21">
      <c r="A688" s="11"/>
      <c r="B688" s="15"/>
      <c r="C688" s="15"/>
      <c r="D688" s="15"/>
      <c r="E688" s="15"/>
      <c r="F688" s="15"/>
      <c r="G688" s="15"/>
      <c r="H688" s="15"/>
      <c r="I688" s="15"/>
      <c r="J688" s="15"/>
      <c r="N688" s="24"/>
      <c r="O688" s="24"/>
      <c r="P688" s="24"/>
      <c r="Q688" s="24"/>
      <c r="R688" s="24"/>
      <c r="S688" s="24"/>
      <c r="T688" s="24"/>
      <c r="U688" s="15"/>
    </row>
    <row r="689" spans="1:21">
      <c r="A689" s="11"/>
      <c r="B689" s="15"/>
      <c r="C689" s="15"/>
      <c r="D689" s="15"/>
      <c r="E689" s="15"/>
      <c r="F689" s="15"/>
      <c r="G689" s="15"/>
      <c r="H689" s="15"/>
      <c r="I689" s="15"/>
      <c r="J689" s="15"/>
      <c r="N689" s="24"/>
      <c r="O689" s="24"/>
      <c r="P689" s="24"/>
      <c r="Q689" s="24"/>
      <c r="R689" s="24"/>
      <c r="S689" s="24"/>
      <c r="T689" s="24"/>
      <c r="U689" s="15"/>
    </row>
    <row r="690" spans="1:21">
      <c r="A690" s="11"/>
      <c r="B690" s="15"/>
      <c r="C690" s="15"/>
      <c r="D690" s="15"/>
      <c r="E690" s="15"/>
      <c r="F690" s="15"/>
      <c r="G690" s="15"/>
      <c r="H690" s="15"/>
      <c r="I690" s="15"/>
      <c r="J690" s="15"/>
      <c r="N690" s="24"/>
      <c r="O690" s="24"/>
      <c r="P690" s="24"/>
      <c r="Q690" s="24"/>
      <c r="R690" s="24"/>
      <c r="S690" s="24"/>
      <c r="T690" s="24"/>
      <c r="U690" s="15"/>
    </row>
    <row r="691" spans="1:21">
      <c r="A691" s="11"/>
      <c r="B691" s="15"/>
      <c r="C691" s="15"/>
      <c r="D691" s="15"/>
      <c r="E691" s="15"/>
      <c r="F691" s="15"/>
      <c r="G691" s="15"/>
      <c r="H691" s="15"/>
      <c r="I691" s="15"/>
      <c r="J691" s="15"/>
      <c r="N691" s="24"/>
      <c r="O691" s="24"/>
      <c r="P691" s="24"/>
      <c r="Q691" s="24"/>
      <c r="R691" s="24"/>
      <c r="S691" s="24"/>
      <c r="T691" s="24"/>
      <c r="U691" s="15"/>
    </row>
    <row r="692" spans="1:21">
      <c r="A692" s="11"/>
      <c r="B692" s="15"/>
      <c r="C692" s="15"/>
      <c r="D692" s="15"/>
      <c r="E692" s="15"/>
      <c r="F692" s="15"/>
      <c r="G692" s="15"/>
      <c r="H692" s="15"/>
      <c r="I692" s="15"/>
      <c r="J692" s="15"/>
      <c r="N692" s="24"/>
      <c r="O692" s="24"/>
      <c r="P692" s="24"/>
      <c r="Q692" s="24"/>
      <c r="R692" s="24"/>
      <c r="S692" s="24"/>
      <c r="T692" s="24"/>
      <c r="U692" s="15"/>
    </row>
    <row r="693" spans="1:21">
      <c r="A693" s="11"/>
      <c r="B693" s="15"/>
      <c r="C693" s="15"/>
      <c r="D693" s="15"/>
      <c r="E693" s="15"/>
      <c r="F693" s="15"/>
      <c r="G693" s="15"/>
      <c r="H693" s="15"/>
      <c r="I693" s="15"/>
      <c r="J693" s="15"/>
      <c r="N693" s="24"/>
      <c r="O693" s="24"/>
      <c r="P693" s="24"/>
      <c r="Q693" s="24"/>
      <c r="R693" s="24"/>
      <c r="S693" s="24"/>
      <c r="T693" s="24"/>
      <c r="U693" s="15"/>
    </row>
    <row r="694" spans="1:21">
      <c r="A694" s="11"/>
      <c r="B694" s="15"/>
      <c r="C694" s="15"/>
      <c r="D694" s="15"/>
      <c r="E694" s="15"/>
      <c r="F694" s="15"/>
      <c r="G694" s="15"/>
      <c r="H694" s="15"/>
      <c r="I694" s="15"/>
      <c r="J694" s="15"/>
      <c r="N694" s="24"/>
      <c r="O694" s="24"/>
      <c r="P694" s="24"/>
      <c r="Q694" s="24"/>
      <c r="R694" s="24"/>
      <c r="S694" s="24"/>
      <c r="T694" s="24"/>
      <c r="U694" s="15"/>
    </row>
    <row r="695" spans="1:21">
      <c r="A695" s="11"/>
      <c r="B695" s="15"/>
      <c r="C695" s="15"/>
      <c r="D695" s="15"/>
      <c r="E695" s="15"/>
      <c r="F695" s="15"/>
      <c r="G695" s="15"/>
      <c r="H695" s="15"/>
      <c r="I695" s="15"/>
      <c r="J695" s="15"/>
      <c r="N695" s="24"/>
      <c r="O695" s="24"/>
      <c r="P695" s="24"/>
      <c r="Q695" s="24"/>
      <c r="R695" s="24"/>
      <c r="S695" s="24"/>
      <c r="T695" s="24"/>
      <c r="U695" s="15"/>
    </row>
    <row r="696" spans="1:21">
      <c r="A696" s="11"/>
      <c r="B696" s="15"/>
      <c r="C696" s="15"/>
      <c r="D696" s="15"/>
      <c r="E696" s="15"/>
      <c r="F696" s="15"/>
      <c r="G696" s="15"/>
      <c r="H696" s="15"/>
      <c r="I696" s="15"/>
      <c r="J696" s="15"/>
      <c r="N696" s="24"/>
      <c r="O696" s="24"/>
      <c r="P696" s="24"/>
      <c r="Q696" s="24"/>
      <c r="R696" s="24"/>
      <c r="S696" s="24"/>
      <c r="T696" s="24"/>
      <c r="U696" s="15"/>
    </row>
    <row r="697" spans="1:21">
      <c r="A697" s="11"/>
      <c r="B697" s="15"/>
      <c r="C697" s="15"/>
      <c r="D697" s="15"/>
      <c r="E697" s="15"/>
      <c r="F697" s="15"/>
      <c r="G697" s="15"/>
      <c r="H697" s="15"/>
      <c r="I697" s="15"/>
      <c r="J697" s="15"/>
      <c r="N697" s="24"/>
      <c r="O697" s="24"/>
      <c r="P697" s="24"/>
      <c r="Q697" s="24"/>
      <c r="R697" s="24"/>
      <c r="S697" s="24"/>
      <c r="T697" s="24"/>
      <c r="U697" s="15"/>
    </row>
    <row r="698" spans="1:21">
      <c r="A698" s="11"/>
      <c r="B698" s="15"/>
      <c r="C698" s="15"/>
      <c r="D698" s="15"/>
      <c r="E698" s="15"/>
      <c r="F698" s="15"/>
      <c r="G698" s="15"/>
      <c r="H698" s="15"/>
      <c r="I698" s="15"/>
      <c r="J698" s="15"/>
      <c r="N698" s="24"/>
      <c r="O698" s="24"/>
      <c r="P698" s="24"/>
      <c r="Q698" s="24"/>
      <c r="R698" s="24"/>
      <c r="S698" s="24"/>
      <c r="T698" s="24"/>
      <c r="U698" s="15"/>
    </row>
    <row r="699" spans="1:21">
      <c r="A699" s="11"/>
      <c r="B699" s="15"/>
      <c r="C699" s="15"/>
      <c r="D699" s="15"/>
      <c r="E699" s="15"/>
      <c r="F699" s="15"/>
      <c r="G699" s="15"/>
      <c r="H699" s="15"/>
      <c r="I699" s="15"/>
      <c r="J699" s="15"/>
      <c r="N699" s="24"/>
      <c r="O699" s="24"/>
      <c r="P699" s="24"/>
      <c r="Q699" s="24"/>
      <c r="R699" s="24"/>
      <c r="S699" s="24"/>
      <c r="T699" s="24"/>
      <c r="U699" s="15"/>
    </row>
    <row r="700" spans="1:21">
      <c r="A700" s="11"/>
      <c r="B700" s="15"/>
      <c r="C700" s="15"/>
      <c r="D700" s="15"/>
      <c r="E700" s="15"/>
      <c r="F700" s="15"/>
      <c r="G700" s="15"/>
      <c r="H700" s="15"/>
      <c r="I700" s="15"/>
      <c r="J700" s="15"/>
      <c r="N700" s="24"/>
      <c r="O700" s="24"/>
      <c r="P700" s="24"/>
      <c r="Q700" s="24"/>
      <c r="R700" s="24"/>
      <c r="S700" s="24"/>
      <c r="T700" s="24"/>
      <c r="U700" s="15"/>
    </row>
    <row r="701" spans="1:21">
      <c r="A701" s="11"/>
      <c r="B701" s="15"/>
      <c r="C701" s="15"/>
      <c r="D701" s="15"/>
      <c r="E701" s="15"/>
      <c r="F701" s="15"/>
      <c r="G701" s="15"/>
      <c r="H701" s="15"/>
      <c r="I701" s="15"/>
      <c r="J701" s="15"/>
      <c r="N701" s="24"/>
      <c r="O701" s="24"/>
      <c r="P701" s="24"/>
      <c r="Q701" s="24"/>
      <c r="R701" s="24"/>
      <c r="S701" s="24"/>
      <c r="T701" s="24"/>
      <c r="U701" s="15"/>
    </row>
    <row r="702" spans="1:21">
      <c r="A702" s="11"/>
      <c r="B702" s="15"/>
      <c r="C702" s="15"/>
      <c r="D702" s="15"/>
      <c r="E702" s="15"/>
      <c r="F702" s="15"/>
      <c r="G702" s="15"/>
      <c r="H702" s="15"/>
      <c r="I702" s="15"/>
      <c r="J702" s="15"/>
      <c r="N702" s="24"/>
      <c r="O702" s="24"/>
      <c r="P702" s="24"/>
      <c r="Q702" s="24"/>
      <c r="R702" s="24"/>
      <c r="S702" s="24"/>
      <c r="T702" s="24"/>
      <c r="U702" s="15"/>
    </row>
    <row r="703" spans="1:21">
      <c r="A703" s="11"/>
      <c r="B703" s="15"/>
      <c r="C703" s="15"/>
      <c r="D703" s="15"/>
      <c r="E703" s="15"/>
      <c r="F703" s="15"/>
      <c r="G703" s="15"/>
      <c r="H703" s="15"/>
      <c r="I703" s="15"/>
      <c r="J703" s="15"/>
      <c r="N703" s="24"/>
      <c r="O703" s="24"/>
      <c r="P703" s="24"/>
      <c r="Q703" s="24"/>
      <c r="R703" s="24"/>
      <c r="S703" s="24"/>
      <c r="T703" s="24"/>
      <c r="U703" s="15"/>
    </row>
    <row r="704" spans="1:21">
      <c r="A704" s="11"/>
      <c r="B704" s="15"/>
      <c r="C704" s="15"/>
      <c r="D704" s="15"/>
      <c r="E704" s="15"/>
      <c r="F704" s="15"/>
      <c r="G704" s="15"/>
      <c r="H704" s="15"/>
      <c r="I704" s="15"/>
      <c r="J704" s="15"/>
      <c r="N704" s="24"/>
      <c r="O704" s="24"/>
      <c r="P704" s="24"/>
      <c r="Q704" s="24"/>
      <c r="R704" s="24"/>
      <c r="S704" s="24"/>
      <c r="T704" s="24"/>
      <c r="U704" s="15"/>
    </row>
    <row r="705" spans="1:21">
      <c r="A705" s="11"/>
      <c r="B705" s="15"/>
      <c r="C705" s="15"/>
      <c r="D705" s="15"/>
      <c r="E705" s="15"/>
      <c r="F705" s="15"/>
      <c r="G705" s="15"/>
      <c r="H705" s="15"/>
      <c r="I705" s="15"/>
      <c r="J705" s="15"/>
      <c r="N705" s="24"/>
      <c r="O705" s="24"/>
      <c r="P705" s="24"/>
      <c r="Q705" s="24"/>
      <c r="R705" s="24"/>
      <c r="S705" s="24"/>
      <c r="T705" s="24"/>
      <c r="U705" s="15"/>
    </row>
    <row r="706" spans="1:21">
      <c r="A706" s="11"/>
      <c r="B706" s="15"/>
      <c r="C706" s="15"/>
      <c r="D706" s="15"/>
      <c r="E706" s="15"/>
      <c r="F706" s="15"/>
      <c r="G706" s="15"/>
      <c r="H706" s="15"/>
      <c r="I706" s="15"/>
      <c r="J706" s="15"/>
      <c r="N706" s="24"/>
      <c r="O706" s="24"/>
      <c r="P706" s="24"/>
      <c r="Q706" s="24"/>
      <c r="R706" s="24"/>
      <c r="S706" s="24"/>
      <c r="T706" s="24"/>
      <c r="U706" s="15"/>
    </row>
    <row r="707" spans="1:21">
      <c r="A707" s="11"/>
      <c r="B707" s="15"/>
      <c r="C707" s="15"/>
      <c r="D707" s="15"/>
      <c r="E707" s="15"/>
      <c r="F707" s="15"/>
      <c r="G707" s="15"/>
      <c r="H707" s="15"/>
      <c r="I707" s="15"/>
      <c r="J707" s="15"/>
      <c r="N707" s="24"/>
      <c r="O707" s="24"/>
      <c r="P707" s="24"/>
      <c r="Q707" s="24"/>
      <c r="R707" s="24"/>
      <c r="S707" s="24"/>
      <c r="T707" s="24"/>
      <c r="U707" s="15"/>
    </row>
    <row r="708" spans="1:21">
      <c r="A708" s="11"/>
      <c r="B708" s="15"/>
      <c r="C708" s="15"/>
      <c r="D708" s="15"/>
      <c r="E708" s="15"/>
      <c r="F708" s="15"/>
      <c r="G708" s="15"/>
      <c r="H708" s="15"/>
      <c r="I708" s="15"/>
      <c r="J708" s="15"/>
      <c r="N708" s="24"/>
      <c r="O708" s="24"/>
      <c r="P708" s="24"/>
      <c r="Q708" s="24"/>
      <c r="R708" s="24"/>
      <c r="S708" s="24"/>
      <c r="T708" s="24"/>
      <c r="U708" s="15"/>
    </row>
    <row r="709" spans="1:21">
      <c r="A709" s="11"/>
      <c r="B709" s="15"/>
      <c r="C709" s="15"/>
      <c r="D709" s="15"/>
      <c r="E709" s="15"/>
      <c r="F709" s="15"/>
      <c r="G709" s="15"/>
      <c r="H709" s="15"/>
      <c r="I709" s="15"/>
      <c r="J709" s="15"/>
      <c r="N709" s="24"/>
      <c r="O709" s="24"/>
      <c r="P709" s="24"/>
      <c r="Q709" s="24"/>
      <c r="R709" s="24"/>
      <c r="S709" s="24"/>
      <c r="T709" s="24"/>
      <c r="U709" s="15"/>
    </row>
    <row r="710" spans="1:21">
      <c r="A710" s="11"/>
      <c r="B710" s="15"/>
      <c r="C710" s="15"/>
      <c r="D710" s="15"/>
      <c r="E710" s="15"/>
      <c r="F710" s="15"/>
      <c r="G710" s="15"/>
      <c r="H710" s="15"/>
      <c r="I710" s="15"/>
      <c r="J710" s="15"/>
      <c r="N710" s="24"/>
      <c r="O710" s="24"/>
      <c r="P710" s="24"/>
      <c r="Q710" s="24"/>
      <c r="R710" s="24"/>
      <c r="S710" s="24"/>
      <c r="T710" s="24"/>
      <c r="U710" s="15"/>
    </row>
    <row r="711" spans="1:21">
      <c r="A711" s="11"/>
      <c r="B711" s="15"/>
      <c r="C711" s="15"/>
      <c r="D711" s="15"/>
      <c r="E711" s="15"/>
      <c r="F711" s="15"/>
      <c r="G711" s="15"/>
      <c r="H711" s="15"/>
      <c r="I711" s="15"/>
      <c r="J711" s="15"/>
      <c r="N711" s="24"/>
      <c r="O711" s="24"/>
      <c r="P711" s="24"/>
      <c r="Q711" s="24"/>
      <c r="R711" s="24"/>
      <c r="S711" s="24"/>
      <c r="T711" s="24"/>
      <c r="U711" s="15"/>
    </row>
    <row r="712" spans="1:21">
      <c r="A712" s="11"/>
      <c r="B712" s="15"/>
      <c r="C712" s="15"/>
      <c r="D712" s="15"/>
      <c r="E712" s="15"/>
      <c r="F712" s="15"/>
      <c r="G712" s="15"/>
      <c r="H712" s="15"/>
      <c r="I712" s="15"/>
      <c r="J712" s="15"/>
      <c r="N712" s="24"/>
      <c r="O712" s="24"/>
      <c r="P712" s="24"/>
      <c r="Q712" s="24"/>
      <c r="R712" s="24"/>
      <c r="S712" s="24"/>
      <c r="T712" s="24"/>
      <c r="U712" s="15"/>
    </row>
    <row r="713" spans="1:21">
      <c r="A713" s="11"/>
      <c r="B713" s="15"/>
      <c r="C713" s="15"/>
      <c r="D713" s="15"/>
      <c r="E713" s="15"/>
      <c r="F713" s="15"/>
      <c r="G713" s="15"/>
      <c r="H713" s="15"/>
      <c r="I713" s="15"/>
      <c r="J713" s="15"/>
      <c r="N713" s="24"/>
      <c r="O713" s="24"/>
      <c r="P713" s="24"/>
      <c r="Q713" s="24"/>
      <c r="R713" s="24"/>
      <c r="S713" s="24"/>
      <c r="T713" s="24"/>
      <c r="U713" s="15"/>
    </row>
    <row r="714" spans="1:21">
      <c r="A714" s="11"/>
      <c r="B714" s="15"/>
      <c r="C714" s="15"/>
      <c r="D714" s="15"/>
      <c r="E714" s="15"/>
      <c r="F714" s="15"/>
      <c r="G714" s="15"/>
      <c r="H714" s="15"/>
      <c r="I714" s="15"/>
      <c r="J714" s="15"/>
      <c r="N714" s="24"/>
      <c r="O714" s="24"/>
      <c r="P714" s="24"/>
      <c r="Q714" s="24"/>
      <c r="R714" s="24"/>
      <c r="S714" s="24"/>
      <c r="T714" s="24"/>
      <c r="U714" s="15"/>
    </row>
    <row r="715" spans="1:21">
      <c r="A715" s="11"/>
      <c r="B715" s="15"/>
      <c r="C715" s="15"/>
      <c r="D715" s="15"/>
      <c r="E715" s="15"/>
      <c r="F715" s="15"/>
      <c r="G715" s="15"/>
      <c r="H715" s="15"/>
      <c r="I715" s="15"/>
      <c r="J715" s="15"/>
      <c r="N715" s="24"/>
      <c r="O715" s="24"/>
      <c r="P715" s="24"/>
      <c r="Q715" s="24"/>
      <c r="R715" s="24"/>
      <c r="S715" s="24"/>
      <c r="T715" s="24"/>
      <c r="U715" s="15"/>
    </row>
    <row r="716" spans="1:21">
      <c r="A716" s="11"/>
      <c r="B716" s="15"/>
      <c r="C716" s="15"/>
      <c r="D716" s="15"/>
      <c r="E716" s="15"/>
      <c r="F716" s="15"/>
      <c r="G716" s="15"/>
      <c r="H716" s="15"/>
      <c r="I716" s="15"/>
      <c r="J716" s="15"/>
      <c r="N716" s="24"/>
      <c r="O716" s="24"/>
      <c r="P716" s="24"/>
      <c r="Q716" s="24"/>
      <c r="R716" s="24"/>
      <c r="S716" s="24"/>
      <c r="T716" s="24"/>
      <c r="U716" s="15"/>
    </row>
    <row r="717" spans="1:21">
      <c r="A717" s="11"/>
      <c r="B717" s="15"/>
      <c r="C717" s="15"/>
      <c r="D717" s="15"/>
      <c r="E717" s="15"/>
      <c r="F717" s="15"/>
      <c r="G717" s="15"/>
      <c r="H717" s="15"/>
      <c r="I717" s="15"/>
      <c r="J717" s="15"/>
      <c r="N717" s="24"/>
      <c r="O717" s="24"/>
      <c r="P717" s="24"/>
      <c r="Q717" s="24"/>
      <c r="R717" s="24"/>
      <c r="S717" s="24"/>
      <c r="T717" s="24"/>
      <c r="U717" s="15"/>
    </row>
    <row r="718" spans="1:21">
      <c r="A718" s="11"/>
      <c r="B718" s="15"/>
      <c r="C718" s="15"/>
      <c r="D718" s="15"/>
      <c r="E718" s="15"/>
      <c r="F718" s="15"/>
      <c r="G718" s="15"/>
      <c r="H718" s="15"/>
      <c r="I718" s="15"/>
      <c r="J718" s="15"/>
      <c r="N718" s="24"/>
      <c r="O718" s="24"/>
      <c r="P718" s="24"/>
      <c r="Q718" s="24"/>
      <c r="R718" s="24"/>
      <c r="S718" s="24"/>
      <c r="T718" s="24"/>
      <c r="U718" s="15"/>
    </row>
    <row r="719" spans="1:21">
      <c r="A719" s="11"/>
      <c r="B719" s="15"/>
      <c r="C719" s="15"/>
      <c r="D719" s="15"/>
      <c r="E719" s="15"/>
      <c r="F719" s="15"/>
      <c r="G719" s="15"/>
      <c r="H719" s="15"/>
      <c r="I719" s="15"/>
      <c r="J719" s="15"/>
      <c r="N719" s="24"/>
      <c r="O719" s="24"/>
      <c r="P719" s="24"/>
      <c r="Q719" s="24"/>
      <c r="R719" s="24"/>
      <c r="S719" s="24"/>
      <c r="T719" s="24"/>
      <c r="U719" s="15"/>
    </row>
    <row r="720" spans="1:21">
      <c r="A720" s="11"/>
      <c r="B720" s="15"/>
      <c r="C720" s="15"/>
      <c r="D720" s="15"/>
      <c r="E720" s="15"/>
      <c r="F720" s="15"/>
      <c r="G720" s="15"/>
      <c r="H720" s="15"/>
      <c r="I720" s="15"/>
      <c r="J720" s="15"/>
      <c r="N720" s="24"/>
      <c r="O720" s="24"/>
      <c r="P720" s="24"/>
      <c r="Q720" s="24"/>
      <c r="R720" s="24"/>
      <c r="S720" s="24"/>
      <c r="T720" s="24"/>
      <c r="U720" s="15"/>
    </row>
    <row r="721" spans="1:21">
      <c r="A721" s="11"/>
      <c r="B721" s="15"/>
      <c r="C721" s="15"/>
      <c r="D721" s="15"/>
      <c r="E721" s="15"/>
      <c r="F721" s="15"/>
      <c r="G721" s="15"/>
      <c r="H721" s="15"/>
      <c r="I721" s="15"/>
      <c r="J721" s="15"/>
      <c r="N721" s="24"/>
      <c r="O721" s="24"/>
      <c r="P721" s="24"/>
      <c r="Q721" s="24"/>
      <c r="R721" s="24"/>
      <c r="S721" s="24"/>
      <c r="T721" s="24"/>
      <c r="U721" s="15"/>
    </row>
    <row r="722" spans="1:21">
      <c r="A722" s="11"/>
      <c r="B722" s="15"/>
      <c r="C722" s="15"/>
      <c r="D722" s="15"/>
      <c r="E722" s="15"/>
      <c r="F722" s="15"/>
      <c r="G722" s="15"/>
      <c r="H722" s="15"/>
      <c r="I722" s="15"/>
      <c r="J722" s="15"/>
      <c r="N722" s="24"/>
      <c r="O722" s="24"/>
      <c r="P722" s="24"/>
      <c r="Q722" s="24"/>
      <c r="R722" s="24"/>
      <c r="S722" s="24"/>
      <c r="T722" s="24"/>
      <c r="U722" s="15"/>
    </row>
    <row r="723" spans="1:21">
      <c r="A723" s="11"/>
      <c r="B723" s="15"/>
      <c r="C723" s="15"/>
      <c r="D723" s="15"/>
      <c r="E723" s="15"/>
      <c r="F723" s="15"/>
      <c r="G723" s="15"/>
      <c r="H723" s="15"/>
      <c r="I723" s="15"/>
      <c r="J723" s="15"/>
      <c r="N723" s="24"/>
      <c r="O723" s="24"/>
      <c r="P723" s="24"/>
      <c r="Q723" s="24"/>
      <c r="R723" s="24"/>
      <c r="S723" s="24"/>
      <c r="T723" s="24"/>
      <c r="U723" s="15"/>
    </row>
    <row r="724" spans="1:21">
      <c r="A724" s="11"/>
      <c r="B724" s="15"/>
      <c r="C724" s="15"/>
      <c r="D724" s="15"/>
      <c r="E724" s="15"/>
      <c r="F724" s="15"/>
      <c r="G724" s="15"/>
      <c r="H724" s="15"/>
      <c r="I724" s="15"/>
      <c r="J724" s="15"/>
      <c r="N724" s="24"/>
      <c r="O724" s="24"/>
      <c r="P724" s="24"/>
      <c r="Q724" s="24"/>
      <c r="R724" s="24"/>
      <c r="S724" s="24"/>
      <c r="T724" s="24"/>
      <c r="U724" s="15"/>
    </row>
    <row r="725" spans="1:21">
      <c r="A725" s="11"/>
      <c r="B725" s="15"/>
      <c r="C725" s="15"/>
      <c r="D725" s="15"/>
      <c r="E725" s="15"/>
      <c r="F725" s="15"/>
      <c r="G725" s="15"/>
      <c r="H725" s="15"/>
      <c r="I725" s="15"/>
      <c r="J725" s="15"/>
      <c r="N725" s="24"/>
      <c r="O725" s="24"/>
      <c r="P725" s="24"/>
      <c r="Q725" s="24"/>
      <c r="R725" s="24"/>
      <c r="S725" s="24"/>
      <c r="T725" s="24"/>
      <c r="U725" s="15"/>
    </row>
    <row r="726" spans="1:21">
      <c r="A726" s="11"/>
      <c r="B726" s="15"/>
      <c r="C726" s="15"/>
      <c r="D726" s="15"/>
      <c r="E726" s="15"/>
      <c r="F726" s="15"/>
      <c r="G726" s="15"/>
      <c r="H726" s="15"/>
      <c r="I726" s="15"/>
      <c r="J726" s="15"/>
      <c r="N726" s="24"/>
      <c r="O726" s="24"/>
      <c r="P726" s="24"/>
      <c r="Q726" s="24"/>
      <c r="R726" s="24"/>
      <c r="S726" s="24"/>
      <c r="T726" s="24"/>
      <c r="U726" s="15"/>
    </row>
    <row r="727" spans="1:21">
      <c r="A727" s="11"/>
      <c r="B727" s="15"/>
      <c r="C727" s="15"/>
      <c r="D727" s="15"/>
      <c r="E727" s="15"/>
      <c r="F727" s="15"/>
      <c r="G727" s="15"/>
      <c r="H727" s="15"/>
      <c r="I727" s="15"/>
      <c r="J727" s="15"/>
      <c r="N727" s="24"/>
      <c r="O727" s="24"/>
      <c r="P727" s="24"/>
      <c r="Q727" s="24"/>
      <c r="R727" s="24"/>
      <c r="S727" s="24"/>
      <c r="T727" s="24"/>
      <c r="U727" s="15"/>
    </row>
    <row r="728" spans="1:21">
      <c r="A728" s="11"/>
      <c r="B728" s="15"/>
      <c r="C728" s="15"/>
      <c r="D728" s="15"/>
      <c r="E728" s="15"/>
      <c r="F728" s="15"/>
      <c r="G728" s="15"/>
      <c r="H728" s="15"/>
      <c r="I728" s="15"/>
      <c r="J728" s="15"/>
      <c r="N728" s="24"/>
      <c r="O728" s="24"/>
      <c r="P728" s="24"/>
      <c r="Q728" s="24"/>
      <c r="R728" s="24"/>
      <c r="S728" s="24"/>
      <c r="T728" s="24"/>
      <c r="U728" s="15"/>
    </row>
    <row r="729" spans="1:21">
      <c r="A729" s="11"/>
      <c r="B729" s="15"/>
      <c r="C729" s="15"/>
      <c r="D729" s="15"/>
      <c r="E729" s="15"/>
      <c r="F729" s="15"/>
      <c r="G729" s="15"/>
      <c r="H729" s="15"/>
      <c r="I729" s="15"/>
      <c r="J729" s="15"/>
      <c r="N729" s="24"/>
      <c r="O729" s="24"/>
      <c r="P729" s="24"/>
      <c r="Q729" s="24"/>
      <c r="R729" s="24"/>
      <c r="S729" s="24"/>
      <c r="T729" s="24"/>
      <c r="U729" s="15"/>
    </row>
    <row r="730" spans="1:21">
      <c r="A730" s="11"/>
      <c r="B730" s="15"/>
      <c r="C730" s="15"/>
      <c r="D730" s="15"/>
      <c r="E730" s="15"/>
      <c r="F730" s="15"/>
      <c r="G730" s="15"/>
      <c r="H730" s="15"/>
      <c r="I730" s="15"/>
      <c r="J730" s="15"/>
      <c r="N730" s="24"/>
      <c r="O730" s="24"/>
      <c r="P730" s="24"/>
      <c r="Q730" s="24"/>
      <c r="R730" s="24"/>
      <c r="S730" s="24"/>
      <c r="T730" s="24"/>
      <c r="U730" s="15"/>
    </row>
    <row r="731" spans="1:21">
      <c r="A731" s="11"/>
      <c r="B731" s="15"/>
      <c r="C731" s="15"/>
      <c r="D731" s="15"/>
      <c r="E731" s="15"/>
      <c r="F731" s="15"/>
      <c r="G731" s="15"/>
      <c r="H731" s="15"/>
      <c r="I731" s="15"/>
      <c r="J731" s="15"/>
      <c r="N731" s="24"/>
      <c r="O731" s="24"/>
      <c r="P731" s="24"/>
      <c r="Q731" s="24"/>
      <c r="R731" s="24"/>
      <c r="S731" s="24"/>
      <c r="T731" s="24"/>
      <c r="U731" s="15"/>
    </row>
    <row r="732" spans="1:21">
      <c r="A732" s="11"/>
      <c r="B732" s="15"/>
      <c r="C732" s="15"/>
      <c r="D732" s="15"/>
      <c r="E732" s="15"/>
      <c r="F732" s="15"/>
      <c r="G732" s="15"/>
      <c r="H732" s="15"/>
      <c r="I732" s="15"/>
      <c r="J732" s="15"/>
      <c r="N732" s="24"/>
      <c r="O732" s="24"/>
      <c r="P732" s="24"/>
      <c r="Q732" s="24"/>
      <c r="R732" s="24"/>
      <c r="S732" s="24"/>
      <c r="T732" s="24"/>
      <c r="U732" s="15"/>
    </row>
    <row r="733" spans="1:21">
      <c r="A733" s="11"/>
      <c r="B733" s="15"/>
      <c r="C733" s="15"/>
      <c r="D733" s="15"/>
      <c r="E733" s="15"/>
      <c r="F733" s="15"/>
      <c r="G733" s="15"/>
      <c r="H733" s="15"/>
      <c r="I733" s="15"/>
      <c r="J733" s="15"/>
      <c r="N733" s="24"/>
      <c r="O733" s="24"/>
      <c r="P733" s="24"/>
      <c r="Q733" s="24"/>
      <c r="R733" s="24"/>
      <c r="S733" s="24"/>
      <c r="T733" s="24"/>
      <c r="U733" s="15"/>
    </row>
    <row r="734" spans="1:21">
      <c r="A734" s="11"/>
      <c r="B734" s="15"/>
      <c r="C734" s="15"/>
      <c r="D734" s="15"/>
      <c r="E734" s="15"/>
      <c r="F734" s="15"/>
      <c r="G734" s="15"/>
      <c r="H734" s="15"/>
      <c r="I734" s="15"/>
      <c r="J734" s="15"/>
      <c r="N734" s="24"/>
      <c r="O734" s="24"/>
      <c r="P734" s="24"/>
      <c r="Q734" s="24"/>
      <c r="R734" s="24"/>
      <c r="S734" s="24"/>
      <c r="T734" s="24"/>
      <c r="U734" s="15"/>
    </row>
    <row r="735" spans="1:21">
      <c r="A735" s="11"/>
      <c r="B735" s="15"/>
      <c r="C735" s="15"/>
      <c r="D735" s="15"/>
      <c r="E735" s="15"/>
      <c r="F735" s="15"/>
      <c r="G735" s="15"/>
      <c r="H735" s="15"/>
      <c r="I735" s="15"/>
      <c r="J735" s="15"/>
      <c r="N735" s="24"/>
      <c r="O735" s="24"/>
      <c r="P735" s="24"/>
      <c r="Q735" s="24"/>
      <c r="R735" s="24"/>
      <c r="S735" s="24"/>
      <c r="T735" s="24"/>
      <c r="U735" s="15"/>
    </row>
    <row r="736" spans="1:21">
      <c r="A736" s="11"/>
      <c r="B736" s="15"/>
      <c r="C736" s="15"/>
      <c r="D736" s="15"/>
      <c r="E736" s="15"/>
      <c r="F736" s="15"/>
      <c r="G736" s="15"/>
      <c r="H736" s="15"/>
      <c r="I736" s="15"/>
      <c r="J736" s="15"/>
      <c r="N736" s="24"/>
      <c r="O736" s="24"/>
      <c r="P736" s="24"/>
      <c r="Q736" s="24"/>
      <c r="R736" s="24"/>
      <c r="S736" s="24"/>
      <c r="T736" s="24"/>
      <c r="U736" s="15"/>
    </row>
    <row r="737" spans="1:21">
      <c r="A737" s="11"/>
      <c r="B737" s="15"/>
      <c r="C737" s="15"/>
      <c r="D737" s="15"/>
      <c r="E737" s="15"/>
      <c r="F737" s="15"/>
      <c r="G737" s="15"/>
      <c r="H737" s="15"/>
      <c r="I737" s="15"/>
      <c r="J737" s="15"/>
      <c r="N737" s="24"/>
      <c r="O737" s="24"/>
      <c r="P737" s="24"/>
      <c r="Q737" s="24"/>
      <c r="R737" s="24"/>
      <c r="S737" s="24"/>
      <c r="T737" s="24"/>
      <c r="U737" s="15"/>
    </row>
    <row r="738" spans="1:21">
      <c r="A738" s="11"/>
      <c r="B738" s="15"/>
      <c r="C738" s="15"/>
      <c r="D738" s="15"/>
      <c r="E738" s="15"/>
      <c r="F738" s="15"/>
      <c r="G738" s="15"/>
      <c r="H738" s="15"/>
      <c r="I738" s="15"/>
      <c r="J738" s="15"/>
      <c r="N738" s="24"/>
      <c r="O738" s="24"/>
      <c r="P738" s="24"/>
      <c r="Q738" s="24"/>
      <c r="R738" s="24"/>
      <c r="S738" s="24"/>
      <c r="T738" s="24"/>
      <c r="U738" s="15"/>
    </row>
    <row r="739" spans="1:21">
      <c r="A739" s="11"/>
      <c r="B739" s="15"/>
      <c r="C739" s="15"/>
      <c r="D739" s="15"/>
      <c r="E739" s="15"/>
      <c r="F739" s="15"/>
      <c r="G739" s="15"/>
      <c r="H739" s="15"/>
      <c r="I739" s="15"/>
      <c r="J739" s="15"/>
      <c r="N739" s="24"/>
      <c r="O739" s="24"/>
      <c r="P739" s="24"/>
      <c r="Q739" s="24"/>
      <c r="R739" s="24"/>
      <c r="S739" s="24"/>
      <c r="T739" s="24"/>
      <c r="U739" s="15"/>
    </row>
    <row r="740" spans="1:21">
      <c r="A740" s="11"/>
      <c r="B740" s="15"/>
      <c r="C740" s="15"/>
      <c r="D740" s="15"/>
      <c r="E740" s="15"/>
      <c r="F740" s="15"/>
      <c r="G740" s="15"/>
      <c r="H740" s="15"/>
      <c r="I740" s="15"/>
      <c r="J740" s="15"/>
      <c r="N740" s="24"/>
      <c r="O740" s="24"/>
      <c r="P740" s="24"/>
      <c r="Q740" s="24"/>
      <c r="R740" s="24"/>
      <c r="S740" s="24"/>
      <c r="T740" s="24"/>
      <c r="U740" s="15"/>
    </row>
    <row r="741" spans="1:21">
      <c r="A741" s="11"/>
      <c r="B741" s="15"/>
      <c r="C741" s="15"/>
      <c r="D741" s="15"/>
      <c r="E741" s="15"/>
      <c r="F741" s="15"/>
      <c r="G741" s="15"/>
      <c r="H741" s="15"/>
      <c r="I741" s="15"/>
      <c r="J741" s="15"/>
      <c r="N741" s="24"/>
      <c r="O741" s="24"/>
      <c r="P741" s="24"/>
      <c r="Q741" s="24"/>
      <c r="R741" s="24"/>
      <c r="S741" s="24"/>
      <c r="T741" s="24"/>
      <c r="U741" s="15"/>
    </row>
    <row r="742" spans="1:21">
      <c r="A742" s="11"/>
      <c r="B742" s="15"/>
      <c r="C742" s="15"/>
      <c r="D742" s="15"/>
      <c r="E742" s="15"/>
      <c r="F742" s="15"/>
      <c r="G742" s="15"/>
      <c r="H742" s="15"/>
      <c r="I742" s="15"/>
      <c r="J742" s="15"/>
      <c r="N742" s="24"/>
      <c r="O742" s="24"/>
      <c r="P742" s="24"/>
      <c r="Q742" s="24"/>
      <c r="R742" s="24"/>
      <c r="S742" s="24"/>
      <c r="T742" s="24"/>
      <c r="U742" s="15"/>
    </row>
    <row r="743" spans="1:21">
      <c r="A743" s="11"/>
      <c r="B743" s="15"/>
      <c r="C743" s="15"/>
      <c r="D743" s="15"/>
      <c r="E743" s="15"/>
      <c r="F743" s="15"/>
      <c r="G743" s="15"/>
      <c r="H743" s="15"/>
      <c r="I743" s="15"/>
      <c r="J743" s="15"/>
      <c r="N743" s="24"/>
      <c r="O743" s="24"/>
      <c r="P743" s="24"/>
      <c r="Q743" s="24"/>
      <c r="R743" s="24"/>
      <c r="S743" s="24"/>
      <c r="T743" s="24"/>
      <c r="U743" s="15"/>
    </row>
    <row r="744" spans="1:21">
      <c r="A744" s="11"/>
      <c r="B744" s="15"/>
      <c r="C744" s="15"/>
      <c r="D744" s="15"/>
      <c r="E744" s="15"/>
      <c r="F744" s="15"/>
      <c r="G744" s="15"/>
      <c r="H744" s="15"/>
      <c r="I744" s="15"/>
      <c r="J744" s="15"/>
      <c r="N744" s="24"/>
      <c r="O744" s="24"/>
      <c r="P744" s="24"/>
      <c r="Q744" s="24"/>
      <c r="R744" s="24"/>
      <c r="S744" s="24"/>
      <c r="T744" s="24"/>
      <c r="U744" s="15"/>
    </row>
    <row r="745" spans="1:21">
      <c r="A745" s="11"/>
      <c r="B745" s="15"/>
      <c r="C745" s="15"/>
      <c r="D745" s="15"/>
      <c r="E745" s="15"/>
      <c r="F745" s="15"/>
      <c r="G745" s="15"/>
      <c r="H745" s="15"/>
      <c r="I745" s="15"/>
      <c r="J745" s="15"/>
      <c r="N745" s="24"/>
      <c r="O745" s="24"/>
      <c r="P745" s="24"/>
      <c r="Q745" s="24"/>
      <c r="R745" s="24"/>
      <c r="S745" s="24"/>
      <c r="T745" s="24"/>
      <c r="U745" s="15"/>
    </row>
    <row r="746" spans="1:21">
      <c r="A746" s="11"/>
      <c r="B746" s="15"/>
      <c r="C746" s="15"/>
      <c r="D746" s="15"/>
      <c r="E746" s="15"/>
      <c r="F746" s="15"/>
      <c r="G746" s="15"/>
      <c r="H746" s="15"/>
      <c r="I746" s="15"/>
      <c r="J746" s="15"/>
      <c r="N746" s="24"/>
      <c r="O746" s="24"/>
      <c r="P746" s="24"/>
      <c r="Q746" s="24"/>
      <c r="R746" s="24"/>
      <c r="S746" s="24"/>
      <c r="T746" s="24"/>
      <c r="U746" s="15"/>
    </row>
    <row r="747" spans="1:21">
      <c r="A747" s="11"/>
      <c r="B747" s="15"/>
      <c r="C747" s="15"/>
      <c r="D747" s="15"/>
      <c r="E747" s="15"/>
      <c r="F747" s="15"/>
      <c r="G747" s="15"/>
      <c r="H747" s="15"/>
      <c r="I747" s="15"/>
      <c r="J747" s="15"/>
      <c r="N747" s="24"/>
      <c r="O747" s="24"/>
      <c r="P747" s="24"/>
      <c r="Q747" s="24"/>
      <c r="R747" s="24"/>
      <c r="S747" s="24"/>
      <c r="T747" s="24"/>
      <c r="U747" s="15"/>
    </row>
    <row r="748" spans="1:21">
      <c r="A748" s="11"/>
      <c r="B748" s="15"/>
      <c r="C748" s="15"/>
      <c r="D748" s="15"/>
      <c r="E748" s="15"/>
      <c r="F748" s="15"/>
      <c r="G748" s="15"/>
      <c r="H748" s="15"/>
      <c r="I748" s="15"/>
      <c r="J748" s="15"/>
      <c r="N748" s="24"/>
      <c r="O748" s="24"/>
      <c r="P748" s="24"/>
      <c r="Q748" s="24"/>
      <c r="R748" s="24"/>
      <c r="S748" s="24"/>
      <c r="T748" s="24"/>
      <c r="U748" s="15"/>
    </row>
    <row r="749" spans="1:21">
      <c r="A749" s="11"/>
      <c r="B749" s="15"/>
      <c r="C749" s="15"/>
      <c r="D749" s="15"/>
      <c r="E749" s="15"/>
      <c r="F749" s="15"/>
      <c r="G749" s="15"/>
      <c r="H749" s="15"/>
      <c r="I749" s="15"/>
      <c r="J749" s="15"/>
      <c r="N749" s="24"/>
      <c r="O749" s="24"/>
      <c r="P749" s="24"/>
      <c r="Q749" s="24"/>
      <c r="R749" s="24"/>
      <c r="S749" s="24"/>
      <c r="T749" s="24"/>
      <c r="U749" s="15"/>
    </row>
    <row r="750" spans="1:21">
      <c r="A750" s="11"/>
      <c r="B750" s="15"/>
      <c r="C750" s="15"/>
      <c r="D750" s="15"/>
      <c r="E750" s="15"/>
      <c r="F750" s="15"/>
      <c r="G750" s="15"/>
      <c r="H750" s="15"/>
      <c r="I750" s="15"/>
      <c r="J750" s="15"/>
      <c r="N750" s="24"/>
      <c r="O750" s="24"/>
      <c r="P750" s="24"/>
      <c r="Q750" s="24"/>
      <c r="R750" s="24"/>
      <c r="S750" s="24"/>
      <c r="T750" s="24"/>
      <c r="U750" s="15"/>
    </row>
    <row r="751" spans="1:21">
      <c r="A751" s="11"/>
      <c r="B751" s="15"/>
      <c r="C751" s="15"/>
      <c r="D751" s="15"/>
      <c r="E751" s="15"/>
      <c r="F751" s="15"/>
      <c r="G751" s="15"/>
      <c r="H751" s="15"/>
      <c r="I751" s="15"/>
      <c r="J751" s="15"/>
      <c r="N751" s="24"/>
      <c r="O751" s="24"/>
      <c r="P751" s="24"/>
      <c r="Q751" s="24"/>
      <c r="R751" s="24"/>
      <c r="S751" s="24"/>
      <c r="T751" s="24"/>
      <c r="U751" s="15"/>
    </row>
    <row r="752" spans="1:21">
      <c r="A752" s="11"/>
      <c r="B752" s="15"/>
      <c r="C752" s="15"/>
      <c r="D752" s="15"/>
      <c r="E752" s="15"/>
      <c r="F752" s="15"/>
      <c r="G752" s="15"/>
      <c r="H752" s="15"/>
      <c r="I752" s="15"/>
      <c r="J752" s="15"/>
      <c r="N752" s="24"/>
      <c r="O752" s="24"/>
      <c r="P752" s="24"/>
      <c r="Q752" s="24"/>
      <c r="R752" s="24"/>
      <c r="S752" s="24"/>
      <c r="T752" s="24"/>
      <c r="U752" s="15"/>
    </row>
    <row r="753" spans="1:21">
      <c r="A753" s="11"/>
      <c r="B753" s="15"/>
      <c r="C753" s="15"/>
      <c r="D753" s="15"/>
      <c r="E753" s="15"/>
      <c r="F753" s="15"/>
      <c r="G753" s="15"/>
      <c r="H753" s="15"/>
      <c r="I753" s="15"/>
      <c r="J753" s="15"/>
      <c r="N753" s="24"/>
      <c r="O753" s="24"/>
      <c r="P753" s="24"/>
      <c r="Q753" s="24"/>
      <c r="R753" s="24"/>
      <c r="S753" s="24"/>
      <c r="T753" s="24"/>
      <c r="U753" s="15"/>
    </row>
    <row r="754" spans="1:21">
      <c r="A754" s="11"/>
      <c r="B754" s="15"/>
      <c r="C754" s="15"/>
      <c r="D754" s="15"/>
      <c r="E754" s="15"/>
      <c r="F754" s="15"/>
      <c r="G754" s="15"/>
      <c r="H754" s="15"/>
      <c r="I754" s="15"/>
      <c r="J754" s="15"/>
      <c r="N754" s="24"/>
      <c r="O754" s="24"/>
      <c r="P754" s="24"/>
      <c r="Q754" s="24"/>
      <c r="R754" s="24"/>
      <c r="S754" s="24"/>
      <c r="T754" s="24"/>
      <c r="U754" s="15"/>
    </row>
    <row r="755" spans="1:21">
      <c r="A755" s="11"/>
      <c r="B755" s="15"/>
      <c r="C755" s="15"/>
      <c r="D755" s="15"/>
      <c r="E755" s="15"/>
      <c r="F755" s="15"/>
      <c r="G755" s="15"/>
      <c r="H755" s="15"/>
      <c r="I755" s="15"/>
      <c r="J755" s="15"/>
      <c r="N755" s="24"/>
      <c r="O755" s="24"/>
      <c r="P755" s="24"/>
      <c r="Q755" s="24"/>
      <c r="R755" s="24"/>
      <c r="S755" s="24"/>
      <c r="T755" s="24"/>
      <c r="U755" s="15"/>
    </row>
    <row r="756" spans="1:21">
      <c r="A756" s="11"/>
      <c r="B756" s="15"/>
      <c r="C756" s="15"/>
      <c r="D756" s="15"/>
      <c r="E756" s="15"/>
      <c r="F756" s="15"/>
      <c r="G756" s="15"/>
      <c r="H756" s="15"/>
      <c r="I756" s="15"/>
      <c r="J756" s="15"/>
      <c r="N756" s="24"/>
      <c r="O756" s="24"/>
      <c r="P756" s="24"/>
      <c r="Q756" s="24"/>
      <c r="R756" s="24"/>
      <c r="S756" s="24"/>
      <c r="T756" s="24"/>
      <c r="U756" s="15"/>
    </row>
    <row r="757" spans="1:21">
      <c r="A757" s="11"/>
      <c r="B757" s="15"/>
      <c r="C757" s="15"/>
      <c r="D757" s="15"/>
      <c r="E757" s="15"/>
      <c r="F757" s="15"/>
      <c r="G757" s="15"/>
      <c r="H757" s="15"/>
      <c r="I757" s="15"/>
      <c r="J757" s="15"/>
      <c r="N757" s="24"/>
      <c r="O757" s="24"/>
      <c r="P757" s="24"/>
      <c r="Q757" s="24"/>
      <c r="R757" s="24"/>
      <c r="S757" s="24"/>
      <c r="T757" s="24"/>
      <c r="U757" s="15"/>
    </row>
    <row r="758" spans="1:21">
      <c r="A758" s="11"/>
      <c r="B758" s="15"/>
      <c r="C758" s="15"/>
      <c r="D758" s="15"/>
      <c r="E758" s="15"/>
      <c r="F758" s="15"/>
      <c r="G758" s="15"/>
      <c r="H758" s="15"/>
      <c r="I758" s="15"/>
      <c r="J758" s="15"/>
      <c r="N758" s="24"/>
      <c r="O758" s="24"/>
      <c r="P758" s="24"/>
      <c r="Q758" s="24"/>
      <c r="R758" s="24"/>
      <c r="S758" s="24"/>
      <c r="T758" s="24"/>
      <c r="U758" s="15"/>
    </row>
    <row r="759" spans="1:21">
      <c r="A759" s="11"/>
      <c r="B759" s="15"/>
      <c r="C759" s="15"/>
      <c r="D759" s="15"/>
      <c r="E759" s="15"/>
      <c r="F759" s="15"/>
      <c r="G759" s="15"/>
      <c r="H759" s="15"/>
      <c r="I759" s="15"/>
      <c r="J759" s="15"/>
      <c r="N759" s="24"/>
      <c r="O759" s="24"/>
      <c r="P759" s="24"/>
      <c r="Q759" s="24"/>
      <c r="R759" s="24"/>
      <c r="S759" s="24"/>
      <c r="T759" s="24"/>
      <c r="U759" s="15"/>
    </row>
    <row r="760" spans="1:21">
      <c r="A760" s="11"/>
      <c r="B760" s="15"/>
      <c r="C760" s="15"/>
      <c r="D760" s="15"/>
      <c r="E760" s="15"/>
      <c r="F760" s="15"/>
      <c r="G760" s="15"/>
      <c r="H760" s="15"/>
      <c r="I760" s="15"/>
      <c r="J760" s="15"/>
      <c r="N760" s="24"/>
      <c r="O760" s="24"/>
      <c r="P760" s="24"/>
      <c r="Q760" s="24"/>
      <c r="R760" s="24"/>
      <c r="S760" s="24"/>
      <c r="T760" s="24"/>
      <c r="U760" s="15"/>
    </row>
    <row r="761" spans="1:21">
      <c r="A761" s="11"/>
      <c r="B761" s="15"/>
      <c r="C761" s="15"/>
      <c r="D761" s="15"/>
      <c r="E761" s="15"/>
      <c r="F761" s="15"/>
      <c r="G761" s="15"/>
      <c r="H761" s="15"/>
      <c r="I761" s="15"/>
      <c r="J761" s="15"/>
      <c r="N761" s="24"/>
      <c r="O761" s="24"/>
      <c r="P761" s="24"/>
      <c r="Q761" s="24"/>
      <c r="R761" s="24"/>
      <c r="S761" s="24"/>
      <c r="T761" s="24"/>
      <c r="U761" s="15"/>
    </row>
    <row r="762" spans="1:21">
      <c r="A762" s="11"/>
      <c r="B762" s="15"/>
      <c r="C762" s="15"/>
      <c r="D762" s="15"/>
      <c r="E762" s="15"/>
      <c r="F762" s="15"/>
      <c r="G762" s="15"/>
      <c r="H762" s="15"/>
      <c r="I762" s="15"/>
      <c r="J762" s="15"/>
      <c r="N762" s="24"/>
      <c r="O762" s="24"/>
      <c r="P762" s="24"/>
      <c r="Q762" s="24"/>
      <c r="R762" s="24"/>
      <c r="S762" s="24"/>
      <c r="T762" s="24"/>
      <c r="U762" s="15"/>
    </row>
    <row r="763" spans="1:21">
      <c r="A763" s="11"/>
      <c r="B763" s="15"/>
      <c r="C763" s="15"/>
      <c r="D763" s="15"/>
      <c r="E763" s="15"/>
      <c r="F763" s="15"/>
      <c r="G763" s="15"/>
      <c r="H763" s="15"/>
      <c r="I763" s="15"/>
      <c r="J763" s="15"/>
      <c r="N763" s="24"/>
      <c r="O763" s="24"/>
      <c r="P763" s="24"/>
      <c r="Q763" s="24"/>
      <c r="R763" s="24"/>
      <c r="S763" s="24"/>
      <c r="T763" s="24"/>
      <c r="U763" s="15"/>
    </row>
    <row r="764" spans="1:21">
      <c r="A764" s="11"/>
      <c r="B764" s="15"/>
      <c r="C764" s="15"/>
      <c r="D764" s="15"/>
      <c r="E764" s="15"/>
      <c r="F764" s="15"/>
      <c r="G764" s="15"/>
      <c r="H764" s="15"/>
      <c r="I764" s="15"/>
      <c r="J764" s="15"/>
      <c r="N764" s="24"/>
      <c r="O764" s="24"/>
      <c r="P764" s="24"/>
      <c r="Q764" s="24"/>
      <c r="R764" s="24"/>
      <c r="S764" s="24"/>
      <c r="T764" s="24"/>
      <c r="U764" s="15"/>
    </row>
    <row r="765" spans="1:21">
      <c r="A765" s="11"/>
      <c r="B765" s="15"/>
      <c r="C765" s="15"/>
      <c r="D765" s="15"/>
      <c r="E765" s="15"/>
      <c r="F765" s="15"/>
      <c r="G765" s="15"/>
      <c r="H765" s="15"/>
      <c r="I765" s="15"/>
      <c r="J765" s="15"/>
      <c r="N765" s="24"/>
      <c r="O765" s="24"/>
      <c r="P765" s="24"/>
      <c r="Q765" s="24"/>
      <c r="R765" s="24"/>
      <c r="S765" s="24"/>
      <c r="T765" s="24"/>
      <c r="U765" s="15"/>
    </row>
    <row r="766" spans="1:21">
      <c r="A766" s="11"/>
      <c r="B766" s="15"/>
      <c r="C766" s="15"/>
      <c r="D766" s="15"/>
      <c r="E766" s="15"/>
      <c r="F766" s="15"/>
      <c r="G766" s="15"/>
      <c r="H766" s="15"/>
      <c r="I766" s="15"/>
      <c r="J766" s="15"/>
      <c r="N766" s="24"/>
      <c r="O766" s="24"/>
      <c r="P766" s="24"/>
      <c r="Q766" s="24"/>
      <c r="R766" s="24"/>
      <c r="S766" s="24"/>
      <c r="T766" s="24"/>
      <c r="U766" s="15"/>
    </row>
    <row r="767" spans="1:21">
      <c r="A767" s="11"/>
      <c r="B767" s="15"/>
      <c r="C767" s="15"/>
      <c r="D767" s="15"/>
      <c r="E767" s="15"/>
      <c r="F767" s="15"/>
      <c r="G767" s="15"/>
      <c r="H767" s="15"/>
      <c r="I767" s="15"/>
      <c r="J767" s="15"/>
      <c r="N767" s="24"/>
      <c r="O767" s="24"/>
      <c r="P767" s="24"/>
      <c r="Q767" s="24"/>
      <c r="R767" s="24"/>
      <c r="S767" s="24"/>
      <c r="T767" s="24"/>
      <c r="U767" s="15"/>
    </row>
    <row r="768" spans="1:21">
      <c r="A768" s="11"/>
      <c r="B768" s="15"/>
      <c r="C768" s="15"/>
      <c r="D768" s="15"/>
      <c r="E768" s="15"/>
      <c r="F768" s="15"/>
      <c r="G768" s="15"/>
      <c r="H768" s="15"/>
      <c r="I768" s="15"/>
      <c r="J768" s="15"/>
      <c r="N768" s="24"/>
      <c r="O768" s="24"/>
      <c r="P768" s="24"/>
      <c r="Q768" s="24"/>
      <c r="R768" s="24"/>
      <c r="S768" s="24"/>
      <c r="T768" s="24"/>
      <c r="U768" s="15"/>
    </row>
    <row r="769" spans="1:21">
      <c r="A769" s="11"/>
      <c r="B769" s="15"/>
      <c r="C769" s="15"/>
      <c r="D769" s="15"/>
      <c r="E769" s="15"/>
      <c r="F769" s="15"/>
      <c r="G769" s="15"/>
      <c r="H769" s="15"/>
      <c r="I769" s="15"/>
      <c r="J769" s="15"/>
      <c r="N769" s="24"/>
      <c r="O769" s="24"/>
      <c r="P769" s="24"/>
      <c r="Q769" s="24"/>
      <c r="R769" s="24"/>
      <c r="S769" s="24"/>
      <c r="T769" s="24"/>
      <c r="U769" s="15"/>
    </row>
    <row r="770" spans="1:21">
      <c r="A770" s="11"/>
      <c r="B770" s="15"/>
      <c r="C770" s="15"/>
      <c r="D770" s="15"/>
      <c r="E770" s="15"/>
      <c r="F770" s="15"/>
      <c r="G770" s="15"/>
      <c r="H770" s="15"/>
      <c r="I770" s="15"/>
      <c r="J770" s="15"/>
      <c r="N770" s="24"/>
      <c r="O770" s="24"/>
      <c r="P770" s="24"/>
      <c r="Q770" s="24"/>
      <c r="R770" s="24"/>
      <c r="S770" s="24"/>
      <c r="T770" s="24"/>
      <c r="U770" s="15"/>
    </row>
    <row r="771" spans="1:21">
      <c r="A771" s="11"/>
      <c r="B771" s="15"/>
      <c r="C771" s="15"/>
      <c r="D771" s="15"/>
      <c r="E771" s="15"/>
      <c r="F771" s="15"/>
      <c r="G771" s="15"/>
      <c r="H771" s="15"/>
      <c r="I771" s="15"/>
      <c r="J771" s="15"/>
      <c r="N771" s="24"/>
      <c r="O771" s="24"/>
      <c r="P771" s="24"/>
      <c r="Q771" s="24"/>
      <c r="R771" s="24"/>
      <c r="S771" s="24"/>
      <c r="T771" s="24"/>
      <c r="U771" s="15"/>
    </row>
    <row r="772" spans="1:21">
      <c r="A772" s="11"/>
      <c r="B772" s="15"/>
      <c r="C772" s="15"/>
      <c r="D772" s="15"/>
      <c r="E772" s="15"/>
      <c r="F772" s="15"/>
      <c r="G772" s="15"/>
      <c r="H772" s="15"/>
      <c r="I772" s="15"/>
      <c r="J772" s="15"/>
      <c r="N772" s="24"/>
      <c r="O772" s="24"/>
      <c r="P772" s="24"/>
      <c r="Q772" s="24"/>
      <c r="R772" s="24"/>
      <c r="S772" s="24"/>
      <c r="T772" s="24"/>
      <c r="U772" s="15"/>
    </row>
    <row r="773" spans="1:21">
      <c r="A773" s="11"/>
      <c r="B773" s="15"/>
      <c r="C773" s="15"/>
      <c r="D773" s="15"/>
      <c r="E773" s="15"/>
      <c r="F773" s="15"/>
      <c r="G773" s="15"/>
      <c r="H773" s="15"/>
      <c r="I773" s="15"/>
      <c r="J773" s="15"/>
      <c r="N773" s="24"/>
      <c r="O773" s="24"/>
      <c r="P773" s="24"/>
      <c r="Q773" s="24"/>
      <c r="R773" s="24"/>
      <c r="S773" s="24"/>
      <c r="T773" s="24"/>
      <c r="U773" s="15"/>
    </row>
    <row r="774" spans="1:21">
      <c r="A774" s="11"/>
      <c r="B774" s="15"/>
      <c r="C774" s="15"/>
      <c r="D774" s="15"/>
      <c r="E774" s="15"/>
      <c r="F774" s="15"/>
      <c r="G774" s="15"/>
      <c r="H774" s="15"/>
      <c r="I774" s="15"/>
      <c r="J774" s="15"/>
      <c r="N774" s="24"/>
      <c r="O774" s="24"/>
      <c r="P774" s="24"/>
      <c r="Q774" s="24"/>
      <c r="R774" s="24"/>
      <c r="S774" s="24"/>
      <c r="T774" s="24"/>
      <c r="U774" s="15"/>
    </row>
    <row r="775" spans="1:21">
      <c r="A775" s="11"/>
      <c r="B775" s="15"/>
      <c r="C775" s="15"/>
      <c r="D775" s="15"/>
      <c r="E775" s="15"/>
      <c r="F775" s="15"/>
      <c r="G775" s="15"/>
      <c r="H775" s="15"/>
      <c r="I775" s="15"/>
      <c r="J775" s="15"/>
      <c r="N775" s="24"/>
      <c r="O775" s="24"/>
      <c r="P775" s="24"/>
      <c r="Q775" s="24"/>
      <c r="R775" s="24"/>
      <c r="S775" s="24"/>
      <c r="T775" s="24"/>
      <c r="U775" s="15"/>
    </row>
    <row r="776" spans="1:21">
      <c r="A776" s="11"/>
      <c r="B776" s="15"/>
      <c r="C776" s="15"/>
      <c r="D776" s="15"/>
      <c r="E776" s="15"/>
      <c r="F776" s="15"/>
      <c r="G776" s="15"/>
      <c r="H776" s="15"/>
      <c r="I776" s="15"/>
      <c r="J776" s="15"/>
      <c r="N776" s="24"/>
      <c r="O776" s="24"/>
      <c r="P776" s="24"/>
      <c r="Q776" s="24"/>
      <c r="R776" s="24"/>
      <c r="S776" s="24"/>
      <c r="T776" s="24"/>
      <c r="U776" s="15"/>
    </row>
    <row r="777" spans="1:21">
      <c r="A777" s="11"/>
      <c r="B777" s="15"/>
      <c r="C777" s="15"/>
      <c r="D777" s="15"/>
      <c r="E777" s="15"/>
      <c r="F777" s="15"/>
      <c r="G777" s="15"/>
      <c r="H777" s="15"/>
      <c r="I777" s="15"/>
      <c r="J777" s="15"/>
      <c r="N777" s="24"/>
      <c r="O777" s="24"/>
      <c r="P777" s="24"/>
      <c r="Q777" s="24"/>
      <c r="R777" s="24"/>
      <c r="S777" s="24"/>
      <c r="T777" s="24"/>
      <c r="U777" s="15"/>
    </row>
    <row r="778" spans="1:21">
      <c r="A778" s="11"/>
      <c r="B778" s="15"/>
      <c r="C778" s="15"/>
      <c r="D778" s="15"/>
      <c r="E778" s="15"/>
      <c r="F778" s="15"/>
      <c r="G778" s="15"/>
      <c r="H778" s="15"/>
      <c r="I778" s="15"/>
      <c r="J778" s="15"/>
      <c r="N778" s="24"/>
      <c r="O778" s="24"/>
      <c r="P778" s="24"/>
      <c r="Q778" s="24"/>
      <c r="R778" s="24"/>
      <c r="S778" s="24"/>
      <c r="T778" s="24"/>
      <c r="U778" s="15"/>
    </row>
    <row r="779" spans="1:21">
      <c r="A779" s="11"/>
      <c r="B779" s="15"/>
      <c r="C779" s="15"/>
      <c r="D779" s="15"/>
      <c r="E779" s="15"/>
      <c r="F779" s="15"/>
      <c r="G779" s="15"/>
      <c r="H779" s="15"/>
      <c r="I779" s="15"/>
      <c r="J779" s="15"/>
      <c r="N779" s="24"/>
      <c r="O779" s="24"/>
      <c r="P779" s="24"/>
      <c r="Q779" s="24"/>
      <c r="R779" s="24"/>
      <c r="S779" s="24"/>
      <c r="T779" s="24"/>
      <c r="U779" s="15"/>
    </row>
    <row r="780" spans="1:21">
      <c r="A780" s="11"/>
      <c r="B780" s="15"/>
      <c r="C780" s="15"/>
      <c r="D780" s="15"/>
      <c r="E780" s="15"/>
      <c r="F780" s="15"/>
      <c r="G780" s="15"/>
      <c r="H780" s="15"/>
      <c r="I780" s="15"/>
      <c r="J780" s="15"/>
      <c r="N780" s="24"/>
      <c r="O780" s="24"/>
      <c r="P780" s="24"/>
      <c r="Q780" s="24"/>
      <c r="R780" s="24"/>
      <c r="S780" s="24"/>
      <c r="T780" s="24"/>
      <c r="U780" s="15"/>
    </row>
    <row r="781" spans="1:21">
      <c r="A781" s="11"/>
      <c r="B781" s="15"/>
      <c r="C781" s="15"/>
      <c r="D781" s="15"/>
      <c r="E781" s="15"/>
      <c r="F781" s="15"/>
      <c r="G781" s="15"/>
      <c r="H781" s="15"/>
      <c r="I781" s="15"/>
      <c r="J781" s="15"/>
      <c r="N781" s="24"/>
      <c r="O781" s="24"/>
      <c r="P781" s="24"/>
      <c r="Q781" s="24"/>
      <c r="R781" s="24"/>
      <c r="S781" s="24"/>
      <c r="T781" s="24"/>
      <c r="U781" s="15"/>
    </row>
    <row r="782" spans="1:21">
      <c r="A782" s="11"/>
      <c r="B782" s="15"/>
      <c r="C782" s="15"/>
      <c r="D782" s="15"/>
      <c r="E782" s="15"/>
      <c r="F782" s="15"/>
      <c r="G782" s="15"/>
      <c r="H782" s="15"/>
      <c r="I782" s="15"/>
      <c r="J782" s="15"/>
      <c r="N782" s="24"/>
      <c r="O782" s="24"/>
      <c r="P782" s="24"/>
      <c r="Q782" s="24"/>
      <c r="R782" s="24"/>
      <c r="S782" s="24"/>
      <c r="T782" s="24"/>
      <c r="U782" s="15"/>
    </row>
    <row r="783" spans="1:21">
      <c r="A783" s="11"/>
      <c r="B783" s="15"/>
      <c r="C783" s="15"/>
      <c r="D783" s="15"/>
      <c r="E783" s="15"/>
      <c r="F783" s="15"/>
      <c r="G783" s="15"/>
      <c r="H783" s="15"/>
      <c r="I783" s="15"/>
      <c r="J783" s="15"/>
      <c r="N783" s="24"/>
      <c r="O783" s="24"/>
      <c r="P783" s="24"/>
      <c r="Q783" s="24"/>
      <c r="R783" s="24"/>
      <c r="S783" s="24"/>
      <c r="T783" s="24"/>
      <c r="U783" s="15"/>
    </row>
    <row r="784" spans="1:21">
      <c r="A784" s="11"/>
      <c r="B784" s="15"/>
      <c r="C784" s="15"/>
      <c r="D784" s="15"/>
      <c r="E784" s="15"/>
      <c r="F784" s="15"/>
      <c r="G784" s="15"/>
      <c r="H784" s="15"/>
      <c r="I784" s="15"/>
      <c r="J784" s="15"/>
      <c r="N784" s="24"/>
      <c r="O784" s="24"/>
      <c r="P784" s="24"/>
      <c r="Q784" s="24"/>
      <c r="R784" s="24"/>
      <c r="S784" s="24"/>
      <c r="T784" s="24"/>
      <c r="U784" s="15"/>
    </row>
    <row r="785" spans="1:21">
      <c r="A785" s="11"/>
      <c r="B785" s="15"/>
      <c r="C785" s="15"/>
      <c r="D785" s="15"/>
      <c r="E785" s="15"/>
      <c r="F785" s="15"/>
      <c r="G785" s="15"/>
      <c r="H785" s="15"/>
      <c r="I785" s="15"/>
      <c r="J785" s="15"/>
      <c r="N785" s="24"/>
      <c r="O785" s="24"/>
      <c r="P785" s="24"/>
      <c r="Q785" s="24"/>
      <c r="R785" s="24"/>
      <c r="S785" s="24"/>
      <c r="T785" s="24"/>
      <c r="U785" s="15"/>
    </row>
    <row r="786" spans="1:21">
      <c r="A786" s="11"/>
      <c r="B786" s="15"/>
      <c r="C786" s="15"/>
      <c r="D786" s="15"/>
      <c r="E786" s="15"/>
      <c r="F786" s="15"/>
      <c r="G786" s="15"/>
      <c r="H786" s="15"/>
      <c r="I786" s="15"/>
      <c r="J786" s="15"/>
      <c r="N786" s="24"/>
      <c r="O786" s="24"/>
      <c r="P786" s="24"/>
      <c r="Q786" s="24"/>
      <c r="R786" s="24"/>
      <c r="S786" s="24"/>
      <c r="T786" s="24"/>
      <c r="U786" s="15"/>
    </row>
    <row r="787" spans="1:21">
      <c r="A787" s="11"/>
      <c r="B787" s="15"/>
      <c r="C787" s="15"/>
      <c r="D787" s="15"/>
      <c r="E787" s="15"/>
      <c r="F787" s="15"/>
      <c r="G787" s="15"/>
      <c r="H787" s="15"/>
      <c r="I787" s="15"/>
      <c r="J787" s="15"/>
      <c r="N787" s="24"/>
      <c r="O787" s="24"/>
      <c r="P787" s="24"/>
      <c r="Q787" s="24"/>
      <c r="R787" s="24"/>
      <c r="S787" s="24"/>
      <c r="T787" s="24"/>
      <c r="U787" s="15"/>
    </row>
    <row r="788" spans="1:21">
      <c r="A788" s="11"/>
      <c r="B788" s="15"/>
      <c r="C788" s="15"/>
      <c r="D788" s="15"/>
      <c r="E788" s="15"/>
      <c r="F788" s="15"/>
      <c r="G788" s="15"/>
      <c r="H788" s="15"/>
      <c r="I788" s="15"/>
      <c r="J788" s="15"/>
      <c r="N788" s="24"/>
      <c r="O788" s="24"/>
      <c r="P788" s="24"/>
      <c r="Q788" s="24"/>
      <c r="R788" s="24"/>
      <c r="S788" s="24"/>
      <c r="T788" s="24"/>
      <c r="U788" s="15"/>
    </row>
    <row r="789" spans="1:21">
      <c r="A789" s="11"/>
      <c r="B789" s="15"/>
      <c r="C789" s="15"/>
      <c r="D789" s="15"/>
      <c r="E789" s="15"/>
      <c r="F789" s="15"/>
      <c r="G789" s="15"/>
      <c r="H789" s="15"/>
      <c r="I789" s="15"/>
      <c r="J789" s="15"/>
      <c r="N789" s="24"/>
      <c r="O789" s="24"/>
      <c r="P789" s="24"/>
      <c r="Q789" s="24"/>
      <c r="R789" s="24"/>
      <c r="S789" s="24"/>
      <c r="T789" s="24"/>
      <c r="U789" s="15"/>
    </row>
    <row r="790" spans="1:21">
      <c r="A790" s="11"/>
      <c r="B790" s="15"/>
      <c r="C790" s="15"/>
      <c r="D790" s="15"/>
      <c r="E790" s="15"/>
      <c r="F790" s="15"/>
      <c r="G790" s="15"/>
      <c r="H790" s="15"/>
      <c r="I790" s="15"/>
      <c r="J790" s="15"/>
      <c r="N790" s="24"/>
      <c r="O790" s="24"/>
      <c r="P790" s="24"/>
      <c r="Q790" s="24"/>
      <c r="R790" s="24"/>
      <c r="S790" s="24"/>
      <c r="T790" s="24"/>
      <c r="U790" s="15"/>
    </row>
    <row r="791" spans="1:21">
      <c r="A791" s="11"/>
      <c r="B791" s="15"/>
      <c r="C791" s="15"/>
      <c r="D791" s="15"/>
      <c r="E791" s="15"/>
      <c r="F791" s="15"/>
      <c r="G791" s="15"/>
      <c r="H791" s="15"/>
      <c r="I791" s="15"/>
      <c r="J791" s="15"/>
      <c r="N791" s="24"/>
      <c r="O791" s="24"/>
      <c r="P791" s="24"/>
      <c r="Q791" s="24"/>
      <c r="R791" s="24"/>
      <c r="S791" s="24"/>
      <c r="T791" s="24"/>
      <c r="U791" s="15"/>
    </row>
    <row r="792" spans="1:21">
      <c r="A792" s="11"/>
      <c r="B792" s="15"/>
      <c r="C792" s="15"/>
      <c r="D792" s="15"/>
      <c r="E792" s="15"/>
      <c r="F792" s="15"/>
      <c r="G792" s="15"/>
      <c r="H792" s="15"/>
      <c r="I792" s="15"/>
      <c r="J792" s="15"/>
      <c r="N792" s="24"/>
      <c r="O792" s="24"/>
      <c r="P792" s="24"/>
      <c r="Q792" s="24"/>
      <c r="R792" s="24"/>
      <c r="S792" s="24"/>
      <c r="T792" s="24"/>
      <c r="U792" s="15"/>
    </row>
    <row r="793" spans="1:21">
      <c r="A793" s="11"/>
      <c r="B793" s="15"/>
      <c r="C793" s="15"/>
      <c r="D793" s="15"/>
      <c r="E793" s="15"/>
      <c r="F793" s="15"/>
      <c r="G793" s="15"/>
      <c r="H793" s="15"/>
      <c r="I793" s="15"/>
      <c r="J793" s="15"/>
      <c r="N793" s="24"/>
      <c r="O793" s="24"/>
      <c r="P793" s="24"/>
      <c r="Q793" s="24"/>
      <c r="R793" s="24"/>
      <c r="S793" s="24"/>
      <c r="T793" s="24"/>
      <c r="U793" s="15"/>
    </row>
    <row r="794" spans="1:21">
      <c r="A794" s="11"/>
      <c r="B794" s="15"/>
      <c r="C794" s="15"/>
      <c r="D794" s="15"/>
      <c r="E794" s="15"/>
      <c r="F794" s="15"/>
      <c r="G794" s="15"/>
      <c r="H794" s="15"/>
      <c r="I794" s="15"/>
      <c r="J794" s="15"/>
      <c r="N794" s="24"/>
      <c r="O794" s="24"/>
      <c r="P794" s="24"/>
      <c r="Q794" s="24"/>
      <c r="R794" s="24"/>
      <c r="S794" s="24"/>
      <c r="T794" s="24"/>
      <c r="U794" s="15"/>
    </row>
    <row r="795" spans="1:21">
      <c r="A795" s="11"/>
      <c r="B795" s="15"/>
      <c r="C795" s="15"/>
      <c r="D795" s="15"/>
      <c r="E795" s="15"/>
      <c r="F795" s="15"/>
      <c r="G795" s="15"/>
      <c r="H795" s="15"/>
      <c r="I795" s="15"/>
      <c r="J795" s="15"/>
      <c r="N795" s="24"/>
      <c r="O795" s="24"/>
      <c r="P795" s="24"/>
      <c r="Q795" s="24"/>
      <c r="R795" s="24"/>
      <c r="S795" s="24"/>
      <c r="T795" s="24"/>
      <c r="U795" s="15"/>
    </row>
    <row r="796" spans="1:21">
      <c r="A796" s="11"/>
      <c r="B796" s="15"/>
      <c r="C796" s="15"/>
      <c r="D796" s="15"/>
      <c r="E796" s="15"/>
      <c r="F796" s="15"/>
      <c r="G796" s="15"/>
      <c r="H796" s="15"/>
      <c r="I796" s="15"/>
      <c r="J796" s="15"/>
      <c r="N796" s="24"/>
      <c r="O796" s="24"/>
      <c r="P796" s="24"/>
      <c r="Q796" s="24"/>
      <c r="R796" s="24"/>
      <c r="S796" s="24"/>
      <c r="T796" s="24"/>
      <c r="U796" s="15"/>
    </row>
    <row r="797" spans="1:21">
      <c r="A797" s="11"/>
      <c r="B797" s="15"/>
      <c r="C797" s="15"/>
      <c r="D797" s="15"/>
      <c r="E797" s="15"/>
      <c r="F797" s="15"/>
      <c r="G797" s="15"/>
      <c r="H797" s="15"/>
      <c r="I797" s="15"/>
      <c r="J797" s="15"/>
      <c r="N797" s="24"/>
      <c r="O797" s="24"/>
      <c r="P797" s="24"/>
      <c r="Q797" s="24"/>
      <c r="R797" s="24"/>
      <c r="S797" s="24"/>
      <c r="T797" s="24"/>
      <c r="U797" s="15"/>
    </row>
    <row r="798" spans="1:21">
      <c r="A798" s="11"/>
      <c r="B798" s="15"/>
      <c r="C798" s="15"/>
      <c r="D798" s="15"/>
      <c r="E798" s="15"/>
      <c r="F798" s="15"/>
      <c r="G798" s="15"/>
      <c r="H798" s="15"/>
      <c r="I798" s="15"/>
      <c r="J798" s="15"/>
      <c r="N798" s="24"/>
      <c r="O798" s="24"/>
      <c r="P798" s="24"/>
      <c r="Q798" s="24"/>
      <c r="R798" s="24"/>
      <c r="S798" s="24"/>
      <c r="T798" s="24"/>
      <c r="U798" s="15"/>
    </row>
    <row r="799" spans="1:21">
      <c r="A799" s="11"/>
      <c r="B799" s="15"/>
      <c r="C799" s="15"/>
      <c r="D799" s="15"/>
      <c r="E799" s="15"/>
      <c r="F799" s="15"/>
      <c r="G799" s="15"/>
      <c r="H799" s="15"/>
      <c r="I799" s="15"/>
      <c r="J799" s="15"/>
      <c r="N799" s="24"/>
      <c r="O799" s="24"/>
      <c r="P799" s="24"/>
      <c r="Q799" s="24"/>
      <c r="R799" s="24"/>
      <c r="S799" s="24"/>
      <c r="T799" s="24"/>
      <c r="U799" s="15"/>
    </row>
    <row r="800" spans="1:21">
      <c r="A800" s="11"/>
      <c r="B800" s="15"/>
      <c r="C800" s="15"/>
      <c r="D800" s="15"/>
      <c r="E800" s="15"/>
      <c r="F800" s="15"/>
      <c r="G800" s="15"/>
      <c r="H800" s="15"/>
      <c r="I800" s="15"/>
      <c r="J800" s="15"/>
      <c r="N800" s="24"/>
      <c r="O800" s="24"/>
      <c r="P800" s="24"/>
      <c r="Q800" s="24"/>
      <c r="R800" s="24"/>
      <c r="S800" s="24"/>
      <c r="T800" s="24"/>
      <c r="U800" s="15"/>
    </row>
    <row r="801" spans="1:21">
      <c r="A801" s="11"/>
      <c r="B801" s="15"/>
      <c r="C801" s="15"/>
      <c r="D801" s="15"/>
      <c r="E801" s="15"/>
      <c r="F801" s="15"/>
      <c r="G801" s="15"/>
      <c r="H801" s="15"/>
      <c r="I801" s="15"/>
      <c r="J801" s="15"/>
      <c r="N801" s="24"/>
      <c r="O801" s="24"/>
      <c r="P801" s="24"/>
      <c r="Q801" s="24"/>
      <c r="R801" s="24"/>
      <c r="S801" s="24"/>
      <c r="T801" s="24"/>
      <c r="U801" s="15"/>
    </row>
    <row r="802" spans="1:21">
      <c r="A802" s="11"/>
      <c r="B802" s="15"/>
      <c r="C802" s="15"/>
      <c r="D802" s="15"/>
      <c r="E802" s="15"/>
      <c r="F802" s="15"/>
      <c r="G802" s="15"/>
      <c r="H802" s="15"/>
      <c r="I802" s="15"/>
      <c r="J802" s="15"/>
      <c r="N802" s="24"/>
      <c r="O802" s="24"/>
      <c r="P802" s="24"/>
      <c r="Q802" s="24"/>
      <c r="R802" s="24"/>
      <c r="S802" s="24"/>
      <c r="T802" s="24"/>
      <c r="U802" s="15"/>
    </row>
    <row r="803" spans="1:21">
      <c r="A803" s="11"/>
      <c r="B803" s="15"/>
      <c r="C803" s="15"/>
      <c r="D803" s="15"/>
      <c r="E803" s="15"/>
      <c r="F803" s="15"/>
      <c r="G803" s="15"/>
      <c r="H803" s="15"/>
      <c r="I803" s="15"/>
      <c r="J803" s="15"/>
      <c r="N803" s="24"/>
      <c r="O803" s="24"/>
      <c r="P803" s="24"/>
      <c r="Q803" s="24"/>
      <c r="R803" s="24"/>
      <c r="S803" s="24"/>
      <c r="T803" s="24"/>
      <c r="U803" s="15"/>
    </row>
    <row r="804" spans="1:21">
      <c r="A804" s="11"/>
      <c r="B804" s="15"/>
      <c r="C804" s="15"/>
      <c r="D804" s="15"/>
      <c r="E804" s="15"/>
      <c r="F804" s="15"/>
      <c r="G804" s="15"/>
      <c r="H804" s="15"/>
      <c r="I804" s="15"/>
      <c r="J804" s="15"/>
      <c r="N804" s="24"/>
      <c r="O804" s="24"/>
      <c r="P804" s="24"/>
      <c r="Q804" s="24"/>
      <c r="R804" s="24"/>
      <c r="S804" s="24"/>
      <c r="T804" s="24"/>
      <c r="U804" s="15"/>
    </row>
    <row r="805" spans="1:21">
      <c r="A805" s="11"/>
      <c r="B805" s="15"/>
      <c r="C805" s="15"/>
      <c r="D805" s="15"/>
      <c r="E805" s="15"/>
      <c r="F805" s="15"/>
      <c r="G805" s="15"/>
      <c r="H805" s="15"/>
      <c r="I805" s="15"/>
      <c r="J805" s="15"/>
      <c r="N805" s="24"/>
      <c r="O805" s="24"/>
      <c r="P805" s="24"/>
      <c r="Q805" s="24"/>
      <c r="R805" s="24"/>
      <c r="S805" s="24"/>
      <c r="T805" s="24"/>
      <c r="U805" s="15"/>
    </row>
    <row r="806" spans="1:21">
      <c r="A806" s="11"/>
      <c r="B806" s="15"/>
      <c r="C806" s="15"/>
      <c r="D806" s="15"/>
      <c r="E806" s="15"/>
      <c r="F806" s="15"/>
      <c r="G806" s="15"/>
      <c r="H806" s="15"/>
      <c r="I806" s="15"/>
      <c r="J806" s="15"/>
      <c r="N806" s="24"/>
      <c r="O806" s="24"/>
      <c r="P806" s="24"/>
      <c r="Q806" s="24"/>
      <c r="R806" s="24"/>
      <c r="S806" s="24"/>
      <c r="T806" s="24"/>
      <c r="U806" s="15"/>
    </row>
    <row r="807" spans="1:21">
      <c r="A807" s="11"/>
      <c r="B807" s="15"/>
      <c r="C807" s="15"/>
      <c r="D807" s="15"/>
      <c r="E807" s="15"/>
      <c r="F807" s="15"/>
      <c r="G807" s="15"/>
      <c r="H807" s="15"/>
      <c r="I807" s="15"/>
      <c r="J807" s="15"/>
      <c r="N807" s="24"/>
      <c r="O807" s="24"/>
      <c r="P807" s="24"/>
      <c r="Q807" s="24"/>
      <c r="R807" s="24"/>
      <c r="S807" s="24"/>
      <c r="T807" s="24"/>
      <c r="U807" s="15"/>
    </row>
    <row r="808" spans="1:21">
      <c r="A808" s="11"/>
      <c r="B808" s="15"/>
      <c r="C808" s="15"/>
      <c r="D808" s="15"/>
      <c r="E808" s="15"/>
      <c r="F808" s="15"/>
      <c r="G808" s="15"/>
      <c r="H808" s="15"/>
      <c r="I808" s="15"/>
      <c r="J808" s="15"/>
      <c r="N808" s="24"/>
      <c r="O808" s="24"/>
      <c r="P808" s="24"/>
      <c r="Q808" s="24"/>
      <c r="R808" s="24"/>
      <c r="S808" s="24"/>
      <c r="T808" s="24"/>
      <c r="U808" s="15"/>
    </row>
    <row r="809" spans="1:21">
      <c r="A809" s="11"/>
      <c r="B809" s="15"/>
      <c r="C809" s="15"/>
      <c r="D809" s="15"/>
      <c r="E809" s="15"/>
      <c r="F809" s="15"/>
      <c r="G809" s="15"/>
      <c r="H809" s="15"/>
      <c r="I809" s="15"/>
      <c r="J809" s="15"/>
      <c r="N809" s="24"/>
      <c r="O809" s="24"/>
      <c r="P809" s="24"/>
      <c r="Q809" s="24"/>
      <c r="R809" s="24"/>
      <c r="S809" s="24"/>
      <c r="T809" s="24"/>
      <c r="U809" s="15"/>
    </row>
    <row r="810" spans="1:21">
      <c r="A810" s="11"/>
      <c r="B810" s="15"/>
      <c r="C810" s="15"/>
      <c r="D810" s="15"/>
      <c r="E810" s="15"/>
      <c r="F810" s="15"/>
      <c r="G810" s="15"/>
      <c r="H810" s="15"/>
      <c r="I810" s="15"/>
      <c r="J810" s="15"/>
      <c r="N810" s="24"/>
      <c r="O810" s="24"/>
      <c r="P810" s="24"/>
      <c r="Q810" s="24"/>
      <c r="R810" s="24"/>
      <c r="S810" s="24"/>
      <c r="T810" s="24"/>
      <c r="U810" s="15"/>
    </row>
    <row r="811" spans="1:21">
      <c r="A811" s="11"/>
      <c r="B811" s="15"/>
      <c r="C811" s="15"/>
      <c r="D811" s="15"/>
      <c r="E811" s="15"/>
      <c r="F811" s="15"/>
      <c r="G811" s="15"/>
      <c r="H811" s="15"/>
      <c r="I811" s="15"/>
      <c r="J811" s="15"/>
      <c r="N811" s="24"/>
      <c r="O811" s="24"/>
      <c r="P811" s="24"/>
      <c r="Q811" s="24"/>
      <c r="R811" s="24"/>
      <c r="S811" s="24"/>
      <c r="T811" s="24"/>
      <c r="U811" s="15"/>
    </row>
    <row r="812" spans="1:21">
      <c r="A812" s="11"/>
      <c r="B812" s="15"/>
      <c r="C812" s="15"/>
      <c r="D812" s="15"/>
      <c r="E812" s="15"/>
      <c r="F812" s="15"/>
      <c r="G812" s="15"/>
      <c r="H812" s="15"/>
      <c r="I812" s="15"/>
      <c r="J812" s="15"/>
      <c r="N812" s="24"/>
      <c r="O812" s="24"/>
      <c r="P812" s="24"/>
      <c r="Q812" s="24"/>
      <c r="R812" s="24"/>
      <c r="S812" s="24"/>
      <c r="T812" s="24"/>
      <c r="U812" s="15"/>
    </row>
    <row r="813" spans="1:21">
      <c r="A813" s="11"/>
      <c r="B813" s="15"/>
      <c r="C813" s="15"/>
      <c r="D813" s="15"/>
      <c r="E813" s="15"/>
      <c r="F813" s="15"/>
      <c r="G813" s="15"/>
      <c r="H813" s="15"/>
      <c r="I813" s="15"/>
      <c r="J813" s="15"/>
      <c r="N813" s="24"/>
      <c r="O813" s="24"/>
      <c r="P813" s="24"/>
      <c r="Q813" s="24"/>
      <c r="R813" s="24"/>
      <c r="S813" s="24"/>
      <c r="T813" s="24"/>
      <c r="U813" s="15"/>
    </row>
    <row r="814" spans="1:21">
      <c r="A814" s="11"/>
      <c r="B814" s="15"/>
      <c r="C814" s="15"/>
      <c r="D814" s="15"/>
      <c r="E814" s="15"/>
      <c r="F814" s="15"/>
      <c r="G814" s="15"/>
      <c r="H814" s="15"/>
      <c r="I814" s="15"/>
      <c r="J814" s="15"/>
      <c r="N814" s="24"/>
      <c r="O814" s="24"/>
      <c r="P814" s="24"/>
      <c r="Q814" s="24"/>
      <c r="R814" s="24"/>
      <c r="S814" s="24"/>
      <c r="T814" s="24"/>
      <c r="U814" s="15"/>
    </row>
    <row r="815" spans="1:21">
      <c r="A815" s="11"/>
      <c r="B815" s="15"/>
      <c r="C815" s="15"/>
      <c r="D815" s="15"/>
      <c r="E815" s="15"/>
      <c r="F815" s="15"/>
      <c r="G815" s="15"/>
      <c r="H815" s="15"/>
      <c r="I815" s="15"/>
      <c r="J815" s="15"/>
      <c r="N815" s="24"/>
      <c r="O815" s="24"/>
      <c r="P815" s="24"/>
      <c r="Q815" s="24"/>
      <c r="R815" s="24"/>
      <c r="S815" s="24"/>
      <c r="T815" s="24"/>
      <c r="U815" s="15"/>
    </row>
    <row r="816" spans="1:21">
      <c r="A816" s="11"/>
      <c r="B816" s="15"/>
      <c r="C816" s="15"/>
      <c r="D816" s="15"/>
      <c r="E816" s="15"/>
      <c r="F816" s="15"/>
      <c r="G816" s="15"/>
      <c r="H816" s="15"/>
      <c r="I816" s="15"/>
      <c r="J816" s="15"/>
      <c r="N816" s="24"/>
      <c r="O816" s="24"/>
      <c r="P816" s="24"/>
      <c r="Q816" s="24"/>
      <c r="R816" s="24"/>
      <c r="S816" s="24"/>
      <c r="T816" s="24"/>
      <c r="U816" s="15"/>
    </row>
    <row r="817" spans="1:21">
      <c r="A817" s="11"/>
      <c r="B817" s="15"/>
      <c r="C817" s="15"/>
      <c r="D817" s="15"/>
      <c r="E817" s="15"/>
      <c r="F817" s="15"/>
      <c r="G817" s="15"/>
      <c r="H817" s="15"/>
      <c r="I817" s="15"/>
      <c r="J817" s="15"/>
      <c r="N817" s="24"/>
      <c r="O817" s="24"/>
      <c r="P817" s="24"/>
      <c r="Q817" s="24"/>
      <c r="R817" s="24"/>
      <c r="S817" s="24"/>
      <c r="T817" s="24"/>
      <c r="U817" s="15"/>
    </row>
    <row r="818" spans="1:21">
      <c r="A818" s="11"/>
      <c r="B818" s="15"/>
      <c r="C818" s="15"/>
      <c r="D818" s="15"/>
      <c r="E818" s="15"/>
      <c r="F818" s="15"/>
      <c r="G818" s="15"/>
      <c r="H818" s="15"/>
      <c r="I818" s="15"/>
      <c r="J818" s="15"/>
      <c r="N818" s="24"/>
      <c r="O818" s="24"/>
      <c r="P818" s="24"/>
      <c r="Q818" s="24"/>
      <c r="R818" s="24"/>
      <c r="S818" s="24"/>
      <c r="T818" s="24"/>
      <c r="U818" s="15"/>
    </row>
    <row r="819" spans="1:21">
      <c r="A819" s="11"/>
      <c r="B819" s="15"/>
      <c r="C819" s="15"/>
      <c r="D819" s="15"/>
      <c r="E819" s="15"/>
      <c r="F819" s="15"/>
      <c r="G819" s="15"/>
      <c r="H819" s="15"/>
      <c r="I819" s="15"/>
      <c r="J819" s="15"/>
      <c r="N819" s="24"/>
      <c r="O819" s="24"/>
      <c r="P819" s="24"/>
      <c r="Q819" s="24"/>
      <c r="R819" s="24"/>
      <c r="S819" s="24"/>
      <c r="T819" s="24"/>
      <c r="U819" s="15"/>
    </row>
    <row r="820" spans="1:21">
      <c r="A820" s="11"/>
      <c r="B820" s="15"/>
      <c r="C820" s="15"/>
      <c r="D820" s="15"/>
      <c r="E820" s="15"/>
      <c r="F820" s="15"/>
      <c r="G820" s="15"/>
      <c r="H820" s="15"/>
      <c r="I820" s="15"/>
      <c r="J820" s="15"/>
      <c r="N820" s="24"/>
      <c r="O820" s="24"/>
      <c r="P820" s="24"/>
      <c r="Q820" s="24"/>
      <c r="R820" s="24"/>
      <c r="S820" s="24"/>
      <c r="T820" s="24"/>
      <c r="U820" s="15"/>
    </row>
    <row r="821" spans="1:21">
      <c r="A821" s="11"/>
      <c r="B821" s="15"/>
      <c r="C821" s="15"/>
      <c r="D821" s="15"/>
      <c r="E821" s="15"/>
      <c r="F821" s="15"/>
      <c r="G821" s="15"/>
      <c r="H821" s="15"/>
      <c r="I821" s="15"/>
      <c r="J821" s="15"/>
      <c r="N821" s="24"/>
      <c r="O821" s="24"/>
      <c r="P821" s="24"/>
      <c r="Q821" s="24"/>
      <c r="R821" s="24"/>
      <c r="S821" s="24"/>
      <c r="T821" s="24"/>
      <c r="U821" s="15"/>
    </row>
    <row r="822" spans="1:21">
      <c r="A822" s="11"/>
      <c r="B822" s="15"/>
      <c r="C822" s="15"/>
      <c r="D822" s="15"/>
      <c r="E822" s="15"/>
      <c r="F822" s="15"/>
      <c r="G822" s="15"/>
      <c r="H822" s="15"/>
      <c r="I822" s="15"/>
      <c r="J822" s="15"/>
      <c r="N822" s="24"/>
      <c r="O822" s="24"/>
      <c r="P822" s="24"/>
      <c r="Q822" s="24"/>
      <c r="R822" s="24"/>
      <c r="S822" s="24"/>
      <c r="T822" s="24"/>
      <c r="U822" s="15"/>
    </row>
    <row r="823" spans="1:21">
      <c r="A823" s="11"/>
      <c r="B823" s="15"/>
      <c r="C823" s="15"/>
      <c r="D823" s="15"/>
      <c r="E823" s="15"/>
      <c r="F823" s="15"/>
      <c r="G823" s="15"/>
      <c r="H823" s="15"/>
      <c r="I823" s="15"/>
      <c r="J823" s="15"/>
      <c r="N823" s="24"/>
      <c r="O823" s="24"/>
      <c r="P823" s="24"/>
      <c r="Q823" s="24"/>
      <c r="R823" s="24"/>
      <c r="S823" s="24"/>
      <c r="T823" s="24"/>
      <c r="U823" s="15"/>
    </row>
    <row r="824" spans="1:21">
      <c r="A824" s="11"/>
      <c r="B824" s="15"/>
      <c r="C824" s="15"/>
      <c r="D824" s="15"/>
      <c r="E824" s="15"/>
      <c r="F824" s="15"/>
      <c r="G824" s="15"/>
      <c r="H824" s="15"/>
      <c r="I824" s="15"/>
      <c r="J824" s="15"/>
      <c r="N824" s="24"/>
      <c r="O824" s="24"/>
      <c r="P824" s="24"/>
      <c r="Q824" s="24"/>
      <c r="R824" s="24"/>
      <c r="S824" s="24"/>
      <c r="T824" s="24"/>
      <c r="U824" s="15"/>
    </row>
    <row r="825" spans="1:21">
      <c r="A825" s="11"/>
      <c r="B825" s="15"/>
      <c r="C825" s="15"/>
      <c r="D825" s="15"/>
      <c r="E825" s="15"/>
      <c r="F825" s="15"/>
      <c r="G825" s="15"/>
      <c r="H825" s="15"/>
      <c r="I825" s="15"/>
      <c r="J825" s="15"/>
      <c r="N825" s="24"/>
      <c r="O825" s="24"/>
      <c r="P825" s="24"/>
      <c r="Q825" s="24"/>
      <c r="R825" s="24"/>
      <c r="S825" s="24"/>
      <c r="T825" s="24"/>
      <c r="U825" s="15"/>
    </row>
    <row r="826" spans="1:21">
      <c r="A826" s="11"/>
      <c r="B826" s="15"/>
      <c r="C826" s="15"/>
      <c r="D826" s="15"/>
      <c r="E826" s="15"/>
      <c r="F826" s="15"/>
      <c r="G826" s="15"/>
      <c r="H826" s="15"/>
      <c r="I826" s="15"/>
      <c r="J826" s="15"/>
      <c r="N826" s="24"/>
      <c r="O826" s="24"/>
      <c r="P826" s="24"/>
      <c r="Q826" s="24"/>
      <c r="R826" s="24"/>
      <c r="S826" s="24"/>
      <c r="T826" s="24"/>
      <c r="U826" s="15"/>
    </row>
    <row r="827" spans="1:21">
      <c r="A827" s="11"/>
      <c r="B827" s="15"/>
      <c r="C827" s="15"/>
      <c r="D827" s="15"/>
      <c r="E827" s="15"/>
      <c r="F827" s="15"/>
      <c r="G827" s="15"/>
      <c r="H827" s="15"/>
      <c r="I827" s="15"/>
      <c r="J827" s="15"/>
      <c r="N827" s="24"/>
      <c r="O827" s="24"/>
      <c r="P827" s="24"/>
      <c r="Q827" s="24"/>
      <c r="R827" s="24"/>
      <c r="S827" s="24"/>
      <c r="T827" s="24"/>
      <c r="U827" s="15"/>
    </row>
    <row r="828" spans="1:21">
      <c r="A828" s="11"/>
      <c r="B828" s="15"/>
      <c r="C828" s="15"/>
      <c r="D828" s="15"/>
      <c r="E828" s="15"/>
      <c r="F828" s="15"/>
      <c r="G828" s="15"/>
      <c r="H828" s="15"/>
      <c r="I828" s="15"/>
      <c r="J828" s="15"/>
      <c r="N828" s="24"/>
      <c r="O828" s="24"/>
      <c r="P828" s="24"/>
      <c r="Q828" s="24"/>
      <c r="R828" s="24"/>
      <c r="S828" s="24"/>
      <c r="T828" s="24"/>
      <c r="U828" s="15"/>
    </row>
    <row r="829" spans="1:21">
      <c r="A829" s="11"/>
      <c r="B829" s="15"/>
      <c r="C829" s="15"/>
      <c r="D829" s="15"/>
      <c r="E829" s="15"/>
      <c r="F829" s="15"/>
      <c r="G829" s="15"/>
      <c r="H829" s="15"/>
      <c r="I829" s="15"/>
      <c r="J829" s="15"/>
      <c r="N829" s="24"/>
      <c r="O829" s="24"/>
      <c r="P829" s="24"/>
      <c r="Q829" s="24"/>
      <c r="R829" s="24"/>
      <c r="S829" s="24"/>
      <c r="T829" s="24"/>
      <c r="U829" s="15"/>
    </row>
    <row r="830" spans="1:21">
      <c r="A830" s="11"/>
      <c r="B830" s="15"/>
      <c r="C830" s="15"/>
      <c r="D830" s="15"/>
      <c r="E830" s="15"/>
      <c r="F830" s="15"/>
      <c r="G830" s="15"/>
      <c r="H830" s="15"/>
      <c r="I830" s="15"/>
      <c r="J830" s="15"/>
      <c r="N830" s="24"/>
      <c r="O830" s="24"/>
      <c r="P830" s="24"/>
      <c r="Q830" s="24"/>
      <c r="R830" s="24"/>
      <c r="S830" s="24"/>
      <c r="T830" s="24"/>
      <c r="U830" s="15"/>
    </row>
    <row r="831" spans="1:21">
      <c r="A831" s="11"/>
      <c r="B831" s="15"/>
      <c r="C831" s="15"/>
      <c r="D831" s="15"/>
      <c r="E831" s="15"/>
      <c r="F831" s="15"/>
      <c r="G831" s="15"/>
      <c r="H831" s="15"/>
      <c r="I831" s="15"/>
      <c r="J831" s="15"/>
      <c r="N831" s="24"/>
      <c r="O831" s="24"/>
      <c r="P831" s="24"/>
      <c r="Q831" s="24"/>
      <c r="R831" s="24"/>
      <c r="S831" s="24"/>
      <c r="T831" s="24"/>
      <c r="U831" s="15"/>
    </row>
    <row r="832" spans="1:21">
      <c r="A832" s="11"/>
      <c r="B832" s="15"/>
      <c r="C832" s="15"/>
      <c r="D832" s="15"/>
      <c r="E832" s="15"/>
      <c r="F832" s="15"/>
      <c r="G832" s="15"/>
      <c r="H832" s="15"/>
      <c r="I832" s="15"/>
      <c r="J832" s="15"/>
      <c r="N832" s="24"/>
      <c r="O832" s="24"/>
      <c r="P832" s="24"/>
      <c r="Q832" s="24"/>
      <c r="R832" s="24"/>
      <c r="S832" s="24"/>
      <c r="T832" s="24"/>
      <c r="U832" s="15"/>
    </row>
    <row r="833" spans="1:21">
      <c r="A833" s="11"/>
      <c r="B833" s="15"/>
      <c r="C833" s="15"/>
      <c r="D833" s="15"/>
      <c r="E833" s="15"/>
      <c r="F833" s="15"/>
      <c r="G833" s="15"/>
      <c r="H833" s="15"/>
      <c r="I833" s="15"/>
      <c r="J833" s="15"/>
      <c r="N833" s="24"/>
      <c r="O833" s="24"/>
      <c r="P833" s="24"/>
      <c r="Q833" s="24"/>
      <c r="R833" s="24"/>
      <c r="S833" s="24"/>
      <c r="T833" s="24"/>
      <c r="U833" s="15"/>
    </row>
    <row r="834" spans="1:21">
      <c r="A834" s="11"/>
      <c r="B834" s="15"/>
      <c r="C834" s="15"/>
      <c r="D834" s="15"/>
      <c r="E834" s="15"/>
      <c r="F834" s="15"/>
      <c r="G834" s="15"/>
      <c r="H834" s="15"/>
      <c r="I834" s="15"/>
      <c r="J834" s="15"/>
      <c r="N834" s="24"/>
      <c r="O834" s="24"/>
      <c r="P834" s="24"/>
      <c r="Q834" s="24"/>
      <c r="R834" s="24"/>
      <c r="S834" s="24"/>
      <c r="T834" s="24"/>
      <c r="U834" s="15"/>
    </row>
    <row r="835" spans="1:21">
      <c r="A835" s="11"/>
      <c r="B835" s="15"/>
      <c r="C835" s="15"/>
      <c r="D835" s="15"/>
      <c r="E835" s="15"/>
      <c r="F835" s="15"/>
      <c r="G835" s="15"/>
      <c r="H835" s="15"/>
      <c r="I835" s="15"/>
      <c r="J835" s="15"/>
      <c r="N835" s="24"/>
      <c r="O835" s="24"/>
      <c r="P835" s="24"/>
      <c r="Q835" s="24"/>
      <c r="R835" s="24"/>
      <c r="S835" s="24"/>
      <c r="T835" s="24"/>
      <c r="U835" s="15"/>
    </row>
    <row r="836" spans="1:21">
      <c r="A836" s="11"/>
      <c r="B836" s="15"/>
      <c r="C836" s="15"/>
      <c r="D836" s="15"/>
      <c r="E836" s="15"/>
      <c r="F836" s="15"/>
      <c r="G836" s="15"/>
      <c r="H836" s="15"/>
      <c r="I836" s="15"/>
      <c r="J836" s="15"/>
      <c r="N836" s="24"/>
      <c r="O836" s="24"/>
      <c r="P836" s="24"/>
      <c r="Q836" s="24"/>
      <c r="R836" s="24"/>
      <c r="S836" s="24"/>
      <c r="T836" s="24"/>
      <c r="U836" s="15"/>
    </row>
    <row r="837" spans="1:21">
      <c r="A837" s="11"/>
      <c r="B837" s="15"/>
      <c r="C837" s="15"/>
      <c r="D837" s="15"/>
      <c r="E837" s="15"/>
      <c r="F837" s="15"/>
      <c r="G837" s="15"/>
      <c r="H837" s="15"/>
      <c r="I837" s="15"/>
      <c r="J837" s="15"/>
      <c r="N837" s="24"/>
      <c r="O837" s="24"/>
      <c r="P837" s="24"/>
      <c r="Q837" s="24"/>
      <c r="R837" s="24"/>
      <c r="S837" s="24"/>
      <c r="T837" s="24"/>
      <c r="U837" s="15"/>
    </row>
    <row r="838" spans="1:21">
      <c r="A838" s="11"/>
      <c r="B838" s="15"/>
      <c r="C838" s="15"/>
      <c r="D838" s="15"/>
      <c r="E838" s="15"/>
      <c r="F838" s="15"/>
      <c r="G838" s="15"/>
      <c r="H838" s="15"/>
      <c r="I838" s="15"/>
      <c r="J838" s="15"/>
      <c r="N838" s="24"/>
      <c r="O838" s="24"/>
      <c r="P838" s="24"/>
      <c r="Q838" s="24"/>
      <c r="R838" s="24"/>
      <c r="S838" s="24"/>
      <c r="T838" s="24"/>
      <c r="U838" s="15"/>
    </row>
    <row r="839" spans="1:21">
      <c r="A839" s="11"/>
      <c r="B839" s="15"/>
      <c r="C839" s="15"/>
      <c r="D839" s="15"/>
      <c r="E839" s="15"/>
      <c r="F839" s="15"/>
      <c r="G839" s="15"/>
      <c r="H839" s="15"/>
      <c r="I839" s="15"/>
      <c r="J839" s="15"/>
      <c r="N839" s="24"/>
      <c r="O839" s="24"/>
      <c r="P839" s="24"/>
      <c r="Q839" s="24"/>
      <c r="R839" s="24"/>
      <c r="S839" s="24"/>
      <c r="T839" s="24"/>
      <c r="U839" s="15"/>
    </row>
    <row r="840" spans="1:21">
      <c r="A840" s="11"/>
      <c r="B840" s="15"/>
      <c r="C840" s="15"/>
      <c r="D840" s="15"/>
      <c r="E840" s="15"/>
      <c r="F840" s="15"/>
      <c r="G840" s="15"/>
      <c r="H840" s="15"/>
      <c r="I840" s="15"/>
      <c r="J840" s="15"/>
      <c r="N840" s="24"/>
      <c r="O840" s="24"/>
      <c r="P840" s="24"/>
      <c r="Q840" s="24"/>
      <c r="R840" s="24"/>
      <c r="S840" s="24"/>
      <c r="T840" s="24"/>
      <c r="U840" s="15"/>
    </row>
    <row r="841" spans="1:21">
      <c r="A841" s="11"/>
      <c r="B841" s="15"/>
      <c r="C841" s="15"/>
      <c r="D841" s="15"/>
      <c r="E841" s="15"/>
      <c r="F841" s="15"/>
      <c r="G841" s="15"/>
      <c r="H841" s="15"/>
      <c r="I841" s="15"/>
      <c r="J841" s="15"/>
      <c r="N841" s="24"/>
      <c r="O841" s="24"/>
      <c r="P841" s="24"/>
      <c r="Q841" s="24"/>
      <c r="R841" s="24"/>
      <c r="S841" s="24"/>
      <c r="T841" s="24"/>
      <c r="U841" s="15"/>
    </row>
    <row r="842" spans="1:21">
      <c r="A842" s="11"/>
      <c r="B842" s="15"/>
      <c r="C842" s="15"/>
      <c r="D842" s="15"/>
      <c r="E842" s="15"/>
      <c r="F842" s="15"/>
      <c r="G842" s="15"/>
      <c r="H842" s="15"/>
      <c r="I842" s="15"/>
      <c r="J842" s="15"/>
      <c r="N842" s="24"/>
      <c r="O842" s="24"/>
      <c r="P842" s="24"/>
      <c r="Q842" s="24"/>
      <c r="R842" s="24"/>
      <c r="S842" s="24"/>
      <c r="T842" s="24"/>
      <c r="U842" s="15"/>
    </row>
    <row r="843" spans="1:21">
      <c r="A843" s="11"/>
      <c r="B843" s="15"/>
      <c r="C843" s="15"/>
      <c r="D843" s="15"/>
      <c r="E843" s="15"/>
      <c r="F843" s="15"/>
      <c r="G843" s="15"/>
      <c r="H843" s="15"/>
      <c r="I843" s="15"/>
      <c r="J843" s="15"/>
      <c r="N843" s="24"/>
      <c r="O843" s="24"/>
      <c r="P843" s="24"/>
      <c r="Q843" s="24"/>
      <c r="R843" s="24"/>
      <c r="S843" s="24"/>
      <c r="T843" s="24"/>
      <c r="U843" s="15"/>
    </row>
    <row r="844" spans="1:21">
      <c r="A844" s="11"/>
      <c r="B844" s="15"/>
      <c r="C844" s="15"/>
      <c r="D844" s="15"/>
      <c r="E844" s="15"/>
      <c r="F844" s="15"/>
      <c r="G844" s="15"/>
      <c r="H844" s="15"/>
      <c r="I844" s="15"/>
      <c r="J844" s="15"/>
      <c r="N844" s="24"/>
      <c r="O844" s="24"/>
      <c r="P844" s="24"/>
      <c r="Q844" s="24"/>
      <c r="R844" s="24"/>
      <c r="S844" s="24"/>
      <c r="T844" s="24"/>
      <c r="U844" s="15"/>
    </row>
    <row r="845" spans="1:21">
      <c r="A845" s="11"/>
      <c r="B845" s="15"/>
      <c r="C845" s="15"/>
      <c r="D845" s="15"/>
      <c r="E845" s="15"/>
      <c r="F845" s="15"/>
      <c r="G845" s="15"/>
      <c r="H845" s="15"/>
      <c r="I845" s="15"/>
      <c r="J845" s="15"/>
      <c r="N845" s="24"/>
      <c r="O845" s="24"/>
      <c r="P845" s="24"/>
      <c r="Q845" s="24"/>
      <c r="R845" s="24"/>
      <c r="S845" s="24"/>
      <c r="T845" s="24"/>
      <c r="U845" s="15"/>
    </row>
    <row r="846" spans="1:21">
      <c r="A846" s="11"/>
      <c r="B846" s="15"/>
      <c r="C846" s="15"/>
      <c r="D846" s="15"/>
      <c r="E846" s="15"/>
      <c r="F846" s="15"/>
      <c r="G846" s="15"/>
      <c r="H846" s="15"/>
      <c r="I846" s="15"/>
      <c r="J846" s="15"/>
      <c r="N846" s="24"/>
      <c r="O846" s="24"/>
      <c r="P846" s="24"/>
      <c r="Q846" s="24"/>
      <c r="R846" s="24"/>
      <c r="S846" s="24"/>
      <c r="T846" s="24"/>
      <c r="U846" s="15"/>
    </row>
    <row r="847" spans="1:21">
      <c r="A847" s="11"/>
      <c r="B847" s="15"/>
      <c r="C847" s="15"/>
      <c r="D847" s="15"/>
      <c r="E847" s="15"/>
      <c r="F847" s="15"/>
      <c r="G847" s="15"/>
      <c r="H847" s="15"/>
      <c r="I847" s="15"/>
      <c r="J847" s="15"/>
      <c r="N847" s="24"/>
      <c r="O847" s="24"/>
      <c r="P847" s="24"/>
      <c r="Q847" s="24"/>
      <c r="R847" s="24"/>
      <c r="S847" s="24"/>
      <c r="T847" s="24"/>
      <c r="U847" s="15"/>
    </row>
    <row r="848" spans="1:21">
      <c r="A848" s="11"/>
      <c r="B848" s="15"/>
      <c r="C848" s="15"/>
      <c r="D848" s="15"/>
      <c r="E848" s="15"/>
      <c r="F848" s="15"/>
      <c r="G848" s="15"/>
      <c r="H848" s="15"/>
      <c r="I848" s="15"/>
      <c r="J848" s="15"/>
      <c r="N848" s="24"/>
      <c r="O848" s="24"/>
      <c r="P848" s="24"/>
      <c r="Q848" s="24"/>
      <c r="R848" s="24"/>
      <c r="S848" s="24"/>
      <c r="T848" s="24"/>
      <c r="U848" s="15"/>
    </row>
    <row r="849" spans="1:21">
      <c r="A849" s="11"/>
      <c r="B849" s="15"/>
      <c r="C849" s="15"/>
      <c r="D849" s="15"/>
      <c r="E849" s="15"/>
      <c r="F849" s="15"/>
      <c r="G849" s="15"/>
      <c r="H849" s="15"/>
      <c r="I849" s="15"/>
      <c r="J849" s="15"/>
      <c r="N849" s="24"/>
      <c r="O849" s="24"/>
      <c r="P849" s="24"/>
      <c r="Q849" s="24"/>
      <c r="R849" s="24"/>
      <c r="S849" s="24"/>
      <c r="T849" s="24"/>
      <c r="U849" s="15"/>
    </row>
    <row r="850" spans="1:21">
      <c r="A850" s="11"/>
      <c r="B850" s="15"/>
      <c r="C850" s="15"/>
      <c r="D850" s="15"/>
      <c r="E850" s="15"/>
      <c r="F850" s="15"/>
      <c r="G850" s="15"/>
      <c r="H850" s="15"/>
      <c r="I850" s="15"/>
      <c r="J850" s="15"/>
      <c r="N850" s="24"/>
      <c r="O850" s="24"/>
      <c r="P850" s="24"/>
      <c r="Q850" s="24"/>
      <c r="R850" s="24"/>
      <c r="S850" s="24"/>
      <c r="T850" s="24"/>
      <c r="U850" s="15"/>
    </row>
    <row r="851" spans="1:21">
      <c r="A851" s="11"/>
      <c r="B851" s="15"/>
      <c r="C851" s="15"/>
      <c r="D851" s="15"/>
      <c r="E851" s="15"/>
      <c r="F851" s="15"/>
      <c r="G851" s="15"/>
      <c r="H851" s="15"/>
      <c r="I851" s="15"/>
      <c r="J851" s="15"/>
      <c r="N851" s="24"/>
      <c r="O851" s="24"/>
      <c r="P851" s="24"/>
      <c r="Q851" s="24"/>
      <c r="R851" s="24"/>
      <c r="S851" s="24"/>
      <c r="T851" s="24"/>
      <c r="U851" s="15"/>
    </row>
    <row r="852" spans="1:21">
      <c r="A852" s="11"/>
      <c r="B852" s="15"/>
      <c r="C852" s="15"/>
      <c r="D852" s="15"/>
      <c r="E852" s="15"/>
      <c r="F852" s="15"/>
      <c r="G852" s="15"/>
      <c r="H852" s="15"/>
      <c r="I852" s="15"/>
      <c r="J852" s="15"/>
      <c r="N852" s="24"/>
      <c r="O852" s="24"/>
      <c r="P852" s="24"/>
      <c r="Q852" s="24"/>
      <c r="R852" s="24"/>
      <c r="S852" s="24"/>
      <c r="T852" s="24"/>
      <c r="U852" s="15"/>
    </row>
    <row r="853" spans="1:21">
      <c r="A853" s="11"/>
      <c r="B853" s="15"/>
      <c r="C853" s="15"/>
      <c r="D853" s="15"/>
      <c r="E853" s="15"/>
      <c r="F853" s="15"/>
      <c r="G853" s="15"/>
      <c r="H853" s="15"/>
      <c r="I853" s="15"/>
      <c r="J853" s="15"/>
      <c r="N853" s="24"/>
      <c r="O853" s="24"/>
      <c r="P853" s="24"/>
      <c r="Q853" s="24"/>
      <c r="R853" s="24"/>
      <c r="S853" s="24"/>
      <c r="T853" s="24"/>
      <c r="U853" s="15"/>
    </row>
    <row r="854" spans="1:21">
      <c r="A854" s="11"/>
      <c r="B854" s="15"/>
      <c r="C854" s="15"/>
      <c r="D854" s="15"/>
      <c r="E854" s="15"/>
      <c r="F854" s="15"/>
      <c r="G854" s="15"/>
      <c r="H854" s="15"/>
      <c r="I854" s="15"/>
      <c r="J854" s="15"/>
      <c r="N854" s="24"/>
      <c r="O854" s="24"/>
      <c r="P854" s="24"/>
      <c r="Q854" s="24"/>
      <c r="R854" s="24"/>
      <c r="S854" s="24"/>
      <c r="T854" s="24"/>
      <c r="U854" s="15"/>
    </row>
    <row r="855" spans="1:21">
      <c r="A855" s="11"/>
      <c r="B855" s="15"/>
      <c r="C855" s="15"/>
      <c r="D855" s="15"/>
      <c r="E855" s="15"/>
      <c r="F855" s="15"/>
      <c r="G855" s="15"/>
      <c r="H855" s="15"/>
      <c r="I855" s="15"/>
      <c r="J855" s="15"/>
      <c r="N855" s="24"/>
      <c r="O855" s="24"/>
      <c r="P855" s="24"/>
      <c r="Q855" s="24"/>
      <c r="R855" s="24"/>
      <c r="S855" s="24"/>
      <c r="T855" s="24"/>
      <c r="U855" s="15"/>
    </row>
    <row r="856" spans="1:21">
      <c r="A856" s="11"/>
      <c r="B856" s="15"/>
      <c r="C856" s="15"/>
      <c r="D856" s="15"/>
      <c r="E856" s="15"/>
      <c r="F856" s="15"/>
      <c r="G856" s="15"/>
      <c r="H856" s="15"/>
      <c r="I856" s="15"/>
      <c r="J856" s="15"/>
      <c r="N856" s="24"/>
      <c r="O856" s="24"/>
      <c r="P856" s="24"/>
      <c r="Q856" s="24"/>
      <c r="R856" s="24"/>
      <c r="S856" s="24"/>
      <c r="T856" s="24"/>
      <c r="U856" s="15"/>
    </row>
    <row r="857" spans="1:21">
      <c r="A857" s="11"/>
      <c r="B857" s="15"/>
      <c r="C857" s="15"/>
      <c r="D857" s="15"/>
      <c r="E857" s="15"/>
      <c r="F857" s="15"/>
      <c r="G857" s="15"/>
      <c r="H857" s="15"/>
      <c r="I857" s="15"/>
      <c r="J857" s="15"/>
      <c r="N857" s="24"/>
      <c r="O857" s="24"/>
      <c r="P857" s="24"/>
      <c r="Q857" s="24"/>
      <c r="R857" s="24"/>
      <c r="S857" s="24"/>
      <c r="T857" s="24"/>
      <c r="U857" s="15"/>
    </row>
    <row r="858" spans="1:21">
      <c r="A858" s="11"/>
      <c r="B858" s="15"/>
      <c r="C858" s="15"/>
      <c r="D858" s="15"/>
      <c r="E858" s="15"/>
      <c r="F858" s="15"/>
      <c r="G858" s="15"/>
      <c r="H858" s="15"/>
      <c r="I858" s="15"/>
      <c r="J858" s="15"/>
      <c r="N858" s="24"/>
      <c r="O858" s="24"/>
      <c r="P858" s="24"/>
      <c r="Q858" s="24"/>
      <c r="R858" s="24"/>
      <c r="S858" s="24"/>
      <c r="T858" s="24"/>
      <c r="U858" s="15"/>
    </row>
    <row r="859" spans="1:21">
      <c r="A859" s="11"/>
      <c r="B859" s="15"/>
      <c r="C859" s="15"/>
      <c r="D859" s="15"/>
      <c r="E859" s="15"/>
      <c r="F859" s="15"/>
      <c r="G859" s="15"/>
      <c r="H859" s="15"/>
      <c r="I859" s="15"/>
      <c r="J859" s="15"/>
      <c r="N859" s="24"/>
      <c r="O859" s="24"/>
      <c r="P859" s="24"/>
      <c r="Q859" s="24"/>
      <c r="R859" s="24"/>
      <c r="S859" s="24"/>
      <c r="T859" s="24"/>
      <c r="U859" s="15"/>
    </row>
    <row r="860" spans="1:21">
      <c r="A860" s="11"/>
      <c r="B860" s="15"/>
      <c r="C860" s="15"/>
      <c r="D860" s="15"/>
      <c r="E860" s="15"/>
      <c r="F860" s="15"/>
      <c r="G860" s="15"/>
      <c r="H860" s="15"/>
      <c r="I860" s="15"/>
      <c r="J860" s="15"/>
      <c r="N860" s="24"/>
      <c r="O860" s="24"/>
      <c r="P860" s="24"/>
      <c r="Q860" s="24"/>
      <c r="R860" s="24"/>
      <c r="S860" s="24"/>
      <c r="T860" s="24"/>
      <c r="U860" s="15"/>
    </row>
    <row r="861" spans="1:21">
      <c r="A861" s="11"/>
      <c r="B861" s="15"/>
      <c r="C861" s="15"/>
      <c r="D861" s="15"/>
      <c r="E861" s="15"/>
      <c r="F861" s="15"/>
      <c r="G861" s="15"/>
      <c r="H861" s="15"/>
      <c r="I861" s="15"/>
      <c r="J861" s="15"/>
      <c r="N861" s="24"/>
      <c r="O861" s="24"/>
      <c r="P861" s="24"/>
      <c r="Q861" s="24"/>
      <c r="R861" s="24"/>
      <c r="S861" s="24"/>
      <c r="T861" s="24"/>
      <c r="U861" s="15"/>
    </row>
    <row r="862" spans="1:21">
      <c r="A862" s="11"/>
      <c r="B862" s="15"/>
      <c r="C862" s="15"/>
      <c r="D862" s="15"/>
      <c r="E862" s="15"/>
      <c r="F862" s="15"/>
      <c r="G862" s="15"/>
      <c r="H862" s="15"/>
      <c r="I862" s="15"/>
      <c r="J862" s="15"/>
      <c r="N862" s="24"/>
      <c r="O862" s="24"/>
      <c r="P862" s="24"/>
      <c r="Q862" s="24"/>
      <c r="R862" s="24"/>
      <c r="S862" s="24"/>
      <c r="T862" s="24"/>
      <c r="U862" s="15"/>
    </row>
    <row r="863" spans="1:21">
      <c r="A863" s="11"/>
      <c r="B863" s="15"/>
      <c r="C863" s="15"/>
      <c r="D863" s="15"/>
      <c r="E863" s="15"/>
      <c r="F863" s="15"/>
      <c r="G863" s="15"/>
      <c r="H863" s="15"/>
      <c r="I863" s="15"/>
      <c r="J863" s="15"/>
      <c r="N863" s="24"/>
      <c r="O863" s="24"/>
      <c r="P863" s="24"/>
      <c r="Q863" s="24"/>
      <c r="R863" s="24"/>
      <c r="S863" s="24"/>
      <c r="T863" s="24"/>
      <c r="U863" s="15"/>
    </row>
    <row r="864" spans="1:21">
      <c r="A864" s="11"/>
      <c r="B864" s="15"/>
      <c r="C864" s="15"/>
      <c r="D864" s="15"/>
      <c r="E864" s="15"/>
      <c r="F864" s="15"/>
      <c r="G864" s="15"/>
      <c r="H864" s="15"/>
      <c r="I864" s="15"/>
      <c r="J864" s="15"/>
      <c r="N864" s="24"/>
      <c r="O864" s="24"/>
      <c r="P864" s="24"/>
      <c r="Q864" s="24"/>
      <c r="R864" s="24"/>
      <c r="S864" s="24"/>
      <c r="T864" s="24"/>
      <c r="U864" s="15"/>
    </row>
    <row r="865" spans="1:21">
      <c r="A865" s="11"/>
      <c r="B865" s="15"/>
      <c r="C865" s="15"/>
      <c r="D865" s="15"/>
      <c r="E865" s="15"/>
      <c r="F865" s="15"/>
      <c r="G865" s="15"/>
      <c r="H865" s="15"/>
      <c r="I865" s="15"/>
      <c r="J865" s="15"/>
      <c r="N865" s="24"/>
      <c r="O865" s="24"/>
      <c r="P865" s="24"/>
      <c r="Q865" s="24"/>
      <c r="R865" s="24"/>
      <c r="S865" s="24"/>
      <c r="T865" s="24"/>
      <c r="U865" s="15"/>
    </row>
    <row r="866" spans="1:21">
      <c r="A866" s="11"/>
      <c r="B866" s="15"/>
      <c r="C866" s="15"/>
      <c r="D866" s="15"/>
      <c r="E866" s="15"/>
      <c r="F866" s="15"/>
      <c r="G866" s="15"/>
      <c r="H866" s="15"/>
      <c r="I866" s="15"/>
      <c r="J866" s="15"/>
      <c r="N866" s="24"/>
      <c r="O866" s="24"/>
      <c r="P866" s="24"/>
      <c r="Q866" s="24"/>
      <c r="R866" s="24"/>
      <c r="S866" s="24"/>
      <c r="T866" s="24"/>
      <c r="U866" s="15"/>
    </row>
    <row r="867" spans="1:21">
      <c r="A867" s="11"/>
      <c r="B867" s="15"/>
      <c r="C867" s="15"/>
      <c r="D867" s="15"/>
      <c r="E867" s="15"/>
      <c r="F867" s="15"/>
      <c r="G867" s="15"/>
      <c r="H867" s="15"/>
      <c r="I867" s="15"/>
      <c r="J867" s="15"/>
      <c r="N867" s="24"/>
      <c r="O867" s="24"/>
      <c r="P867" s="24"/>
      <c r="Q867" s="24"/>
      <c r="R867" s="24"/>
      <c r="S867" s="24"/>
      <c r="T867" s="24"/>
      <c r="U867" s="15"/>
    </row>
    <row r="868" spans="1:21">
      <c r="A868" s="11"/>
      <c r="B868" s="15"/>
      <c r="C868" s="15"/>
      <c r="D868" s="15"/>
      <c r="E868" s="15"/>
      <c r="F868" s="15"/>
      <c r="G868" s="15"/>
      <c r="H868" s="15"/>
      <c r="I868" s="15"/>
      <c r="J868" s="15"/>
      <c r="N868" s="24"/>
      <c r="O868" s="24"/>
      <c r="P868" s="24"/>
      <c r="Q868" s="24"/>
      <c r="R868" s="24"/>
      <c r="S868" s="24"/>
      <c r="T868" s="24"/>
      <c r="U868" s="15"/>
    </row>
    <row r="869" spans="1:21">
      <c r="A869" s="11"/>
      <c r="B869" s="15"/>
      <c r="C869" s="15"/>
      <c r="D869" s="15"/>
      <c r="E869" s="15"/>
      <c r="F869" s="15"/>
      <c r="G869" s="15"/>
      <c r="H869" s="15"/>
      <c r="I869" s="15"/>
      <c r="J869" s="15"/>
      <c r="N869" s="24"/>
      <c r="O869" s="24"/>
      <c r="P869" s="24"/>
      <c r="Q869" s="24"/>
      <c r="R869" s="24"/>
      <c r="S869" s="24"/>
      <c r="T869" s="24"/>
      <c r="U869" s="15"/>
    </row>
    <row r="870" spans="1:21">
      <c r="A870" s="11"/>
      <c r="B870" s="15"/>
      <c r="C870" s="15"/>
      <c r="D870" s="15"/>
      <c r="E870" s="15"/>
      <c r="F870" s="15"/>
      <c r="G870" s="15"/>
      <c r="H870" s="15"/>
      <c r="I870" s="15"/>
      <c r="J870" s="15"/>
      <c r="N870" s="24"/>
      <c r="O870" s="24"/>
      <c r="P870" s="24"/>
      <c r="Q870" s="24"/>
      <c r="R870" s="24"/>
      <c r="S870" s="24"/>
      <c r="T870" s="24"/>
      <c r="U870" s="15"/>
    </row>
    <row r="871" spans="1:21">
      <c r="A871" s="11"/>
      <c r="B871" s="15"/>
      <c r="C871" s="15"/>
      <c r="D871" s="15"/>
      <c r="E871" s="15"/>
      <c r="F871" s="15"/>
      <c r="G871" s="15"/>
      <c r="H871" s="15"/>
      <c r="I871" s="15"/>
      <c r="J871" s="15"/>
      <c r="N871" s="24"/>
      <c r="O871" s="24"/>
      <c r="P871" s="24"/>
      <c r="Q871" s="24"/>
      <c r="R871" s="24"/>
      <c r="S871" s="24"/>
      <c r="T871" s="24"/>
      <c r="U871" s="15"/>
    </row>
    <row r="872" spans="1:21">
      <c r="A872" s="11"/>
      <c r="B872" s="15"/>
      <c r="C872" s="15"/>
      <c r="D872" s="15"/>
      <c r="E872" s="15"/>
      <c r="F872" s="15"/>
      <c r="G872" s="15"/>
      <c r="H872" s="15"/>
      <c r="I872" s="15"/>
      <c r="J872" s="15"/>
      <c r="N872" s="24"/>
      <c r="O872" s="24"/>
      <c r="P872" s="24"/>
      <c r="Q872" s="24"/>
      <c r="R872" s="24"/>
      <c r="S872" s="24"/>
      <c r="T872" s="24"/>
      <c r="U872" s="15"/>
    </row>
    <row r="873" spans="1:21">
      <c r="A873" s="11"/>
      <c r="B873" s="15"/>
      <c r="C873" s="15"/>
      <c r="D873" s="15"/>
      <c r="E873" s="15"/>
      <c r="F873" s="15"/>
      <c r="G873" s="15"/>
      <c r="H873" s="15"/>
      <c r="I873" s="15"/>
      <c r="J873" s="15"/>
      <c r="N873" s="24"/>
      <c r="O873" s="24"/>
      <c r="P873" s="24"/>
      <c r="Q873" s="24"/>
      <c r="R873" s="24"/>
      <c r="S873" s="24"/>
      <c r="T873" s="24"/>
      <c r="U873" s="15"/>
    </row>
    <row r="874" spans="1:21">
      <c r="A874" s="11"/>
      <c r="B874" s="15"/>
      <c r="C874" s="15"/>
      <c r="D874" s="15"/>
      <c r="E874" s="15"/>
      <c r="F874" s="15"/>
      <c r="G874" s="15"/>
      <c r="H874" s="15"/>
      <c r="I874" s="15"/>
      <c r="J874" s="15"/>
      <c r="N874" s="24"/>
      <c r="O874" s="24"/>
      <c r="P874" s="24"/>
      <c r="Q874" s="24"/>
      <c r="R874" s="24"/>
      <c r="S874" s="24"/>
      <c r="T874" s="24"/>
      <c r="U874" s="15"/>
    </row>
    <row r="875" spans="1:21">
      <c r="A875" s="11"/>
      <c r="B875" s="15"/>
      <c r="C875" s="15"/>
      <c r="D875" s="15"/>
      <c r="E875" s="15"/>
      <c r="F875" s="15"/>
      <c r="G875" s="15"/>
      <c r="H875" s="15"/>
      <c r="I875" s="15"/>
      <c r="J875" s="15"/>
      <c r="N875" s="24"/>
      <c r="O875" s="24"/>
      <c r="P875" s="24"/>
      <c r="Q875" s="24"/>
      <c r="R875" s="24"/>
      <c r="S875" s="24"/>
      <c r="T875" s="24"/>
      <c r="U875" s="15"/>
    </row>
    <row r="876" spans="1:21">
      <c r="A876" s="11"/>
      <c r="B876" s="15"/>
      <c r="C876" s="15"/>
      <c r="D876" s="15"/>
      <c r="E876" s="15"/>
      <c r="F876" s="15"/>
      <c r="G876" s="15"/>
      <c r="H876" s="15"/>
      <c r="I876" s="15"/>
      <c r="J876" s="15"/>
      <c r="N876" s="24"/>
      <c r="O876" s="24"/>
      <c r="P876" s="24"/>
      <c r="Q876" s="24"/>
      <c r="R876" s="24"/>
      <c r="S876" s="24"/>
      <c r="T876" s="24"/>
      <c r="U876" s="15"/>
    </row>
    <row r="877" spans="1:21">
      <c r="A877" s="11"/>
      <c r="B877" s="15"/>
      <c r="C877" s="15"/>
      <c r="D877" s="15"/>
      <c r="E877" s="15"/>
      <c r="F877" s="15"/>
      <c r="G877" s="15"/>
      <c r="H877" s="15"/>
      <c r="I877" s="15"/>
      <c r="J877" s="15"/>
      <c r="N877" s="24"/>
      <c r="O877" s="24"/>
      <c r="P877" s="24"/>
      <c r="Q877" s="24"/>
      <c r="R877" s="24"/>
      <c r="S877" s="24"/>
      <c r="T877" s="24"/>
      <c r="U877" s="15"/>
    </row>
    <row r="878" spans="1:21">
      <c r="A878" s="11"/>
      <c r="B878" s="15"/>
      <c r="C878" s="15"/>
      <c r="D878" s="15"/>
      <c r="E878" s="15"/>
      <c r="F878" s="15"/>
      <c r="G878" s="15"/>
      <c r="H878" s="15"/>
      <c r="I878" s="15"/>
      <c r="J878" s="15"/>
      <c r="N878" s="24"/>
      <c r="O878" s="24"/>
      <c r="P878" s="24"/>
      <c r="Q878" s="24"/>
      <c r="R878" s="24"/>
      <c r="S878" s="24"/>
      <c r="T878" s="24"/>
      <c r="U878" s="15"/>
    </row>
    <row r="879" spans="1:21">
      <c r="A879" s="11"/>
      <c r="B879" s="15"/>
      <c r="C879" s="15"/>
      <c r="D879" s="15"/>
      <c r="E879" s="15"/>
      <c r="F879" s="15"/>
      <c r="G879" s="15"/>
      <c r="H879" s="15"/>
      <c r="I879" s="15"/>
      <c r="J879" s="15"/>
      <c r="N879" s="24"/>
      <c r="O879" s="24"/>
      <c r="P879" s="24"/>
      <c r="Q879" s="24"/>
      <c r="R879" s="24"/>
      <c r="S879" s="24"/>
      <c r="T879" s="24"/>
      <c r="U879" s="15"/>
    </row>
    <row r="880" spans="1:21">
      <c r="A880" s="11"/>
      <c r="B880" s="15"/>
      <c r="C880" s="15"/>
      <c r="D880" s="15"/>
      <c r="E880" s="15"/>
      <c r="F880" s="15"/>
      <c r="G880" s="15"/>
      <c r="H880" s="15"/>
      <c r="I880" s="15"/>
      <c r="J880" s="15"/>
      <c r="N880" s="24"/>
      <c r="O880" s="24"/>
      <c r="P880" s="24"/>
      <c r="Q880" s="24"/>
      <c r="R880" s="24"/>
      <c r="S880" s="24"/>
      <c r="T880" s="24"/>
      <c r="U880" s="15"/>
    </row>
    <row r="881" spans="1:21">
      <c r="A881" s="11"/>
      <c r="B881" s="15"/>
      <c r="C881" s="15"/>
      <c r="D881" s="15"/>
      <c r="E881" s="15"/>
      <c r="F881" s="15"/>
      <c r="G881" s="15"/>
      <c r="H881" s="15"/>
      <c r="I881" s="15"/>
      <c r="J881" s="15"/>
      <c r="N881" s="24"/>
      <c r="O881" s="24"/>
      <c r="P881" s="24"/>
      <c r="Q881" s="24"/>
      <c r="R881" s="24"/>
      <c r="S881" s="24"/>
      <c r="T881" s="24"/>
      <c r="U881" s="15"/>
    </row>
    <row r="882" spans="1:21">
      <c r="A882" s="11"/>
      <c r="B882" s="15"/>
      <c r="C882" s="15"/>
      <c r="D882" s="15"/>
      <c r="E882" s="15"/>
      <c r="F882" s="15"/>
      <c r="G882" s="15"/>
      <c r="H882" s="15"/>
      <c r="I882" s="15"/>
      <c r="J882" s="15"/>
      <c r="N882" s="24"/>
      <c r="O882" s="24"/>
      <c r="P882" s="24"/>
      <c r="Q882" s="24"/>
      <c r="R882" s="24"/>
      <c r="S882" s="24"/>
      <c r="T882" s="24"/>
      <c r="U882" s="15"/>
    </row>
    <row r="883" spans="1:21">
      <c r="A883" s="11"/>
      <c r="B883" s="15"/>
      <c r="C883" s="15"/>
      <c r="D883" s="15"/>
      <c r="E883" s="15"/>
      <c r="F883" s="15"/>
      <c r="G883" s="15"/>
      <c r="H883" s="15"/>
      <c r="I883" s="15"/>
      <c r="J883" s="15"/>
      <c r="N883" s="24"/>
      <c r="O883" s="24"/>
      <c r="P883" s="24"/>
      <c r="Q883" s="24"/>
      <c r="R883" s="24"/>
      <c r="S883" s="24"/>
      <c r="T883" s="24"/>
      <c r="U883" s="15"/>
    </row>
    <row r="884" spans="1:21">
      <c r="A884" s="11"/>
      <c r="B884" s="15"/>
      <c r="C884" s="15"/>
      <c r="D884" s="15"/>
      <c r="E884" s="15"/>
      <c r="F884" s="15"/>
      <c r="G884" s="15"/>
      <c r="H884" s="15"/>
      <c r="I884" s="15"/>
      <c r="J884" s="15"/>
      <c r="N884" s="24"/>
      <c r="O884" s="24"/>
      <c r="P884" s="24"/>
      <c r="Q884" s="24"/>
      <c r="R884" s="24"/>
      <c r="S884" s="24"/>
      <c r="T884" s="24"/>
      <c r="U884" s="15"/>
    </row>
    <row r="885" spans="1:21">
      <c r="A885" s="11"/>
      <c r="B885" s="15"/>
      <c r="C885" s="15"/>
      <c r="D885" s="15"/>
      <c r="E885" s="15"/>
      <c r="F885" s="15"/>
      <c r="G885" s="15"/>
      <c r="H885" s="15"/>
      <c r="I885" s="15"/>
      <c r="J885" s="15"/>
      <c r="N885" s="24"/>
      <c r="O885" s="24"/>
      <c r="P885" s="24"/>
      <c r="Q885" s="24"/>
      <c r="R885" s="24"/>
      <c r="S885" s="24"/>
      <c r="T885" s="24"/>
      <c r="U885" s="15"/>
    </row>
    <row r="886" spans="1:21">
      <c r="A886" s="11"/>
      <c r="B886" s="15"/>
      <c r="C886" s="15"/>
      <c r="D886" s="15"/>
      <c r="E886" s="15"/>
      <c r="F886" s="15"/>
      <c r="G886" s="15"/>
      <c r="H886" s="15"/>
      <c r="I886" s="15"/>
      <c r="J886" s="15"/>
      <c r="N886" s="24"/>
      <c r="O886" s="24"/>
      <c r="P886" s="24"/>
      <c r="Q886" s="24"/>
      <c r="R886" s="24"/>
      <c r="S886" s="24"/>
      <c r="T886" s="24"/>
      <c r="U886" s="15"/>
    </row>
    <row r="887" spans="1:21">
      <c r="A887" s="11"/>
      <c r="B887" s="15"/>
      <c r="C887" s="15"/>
      <c r="D887" s="15"/>
      <c r="E887" s="15"/>
      <c r="F887" s="15"/>
      <c r="G887" s="15"/>
      <c r="H887" s="15"/>
      <c r="I887" s="15"/>
      <c r="J887" s="15"/>
      <c r="N887" s="24"/>
      <c r="O887" s="24"/>
      <c r="P887" s="24"/>
      <c r="Q887" s="24"/>
      <c r="R887" s="24"/>
      <c r="S887" s="24"/>
      <c r="T887" s="24"/>
      <c r="U887" s="15"/>
    </row>
    <row r="888" spans="1:21">
      <c r="A888" s="11"/>
      <c r="B888" s="15"/>
      <c r="C888" s="15"/>
      <c r="D888" s="15"/>
      <c r="E888" s="15"/>
      <c r="F888" s="15"/>
      <c r="G888" s="15"/>
      <c r="H888" s="15"/>
      <c r="I888" s="15"/>
      <c r="J888" s="15"/>
      <c r="N888" s="24"/>
      <c r="O888" s="24"/>
      <c r="P888" s="24"/>
      <c r="Q888" s="24"/>
      <c r="R888" s="24"/>
      <c r="S888" s="24"/>
      <c r="T888" s="24"/>
      <c r="U888" s="15"/>
    </row>
    <row r="889" spans="1:21">
      <c r="A889" s="11"/>
      <c r="B889" s="15"/>
      <c r="C889" s="15"/>
      <c r="D889" s="15"/>
      <c r="E889" s="15"/>
      <c r="F889" s="15"/>
      <c r="G889" s="15"/>
      <c r="H889" s="15"/>
      <c r="I889" s="15"/>
      <c r="J889" s="15"/>
      <c r="N889" s="24"/>
      <c r="O889" s="24"/>
      <c r="P889" s="24"/>
      <c r="Q889" s="24"/>
      <c r="R889" s="24"/>
      <c r="S889" s="24"/>
      <c r="T889" s="24"/>
      <c r="U889" s="15"/>
    </row>
    <row r="890" spans="1:21">
      <c r="A890" s="11"/>
      <c r="B890" s="15"/>
      <c r="C890" s="15"/>
      <c r="D890" s="15"/>
      <c r="E890" s="15"/>
      <c r="F890" s="15"/>
      <c r="G890" s="15"/>
      <c r="H890" s="15"/>
      <c r="I890" s="15"/>
      <c r="J890" s="15"/>
      <c r="N890" s="24"/>
      <c r="O890" s="24"/>
      <c r="P890" s="24"/>
      <c r="Q890" s="24"/>
      <c r="R890" s="24"/>
      <c r="S890" s="24"/>
      <c r="T890" s="24"/>
      <c r="U890" s="15"/>
    </row>
    <row r="891" spans="1:21">
      <c r="A891" s="11"/>
      <c r="B891" s="15"/>
      <c r="C891" s="15"/>
      <c r="D891" s="15"/>
      <c r="E891" s="15"/>
      <c r="F891" s="15"/>
      <c r="G891" s="15"/>
      <c r="H891" s="15"/>
      <c r="I891" s="15"/>
      <c r="J891" s="15"/>
      <c r="N891" s="24"/>
      <c r="O891" s="24"/>
      <c r="P891" s="24"/>
      <c r="Q891" s="24"/>
      <c r="R891" s="24"/>
      <c r="S891" s="24"/>
      <c r="T891" s="24"/>
      <c r="U891" s="15"/>
    </row>
    <row r="892" spans="1:21">
      <c r="A892" s="11"/>
      <c r="B892" s="15"/>
      <c r="C892" s="15"/>
      <c r="D892" s="15"/>
      <c r="E892" s="15"/>
      <c r="F892" s="15"/>
      <c r="G892" s="15"/>
      <c r="H892" s="15"/>
      <c r="I892" s="15"/>
      <c r="J892" s="15"/>
      <c r="N892" s="24"/>
      <c r="O892" s="24"/>
      <c r="P892" s="24"/>
      <c r="Q892" s="24"/>
      <c r="R892" s="24"/>
      <c r="S892" s="24"/>
      <c r="T892" s="24"/>
      <c r="U892" s="15"/>
    </row>
    <row r="893" spans="1:21">
      <c r="A893" s="11"/>
      <c r="B893" s="15"/>
      <c r="C893" s="15"/>
      <c r="D893" s="15"/>
      <c r="E893" s="15"/>
      <c r="F893" s="15"/>
      <c r="G893" s="15"/>
      <c r="H893" s="15"/>
      <c r="I893" s="15"/>
      <c r="J893" s="15"/>
      <c r="N893" s="24"/>
      <c r="O893" s="24"/>
      <c r="P893" s="24"/>
      <c r="Q893" s="24"/>
      <c r="R893" s="24"/>
      <c r="S893" s="24"/>
      <c r="T893" s="24"/>
      <c r="U893" s="15"/>
    </row>
    <row r="894" spans="1:21">
      <c r="A894" s="11"/>
      <c r="B894" s="15"/>
      <c r="C894" s="15"/>
      <c r="D894" s="15"/>
      <c r="E894" s="15"/>
      <c r="F894" s="15"/>
      <c r="G894" s="15"/>
      <c r="H894" s="15"/>
      <c r="I894" s="15"/>
      <c r="J894" s="15"/>
      <c r="N894" s="24"/>
      <c r="O894" s="24"/>
      <c r="P894" s="24"/>
      <c r="Q894" s="24"/>
      <c r="R894" s="24"/>
      <c r="S894" s="24"/>
      <c r="T894" s="24"/>
      <c r="U894" s="15"/>
    </row>
    <row r="895" spans="1:21">
      <c r="A895" s="11"/>
      <c r="B895" s="15"/>
      <c r="C895" s="15"/>
      <c r="D895" s="15"/>
      <c r="E895" s="15"/>
      <c r="F895" s="15"/>
      <c r="G895" s="15"/>
      <c r="H895" s="15"/>
      <c r="I895" s="15"/>
      <c r="J895" s="15"/>
      <c r="N895" s="24"/>
      <c r="O895" s="24"/>
      <c r="P895" s="24"/>
      <c r="Q895" s="24"/>
      <c r="R895" s="24"/>
      <c r="S895" s="24"/>
      <c r="T895" s="24"/>
      <c r="U895" s="15"/>
    </row>
    <row r="896" spans="1:21">
      <c r="A896" s="11"/>
      <c r="B896" s="15"/>
      <c r="C896" s="15"/>
      <c r="D896" s="15"/>
      <c r="E896" s="15"/>
      <c r="F896" s="15"/>
      <c r="G896" s="15"/>
      <c r="H896" s="15"/>
      <c r="I896" s="15"/>
      <c r="J896" s="15"/>
      <c r="N896" s="24"/>
      <c r="O896" s="24"/>
      <c r="P896" s="24"/>
      <c r="Q896" s="24"/>
      <c r="R896" s="24"/>
      <c r="S896" s="24"/>
      <c r="T896" s="24"/>
      <c r="U896" s="15"/>
    </row>
    <row r="897" spans="1:21">
      <c r="A897" s="11"/>
      <c r="B897" s="15"/>
      <c r="C897" s="15"/>
      <c r="D897" s="15"/>
      <c r="E897" s="15"/>
      <c r="F897" s="15"/>
      <c r="G897" s="15"/>
      <c r="H897" s="15"/>
      <c r="I897" s="15"/>
      <c r="J897" s="15"/>
      <c r="N897" s="24"/>
      <c r="O897" s="24"/>
      <c r="P897" s="24"/>
      <c r="Q897" s="24"/>
      <c r="R897" s="24"/>
      <c r="S897" s="24"/>
      <c r="T897" s="24"/>
      <c r="U897" s="15"/>
    </row>
    <row r="898" spans="1:21">
      <c r="A898" s="11"/>
      <c r="B898" s="15"/>
      <c r="C898" s="15"/>
      <c r="D898" s="15"/>
      <c r="E898" s="15"/>
      <c r="F898" s="15"/>
      <c r="G898" s="15"/>
      <c r="H898" s="15"/>
      <c r="I898" s="15"/>
      <c r="J898" s="15"/>
      <c r="N898" s="24"/>
      <c r="O898" s="24"/>
      <c r="P898" s="24"/>
      <c r="Q898" s="24"/>
      <c r="R898" s="24"/>
      <c r="S898" s="24"/>
      <c r="T898" s="24"/>
      <c r="U898" s="15"/>
    </row>
    <row r="899" spans="1:21">
      <c r="A899" s="11"/>
      <c r="B899" s="15"/>
      <c r="C899" s="15"/>
      <c r="D899" s="15"/>
      <c r="E899" s="15"/>
      <c r="F899" s="15"/>
      <c r="G899" s="15"/>
      <c r="H899" s="15"/>
      <c r="I899" s="15"/>
      <c r="J899" s="15"/>
      <c r="N899" s="24"/>
      <c r="O899" s="24"/>
      <c r="P899" s="24"/>
      <c r="Q899" s="24"/>
      <c r="R899" s="24"/>
      <c r="S899" s="24"/>
      <c r="T899" s="24"/>
      <c r="U899" s="15"/>
    </row>
    <row r="900" spans="1:21">
      <c r="A900" s="11"/>
      <c r="B900" s="15"/>
      <c r="C900" s="15"/>
      <c r="D900" s="15"/>
      <c r="E900" s="15"/>
      <c r="F900" s="15"/>
      <c r="G900" s="15"/>
      <c r="H900" s="15"/>
      <c r="I900" s="15"/>
      <c r="J900" s="15"/>
      <c r="N900" s="24"/>
      <c r="O900" s="24"/>
      <c r="P900" s="24"/>
      <c r="Q900" s="24"/>
      <c r="R900" s="24"/>
      <c r="S900" s="24"/>
      <c r="T900" s="24"/>
      <c r="U900" s="15"/>
    </row>
    <row r="901" spans="1:21">
      <c r="A901" s="11"/>
      <c r="B901" s="15"/>
      <c r="C901" s="15"/>
      <c r="D901" s="15"/>
      <c r="E901" s="15"/>
      <c r="F901" s="15"/>
      <c r="G901" s="15"/>
      <c r="H901" s="15"/>
      <c r="I901" s="15"/>
      <c r="J901" s="15"/>
      <c r="N901" s="24"/>
      <c r="O901" s="24"/>
      <c r="P901" s="24"/>
      <c r="Q901" s="24"/>
      <c r="R901" s="24"/>
      <c r="S901" s="24"/>
      <c r="T901" s="24"/>
      <c r="U901" s="15"/>
    </row>
    <row r="902" spans="1:21">
      <c r="A902" s="11"/>
      <c r="B902" s="15"/>
      <c r="C902" s="15"/>
      <c r="D902" s="15"/>
      <c r="E902" s="15"/>
      <c r="F902" s="15"/>
      <c r="G902" s="15"/>
      <c r="H902" s="15"/>
      <c r="I902" s="15"/>
      <c r="J902" s="15"/>
      <c r="N902" s="24"/>
      <c r="O902" s="24"/>
      <c r="P902" s="24"/>
      <c r="Q902" s="24"/>
      <c r="R902" s="24"/>
      <c r="S902" s="24"/>
      <c r="T902" s="24"/>
      <c r="U902" s="15"/>
    </row>
    <row r="903" spans="1:21">
      <c r="A903" s="11"/>
      <c r="B903" s="15"/>
      <c r="C903" s="15"/>
      <c r="D903" s="15"/>
      <c r="E903" s="15"/>
      <c r="F903" s="15"/>
      <c r="G903" s="15"/>
      <c r="H903" s="15"/>
      <c r="I903" s="15"/>
      <c r="J903" s="15"/>
      <c r="N903" s="24"/>
      <c r="O903" s="24"/>
      <c r="P903" s="24"/>
      <c r="Q903" s="24"/>
      <c r="R903" s="24"/>
      <c r="S903" s="24"/>
      <c r="T903" s="24"/>
      <c r="U903" s="15"/>
    </row>
    <row r="904" spans="1:21">
      <c r="A904" s="11"/>
      <c r="B904" s="15"/>
      <c r="C904" s="15"/>
      <c r="D904" s="15"/>
      <c r="E904" s="15"/>
      <c r="F904" s="15"/>
      <c r="G904" s="15"/>
      <c r="H904" s="15"/>
      <c r="I904" s="15"/>
      <c r="J904" s="15"/>
      <c r="N904" s="24"/>
      <c r="O904" s="24"/>
      <c r="P904" s="24"/>
      <c r="Q904" s="24"/>
      <c r="R904" s="24"/>
      <c r="S904" s="24"/>
      <c r="T904" s="24"/>
      <c r="U904" s="15"/>
    </row>
    <row r="905" spans="1:21">
      <c r="A905" s="11"/>
      <c r="B905" s="15"/>
      <c r="C905" s="15"/>
      <c r="D905" s="15"/>
      <c r="E905" s="15"/>
      <c r="F905" s="15"/>
      <c r="G905" s="15"/>
      <c r="H905" s="15"/>
      <c r="I905" s="15"/>
      <c r="J905" s="15"/>
      <c r="N905" s="24"/>
      <c r="O905" s="24"/>
      <c r="P905" s="24"/>
      <c r="Q905" s="24"/>
      <c r="R905" s="24"/>
      <c r="S905" s="24"/>
      <c r="T905" s="24"/>
      <c r="U905" s="15"/>
    </row>
    <row r="906" spans="1:21">
      <c r="A906" s="11"/>
      <c r="B906" s="15"/>
      <c r="C906" s="15"/>
      <c r="D906" s="15"/>
      <c r="E906" s="15"/>
      <c r="F906" s="15"/>
      <c r="G906" s="15"/>
      <c r="H906" s="15"/>
      <c r="I906" s="15"/>
      <c r="J906" s="15"/>
      <c r="N906" s="24"/>
      <c r="O906" s="24"/>
      <c r="P906" s="24"/>
      <c r="Q906" s="24"/>
      <c r="R906" s="24"/>
      <c r="S906" s="24"/>
      <c r="T906" s="24"/>
      <c r="U906" s="15"/>
    </row>
    <row r="907" spans="1:21">
      <c r="A907" s="11"/>
      <c r="B907" s="15"/>
      <c r="C907" s="15"/>
      <c r="D907" s="15"/>
      <c r="E907" s="15"/>
      <c r="F907" s="15"/>
      <c r="G907" s="15"/>
      <c r="H907" s="15"/>
      <c r="I907" s="15"/>
      <c r="J907" s="15"/>
      <c r="N907" s="24"/>
      <c r="O907" s="24"/>
      <c r="P907" s="24"/>
      <c r="Q907" s="24"/>
      <c r="R907" s="24"/>
      <c r="S907" s="24"/>
      <c r="T907" s="24"/>
      <c r="U907" s="15"/>
    </row>
    <row r="908" spans="1:21">
      <c r="A908" s="11"/>
      <c r="B908" s="15"/>
      <c r="C908" s="15"/>
      <c r="D908" s="15"/>
      <c r="E908" s="15"/>
      <c r="F908" s="15"/>
      <c r="G908" s="15"/>
      <c r="H908" s="15"/>
      <c r="I908" s="15"/>
      <c r="J908" s="15"/>
      <c r="N908" s="24"/>
      <c r="O908" s="24"/>
      <c r="P908" s="24"/>
      <c r="Q908" s="24"/>
      <c r="R908" s="24"/>
      <c r="S908" s="24"/>
      <c r="T908" s="24"/>
      <c r="U908" s="15"/>
    </row>
    <row r="909" spans="1:21">
      <c r="A909" s="11"/>
      <c r="B909" s="15"/>
      <c r="C909" s="15"/>
      <c r="D909" s="15"/>
      <c r="E909" s="15"/>
      <c r="F909" s="15"/>
      <c r="G909" s="15"/>
      <c r="H909" s="15"/>
      <c r="I909" s="15"/>
      <c r="J909" s="15"/>
      <c r="N909" s="24"/>
      <c r="O909" s="24"/>
      <c r="P909" s="24"/>
      <c r="Q909" s="24"/>
      <c r="R909" s="24"/>
      <c r="S909" s="24"/>
      <c r="T909" s="24"/>
      <c r="U909" s="15"/>
    </row>
    <row r="910" spans="1:21">
      <c r="A910" s="11"/>
      <c r="B910" s="15"/>
      <c r="C910" s="15"/>
      <c r="D910" s="15"/>
      <c r="E910" s="15"/>
      <c r="F910" s="15"/>
      <c r="G910" s="15"/>
      <c r="H910" s="15"/>
      <c r="I910" s="15"/>
      <c r="J910" s="15"/>
      <c r="N910" s="24"/>
      <c r="O910" s="24"/>
      <c r="P910" s="24"/>
      <c r="Q910" s="24"/>
      <c r="R910" s="24"/>
      <c r="S910" s="24"/>
      <c r="T910" s="24"/>
      <c r="U910" s="15"/>
    </row>
    <row r="911" spans="1:21">
      <c r="A911" s="11"/>
      <c r="B911" s="15"/>
      <c r="C911" s="15"/>
      <c r="D911" s="15"/>
      <c r="E911" s="15"/>
      <c r="F911" s="15"/>
      <c r="G911" s="15"/>
      <c r="H911" s="15"/>
      <c r="I911" s="15"/>
      <c r="J911" s="15"/>
      <c r="N911" s="24"/>
      <c r="O911" s="24"/>
      <c r="P911" s="24"/>
      <c r="Q911" s="24"/>
      <c r="R911" s="24"/>
      <c r="S911" s="24"/>
      <c r="T911" s="24"/>
      <c r="U911" s="15"/>
    </row>
    <row r="912" spans="1:21">
      <c r="A912" s="11"/>
      <c r="B912" s="15"/>
      <c r="C912" s="15"/>
      <c r="D912" s="15"/>
      <c r="E912" s="15"/>
      <c r="F912" s="15"/>
      <c r="G912" s="15"/>
      <c r="H912" s="15"/>
      <c r="I912" s="15"/>
      <c r="J912" s="15"/>
      <c r="N912" s="24"/>
      <c r="O912" s="24"/>
      <c r="P912" s="24"/>
      <c r="Q912" s="24"/>
      <c r="R912" s="24"/>
      <c r="S912" s="24"/>
      <c r="T912" s="24"/>
      <c r="U912" s="15"/>
    </row>
    <row r="913" spans="1:21">
      <c r="A913" s="11"/>
      <c r="B913" s="15"/>
      <c r="C913" s="15"/>
      <c r="D913" s="15"/>
      <c r="E913" s="15"/>
      <c r="F913" s="15"/>
      <c r="G913" s="15"/>
      <c r="H913" s="15"/>
      <c r="I913" s="15"/>
      <c r="J913" s="15"/>
      <c r="N913" s="24"/>
      <c r="O913" s="24"/>
      <c r="P913" s="24"/>
      <c r="Q913" s="24"/>
      <c r="R913" s="24"/>
      <c r="S913" s="24"/>
      <c r="T913" s="24"/>
      <c r="U913" s="15"/>
    </row>
    <row r="914" spans="1:21">
      <c r="A914" s="11"/>
      <c r="B914" s="15"/>
      <c r="C914" s="15"/>
      <c r="D914" s="15"/>
      <c r="E914" s="15"/>
      <c r="F914" s="15"/>
      <c r="G914" s="15"/>
      <c r="H914" s="15"/>
      <c r="I914" s="15"/>
      <c r="J914" s="15"/>
      <c r="N914" s="24"/>
      <c r="O914" s="24"/>
      <c r="P914" s="24"/>
      <c r="Q914" s="24"/>
      <c r="R914" s="24"/>
      <c r="S914" s="24"/>
      <c r="T914" s="24"/>
      <c r="U914" s="15"/>
    </row>
    <row r="915" spans="1:21">
      <c r="A915" s="11"/>
      <c r="B915" s="15"/>
      <c r="C915" s="15"/>
      <c r="D915" s="15"/>
      <c r="E915" s="15"/>
      <c r="F915" s="15"/>
      <c r="G915" s="15"/>
      <c r="H915" s="15"/>
      <c r="I915" s="15"/>
      <c r="J915" s="15"/>
      <c r="N915" s="24"/>
      <c r="O915" s="24"/>
      <c r="P915" s="24"/>
      <c r="Q915" s="24"/>
      <c r="R915" s="24"/>
      <c r="S915" s="24"/>
      <c r="T915" s="24"/>
      <c r="U915" s="15"/>
    </row>
    <row r="916" spans="1:21">
      <c r="A916" s="11"/>
      <c r="B916" s="15"/>
      <c r="C916" s="15"/>
      <c r="D916" s="15"/>
      <c r="E916" s="15"/>
      <c r="F916" s="15"/>
      <c r="G916" s="15"/>
      <c r="H916" s="15"/>
      <c r="I916" s="15"/>
      <c r="J916" s="15"/>
      <c r="N916" s="24"/>
      <c r="O916" s="24"/>
      <c r="P916" s="24"/>
      <c r="Q916" s="24"/>
      <c r="R916" s="24"/>
      <c r="S916" s="24"/>
      <c r="T916" s="24"/>
      <c r="U916" s="15"/>
    </row>
    <row r="917" spans="1:21">
      <c r="A917" s="11"/>
      <c r="B917" s="15"/>
      <c r="C917" s="15"/>
      <c r="D917" s="15"/>
      <c r="E917" s="15"/>
      <c r="F917" s="15"/>
      <c r="G917" s="15"/>
      <c r="H917" s="15"/>
      <c r="I917" s="15"/>
      <c r="J917" s="15"/>
      <c r="N917" s="24"/>
      <c r="O917" s="24"/>
      <c r="P917" s="24"/>
      <c r="Q917" s="24"/>
      <c r="R917" s="24"/>
      <c r="S917" s="24"/>
      <c r="T917" s="24"/>
      <c r="U917" s="15"/>
    </row>
    <row r="918" spans="1:21">
      <c r="A918" s="11"/>
      <c r="B918" s="15"/>
      <c r="C918" s="15"/>
      <c r="D918" s="15"/>
      <c r="E918" s="15"/>
      <c r="F918" s="15"/>
      <c r="G918" s="15"/>
      <c r="H918" s="15"/>
      <c r="I918" s="15"/>
      <c r="J918" s="15"/>
      <c r="N918" s="24"/>
      <c r="O918" s="24"/>
      <c r="P918" s="24"/>
      <c r="Q918" s="24"/>
      <c r="R918" s="24"/>
      <c r="S918" s="24"/>
      <c r="T918" s="24"/>
      <c r="U918" s="15"/>
    </row>
    <row r="919" spans="1:21">
      <c r="A919" s="11"/>
      <c r="B919" s="15"/>
      <c r="C919" s="15"/>
      <c r="D919" s="15"/>
      <c r="E919" s="15"/>
      <c r="F919" s="15"/>
      <c r="G919" s="15"/>
      <c r="H919" s="15"/>
      <c r="I919" s="15"/>
      <c r="J919" s="15"/>
      <c r="N919" s="24"/>
      <c r="O919" s="24"/>
      <c r="P919" s="24"/>
      <c r="Q919" s="24"/>
      <c r="R919" s="24"/>
      <c r="S919" s="24"/>
      <c r="T919" s="24"/>
      <c r="U919" s="15"/>
    </row>
    <row r="920" spans="1:21">
      <c r="A920" s="11"/>
      <c r="B920" s="15"/>
      <c r="C920" s="15"/>
      <c r="D920" s="15"/>
      <c r="E920" s="15"/>
      <c r="F920" s="15"/>
      <c r="G920" s="15"/>
      <c r="H920" s="15"/>
      <c r="I920" s="15"/>
      <c r="J920" s="15"/>
      <c r="N920" s="24"/>
      <c r="O920" s="24"/>
      <c r="P920" s="24"/>
      <c r="Q920" s="24"/>
      <c r="R920" s="24"/>
      <c r="S920" s="24"/>
      <c r="T920" s="24"/>
      <c r="U920" s="15"/>
    </row>
    <row r="921" spans="1:21">
      <c r="A921" s="11"/>
      <c r="B921" s="15"/>
      <c r="C921" s="15"/>
      <c r="D921" s="15"/>
      <c r="E921" s="15"/>
      <c r="F921" s="15"/>
      <c r="G921" s="15"/>
      <c r="H921" s="15"/>
      <c r="I921" s="15"/>
      <c r="J921" s="15"/>
      <c r="N921" s="24"/>
      <c r="O921" s="24"/>
      <c r="P921" s="24"/>
      <c r="Q921" s="24"/>
      <c r="R921" s="24"/>
      <c r="S921" s="24"/>
      <c r="T921" s="24"/>
      <c r="U921" s="15"/>
    </row>
    <row r="922" spans="1:21">
      <c r="A922" s="11"/>
      <c r="B922" s="15"/>
      <c r="C922" s="15"/>
      <c r="D922" s="15"/>
      <c r="E922" s="15"/>
      <c r="F922" s="15"/>
      <c r="G922" s="15"/>
      <c r="H922" s="15"/>
      <c r="I922" s="15"/>
      <c r="J922" s="15"/>
      <c r="N922" s="24"/>
      <c r="O922" s="24"/>
      <c r="P922" s="24"/>
      <c r="Q922" s="24"/>
      <c r="R922" s="24"/>
      <c r="S922" s="24"/>
      <c r="T922" s="24"/>
      <c r="U922" s="15"/>
    </row>
    <row r="923" spans="1:21">
      <c r="A923" s="11"/>
      <c r="B923" s="15"/>
      <c r="C923" s="15"/>
      <c r="D923" s="15"/>
      <c r="E923" s="15"/>
      <c r="F923" s="15"/>
      <c r="G923" s="15"/>
      <c r="H923" s="15"/>
      <c r="I923" s="15"/>
      <c r="J923" s="15"/>
      <c r="N923" s="24"/>
      <c r="O923" s="24"/>
      <c r="P923" s="24"/>
      <c r="Q923" s="24"/>
      <c r="R923" s="24"/>
      <c r="S923" s="24"/>
      <c r="T923" s="24"/>
      <c r="U923" s="15"/>
    </row>
    <row r="924" spans="1:21">
      <c r="A924" s="11"/>
      <c r="B924" s="15"/>
      <c r="C924" s="15"/>
      <c r="D924" s="15"/>
      <c r="E924" s="15"/>
      <c r="F924" s="15"/>
      <c r="G924" s="15"/>
      <c r="H924" s="15"/>
      <c r="I924" s="15"/>
      <c r="J924" s="15"/>
      <c r="N924" s="24"/>
      <c r="O924" s="24"/>
      <c r="P924" s="24"/>
      <c r="Q924" s="24"/>
      <c r="R924" s="24"/>
      <c r="S924" s="24"/>
      <c r="T924" s="24"/>
      <c r="U924" s="15"/>
    </row>
    <row r="925" spans="1:21">
      <c r="A925" s="11"/>
      <c r="B925" s="15"/>
      <c r="C925" s="15"/>
      <c r="D925" s="15"/>
      <c r="E925" s="15"/>
      <c r="F925" s="15"/>
      <c r="G925" s="15"/>
      <c r="H925" s="15"/>
      <c r="I925" s="15"/>
      <c r="J925" s="15"/>
      <c r="N925" s="24"/>
      <c r="O925" s="24"/>
      <c r="P925" s="24"/>
      <c r="Q925" s="24"/>
      <c r="R925" s="24"/>
      <c r="S925" s="24"/>
      <c r="T925" s="24"/>
      <c r="U925" s="15"/>
    </row>
    <row r="926" spans="1:21">
      <c r="A926" s="11"/>
      <c r="B926" s="15"/>
      <c r="C926" s="15"/>
      <c r="D926" s="15"/>
      <c r="E926" s="15"/>
      <c r="F926" s="15"/>
      <c r="G926" s="15"/>
      <c r="H926" s="15"/>
      <c r="I926" s="15"/>
      <c r="J926" s="15"/>
      <c r="N926" s="24"/>
      <c r="O926" s="24"/>
      <c r="P926" s="24"/>
      <c r="Q926" s="24"/>
      <c r="R926" s="24"/>
      <c r="S926" s="24"/>
      <c r="T926" s="24"/>
      <c r="U926" s="15"/>
    </row>
    <row r="927" spans="1:21">
      <c r="A927" s="11"/>
      <c r="B927" s="15"/>
      <c r="C927" s="15"/>
      <c r="D927" s="15"/>
      <c r="E927" s="15"/>
      <c r="F927" s="15"/>
      <c r="G927" s="15"/>
      <c r="H927" s="15"/>
      <c r="I927" s="15"/>
      <c r="J927" s="15"/>
      <c r="N927" s="24"/>
      <c r="O927" s="24"/>
      <c r="P927" s="24"/>
      <c r="Q927" s="24"/>
      <c r="R927" s="24"/>
      <c r="S927" s="24"/>
      <c r="T927" s="24"/>
      <c r="U927" s="15"/>
    </row>
    <row r="928" spans="1:21">
      <c r="A928" s="11"/>
      <c r="B928" s="15"/>
      <c r="C928" s="15"/>
      <c r="D928" s="15"/>
      <c r="E928" s="15"/>
      <c r="F928" s="15"/>
      <c r="G928" s="15"/>
      <c r="H928" s="15"/>
      <c r="I928" s="15"/>
      <c r="J928" s="15"/>
      <c r="N928" s="24"/>
      <c r="O928" s="24"/>
      <c r="P928" s="24"/>
      <c r="Q928" s="24"/>
      <c r="R928" s="24"/>
      <c r="S928" s="24"/>
      <c r="T928" s="24"/>
      <c r="U928" s="15"/>
    </row>
    <row r="929" spans="1:21">
      <c r="A929" s="11"/>
      <c r="B929" s="15"/>
      <c r="C929" s="15"/>
      <c r="D929" s="15"/>
      <c r="E929" s="15"/>
      <c r="F929" s="15"/>
      <c r="G929" s="15"/>
      <c r="H929" s="15"/>
      <c r="I929" s="15"/>
      <c r="J929" s="15"/>
      <c r="N929" s="24"/>
      <c r="O929" s="24"/>
      <c r="P929" s="24"/>
      <c r="Q929" s="24"/>
      <c r="R929" s="24"/>
      <c r="S929" s="24"/>
      <c r="T929" s="24"/>
      <c r="U929" s="15"/>
    </row>
    <row r="930" spans="1:21">
      <c r="A930" s="11"/>
      <c r="B930" s="15"/>
      <c r="C930" s="15"/>
      <c r="D930" s="15"/>
      <c r="E930" s="15"/>
      <c r="F930" s="15"/>
      <c r="G930" s="15"/>
      <c r="H930" s="15"/>
      <c r="I930" s="15"/>
      <c r="J930" s="15"/>
      <c r="N930" s="24"/>
      <c r="O930" s="24"/>
      <c r="P930" s="24"/>
      <c r="Q930" s="24"/>
      <c r="R930" s="24"/>
      <c r="S930" s="24"/>
      <c r="T930" s="24"/>
      <c r="U930" s="15"/>
    </row>
    <row r="931" spans="1:21">
      <c r="A931" s="11"/>
      <c r="B931" s="15"/>
      <c r="C931" s="15"/>
      <c r="D931" s="15"/>
      <c r="E931" s="15"/>
      <c r="F931" s="15"/>
      <c r="G931" s="15"/>
      <c r="H931" s="15"/>
      <c r="I931" s="15"/>
      <c r="J931" s="15"/>
      <c r="N931" s="24"/>
      <c r="O931" s="24"/>
      <c r="P931" s="24"/>
      <c r="Q931" s="24"/>
      <c r="R931" s="24"/>
      <c r="S931" s="24"/>
      <c r="T931" s="24"/>
      <c r="U931" s="15"/>
    </row>
    <row r="932" spans="1:21">
      <c r="A932" s="11"/>
      <c r="B932" s="15"/>
      <c r="C932" s="15"/>
      <c r="D932" s="15"/>
      <c r="E932" s="15"/>
      <c r="F932" s="15"/>
      <c r="G932" s="15"/>
      <c r="H932" s="15"/>
      <c r="I932" s="15"/>
      <c r="J932" s="15"/>
      <c r="N932" s="24"/>
      <c r="O932" s="24"/>
      <c r="P932" s="24"/>
      <c r="Q932" s="24"/>
      <c r="R932" s="24"/>
      <c r="S932" s="24"/>
      <c r="T932" s="24"/>
      <c r="U932" s="15"/>
    </row>
    <row r="933" spans="1:21">
      <c r="A933" s="11"/>
      <c r="B933" s="15"/>
      <c r="C933" s="15"/>
      <c r="D933" s="15"/>
      <c r="E933" s="15"/>
      <c r="F933" s="15"/>
      <c r="G933" s="15"/>
      <c r="H933" s="15"/>
      <c r="I933" s="15"/>
      <c r="J933" s="15"/>
      <c r="N933" s="24"/>
      <c r="O933" s="24"/>
      <c r="P933" s="24"/>
      <c r="Q933" s="24"/>
      <c r="R933" s="24"/>
      <c r="S933" s="24"/>
      <c r="T933" s="24"/>
      <c r="U933" s="15"/>
    </row>
    <row r="934" spans="1:21">
      <c r="A934" s="11"/>
      <c r="B934" s="15"/>
      <c r="C934" s="15"/>
      <c r="D934" s="15"/>
      <c r="E934" s="15"/>
      <c r="F934" s="15"/>
      <c r="G934" s="15"/>
      <c r="H934" s="15"/>
      <c r="I934" s="15"/>
      <c r="J934" s="15"/>
      <c r="N934" s="24"/>
      <c r="O934" s="24"/>
      <c r="P934" s="24"/>
      <c r="Q934" s="24"/>
      <c r="R934" s="24"/>
      <c r="S934" s="24"/>
      <c r="T934" s="24"/>
      <c r="U934" s="15"/>
    </row>
    <row r="935" spans="1:21">
      <c r="A935" s="11"/>
      <c r="B935" s="15"/>
      <c r="C935" s="15"/>
      <c r="D935" s="15"/>
      <c r="E935" s="15"/>
      <c r="F935" s="15"/>
      <c r="G935" s="15"/>
      <c r="H935" s="15"/>
      <c r="I935" s="15"/>
      <c r="J935" s="15"/>
      <c r="N935" s="24"/>
      <c r="O935" s="24"/>
      <c r="P935" s="24"/>
      <c r="Q935" s="24"/>
      <c r="R935" s="24"/>
      <c r="S935" s="24"/>
      <c r="T935" s="24"/>
      <c r="U935" s="15"/>
    </row>
    <row r="936" spans="1:21">
      <c r="A936" s="11"/>
      <c r="B936" s="15"/>
      <c r="C936" s="15"/>
      <c r="D936" s="15"/>
      <c r="E936" s="15"/>
      <c r="F936" s="15"/>
      <c r="G936" s="15"/>
      <c r="H936" s="15"/>
      <c r="I936" s="15"/>
      <c r="J936" s="15"/>
      <c r="N936" s="24"/>
      <c r="O936" s="24"/>
      <c r="P936" s="24"/>
      <c r="Q936" s="24"/>
      <c r="R936" s="24"/>
      <c r="S936" s="24"/>
      <c r="T936" s="24"/>
      <c r="U936" s="15"/>
    </row>
    <row r="937" spans="1:21">
      <c r="A937" s="11"/>
      <c r="B937" s="15"/>
      <c r="C937" s="15"/>
      <c r="D937" s="15"/>
      <c r="E937" s="15"/>
      <c r="F937" s="15"/>
      <c r="G937" s="15"/>
      <c r="H937" s="15"/>
      <c r="I937" s="15"/>
      <c r="J937" s="15"/>
      <c r="N937" s="24"/>
      <c r="O937" s="24"/>
      <c r="P937" s="24"/>
      <c r="Q937" s="24"/>
      <c r="R937" s="24"/>
      <c r="S937" s="24"/>
      <c r="T937" s="24"/>
      <c r="U937" s="15"/>
    </row>
    <row r="938" spans="1:21">
      <c r="A938" s="11"/>
      <c r="B938" s="15"/>
      <c r="C938" s="15"/>
      <c r="D938" s="15"/>
      <c r="E938" s="15"/>
      <c r="F938" s="15"/>
      <c r="G938" s="15"/>
      <c r="H938" s="15"/>
      <c r="I938" s="15"/>
      <c r="J938" s="15"/>
      <c r="N938" s="24"/>
      <c r="O938" s="24"/>
      <c r="P938" s="24"/>
      <c r="Q938" s="24"/>
      <c r="R938" s="24"/>
      <c r="S938" s="24"/>
      <c r="T938" s="24"/>
      <c r="U938" s="15"/>
    </row>
    <row r="939" spans="1:21">
      <c r="A939" s="11"/>
      <c r="B939" s="15"/>
      <c r="C939" s="15"/>
      <c r="D939" s="15"/>
      <c r="E939" s="15"/>
      <c r="F939" s="15"/>
      <c r="G939" s="15"/>
      <c r="H939" s="15"/>
      <c r="I939" s="15"/>
      <c r="J939" s="15"/>
      <c r="N939" s="24"/>
      <c r="O939" s="24"/>
      <c r="P939" s="24"/>
      <c r="Q939" s="24"/>
      <c r="R939" s="24"/>
      <c r="S939" s="24"/>
      <c r="T939" s="24"/>
      <c r="U939" s="15"/>
    </row>
    <row r="940" spans="1:21">
      <c r="A940" s="11"/>
      <c r="B940" s="15"/>
      <c r="C940" s="15"/>
      <c r="D940" s="15"/>
      <c r="E940" s="15"/>
      <c r="F940" s="15"/>
      <c r="G940" s="15"/>
      <c r="H940" s="15"/>
      <c r="I940" s="15"/>
      <c r="J940" s="15"/>
      <c r="N940" s="24"/>
      <c r="O940" s="24"/>
      <c r="P940" s="24"/>
      <c r="Q940" s="24"/>
      <c r="R940" s="24"/>
      <c r="S940" s="24"/>
      <c r="T940" s="24"/>
      <c r="U940" s="15"/>
    </row>
    <row r="941" spans="1:21">
      <c r="A941" s="11"/>
      <c r="B941" s="15"/>
      <c r="C941" s="15"/>
      <c r="D941" s="15"/>
      <c r="E941" s="15"/>
      <c r="F941" s="15"/>
      <c r="G941" s="15"/>
      <c r="H941" s="15"/>
      <c r="I941" s="15"/>
      <c r="J941" s="15"/>
      <c r="N941" s="24"/>
      <c r="O941" s="24"/>
      <c r="P941" s="24"/>
      <c r="Q941" s="24"/>
      <c r="R941" s="24"/>
      <c r="S941" s="24"/>
      <c r="T941" s="24"/>
      <c r="U941" s="15"/>
    </row>
    <row r="942" spans="1:21">
      <c r="A942" s="11"/>
      <c r="B942" s="15"/>
      <c r="C942" s="15"/>
      <c r="D942" s="15"/>
      <c r="E942" s="15"/>
      <c r="F942" s="15"/>
      <c r="G942" s="15"/>
      <c r="H942" s="15"/>
      <c r="I942" s="15"/>
      <c r="J942" s="15"/>
      <c r="N942" s="24"/>
      <c r="O942" s="24"/>
      <c r="P942" s="24"/>
      <c r="Q942" s="24"/>
      <c r="R942" s="24"/>
      <c r="S942" s="24"/>
      <c r="T942" s="24"/>
      <c r="U942" s="15"/>
    </row>
    <row r="943" spans="1:21">
      <c r="A943" s="11"/>
      <c r="B943" s="15"/>
      <c r="C943" s="15"/>
      <c r="D943" s="15"/>
      <c r="E943" s="15"/>
      <c r="F943" s="15"/>
      <c r="G943" s="15"/>
      <c r="H943" s="15"/>
      <c r="I943" s="15"/>
      <c r="J943" s="15"/>
      <c r="N943" s="24"/>
      <c r="O943" s="24"/>
      <c r="P943" s="24"/>
      <c r="Q943" s="24"/>
      <c r="R943" s="24"/>
      <c r="S943" s="24"/>
      <c r="T943" s="24"/>
      <c r="U943" s="15"/>
    </row>
    <row r="944" spans="1:21">
      <c r="A944" s="11"/>
      <c r="B944" s="15"/>
      <c r="C944" s="15"/>
      <c r="D944" s="15"/>
      <c r="E944" s="15"/>
      <c r="F944" s="15"/>
      <c r="G944" s="15"/>
      <c r="H944" s="15"/>
      <c r="I944" s="15"/>
      <c r="J944" s="15"/>
      <c r="N944" s="24"/>
      <c r="O944" s="24"/>
      <c r="P944" s="24"/>
      <c r="Q944" s="24"/>
      <c r="R944" s="24"/>
      <c r="S944" s="24"/>
      <c r="T944" s="24"/>
      <c r="U944" s="15"/>
    </row>
    <row r="945" spans="1:21">
      <c r="A945" s="11"/>
      <c r="B945" s="15"/>
      <c r="C945" s="15"/>
      <c r="D945" s="15"/>
      <c r="E945" s="15"/>
      <c r="F945" s="15"/>
      <c r="G945" s="15"/>
      <c r="H945" s="15"/>
      <c r="I945" s="15"/>
      <c r="J945" s="15"/>
      <c r="N945" s="24"/>
      <c r="O945" s="24"/>
      <c r="P945" s="24"/>
      <c r="Q945" s="24"/>
      <c r="R945" s="24"/>
      <c r="S945" s="24"/>
      <c r="T945" s="24"/>
      <c r="U945" s="15"/>
    </row>
    <row r="946" spans="1:21">
      <c r="A946" s="11"/>
      <c r="B946" s="15"/>
      <c r="C946" s="15"/>
      <c r="D946" s="15"/>
      <c r="E946" s="15"/>
      <c r="F946" s="15"/>
      <c r="G946" s="15"/>
      <c r="H946" s="15"/>
      <c r="I946" s="15"/>
      <c r="J946" s="15"/>
      <c r="N946" s="24"/>
      <c r="O946" s="24"/>
      <c r="P946" s="24"/>
      <c r="Q946" s="24"/>
      <c r="R946" s="24"/>
      <c r="S946" s="24"/>
      <c r="T946" s="24"/>
      <c r="U946" s="15"/>
    </row>
    <row r="947" spans="1:21">
      <c r="A947" s="11"/>
      <c r="B947" s="15"/>
      <c r="C947" s="15"/>
      <c r="D947" s="15"/>
      <c r="E947" s="15"/>
      <c r="F947" s="15"/>
      <c r="G947" s="15"/>
      <c r="H947" s="15"/>
      <c r="I947" s="15"/>
      <c r="J947" s="15"/>
      <c r="N947" s="24"/>
      <c r="O947" s="24"/>
      <c r="P947" s="24"/>
      <c r="Q947" s="24"/>
      <c r="R947" s="24"/>
      <c r="S947" s="24"/>
      <c r="T947" s="24"/>
      <c r="U947" s="15"/>
    </row>
    <row r="948" spans="1:21">
      <c r="A948" s="11"/>
      <c r="B948" s="15"/>
      <c r="C948" s="15"/>
      <c r="D948" s="15"/>
      <c r="E948" s="15"/>
      <c r="F948" s="15"/>
      <c r="G948" s="15"/>
      <c r="H948" s="15"/>
      <c r="I948" s="15"/>
      <c r="J948" s="15"/>
      <c r="N948" s="24"/>
      <c r="O948" s="24"/>
      <c r="P948" s="24"/>
      <c r="Q948" s="24"/>
      <c r="R948" s="24"/>
      <c r="S948" s="24"/>
      <c r="T948" s="24"/>
      <c r="U948" s="15"/>
    </row>
    <row r="949" spans="1:21">
      <c r="A949" s="11"/>
      <c r="B949" s="15"/>
      <c r="C949" s="15"/>
      <c r="D949" s="15"/>
      <c r="E949" s="15"/>
      <c r="F949" s="15"/>
      <c r="G949" s="15"/>
      <c r="H949" s="15"/>
      <c r="I949" s="15"/>
      <c r="J949" s="15"/>
      <c r="N949" s="24"/>
      <c r="O949" s="24"/>
      <c r="P949" s="24"/>
      <c r="Q949" s="24"/>
      <c r="R949" s="24"/>
      <c r="S949" s="24"/>
      <c r="T949" s="24"/>
      <c r="U949" s="15"/>
    </row>
    <row r="950" spans="1:21">
      <c r="A950" s="11"/>
      <c r="B950" s="15"/>
      <c r="C950" s="15"/>
      <c r="D950" s="15"/>
      <c r="E950" s="15"/>
      <c r="F950" s="15"/>
      <c r="G950" s="15"/>
      <c r="H950" s="15"/>
      <c r="I950" s="15"/>
      <c r="J950" s="15"/>
      <c r="N950" s="24"/>
      <c r="O950" s="24"/>
      <c r="P950" s="24"/>
      <c r="Q950" s="24"/>
      <c r="R950" s="24"/>
      <c r="S950" s="24"/>
      <c r="T950" s="24"/>
      <c r="U950" s="15"/>
    </row>
    <row r="951" spans="1:21">
      <c r="A951" s="11"/>
      <c r="B951" s="15"/>
      <c r="C951" s="15"/>
      <c r="D951" s="15"/>
      <c r="E951" s="15"/>
      <c r="F951" s="15"/>
      <c r="G951" s="15"/>
      <c r="H951" s="15"/>
      <c r="I951" s="15"/>
      <c r="J951" s="15"/>
      <c r="N951" s="24"/>
      <c r="O951" s="24"/>
      <c r="P951" s="24"/>
      <c r="Q951" s="24"/>
      <c r="R951" s="24"/>
      <c r="S951" s="24"/>
      <c r="T951" s="24"/>
      <c r="U951" s="15"/>
    </row>
    <row r="952" spans="1:21">
      <c r="A952" s="11"/>
      <c r="B952" s="15"/>
      <c r="C952" s="15"/>
      <c r="D952" s="15"/>
      <c r="E952" s="15"/>
      <c r="F952" s="15"/>
      <c r="G952" s="15"/>
      <c r="H952" s="15"/>
      <c r="I952" s="15"/>
      <c r="J952" s="15"/>
      <c r="N952" s="24"/>
      <c r="O952" s="24"/>
      <c r="P952" s="24"/>
      <c r="Q952" s="24"/>
      <c r="R952" s="24"/>
      <c r="S952" s="24"/>
      <c r="T952" s="24"/>
      <c r="U952" s="15"/>
    </row>
    <row r="953" spans="1:21">
      <c r="A953" s="11"/>
      <c r="B953" s="15"/>
      <c r="C953" s="15"/>
      <c r="D953" s="15"/>
      <c r="E953" s="15"/>
      <c r="F953" s="15"/>
      <c r="G953" s="15"/>
      <c r="H953" s="15"/>
      <c r="I953" s="15"/>
      <c r="J953" s="15"/>
      <c r="N953" s="24"/>
      <c r="O953" s="24"/>
      <c r="P953" s="24"/>
      <c r="Q953" s="24"/>
      <c r="R953" s="24"/>
      <c r="S953" s="24"/>
      <c r="T953" s="24"/>
      <c r="U953" s="15"/>
    </row>
    <row r="954" spans="1:21">
      <c r="A954" s="11"/>
      <c r="B954" s="15"/>
      <c r="C954" s="15"/>
      <c r="D954" s="15"/>
      <c r="E954" s="15"/>
      <c r="F954" s="15"/>
      <c r="G954" s="15"/>
      <c r="H954" s="15"/>
      <c r="I954" s="15"/>
      <c r="J954" s="15"/>
      <c r="N954" s="24"/>
      <c r="O954" s="24"/>
      <c r="P954" s="24"/>
      <c r="Q954" s="24"/>
      <c r="R954" s="24"/>
      <c r="S954" s="24"/>
      <c r="T954" s="24"/>
      <c r="U954" s="15"/>
    </row>
    <row r="955" spans="1:21">
      <c r="A955" s="11"/>
      <c r="B955" s="15"/>
      <c r="C955" s="15"/>
      <c r="D955" s="15"/>
      <c r="E955" s="15"/>
      <c r="F955" s="15"/>
      <c r="G955" s="15"/>
      <c r="H955" s="15"/>
      <c r="I955" s="15"/>
      <c r="J955" s="15"/>
      <c r="N955" s="24"/>
      <c r="O955" s="24"/>
      <c r="P955" s="24"/>
      <c r="Q955" s="24"/>
      <c r="R955" s="24"/>
      <c r="S955" s="24"/>
      <c r="T955" s="24"/>
      <c r="U955" s="15"/>
    </row>
    <row r="956" spans="1:21">
      <c r="A956" s="11"/>
      <c r="B956" s="15"/>
      <c r="C956" s="15"/>
      <c r="D956" s="15"/>
      <c r="E956" s="15"/>
      <c r="F956" s="15"/>
      <c r="G956" s="15"/>
      <c r="H956" s="15"/>
      <c r="I956" s="15"/>
      <c r="J956" s="15"/>
      <c r="N956" s="24"/>
      <c r="O956" s="24"/>
      <c r="P956" s="24"/>
      <c r="Q956" s="24"/>
      <c r="R956" s="24"/>
      <c r="S956" s="24"/>
      <c r="T956" s="24"/>
      <c r="U956" s="15"/>
    </row>
    <row r="957" spans="1:21">
      <c r="A957" s="11"/>
      <c r="B957" s="15"/>
      <c r="C957" s="15"/>
      <c r="D957" s="15"/>
      <c r="E957" s="15"/>
      <c r="F957" s="15"/>
      <c r="G957" s="15"/>
      <c r="H957" s="15"/>
      <c r="I957" s="15"/>
      <c r="J957" s="15"/>
      <c r="N957" s="24"/>
      <c r="O957" s="24"/>
      <c r="P957" s="24"/>
      <c r="Q957" s="24"/>
      <c r="R957" s="24"/>
      <c r="S957" s="24"/>
      <c r="T957" s="24"/>
      <c r="U957" s="15"/>
    </row>
    <row r="958" spans="1:21">
      <c r="A958" s="11"/>
      <c r="B958" s="15"/>
      <c r="C958" s="15"/>
      <c r="D958" s="15"/>
      <c r="E958" s="15"/>
      <c r="F958" s="15"/>
      <c r="G958" s="15"/>
      <c r="H958" s="15"/>
      <c r="I958" s="15"/>
      <c r="J958" s="15"/>
      <c r="N958" s="24"/>
      <c r="O958" s="24"/>
      <c r="P958" s="24"/>
      <c r="Q958" s="24"/>
      <c r="R958" s="24"/>
      <c r="S958" s="24"/>
      <c r="T958" s="24"/>
      <c r="U958" s="15"/>
    </row>
    <row r="959" spans="1:21">
      <c r="A959" s="11"/>
      <c r="B959" s="15"/>
      <c r="C959" s="15"/>
      <c r="D959" s="15"/>
      <c r="E959" s="15"/>
      <c r="F959" s="15"/>
      <c r="G959" s="15"/>
      <c r="H959" s="15"/>
      <c r="I959" s="15"/>
      <c r="J959" s="15"/>
      <c r="N959" s="24"/>
      <c r="O959" s="24"/>
      <c r="P959" s="24"/>
      <c r="Q959" s="24"/>
      <c r="R959" s="24"/>
      <c r="S959" s="24"/>
      <c r="T959" s="24"/>
      <c r="U959" s="15"/>
    </row>
    <row r="960" spans="1:21">
      <c r="A960" s="11"/>
      <c r="B960" s="15"/>
      <c r="C960" s="15"/>
      <c r="D960" s="15"/>
      <c r="E960" s="15"/>
      <c r="F960" s="15"/>
      <c r="G960" s="15"/>
      <c r="H960" s="15"/>
      <c r="I960" s="15"/>
      <c r="J960" s="15"/>
      <c r="N960" s="24"/>
      <c r="O960" s="24"/>
      <c r="P960" s="24"/>
      <c r="Q960" s="24"/>
      <c r="R960" s="24"/>
      <c r="S960" s="24"/>
      <c r="T960" s="24"/>
      <c r="U960" s="15"/>
    </row>
    <row r="961" spans="1:21">
      <c r="A961" s="11"/>
      <c r="B961" s="15"/>
      <c r="C961" s="15"/>
      <c r="D961" s="15"/>
      <c r="E961" s="15"/>
      <c r="F961" s="15"/>
      <c r="G961" s="15"/>
      <c r="H961" s="15"/>
      <c r="I961" s="15"/>
      <c r="J961" s="15"/>
      <c r="N961" s="24"/>
      <c r="O961" s="24"/>
      <c r="P961" s="24"/>
      <c r="Q961" s="24"/>
      <c r="R961" s="24"/>
      <c r="S961" s="24"/>
      <c r="T961" s="24"/>
      <c r="U961" s="15"/>
    </row>
    <row r="962" spans="1:21">
      <c r="A962" s="11"/>
      <c r="B962" s="15"/>
      <c r="C962" s="15"/>
      <c r="D962" s="15"/>
      <c r="E962" s="15"/>
      <c r="F962" s="15"/>
      <c r="G962" s="15"/>
      <c r="H962" s="15"/>
      <c r="I962" s="15"/>
      <c r="J962" s="15"/>
      <c r="N962" s="24"/>
      <c r="O962" s="24"/>
      <c r="P962" s="24"/>
      <c r="Q962" s="24"/>
      <c r="R962" s="24"/>
      <c r="S962" s="24"/>
      <c r="T962" s="24"/>
      <c r="U962" s="15"/>
    </row>
    <row r="963" spans="1:21">
      <c r="A963" s="11"/>
      <c r="B963" s="15"/>
      <c r="C963" s="15"/>
      <c r="D963" s="15"/>
      <c r="E963" s="15"/>
      <c r="F963" s="15"/>
      <c r="G963" s="15"/>
      <c r="H963" s="15"/>
      <c r="I963" s="15"/>
      <c r="J963" s="15"/>
      <c r="N963" s="24"/>
      <c r="O963" s="24"/>
      <c r="P963" s="24"/>
      <c r="Q963" s="24"/>
      <c r="R963" s="24"/>
      <c r="S963" s="24"/>
      <c r="T963" s="24"/>
      <c r="U963" s="15"/>
    </row>
    <row r="964" spans="1:21">
      <c r="A964" s="11"/>
      <c r="B964" s="15"/>
      <c r="C964" s="15"/>
      <c r="D964" s="15"/>
      <c r="E964" s="15"/>
      <c r="F964" s="15"/>
      <c r="G964" s="15"/>
      <c r="H964" s="15"/>
      <c r="I964" s="15"/>
      <c r="J964" s="15"/>
      <c r="N964" s="24"/>
      <c r="O964" s="24"/>
      <c r="P964" s="24"/>
      <c r="Q964" s="24"/>
      <c r="R964" s="24"/>
      <c r="S964" s="24"/>
      <c r="T964" s="24"/>
      <c r="U964" s="15"/>
    </row>
    <row r="965" spans="1:21">
      <c r="A965" s="11"/>
      <c r="B965" s="15"/>
      <c r="C965" s="15"/>
      <c r="D965" s="15"/>
      <c r="E965" s="15"/>
      <c r="F965" s="15"/>
      <c r="G965" s="15"/>
      <c r="H965" s="15"/>
      <c r="I965" s="15"/>
      <c r="J965" s="15"/>
      <c r="N965" s="24"/>
      <c r="O965" s="24"/>
      <c r="P965" s="24"/>
      <c r="Q965" s="24"/>
      <c r="R965" s="24"/>
      <c r="S965" s="24"/>
      <c r="T965" s="24"/>
      <c r="U965" s="15"/>
    </row>
    <row r="966" spans="1:21">
      <c r="A966" s="11"/>
      <c r="B966" s="15"/>
      <c r="C966" s="15"/>
      <c r="D966" s="15"/>
      <c r="E966" s="15"/>
      <c r="F966" s="15"/>
      <c r="G966" s="15"/>
      <c r="H966" s="15"/>
      <c r="I966" s="15"/>
      <c r="J966" s="15"/>
      <c r="N966" s="24"/>
      <c r="O966" s="24"/>
      <c r="P966" s="24"/>
      <c r="Q966" s="24"/>
      <c r="R966" s="24"/>
      <c r="S966" s="24"/>
      <c r="T966" s="24"/>
      <c r="U966" s="15"/>
    </row>
    <row r="967" spans="1:21">
      <c r="A967" s="11"/>
      <c r="B967" s="15"/>
      <c r="C967" s="15"/>
      <c r="D967" s="15"/>
      <c r="E967" s="15"/>
      <c r="F967" s="15"/>
      <c r="G967" s="15"/>
      <c r="H967" s="15"/>
      <c r="I967" s="15"/>
      <c r="J967" s="15"/>
      <c r="N967" s="24"/>
      <c r="O967" s="24"/>
      <c r="P967" s="24"/>
      <c r="Q967" s="24"/>
      <c r="R967" s="24"/>
      <c r="S967" s="24"/>
      <c r="T967" s="24"/>
      <c r="U967" s="15"/>
    </row>
    <row r="968" spans="1:21">
      <c r="A968" s="11"/>
      <c r="B968" s="15"/>
      <c r="C968" s="15"/>
      <c r="D968" s="15"/>
      <c r="E968" s="15"/>
      <c r="F968" s="15"/>
      <c r="G968" s="15"/>
      <c r="H968" s="15"/>
      <c r="I968" s="15"/>
      <c r="J968" s="15"/>
      <c r="N968" s="24"/>
      <c r="O968" s="24"/>
      <c r="P968" s="24"/>
      <c r="Q968" s="24"/>
      <c r="R968" s="24"/>
      <c r="S968" s="24"/>
      <c r="T968" s="24"/>
      <c r="U968" s="15"/>
    </row>
    <row r="969" spans="1:21">
      <c r="A969" s="11"/>
      <c r="B969" s="15"/>
      <c r="C969" s="15"/>
      <c r="D969" s="15"/>
      <c r="E969" s="15"/>
      <c r="F969" s="15"/>
      <c r="G969" s="15"/>
      <c r="H969" s="15"/>
      <c r="I969" s="15"/>
      <c r="J969" s="15"/>
      <c r="N969" s="24"/>
      <c r="O969" s="24"/>
      <c r="P969" s="24"/>
      <c r="Q969" s="24"/>
      <c r="R969" s="24"/>
      <c r="S969" s="24"/>
      <c r="T969" s="24"/>
      <c r="U969" s="15"/>
    </row>
    <row r="970" spans="1:21">
      <c r="A970" s="11"/>
      <c r="B970" s="15"/>
      <c r="C970" s="15"/>
      <c r="D970" s="15"/>
      <c r="E970" s="15"/>
      <c r="F970" s="15"/>
      <c r="G970" s="15"/>
      <c r="H970" s="15"/>
      <c r="I970" s="15"/>
      <c r="J970" s="15"/>
      <c r="N970" s="24"/>
      <c r="O970" s="24"/>
      <c r="P970" s="24"/>
      <c r="Q970" s="24"/>
      <c r="R970" s="24"/>
      <c r="S970" s="24"/>
      <c r="T970" s="24"/>
      <c r="U970" s="15"/>
    </row>
    <row r="971" spans="1:21">
      <c r="A971" s="11"/>
      <c r="B971" s="15"/>
      <c r="C971" s="15"/>
      <c r="D971" s="15"/>
      <c r="E971" s="15"/>
      <c r="F971" s="15"/>
      <c r="G971" s="15"/>
      <c r="H971" s="15"/>
      <c r="I971" s="15"/>
      <c r="J971" s="15"/>
      <c r="N971" s="24"/>
      <c r="O971" s="24"/>
      <c r="P971" s="24"/>
      <c r="Q971" s="24"/>
      <c r="R971" s="24"/>
      <c r="S971" s="24"/>
      <c r="T971" s="24"/>
      <c r="U971" s="15"/>
    </row>
    <row r="972" spans="1:21">
      <c r="A972" s="11"/>
      <c r="B972" s="15"/>
      <c r="C972" s="15"/>
      <c r="D972" s="15"/>
      <c r="E972" s="15"/>
      <c r="F972" s="15"/>
      <c r="G972" s="15"/>
      <c r="H972" s="15"/>
      <c r="I972" s="15"/>
      <c r="J972" s="15"/>
      <c r="N972" s="24"/>
      <c r="O972" s="24"/>
      <c r="P972" s="24"/>
      <c r="Q972" s="24"/>
      <c r="R972" s="24"/>
      <c r="S972" s="24"/>
      <c r="T972" s="24"/>
      <c r="U972" s="15"/>
    </row>
    <row r="973" spans="1:21">
      <c r="A973" s="11"/>
      <c r="B973" s="15"/>
      <c r="C973" s="15"/>
      <c r="D973" s="15"/>
      <c r="E973" s="15"/>
      <c r="F973" s="15"/>
      <c r="G973" s="15"/>
      <c r="H973" s="15"/>
      <c r="I973" s="15"/>
      <c r="J973" s="15"/>
      <c r="N973" s="24"/>
      <c r="O973" s="24"/>
      <c r="P973" s="24"/>
      <c r="Q973" s="24"/>
      <c r="R973" s="24"/>
      <c r="S973" s="24"/>
      <c r="T973" s="24"/>
      <c r="U973" s="15"/>
    </row>
    <row r="974" spans="1:21">
      <c r="A974" s="11"/>
      <c r="B974" s="15"/>
      <c r="C974" s="15"/>
      <c r="D974" s="15"/>
      <c r="E974" s="15"/>
      <c r="F974" s="15"/>
      <c r="G974" s="15"/>
      <c r="H974" s="15"/>
      <c r="I974" s="15"/>
      <c r="J974" s="15"/>
      <c r="N974" s="24"/>
      <c r="O974" s="24"/>
      <c r="P974" s="24"/>
      <c r="Q974" s="24"/>
      <c r="R974" s="24"/>
      <c r="S974" s="24"/>
      <c r="T974" s="24"/>
      <c r="U974" s="15"/>
    </row>
    <row r="975" spans="1:21">
      <c r="A975" s="11"/>
      <c r="B975" s="15"/>
      <c r="C975" s="15"/>
      <c r="D975" s="15"/>
      <c r="E975" s="15"/>
      <c r="F975" s="15"/>
      <c r="G975" s="15"/>
      <c r="H975" s="15"/>
      <c r="I975" s="15"/>
      <c r="J975" s="15"/>
      <c r="N975" s="24"/>
      <c r="O975" s="24"/>
      <c r="P975" s="24"/>
      <c r="Q975" s="24"/>
      <c r="R975" s="24"/>
      <c r="S975" s="24"/>
      <c r="T975" s="24"/>
      <c r="U975" s="15"/>
    </row>
    <row r="976" spans="1:21">
      <c r="A976" s="11"/>
      <c r="B976" s="15"/>
      <c r="C976" s="15"/>
      <c r="D976" s="15"/>
      <c r="E976" s="15"/>
      <c r="F976" s="15"/>
      <c r="G976" s="15"/>
      <c r="H976" s="15"/>
      <c r="I976" s="15"/>
      <c r="J976" s="15"/>
      <c r="N976" s="24"/>
      <c r="O976" s="24"/>
      <c r="P976" s="24"/>
      <c r="Q976" s="24"/>
      <c r="R976" s="24"/>
      <c r="S976" s="24"/>
      <c r="T976" s="24"/>
      <c r="U976" s="15"/>
    </row>
    <row r="977" spans="1:21">
      <c r="A977" s="11"/>
      <c r="B977" s="15"/>
      <c r="C977" s="15"/>
      <c r="D977" s="15"/>
      <c r="E977" s="15"/>
      <c r="F977" s="15"/>
      <c r="G977" s="15"/>
      <c r="H977" s="15"/>
      <c r="I977" s="15"/>
      <c r="J977" s="15"/>
      <c r="N977" s="24"/>
      <c r="O977" s="24"/>
      <c r="P977" s="24"/>
      <c r="Q977" s="24"/>
      <c r="R977" s="24"/>
      <c r="S977" s="24"/>
      <c r="T977" s="24"/>
      <c r="U977" s="15"/>
    </row>
    <row r="978" spans="1:21">
      <c r="A978" s="11"/>
      <c r="B978" s="15"/>
      <c r="C978" s="15"/>
      <c r="D978" s="15"/>
      <c r="E978" s="15"/>
      <c r="F978" s="15"/>
      <c r="G978" s="15"/>
      <c r="H978" s="15"/>
      <c r="I978" s="15"/>
      <c r="J978" s="15"/>
      <c r="N978" s="24"/>
      <c r="O978" s="24"/>
      <c r="P978" s="24"/>
      <c r="Q978" s="24"/>
      <c r="R978" s="24"/>
      <c r="S978" s="24"/>
      <c r="T978" s="24"/>
      <c r="U978" s="15"/>
    </row>
    <row r="979" spans="1:21">
      <c r="A979" s="11"/>
      <c r="B979" s="15"/>
      <c r="C979" s="15"/>
      <c r="D979" s="15"/>
      <c r="E979" s="15"/>
      <c r="F979" s="15"/>
      <c r="G979" s="15"/>
      <c r="H979" s="15"/>
      <c r="I979" s="15"/>
      <c r="J979" s="15"/>
      <c r="N979" s="24"/>
      <c r="O979" s="24"/>
      <c r="P979" s="24"/>
      <c r="Q979" s="24"/>
      <c r="R979" s="24"/>
      <c r="S979" s="24"/>
      <c r="T979" s="24"/>
      <c r="U979" s="15"/>
    </row>
    <row r="980" spans="1:21">
      <c r="A980" s="11"/>
      <c r="B980" s="15"/>
      <c r="C980" s="15"/>
      <c r="D980" s="15"/>
      <c r="E980" s="15"/>
      <c r="F980" s="15"/>
      <c r="G980" s="15"/>
      <c r="H980" s="15"/>
      <c r="I980" s="15"/>
      <c r="J980" s="15"/>
      <c r="N980" s="24"/>
      <c r="O980" s="24"/>
      <c r="P980" s="24"/>
      <c r="Q980" s="24"/>
      <c r="R980" s="24"/>
      <c r="S980" s="24"/>
      <c r="T980" s="24"/>
      <c r="U980" s="15"/>
    </row>
    <row r="981" spans="1:21">
      <c r="A981" s="11"/>
      <c r="B981" s="15"/>
      <c r="C981" s="15"/>
      <c r="D981" s="15"/>
      <c r="E981" s="15"/>
      <c r="F981" s="15"/>
      <c r="G981" s="15"/>
      <c r="H981" s="15"/>
      <c r="I981" s="15"/>
      <c r="J981" s="15"/>
      <c r="N981" s="24"/>
      <c r="O981" s="24"/>
      <c r="P981" s="24"/>
      <c r="Q981" s="24"/>
      <c r="R981" s="24"/>
      <c r="S981" s="24"/>
      <c r="T981" s="24"/>
      <c r="U981" s="15"/>
    </row>
    <row r="982" spans="1:21">
      <c r="A982" s="11"/>
      <c r="B982" s="15"/>
      <c r="C982" s="15"/>
      <c r="D982" s="15"/>
      <c r="E982" s="15"/>
      <c r="F982" s="15"/>
      <c r="G982" s="15"/>
      <c r="H982" s="15"/>
      <c r="I982" s="15"/>
      <c r="J982" s="15"/>
      <c r="N982" s="24"/>
      <c r="O982" s="24"/>
      <c r="P982" s="24"/>
      <c r="Q982" s="24"/>
      <c r="R982" s="24"/>
      <c r="S982" s="24"/>
      <c r="T982" s="24"/>
      <c r="U982" s="15"/>
    </row>
    <row r="983" spans="1:21">
      <c r="A983" s="11"/>
      <c r="B983" s="15"/>
      <c r="C983" s="15"/>
      <c r="D983" s="15"/>
      <c r="E983" s="15"/>
      <c r="F983" s="15"/>
      <c r="G983" s="15"/>
      <c r="H983" s="15"/>
      <c r="I983" s="15"/>
      <c r="J983" s="15"/>
      <c r="N983" s="24"/>
      <c r="O983" s="24"/>
      <c r="P983" s="24"/>
      <c r="Q983" s="24"/>
      <c r="R983" s="24"/>
      <c r="S983" s="24"/>
      <c r="T983" s="24"/>
      <c r="U983" s="15"/>
    </row>
    <row r="984" spans="1:21">
      <c r="A984" s="11"/>
      <c r="B984" s="15"/>
      <c r="C984" s="15"/>
      <c r="D984" s="15"/>
      <c r="E984" s="15"/>
      <c r="F984" s="15"/>
      <c r="G984" s="15"/>
      <c r="H984" s="15"/>
      <c r="I984" s="15"/>
      <c r="J984" s="15"/>
      <c r="N984" s="24"/>
      <c r="O984" s="24"/>
      <c r="P984" s="24"/>
      <c r="Q984" s="24"/>
      <c r="R984" s="24"/>
      <c r="S984" s="24"/>
      <c r="T984" s="24"/>
      <c r="U984" s="15"/>
    </row>
    <row r="985" spans="1:21">
      <c r="A985" s="11"/>
      <c r="B985" s="15"/>
      <c r="C985" s="15"/>
      <c r="D985" s="15"/>
      <c r="E985" s="15"/>
      <c r="F985" s="15"/>
      <c r="G985" s="15"/>
      <c r="H985" s="15"/>
      <c r="I985" s="15"/>
      <c r="J985" s="15"/>
      <c r="N985" s="24"/>
      <c r="O985" s="24"/>
      <c r="P985" s="24"/>
      <c r="Q985" s="24"/>
      <c r="R985" s="24"/>
      <c r="S985" s="24"/>
      <c r="T985" s="24"/>
      <c r="U985" s="15"/>
    </row>
    <row r="986" spans="1:21">
      <c r="A986" s="11"/>
      <c r="B986" s="15"/>
      <c r="C986" s="15"/>
      <c r="D986" s="15"/>
      <c r="E986" s="15"/>
      <c r="F986" s="15"/>
      <c r="G986" s="15"/>
      <c r="H986" s="15"/>
      <c r="I986" s="15"/>
      <c r="J986" s="15"/>
      <c r="N986" s="24"/>
      <c r="O986" s="24"/>
      <c r="P986" s="24"/>
      <c r="Q986" s="24"/>
      <c r="R986" s="24"/>
      <c r="S986" s="24"/>
      <c r="T986" s="24"/>
      <c r="U986" s="15"/>
    </row>
    <row r="987" spans="1:21">
      <c r="A987" s="11"/>
      <c r="B987" s="15"/>
      <c r="C987" s="15"/>
      <c r="D987" s="15"/>
      <c r="E987" s="15"/>
      <c r="F987" s="15"/>
      <c r="G987" s="15"/>
      <c r="H987" s="15"/>
      <c r="I987" s="15"/>
      <c r="J987" s="15"/>
      <c r="N987" s="24"/>
      <c r="O987" s="24"/>
      <c r="P987" s="24"/>
      <c r="Q987" s="24"/>
      <c r="R987" s="24"/>
      <c r="S987" s="24"/>
      <c r="T987" s="24"/>
      <c r="U987" s="15"/>
    </row>
    <row r="988" spans="1:21">
      <c r="A988" s="11"/>
      <c r="B988" s="15"/>
      <c r="C988" s="15"/>
      <c r="D988" s="15"/>
      <c r="E988" s="15"/>
      <c r="F988" s="15"/>
      <c r="G988" s="15"/>
      <c r="H988" s="15"/>
      <c r="I988" s="15"/>
      <c r="J988" s="15"/>
      <c r="N988" s="24"/>
      <c r="O988" s="24"/>
      <c r="P988" s="24"/>
      <c r="Q988" s="24"/>
      <c r="R988" s="24"/>
      <c r="S988" s="24"/>
      <c r="T988" s="24"/>
      <c r="U988" s="15"/>
    </row>
    <row r="989" spans="1:21">
      <c r="A989" s="11"/>
      <c r="B989" s="15"/>
      <c r="C989" s="15"/>
      <c r="D989" s="15"/>
      <c r="E989" s="15"/>
      <c r="F989" s="15"/>
      <c r="G989" s="15"/>
      <c r="H989" s="15"/>
      <c r="I989" s="15"/>
      <c r="J989" s="15"/>
      <c r="N989" s="24"/>
      <c r="O989" s="24"/>
      <c r="P989" s="24"/>
      <c r="Q989" s="24"/>
      <c r="R989" s="24"/>
      <c r="S989" s="24"/>
      <c r="T989" s="24"/>
      <c r="U989" s="15"/>
    </row>
    <row r="990" spans="1:21">
      <c r="A990" s="11"/>
      <c r="B990" s="15"/>
      <c r="C990" s="15"/>
      <c r="D990" s="15"/>
      <c r="E990" s="15"/>
      <c r="F990" s="15"/>
      <c r="G990" s="15"/>
      <c r="H990" s="15"/>
      <c r="I990" s="15"/>
      <c r="J990" s="15"/>
      <c r="N990" s="24"/>
      <c r="O990" s="24"/>
      <c r="P990" s="24"/>
      <c r="Q990" s="24"/>
      <c r="R990" s="24"/>
      <c r="S990" s="24"/>
      <c r="T990" s="24"/>
      <c r="U990" s="15"/>
    </row>
    <row r="991" spans="1:21">
      <c r="A991" s="11"/>
      <c r="B991" s="15"/>
      <c r="C991" s="15"/>
      <c r="D991" s="15"/>
      <c r="E991" s="15"/>
      <c r="F991" s="15"/>
      <c r="G991" s="15"/>
      <c r="H991" s="15"/>
      <c r="I991" s="15"/>
      <c r="J991" s="15"/>
      <c r="N991" s="24"/>
      <c r="O991" s="24"/>
      <c r="P991" s="24"/>
      <c r="Q991" s="24"/>
      <c r="R991" s="24"/>
      <c r="S991" s="24"/>
      <c r="T991" s="24"/>
      <c r="U991" s="15"/>
    </row>
    <row r="992" spans="1:21">
      <c r="A992" s="11"/>
      <c r="B992" s="15"/>
      <c r="C992" s="15"/>
      <c r="D992" s="15"/>
      <c r="E992" s="15"/>
      <c r="F992" s="15"/>
      <c r="G992" s="15"/>
      <c r="H992" s="15"/>
      <c r="I992" s="15"/>
      <c r="J992" s="15"/>
      <c r="N992" s="24"/>
      <c r="O992" s="24"/>
      <c r="P992" s="24"/>
      <c r="Q992" s="24"/>
      <c r="R992" s="24"/>
      <c r="S992" s="24"/>
      <c r="T992" s="24"/>
      <c r="U992" s="15"/>
    </row>
    <row r="993" spans="1:21">
      <c r="A993" s="11"/>
      <c r="B993" s="15"/>
      <c r="C993" s="15"/>
      <c r="D993" s="15"/>
      <c r="E993" s="15"/>
      <c r="F993" s="15"/>
      <c r="G993" s="15"/>
      <c r="H993" s="15"/>
      <c r="I993" s="15"/>
      <c r="J993" s="15"/>
      <c r="N993" s="24"/>
      <c r="O993" s="24"/>
      <c r="P993" s="24"/>
      <c r="Q993" s="24"/>
      <c r="R993" s="24"/>
      <c r="S993" s="24"/>
      <c r="T993" s="24"/>
      <c r="U993" s="15"/>
    </row>
    <row r="994" spans="1:21">
      <c r="A994" s="11"/>
      <c r="B994" s="15"/>
      <c r="C994" s="15"/>
      <c r="D994" s="15"/>
      <c r="E994" s="15"/>
      <c r="F994" s="15"/>
      <c r="G994" s="15"/>
      <c r="H994" s="15"/>
      <c r="I994" s="15"/>
      <c r="J994" s="15"/>
      <c r="N994" s="24"/>
      <c r="O994" s="24"/>
      <c r="P994" s="24"/>
      <c r="Q994" s="24"/>
      <c r="R994" s="24"/>
      <c r="S994" s="24"/>
      <c r="T994" s="24"/>
      <c r="U994" s="15"/>
    </row>
    <row r="995" spans="1:21">
      <c r="A995" s="11"/>
      <c r="B995" s="15"/>
      <c r="C995" s="15"/>
      <c r="D995" s="15"/>
      <c r="E995" s="15"/>
      <c r="F995" s="15"/>
      <c r="G995" s="15"/>
      <c r="H995" s="15"/>
      <c r="I995" s="15"/>
      <c r="J995" s="15"/>
      <c r="N995" s="24"/>
      <c r="O995" s="24"/>
      <c r="P995" s="24"/>
      <c r="Q995" s="24"/>
      <c r="R995" s="24"/>
      <c r="S995" s="24"/>
      <c r="T995" s="24"/>
      <c r="U995" s="15"/>
    </row>
    <row r="996" spans="1:21">
      <c r="A996" s="11"/>
      <c r="B996" s="15"/>
      <c r="C996" s="15"/>
      <c r="D996" s="15"/>
      <c r="E996" s="15"/>
      <c r="F996" s="15"/>
      <c r="G996" s="15"/>
      <c r="H996" s="15"/>
      <c r="I996" s="15"/>
      <c r="J996" s="15"/>
      <c r="N996" s="24"/>
      <c r="O996" s="24"/>
      <c r="P996" s="24"/>
      <c r="Q996" s="24"/>
      <c r="R996" s="24"/>
      <c r="S996" s="24"/>
      <c r="T996" s="24"/>
      <c r="U996" s="15"/>
    </row>
    <row r="997" spans="1:21">
      <c r="A997" s="11"/>
      <c r="B997" s="15"/>
      <c r="C997" s="15"/>
      <c r="D997" s="15"/>
      <c r="E997" s="15"/>
      <c r="F997" s="15"/>
      <c r="G997" s="15"/>
      <c r="H997" s="15"/>
      <c r="I997" s="15"/>
      <c r="J997" s="15"/>
      <c r="N997" s="24"/>
      <c r="O997" s="24"/>
      <c r="P997" s="24"/>
      <c r="Q997" s="24"/>
      <c r="R997" s="24"/>
      <c r="S997" s="24"/>
      <c r="T997" s="24"/>
      <c r="U997" s="15"/>
    </row>
    <row r="998" spans="1:21">
      <c r="A998" s="11"/>
      <c r="B998" s="15"/>
      <c r="C998" s="15"/>
      <c r="D998" s="15"/>
      <c r="E998" s="15"/>
      <c r="F998" s="15"/>
      <c r="G998" s="15"/>
      <c r="H998" s="15"/>
      <c r="I998" s="15"/>
      <c r="J998" s="15"/>
      <c r="N998" s="24"/>
      <c r="O998" s="24"/>
      <c r="P998" s="24"/>
      <c r="Q998" s="24"/>
      <c r="R998" s="24"/>
      <c r="S998" s="24"/>
      <c r="T998" s="24"/>
      <c r="U998" s="15"/>
    </row>
    <row r="999" spans="1:21">
      <c r="A999" s="11"/>
      <c r="B999" s="15"/>
      <c r="C999" s="15"/>
      <c r="D999" s="15"/>
      <c r="E999" s="15"/>
      <c r="F999" s="15"/>
      <c r="G999" s="15"/>
      <c r="H999" s="15"/>
      <c r="I999" s="15"/>
      <c r="J999" s="15"/>
      <c r="N999" s="24"/>
      <c r="O999" s="24"/>
      <c r="P999" s="24"/>
      <c r="Q999" s="24"/>
      <c r="R999" s="24"/>
      <c r="S999" s="24"/>
      <c r="T999" s="24"/>
      <c r="U999" s="15"/>
    </row>
    <row r="1000" spans="1:21">
      <c r="A1000" s="11"/>
      <c r="B1000" s="15"/>
      <c r="C1000" s="15"/>
      <c r="D1000" s="15"/>
      <c r="E1000" s="15"/>
      <c r="F1000" s="15"/>
      <c r="G1000" s="15"/>
      <c r="H1000" s="15"/>
      <c r="I1000" s="15"/>
      <c r="J1000" s="15"/>
      <c r="N1000" s="24"/>
      <c r="O1000" s="24"/>
      <c r="P1000" s="24"/>
      <c r="Q1000" s="24"/>
      <c r="R1000" s="24"/>
      <c r="S1000" s="24"/>
      <c r="T1000" s="24"/>
      <c r="U1000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979"/>
  <sheetViews>
    <sheetView workbookViewId="0"/>
  </sheetViews>
  <sheetFormatPr defaultColWidth="14.44140625" defaultRowHeight="15.7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>
      <c r="A1" s="7" t="s">
        <v>158</v>
      </c>
      <c r="B1" s="17" t="s">
        <v>30</v>
      </c>
      <c r="C1" s="17" t="s">
        <v>159</v>
      </c>
      <c r="D1" s="17" t="s">
        <v>160</v>
      </c>
      <c r="E1" s="7"/>
      <c r="F1" s="46" t="s">
        <v>161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 t="s">
        <v>148</v>
      </c>
      <c r="B2" s="39">
        <v>0</v>
      </c>
      <c r="C2" s="47">
        <v>1.4999999999999999E-2</v>
      </c>
      <c r="D2" s="39">
        <f t="shared" ref="D2:D33" si="0">B2*C2</f>
        <v>0</v>
      </c>
      <c r="E2" s="29"/>
      <c r="F2" s="7"/>
      <c r="G2" s="7"/>
      <c r="H2" s="7"/>
      <c r="I2" s="7"/>
      <c r="J2" s="7"/>
      <c r="K2" s="2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99</v>
      </c>
      <c r="B3" s="39">
        <v>0</v>
      </c>
      <c r="C3" s="48">
        <v>1.4999999999999999E-2</v>
      </c>
      <c r="D3" s="39">
        <f t="shared" si="0"/>
        <v>0</v>
      </c>
      <c r="E3" s="29"/>
      <c r="F3" s="7"/>
      <c r="G3" s="7"/>
      <c r="H3" s="7"/>
      <c r="I3" s="7"/>
      <c r="J3" s="7"/>
      <c r="K3" s="2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 t="s">
        <v>101</v>
      </c>
      <c r="B4" s="39">
        <v>0</v>
      </c>
      <c r="C4" s="48">
        <v>1.4999999999999999E-2</v>
      </c>
      <c r="D4" s="39">
        <f t="shared" si="0"/>
        <v>0</v>
      </c>
      <c r="E4" s="29"/>
      <c r="F4" s="49"/>
      <c r="G4" s="49"/>
      <c r="H4" s="49"/>
      <c r="I4" s="50"/>
      <c r="J4" s="49"/>
      <c r="K4" s="4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 t="s">
        <v>115</v>
      </c>
      <c r="B5" s="39">
        <v>0</v>
      </c>
      <c r="C5" s="48">
        <v>1.4999999999999999E-2</v>
      </c>
      <c r="D5" s="39">
        <f t="shared" si="0"/>
        <v>0</v>
      </c>
      <c r="E5" s="29"/>
      <c r="F5" s="7"/>
      <c r="G5" s="17"/>
      <c r="H5" s="39"/>
      <c r="I5" s="7"/>
      <c r="J5" s="17"/>
      <c r="K5" s="3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 t="s">
        <v>103</v>
      </c>
      <c r="B6" s="39">
        <v>0</v>
      </c>
      <c r="C6" s="48">
        <v>1.4999999999999999E-2</v>
      </c>
      <c r="D6" s="39">
        <f t="shared" si="0"/>
        <v>0</v>
      </c>
      <c r="E6" s="29"/>
      <c r="F6" s="7"/>
      <c r="G6" s="17"/>
      <c r="H6" s="39"/>
      <c r="I6" s="7"/>
      <c r="J6" s="17"/>
      <c r="K6" s="3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 t="s">
        <v>105</v>
      </c>
      <c r="B7" s="39">
        <v>0</v>
      </c>
      <c r="C7" s="48">
        <v>1.4999999999999999E-2</v>
      </c>
      <c r="D7" s="39">
        <f t="shared" si="0"/>
        <v>0</v>
      </c>
      <c r="E7" s="29"/>
      <c r="F7" s="7"/>
      <c r="G7" s="17"/>
      <c r="H7" s="39"/>
      <c r="I7" s="7"/>
      <c r="J7" s="17"/>
      <c r="K7" s="3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 t="s">
        <v>106</v>
      </c>
      <c r="B8" s="39">
        <v>0</v>
      </c>
      <c r="C8" s="51">
        <v>1.4999999999999999E-2</v>
      </c>
      <c r="D8" s="39">
        <f t="shared" si="0"/>
        <v>0</v>
      </c>
      <c r="E8" s="29"/>
      <c r="F8" s="7"/>
      <c r="G8" s="17"/>
      <c r="H8" s="39"/>
      <c r="I8" s="7"/>
      <c r="J8" s="17"/>
      <c r="K8" s="3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 t="s">
        <v>107</v>
      </c>
      <c r="B9" s="39">
        <v>67046300</v>
      </c>
      <c r="C9" s="47">
        <v>0.04</v>
      </c>
      <c r="D9" s="39">
        <f t="shared" si="0"/>
        <v>2681852</v>
      </c>
      <c r="E9" s="52"/>
      <c r="F9" s="53"/>
      <c r="G9" s="53"/>
      <c r="H9" s="5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 t="s">
        <v>120</v>
      </c>
      <c r="B10" s="39">
        <v>0</v>
      </c>
      <c r="C10" s="51">
        <v>1.4999999999999999E-2</v>
      </c>
      <c r="D10" s="39">
        <f t="shared" si="0"/>
        <v>0</v>
      </c>
      <c r="E10" s="37"/>
      <c r="F10" s="54"/>
      <c r="G10" s="54"/>
      <c r="H10" s="5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 t="s">
        <v>109</v>
      </c>
      <c r="B11" s="39">
        <v>8501100</v>
      </c>
      <c r="C11" s="47">
        <v>0.04</v>
      </c>
      <c r="D11" s="39">
        <f t="shared" si="0"/>
        <v>340044</v>
      </c>
      <c r="E11" s="37"/>
      <c r="F11" s="54"/>
      <c r="G11" s="54"/>
      <c r="H11" s="54"/>
      <c r="I11" s="50"/>
      <c r="J11" s="49"/>
      <c r="K11" s="4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 t="s">
        <v>111</v>
      </c>
      <c r="B12" s="39">
        <v>9377800</v>
      </c>
      <c r="C12" s="47">
        <v>0.04</v>
      </c>
      <c r="D12" s="39">
        <f t="shared" si="0"/>
        <v>375112</v>
      </c>
      <c r="E12" s="37"/>
      <c r="F12" s="54"/>
      <c r="G12" s="54"/>
      <c r="H12" s="54"/>
      <c r="I12" s="7"/>
      <c r="J12" s="17"/>
      <c r="K12" s="3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 t="s">
        <v>151</v>
      </c>
      <c r="B13" s="39">
        <v>0</v>
      </c>
      <c r="C13" s="17">
        <v>1.4999999999999999E-2</v>
      </c>
      <c r="D13" s="39">
        <f t="shared" si="0"/>
        <v>0</v>
      </c>
      <c r="E13" s="37"/>
      <c r="F13" s="54"/>
      <c r="G13" s="54"/>
      <c r="H13" s="54"/>
      <c r="I13" s="7"/>
      <c r="J13" s="17"/>
      <c r="K13" s="3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 t="s">
        <v>112</v>
      </c>
      <c r="B14" s="39">
        <v>92439700</v>
      </c>
      <c r="C14" s="47">
        <v>0.04</v>
      </c>
      <c r="D14" s="39">
        <f t="shared" si="0"/>
        <v>3697588</v>
      </c>
      <c r="E14" s="37"/>
      <c r="F14" s="54"/>
      <c r="G14" s="54"/>
      <c r="H14" s="54"/>
      <c r="I14" s="7"/>
      <c r="J14" s="17"/>
      <c r="K14" s="3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 t="s">
        <v>113</v>
      </c>
      <c r="B15" s="39">
        <v>58824400</v>
      </c>
      <c r="C15" s="47">
        <v>0.04</v>
      </c>
      <c r="D15" s="39">
        <f t="shared" si="0"/>
        <v>2352976</v>
      </c>
      <c r="E15" s="7"/>
      <c r="F15" s="7"/>
      <c r="G15" s="7"/>
      <c r="H15" s="7"/>
      <c r="I15" s="7"/>
      <c r="J15" s="17"/>
      <c r="K15" s="3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 t="s">
        <v>114</v>
      </c>
      <c r="B16" s="39">
        <v>0</v>
      </c>
      <c r="C16" s="17">
        <v>1.4999999999999999E-2</v>
      </c>
      <c r="D16" s="39">
        <f t="shared" si="0"/>
        <v>0</v>
      </c>
      <c r="E16" s="7"/>
      <c r="F16" s="7"/>
      <c r="G16" s="7"/>
      <c r="H16" s="7"/>
      <c r="I16" s="7"/>
      <c r="J16" s="17"/>
      <c r="K16" s="3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 t="s">
        <v>115</v>
      </c>
      <c r="B17" s="39">
        <v>0</v>
      </c>
      <c r="C17" s="17">
        <v>1.4999999999999999E-2</v>
      </c>
      <c r="D17" s="39">
        <f t="shared" si="0"/>
        <v>0</v>
      </c>
      <c r="E17" s="7"/>
      <c r="F17" s="7"/>
      <c r="G17" s="7"/>
      <c r="H17" s="7"/>
      <c r="I17" s="7"/>
      <c r="J17" s="17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 t="s">
        <v>116</v>
      </c>
      <c r="B18" s="39">
        <v>0</v>
      </c>
      <c r="C18" s="17">
        <v>1.4999999999999999E-2</v>
      </c>
      <c r="D18" s="39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 t="s">
        <v>117</v>
      </c>
      <c r="B19" s="39">
        <v>0</v>
      </c>
      <c r="C19" s="17">
        <v>1.4999999999999999E-2</v>
      </c>
      <c r="D19" s="39">
        <f t="shared" si="0"/>
        <v>0</v>
      </c>
      <c r="E19" s="7"/>
      <c r="F19" s="7"/>
      <c r="G19" s="7"/>
      <c r="H19" s="7"/>
      <c r="I19" s="7"/>
      <c r="J19" s="17"/>
      <c r="K19" s="1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 t="s">
        <v>118</v>
      </c>
      <c r="B20" s="39">
        <v>0</v>
      </c>
      <c r="C20" s="17">
        <v>1.4999999999999999E-2</v>
      </c>
      <c r="D20" s="39">
        <f t="shared" si="0"/>
        <v>0</v>
      </c>
      <c r="E20" s="7"/>
      <c r="F20" s="7"/>
      <c r="G20" s="7"/>
      <c r="H20" s="7"/>
      <c r="I20" s="7"/>
      <c r="J20" s="17"/>
      <c r="K20" s="1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 t="s">
        <v>120</v>
      </c>
      <c r="B21" s="39">
        <v>0</v>
      </c>
      <c r="C21" s="17">
        <v>1.4999999999999999E-2</v>
      </c>
      <c r="D21" s="39">
        <f t="shared" si="0"/>
        <v>0</v>
      </c>
      <c r="E21" s="7"/>
      <c r="F21" s="7"/>
      <c r="G21" s="7"/>
      <c r="H21" s="7"/>
      <c r="I21" s="7"/>
      <c r="J21" s="17"/>
      <c r="K21" s="1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 t="s">
        <v>121</v>
      </c>
      <c r="B22" s="39">
        <v>0</v>
      </c>
      <c r="C22" s="17">
        <v>1.4999999999999999E-2</v>
      </c>
      <c r="D22" s="39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 t="s">
        <v>122</v>
      </c>
      <c r="B23" s="39">
        <v>0</v>
      </c>
      <c r="C23" s="17">
        <v>1.4999999999999999E-2</v>
      </c>
      <c r="D23" s="39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 t="s">
        <v>123</v>
      </c>
      <c r="B24" s="39">
        <v>0</v>
      </c>
      <c r="C24" s="17">
        <v>1.4999999999999999E-2</v>
      </c>
      <c r="D24" s="39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 t="s">
        <v>151</v>
      </c>
      <c r="B25" s="39">
        <v>0</v>
      </c>
      <c r="C25" s="17">
        <v>1.4999999999999999E-2</v>
      </c>
      <c r="D25" s="39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 t="s">
        <v>125</v>
      </c>
      <c r="B26" s="39">
        <v>0</v>
      </c>
      <c r="C26" s="17">
        <v>1.4999999999999999E-2</v>
      </c>
      <c r="D26" s="39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 t="s">
        <v>116</v>
      </c>
      <c r="B27" s="39">
        <v>0</v>
      </c>
      <c r="C27" s="17">
        <v>1.4999999999999999E-2</v>
      </c>
      <c r="D27" s="39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 t="s">
        <v>126</v>
      </c>
      <c r="B28" s="39">
        <v>0</v>
      </c>
      <c r="C28" s="17">
        <v>1.4999999999999999E-2</v>
      </c>
      <c r="D28" s="39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 t="s">
        <v>128</v>
      </c>
      <c r="B29" s="39">
        <v>0</v>
      </c>
      <c r="C29" s="17">
        <v>1.4999999999999999E-2</v>
      </c>
      <c r="D29" s="39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 t="s">
        <v>129</v>
      </c>
      <c r="B30" s="39">
        <v>0</v>
      </c>
      <c r="C30" s="17">
        <v>1.4999999999999999E-2</v>
      </c>
      <c r="D30" s="39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 t="s">
        <v>130</v>
      </c>
      <c r="B31" s="39">
        <v>0</v>
      </c>
      <c r="C31" s="17">
        <v>1.4999999999999999E-2</v>
      </c>
      <c r="D31" s="39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 t="s">
        <v>131</v>
      </c>
      <c r="B32" s="39">
        <v>0</v>
      </c>
      <c r="C32" s="17">
        <v>1.4999999999999999E-2</v>
      </c>
      <c r="D32" s="39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 t="s">
        <v>146</v>
      </c>
      <c r="B33" s="39">
        <v>0</v>
      </c>
      <c r="C33" s="17">
        <v>1.4999999999999999E-2</v>
      </c>
      <c r="D33" s="39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 t="s">
        <v>132</v>
      </c>
      <c r="B34" s="39">
        <v>0</v>
      </c>
      <c r="C34" s="17">
        <v>1.4999999999999999E-2</v>
      </c>
      <c r="D34" s="39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 t="s">
        <v>143</v>
      </c>
      <c r="B35" s="39">
        <v>0</v>
      </c>
      <c r="C35" s="17">
        <v>1.4999999999999999E-2</v>
      </c>
      <c r="D35" s="39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 t="s">
        <v>133</v>
      </c>
      <c r="B36" s="39">
        <v>0</v>
      </c>
      <c r="C36" s="17">
        <v>1.4999999999999999E-2</v>
      </c>
      <c r="D36" s="39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 t="s">
        <v>134</v>
      </c>
      <c r="B37" s="39">
        <v>0</v>
      </c>
      <c r="C37" s="17">
        <v>1.4999999999999999E-2</v>
      </c>
      <c r="D37" s="39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 t="s">
        <v>135</v>
      </c>
      <c r="B38" s="39">
        <v>0</v>
      </c>
      <c r="C38" s="17">
        <v>1.4999999999999999E-2</v>
      </c>
      <c r="D38" s="39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151</v>
      </c>
      <c r="B39" s="39">
        <v>0</v>
      </c>
      <c r="C39" s="17">
        <v>1.4999999999999999E-2</v>
      </c>
      <c r="D39" s="39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 t="s">
        <v>136</v>
      </c>
      <c r="B40" s="39">
        <v>0</v>
      </c>
      <c r="C40" s="17">
        <v>1.4999999999999999E-2</v>
      </c>
      <c r="D40" s="39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 t="s">
        <v>116</v>
      </c>
      <c r="B41" s="39">
        <v>0</v>
      </c>
      <c r="C41" s="17">
        <v>1.4999999999999999E-2</v>
      </c>
      <c r="D41" s="39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 t="s">
        <v>137</v>
      </c>
      <c r="B42" s="39">
        <v>0</v>
      </c>
      <c r="C42" s="17">
        <v>1.4999999999999999E-2</v>
      </c>
      <c r="D42" s="39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 t="s">
        <v>138</v>
      </c>
      <c r="B43" s="39">
        <v>0</v>
      </c>
      <c r="C43" s="17">
        <v>1.4999999999999999E-2</v>
      </c>
      <c r="D43" s="39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 t="s">
        <v>139</v>
      </c>
      <c r="B44" s="39">
        <v>0</v>
      </c>
      <c r="C44" s="17">
        <v>1.4999999999999999E-2</v>
      </c>
      <c r="D44" s="39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 t="s">
        <v>140</v>
      </c>
      <c r="B45" s="39">
        <v>0</v>
      </c>
      <c r="C45" s="17">
        <v>1.4999999999999999E-2</v>
      </c>
      <c r="D45" s="39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 t="s">
        <v>141</v>
      </c>
      <c r="B46" s="39">
        <v>0</v>
      </c>
      <c r="C46" s="17">
        <v>1.4999999999999999E-2</v>
      </c>
      <c r="D46" s="39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 t="s">
        <v>142</v>
      </c>
      <c r="B47" s="39">
        <v>0</v>
      </c>
      <c r="C47" s="17">
        <v>1.4999999999999999E-2</v>
      </c>
      <c r="D47" s="39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 t="s">
        <v>143</v>
      </c>
      <c r="B48" s="39">
        <v>0</v>
      </c>
      <c r="C48" s="17">
        <v>1.4999999999999999E-2</v>
      </c>
      <c r="D48" s="39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 t="s">
        <v>144</v>
      </c>
      <c r="B49" s="39">
        <v>0</v>
      </c>
      <c r="C49" s="17">
        <v>1.4999999999999999E-2</v>
      </c>
      <c r="D49" s="39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 t="s">
        <v>145</v>
      </c>
      <c r="B50" s="39">
        <v>0</v>
      </c>
      <c r="C50" s="17">
        <v>1.4999999999999999E-2</v>
      </c>
      <c r="D50" s="39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 t="s">
        <v>146</v>
      </c>
      <c r="B51" s="39">
        <v>0</v>
      </c>
      <c r="C51" s="17">
        <v>1.4999999999999999E-2</v>
      </c>
      <c r="D51" s="39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 t="s">
        <v>116</v>
      </c>
      <c r="B52" s="39">
        <v>0</v>
      </c>
      <c r="C52" s="17">
        <v>1.4999999999999999E-2</v>
      </c>
      <c r="D52" s="39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 t="s">
        <v>147</v>
      </c>
      <c r="B53" s="39">
        <v>0</v>
      </c>
      <c r="C53" s="17">
        <v>1.4999999999999999E-2</v>
      </c>
      <c r="D53" s="39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 t="s">
        <v>148</v>
      </c>
      <c r="B54" s="39">
        <v>0</v>
      </c>
      <c r="C54" s="17">
        <v>1.4999999999999999E-2</v>
      </c>
      <c r="D54" s="39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 t="s">
        <v>99</v>
      </c>
      <c r="B55" s="39">
        <v>0</v>
      </c>
      <c r="C55" s="17">
        <v>1.4999999999999999E-2</v>
      </c>
      <c r="D55" s="39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 t="s">
        <v>149</v>
      </c>
      <c r="B56" s="39">
        <v>0</v>
      </c>
      <c r="C56" s="17">
        <v>1.4999999999999999E-2</v>
      </c>
      <c r="D56" s="39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 t="s">
        <v>150</v>
      </c>
      <c r="B57" s="39">
        <v>0</v>
      </c>
      <c r="C57" s="17">
        <v>1.4999999999999999E-2</v>
      </c>
      <c r="D57" s="39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 t="s">
        <v>151</v>
      </c>
      <c r="B58" s="39">
        <v>0</v>
      </c>
      <c r="C58" s="17">
        <v>1.4999999999999999E-2</v>
      </c>
      <c r="D58" s="39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 t="s">
        <v>125</v>
      </c>
      <c r="B59" s="39">
        <v>0</v>
      </c>
      <c r="C59" s="17">
        <v>1.4999999999999999E-2</v>
      </c>
      <c r="D59" s="39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 t="s">
        <v>105</v>
      </c>
      <c r="B60" s="39">
        <v>0</v>
      </c>
      <c r="C60" s="17">
        <v>1.4999999999999999E-2</v>
      </c>
      <c r="D60" s="39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 t="s">
        <v>152</v>
      </c>
      <c r="B61" s="39">
        <v>0</v>
      </c>
      <c r="C61" s="17">
        <v>1.4999999999999999E-2</v>
      </c>
      <c r="D61" s="39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 t="s">
        <v>18</v>
      </c>
      <c r="B62" s="39">
        <v>0</v>
      </c>
      <c r="C62" s="17">
        <v>1.4999999999999999E-2</v>
      </c>
      <c r="D62" s="39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 t="s">
        <v>20</v>
      </c>
      <c r="B63" s="39">
        <v>0</v>
      </c>
      <c r="C63" s="17">
        <v>1.4999999999999999E-2</v>
      </c>
      <c r="D63" s="39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 t="s">
        <v>22</v>
      </c>
      <c r="B64" s="39">
        <v>0</v>
      </c>
      <c r="C64" s="17">
        <v>1.4999999999999999E-2</v>
      </c>
      <c r="D64" s="39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 t="s">
        <v>23</v>
      </c>
      <c r="B65" s="39">
        <v>0</v>
      </c>
      <c r="C65" s="17">
        <v>1.4999999999999999E-2</v>
      </c>
      <c r="D65" s="39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 t="s">
        <v>24</v>
      </c>
      <c r="B66" s="39">
        <v>0</v>
      </c>
      <c r="C66" s="17">
        <v>1.4999999999999999E-2</v>
      </c>
      <c r="D66" s="39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 t="s">
        <v>25</v>
      </c>
      <c r="B67" s="39">
        <v>0</v>
      </c>
      <c r="C67" s="17">
        <v>1.4999999999999999E-2</v>
      </c>
      <c r="D67" s="39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 t="s">
        <v>26</v>
      </c>
      <c r="B68" s="39">
        <v>0</v>
      </c>
      <c r="C68" s="17">
        <v>1.4999999999999999E-2</v>
      </c>
      <c r="D68" s="39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 t="s">
        <v>27</v>
      </c>
      <c r="B69" s="39">
        <v>0</v>
      </c>
      <c r="C69" s="17">
        <v>1.4999999999999999E-2</v>
      </c>
      <c r="D69" s="39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 t="s">
        <v>28</v>
      </c>
      <c r="B70" s="39">
        <v>19489000</v>
      </c>
      <c r="C70" s="47">
        <v>1.4999999999999999E-2</v>
      </c>
      <c r="D70" s="39">
        <f t="shared" si="2"/>
        <v>292335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 t="s">
        <v>29</v>
      </c>
      <c r="B71" s="39">
        <v>0</v>
      </c>
      <c r="C71" s="17">
        <v>1.4999999999999999E-2</v>
      </c>
      <c r="D71" s="39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17"/>
      <c r="C72" s="17"/>
      <c r="D72" s="1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17"/>
      <c r="C73" s="17"/>
      <c r="D73" s="1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17"/>
      <c r="C74" s="17"/>
      <c r="D74" s="1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17"/>
      <c r="C75" s="17"/>
      <c r="D75" s="1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17"/>
      <c r="C76" s="17"/>
      <c r="D76" s="1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17"/>
      <c r="C77" s="17"/>
      <c r="D77" s="1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17"/>
      <c r="C78" s="17"/>
      <c r="D78" s="1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17"/>
      <c r="C79" s="17"/>
      <c r="D79" s="1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17"/>
      <c r="C80" s="17"/>
      <c r="D80" s="1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17"/>
      <c r="C81" s="17"/>
      <c r="D81" s="1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17"/>
      <c r="C82" s="17"/>
      <c r="D82" s="1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17"/>
      <c r="C83" s="17"/>
      <c r="D83" s="1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17"/>
      <c r="C84" s="17"/>
      <c r="D84" s="1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17"/>
      <c r="C85" s="17"/>
      <c r="D85" s="1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17"/>
      <c r="C86" s="17"/>
      <c r="D86" s="1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17"/>
      <c r="C87" s="17"/>
      <c r="D87" s="1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17"/>
      <c r="C88" s="17"/>
      <c r="D88" s="1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17"/>
      <c r="C89" s="17"/>
      <c r="D89" s="1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17"/>
      <c r="C90" s="17"/>
      <c r="D90" s="1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17"/>
      <c r="C91" s="17"/>
      <c r="D91" s="1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17"/>
      <c r="C92" s="17"/>
      <c r="D92" s="1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17"/>
      <c r="C93" s="17"/>
      <c r="D93" s="1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17"/>
      <c r="C94" s="17"/>
      <c r="D94" s="1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17"/>
      <c r="C95" s="17"/>
      <c r="D95" s="1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17"/>
      <c r="C96" s="17"/>
      <c r="D96" s="1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17"/>
      <c r="C97" s="17"/>
      <c r="D97" s="1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17"/>
      <c r="C98" s="17"/>
      <c r="D98" s="1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17"/>
      <c r="C99" s="17"/>
      <c r="D99" s="1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17"/>
      <c r="C100" s="17"/>
      <c r="D100" s="1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17"/>
      <c r="C101" s="17"/>
      <c r="D101" s="1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17"/>
      <c r="C102" s="17"/>
      <c r="D102" s="1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17"/>
      <c r="C103" s="17"/>
      <c r="D103" s="1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17"/>
      <c r="C104" s="17"/>
      <c r="D104" s="1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17"/>
      <c r="C105" s="17"/>
      <c r="D105" s="1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17"/>
      <c r="C106" s="17"/>
      <c r="D106" s="1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17"/>
      <c r="C107" s="17"/>
      <c r="D107" s="1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17"/>
      <c r="C108" s="17"/>
      <c r="D108" s="1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17"/>
      <c r="C109" s="17"/>
      <c r="D109" s="1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17"/>
      <c r="C110" s="17"/>
      <c r="D110" s="1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17"/>
      <c r="C111" s="17"/>
      <c r="D111" s="1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17"/>
      <c r="C112" s="17"/>
      <c r="D112" s="1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17"/>
      <c r="C113" s="17"/>
      <c r="D113" s="1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17"/>
      <c r="C114" s="17"/>
      <c r="D114" s="1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17"/>
      <c r="C115" s="17"/>
      <c r="D115" s="1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17"/>
      <c r="C116" s="17"/>
      <c r="D116" s="1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17"/>
      <c r="C117" s="17"/>
      <c r="D117" s="1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17"/>
      <c r="C118" s="17"/>
      <c r="D118" s="1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17"/>
      <c r="C119" s="17"/>
      <c r="D119" s="1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17"/>
      <c r="C120" s="17"/>
      <c r="D120" s="1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17"/>
      <c r="C121" s="17"/>
      <c r="D121" s="1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17"/>
      <c r="C122" s="17"/>
      <c r="D122" s="1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17"/>
      <c r="C123" s="17"/>
      <c r="D123" s="1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17"/>
      <c r="C124" s="17"/>
      <c r="D124" s="1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17"/>
      <c r="C125" s="17"/>
      <c r="D125" s="1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17"/>
      <c r="C126" s="17"/>
      <c r="D126" s="1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17"/>
      <c r="C127" s="17"/>
      <c r="D127" s="1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17"/>
      <c r="C128" s="17"/>
      <c r="D128" s="1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17"/>
      <c r="C129" s="17"/>
      <c r="D129" s="1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17"/>
      <c r="C130" s="17"/>
      <c r="D130" s="1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17"/>
      <c r="C131" s="17"/>
      <c r="D131" s="1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17"/>
      <c r="C132" s="17"/>
      <c r="D132" s="1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17"/>
      <c r="C133" s="17"/>
      <c r="D133" s="1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17"/>
      <c r="C134" s="17"/>
      <c r="D134" s="1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17"/>
      <c r="C135" s="17"/>
      <c r="D135" s="1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17"/>
      <c r="C136" s="17"/>
      <c r="D136" s="1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17"/>
      <c r="C137" s="17"/>
      <c r="D137" s="1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17"/>
      <c r="C138" s="17"/>
      <c r="D138" s="1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17"/>
      <c r="C139" s="17"/>
      <c r="D139" s="1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17"/>
      <c r="C140" s="17"/>
      <c r="D140" s="1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17"/>
      <c r="C141" s="17"/>
      <c r="D141" s="1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17"/>
      <c r="C142" s="17"/>
      <c r="D142" s="1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17"/>
      <c r="C143" s="17"/>
      <c r="D143" s="1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17"/>
      <c r="C144" s="17"/>
      <c r="D144" s="1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17"/>
      <c r="C145" s="17"/>
      <c r="D145" s="1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17"/>
      <c r="C146" s="17"/>
      <c r="D146" s="1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17"/>
      <c r="C147" s="17"/>
      <c r="D147" s="1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17"/>
      <c r="C148" s="17"/>
      <c r="D148" s="1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17"/>
      <c r="C149" s="17"/>
      <c r="D149" s="1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17"/>
      <c r="C150" s="17"/>
      <c r="D150" s="1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17"/>
      <c r="C151" s="17"/>
      <c r="D151" s="1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17"/>
      <c r="C152" s="17"/>
      <c r="D152" s="1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17"/>
      <c r="C153" s="17"/>
      <c r="D153" s="1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17"/>
      <c r="C154" s="17"/>
      <c r="D154" s="1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17"/>
      <c r="C155" s="17"/>
      <c r="D155" s="1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17"/>
      <c r="C156" s="17"/>
      <c r="D156" s="1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17"/>
      <c r="C157" s="17"/>
      <c r="D157" s="1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17"/>
      <c r="C158" s="17"/>
      <c r="D158" s="1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17"/>
      <c r="C159" s="17"/>
      <c r="D159" s="1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17"/>
      <c r="C160" s="17"/>
      <c r="D160" s="1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17"/>
      <c r="C161" s="17"/>
      <c r="D161" s="1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17"/>
      <c r="C162" s="17"/>
      <c r="D162" s="1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17"/>
      <c r="C163" s="17"/>
      <c r="D163" s="1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17"/>
      <c r="C164" s="17"/>
      <c r="D164" s="1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17"/>
      <c r="C165" s="17"/>
      <c r="D165" s="1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17"/>
      <c r="C166" s="17"/>
      <c r="D166" s="1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17"/>
      <c r="C167" s="17"/>
      <c r="D167" s="1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17"/>
      <c r="C168" s="17"/>
      <c r="D168" s="1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17"/>
      <c r="C169" s="17"/>
      <c r="D169" s="1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17"/>
      <c r="C170" s="17"/>
      <c r="D170" s="1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17"/>
      <c r="C171" s="17"/>
      <c r="D171" s="1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17"/>
      <c r="C172" s="17"/>
      <c r="D172" s="1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17"/>
      <c r="C173" s="17"/>
      <c r="D173" s="1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17"/>
      <c r="C174" s="17"/>
      <c r="D174" s="1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17"/>
      <c r="C175" s="17"/>
      <c r="D175" s="1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17"/>
      <c r="C176" s="17"/>
      <c r="D176" s="1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17"/>
      <c r="C177" s="17"/>
      <c r="D177" s="1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17"/>
      <c r="C178" s="17"/>
      <c r="D178" s="1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17"/>
      <c r="C179" s="17"/>
      <c r="D179" s="1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17"/>
      <c r="C180" s="17"/>
      <c r="D180" s="1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17"/>
      <c r="C181" s="17"/>
      <c r="D181" s="1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17"/>
      <c r="C182" s="17"/>
      <c r="D182" s="1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17"/>
      <c r="C183" s="17"/>
      <c r="D183" s="1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17"/>
      <c r="C184" s="17"/>
      <c r="D184" s="1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17"/>
      <c r="C185" s="17"/>
      <c r="D185" s="1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17"/>
      <c r="C186" s="17"/>
      <c r="D186" s="1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17"/>
      <c r="C187" s="17"/>
      <c r="D187" s="1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17"/>
      <c r="C188" s="17"/>
      <c r="D188" s="1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17"/>
      <c r="C189" s="17"/>
      <c r="D189" s="1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17"/>
      <c r="C190" s="17"/>
      <c r="D190" s="1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17"/>
      <c r="C191" s="17"/>
      <c r="D191" s="1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17"/>
      <c r="C192" s="17"/>
      <c r="D192" s="1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17"/>
      <c r="C193" s="17"/>
      <c r="D193" s="1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17"/>
      <c r="C194" s="17"/>
      <c r="D194" s="1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17"/>
      <c r="C195" s="17"/>
      <c r="D195" s="1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17"/>
      <c r="C196" s="17"/>
      <c r="D196" s="1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17"/>
      <c r="C197" s="17"/>
      <c r="D197" s="1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17"/>
      <c r="C198" s="17"/>
      <c r="D198" s="1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17"/>
      <c r="C199" s="17"/>
      <c r="D199" s="1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17"/>
      <c r="C200" s="17"/>
      <c r="D200" s="1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17"/>
      <c r="C201" s="17"/>
      <c r="D201" s="1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17"/>
      <c r="C202" s="17"/>
      <c r="D202" s="1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17"/>
      <c r="C203" s="17"/>
      <c r="D203" s="1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17"/>
      <c r="C204" s="17"/>
      <c r="D204" s="1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17"/>
      <c r="C205" s="17"/>
      <c r="D205" s="1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17"/>
      <c r="C206" s="17"/>
      <c r="D206" s="1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17"/>
      <c r="C207" s="17"/>
      <c r="D207" s="1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17"/>
      <c r="C208" s="17"/>
      <c r="D208" s="1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17"/>
      <c r="C209" s="17"/>
      <c r="D209" s="1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17"/>
      <c r="C210" s="17"/>
      <c r="D210" s="1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17"/>
      <c r="C211" s="17"/>
      <c r="D211" s="1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17"/>
      <c r="C212" s="17"/>
      <c r="D212" s="1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17"/>
      <c r="C213" s="17"/>
      <c r="D213" s="1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17"/>
      <c r="C214" s="17"/>
      <c r="D214" s="1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17"/>
      <c r="C215" s="17"/>
      <c r="D215" s="1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17"/>
      <c r="C216" s="17"/>
      <c r="D216" s="1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17"/>
      <c r="C217" s="17"/>
      <c r="D217" s="1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17"/>
      <c r="C218" s="17"/>
      <c r="D218" s="1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17"/>
      <c r="C219" s="17"/>
      <c r="D219" s="1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17"/>
      <c r="C220" s="17"/>
      <c r="D220" s="1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17"/>
      <c r="C221" s="17"/>
      <c r="D221" s="1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17"/>
      <c r="C222" s="17"/>
      <c r="D222" s="1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17"/>
      <c r="C223" s="17"/>
      <c r="D223" s="1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17"/>
      <c r="C224" s="17"/>
      <c r="D224" s="1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17"/>
      <c r="C225" s="17"/>
      <c r="D225" s="1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17"/>
      <c r="C226" s="17"/>
      <c r="D226" s="1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17"/>
      <c r="C227" s="17"/>
      <c r="D227" s="1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17"/>
      <c r="C228" s="17"/>
      <c r="D228" s="1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17"/>
      <c r="C229" s="17"/>
      <c r="D229" s="1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17"/>
      <c r="C230" s="17"/>
      <c r="D230" s="1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17"/>
      <c r="C231" s="17"/>
      <c r="D231" s="1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17"/>
      <c r="C232" s="17"/>
      <c r="D232" s="1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17"/>
      <c r="C233" s="17"/>
      <c r="D233" s="1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17"/>
      <c r="C234" s="17"/>
      <c r="D234" s="1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17"/>
      <c r="C235" s="17"/>
      <c r="D235" s="1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17"/>
      <c r="C236" s="17"/>
      <c r="D236" s="1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17"/>
      <c r="C237" s="17"/>
      <c r="D237" s="1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17"/>
      <c r="C238" s="17"/>
      <c r="D238" s="1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17"/>
      <c r="C239" s="17"/>
      <c r="D239" s="1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17"/>
      <c r="C240" s="17"/>
      <c r="D240" s="1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17"/>
      <c r="C241" s="17"/>
      <c r="D241" s="1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17"/>
      <c r="C242" s="17"/>
      <c r="D242" s="1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17"/>
      <c r="C243" s="17"/>
      <c r="D243" s="1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17"/>
      <c r="C244" s="17"/>
      <c r="D244" s="1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17"/>
      <c r="C245" s="17"/>
      <c r="D245" s="1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17"/>
      <c r="C246" s="17"/>
      <c r="D246" s="1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17"/>
      <c r="C247" s="17"/>
      <c r="D247" s="1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17"/>
      <c r="C248" s="17"/>
      <c r="D248" s="1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17"/>
      <c r="C249" s="17"/>
      <c r="D249" s="1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17"/>
      <c r="C250" s="17"/>
      <c r="D250" s="1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17"/>
      <c r="C251" s="17"/>
      <c r="D251" s="1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17"/>
      <c r="C252" s="17"/>
      <c r="D252" s="1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17"/>
      <c r="C253" s="17"/>
      <c r="D253" s="1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17"/>
      <c r="C254" s="17"/>
      <c r="D254" s="1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17"/>
      <c r="C255" s="17"/>
      <c r="D255" s="1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17"/>
      <c r="C256" s="17"/>
      <c r="D256" s="1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17"/>
      <c r="C257" s="17"/>
      <c r="D257" s="1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17"/>
      <c r="C258" s="17"/>
      <c r="D258" s="1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17"/>
      <c r="C259" s="17"/>
      <c r="D259" s="1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17"/>
      <c r="C260" s="17"/>
      <c r="D260" s="1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17"/>
      <c r="C261" s="17"/>
      <c r="D261" s="1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17"/>
      <c r="C262" s="17"/>
      <c r="D262" s="1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17"/>
      <c r="C263" s="17"/>
      <c r="D263" s="1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17"/>
      <c r="C264" s="17"/>
      <c r="D264" s="1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17"/>
      <c r="C265" s="17"/>
      <c r="D265" s="1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17"/>
      <c r="C266" s="17"/>
      <c r="D266" s="1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17"/>
      <c r="C267" s="17"/>
      <c r="D267" s="1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17"/>
      <c r="C268" s="17"/>
      <c r="D268" s="1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17"/>
      <c r="C269" s="17"/>
      <c r="D269" s="1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17"/>
      <c r="C270" s="17"/>
      <c r="D270" s="1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17"/>
      <c r="C271" s="17"/>
      <c r="D271" s="1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17"/>
      <c r="C272" s="17"/>
      <c r="D272" s="1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17"/>
      <c r="C273" s="17"/>
      <c r="D273" s="1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17"/>
      <c r="C274" s="17"/>
      <c r="D274" s="1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17"/>
      <c r="C275" s="17"/>
      <c r="D275" s="1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17"/>
      <c r="C276" s="17"/>
      <c r="D276" s="1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17"/>
      <c r="C277" s="17"/>
      <c r="D277" s="1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17"/>
      <c r="C278" s="17"/>
      <c r="D278" s="1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17"/>
      <c r="C279" s="17"/>
      <c r="D279" s="1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17"/>
      <c r="C280" s="17"/>
      <c r="D280" s="1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17"/>
      <c r="C281" s="17"/>
      <c r="D281" s="1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17"/>
      <c r="C282" s="17"/>
      <c r="D282" s="1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17"/>
      <c r="C283" s="17"/>
      <c r="D283" s="1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17"/>
      <c r="C284" s="17"/>
      <c r="D284" s="1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17"/>
      <c r="C285" s="17"/>
      <c r="D285" s="1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17"/>
      <c r="C286" s="17"/>
      <c r="D286" s="1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17"/>
      <c r="C287" s="17"/>
      <c r="D287" s="1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17"/>
      <c r="C288" s="17"/>
      <c r="D288" s="1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17"/>
      <c r="C289" s="17"/>
      <c r="D289" s="1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17"/>
      <c r="C290" s="17"/>
      <c r="D290" s="1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17"/>
      <c r="C291" s="17"/>
      <c r="D291" s="1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17"/>
      <c r="C292" s="17"/>
      <c r="D292" s="1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17"/>
      <c r="C293" s="17"/>
      <c r="D293" s="1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17"/>
      <c r="C294" s="17"/>
      <c r="D294" s="1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17"/>
      <c r="C295" s="17"/>
      <c r="D295" s="1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17"/>
      <c r="C296" s="17"/>
      <c r="D296" s="1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17"/>
      <c r="C297" s="17"/>
      <c r="D297" s="1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17"/>
      <c r="C298" s="17"/>
      <c r="D298" s="1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17"/>
      <c r="C299" s="17"/>
      <c r="D299" s="1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7"/>
      <c r="C300" s="17"/>
      <c r="D300" s="1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7"/>
      <c r="C301" s="17"/>
      <c r="D301" s="1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7"/>
      <c r="C302" s="17"/>
      <c r="D302" s="1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7"/>
      <c r="C303" s="17"/>
      <c r="D303" s="1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7"/>
      <c r="C304" s="17"/>
      <c r="D304" s="1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7"/>
      <c r="C305" s="17"/>
      <c r="D305" s="1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7"/>
      <c r="C306" s="17"/>
      <c r="D306" s="1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7"/>
      <c r="C307" s="17"/>
      <c r="D307" s="1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7"/>
      <c r="C308" s="17"/>
      <c r="D308" s="1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7"/>
      <c r="C309" s="17"/>
      <c r="D309" s="1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7"/>
      <c r="C310" s="17"/>
      <c r="D310" s="1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7"/>
      <c r="C311" s="17"/>
      <c r="D311" s="1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7"/>
      <c r="C312" s="17"/>
      <c r="D312" s="1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7"/>
      <c r="C313" s="17"/>
      <c r="D313" s="1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7"/>
      <c r="C314" s="17"/>
      <c r="D314" s="1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7"/>
      <c r="C315" s="17"/>
      <c r="D315" s="1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7"/>
      <c r="C316" s="17"/>
      <c r="D316" s="1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7"/>
      <c r="C317" s="17"/>
      <c r="D317" s="1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7"/>
      <c r="C318" s="17"/>
      <c r="D318" s="1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7"/>
      <c r="C319" s="17"/>
      <c r="D319" s="1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7"/>
      <c r="C320" s="17"/>
      <c r="D320" s="1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7"/>
      <c r="C321" s="17"/>
      <c r="D321" s="1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7"/>
      <c r="C322" s="17"/>
      <c r="D322" s="1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7"/>
      <c r="C323" s="17"/>
      <c r="D323" s="1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7"/>
      <c r="C324" s="17"/>
      <c r="D324" s="1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7"/>
      <c r="C325" s="17"/>
      <c r="D325" s="1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7"/>
      <c r="C326" s="17"/>
      <c r="D326" s="1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7"/>
      <c r="C327" s="17"/>
      <c r="D327" s="1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7"/>
      <c r="C328" s="17"/>
      <c r="D328" s="1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7"/>
      <c r="C329" s="17"/>
      <c r="D329" s="1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7"/>
      <c r="C330" s="17"/>
      <c r="D330" s="1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7"/>
      <c r="C331" s="17"/>
      <c r="D331" s="1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7"/>
      <c r="C332" s="17"/>
      <c r="D332" s="1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7"/>
      <c r="C333" s="17"/>
      <c r="D333" s="1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7"/>
      <c r="C334" s="17"/>
      <c r="D334" s="1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7"/>
      <c r="C335" s="17"/>
      <c r="D335" s="1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7"/>
      <c r="C336" s="17"/>
      <c r="D336" s="1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7"/>
      <c r="C337" s="17"/>
      <c r="D337" s="1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7"/>
      <c r="C338" s="17"/>
      <c r="D338" s="1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7"/>
      <c r="C339" s="17"/>
      <c r="D339" s="1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7"/>
      <c r="C340" s="17"/>
      <c r="D340" s="1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7"/>
      <c r="C341" s="17"/>
      <c r="D341" s="1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7"/>
      <c r="C342" s="17"/>
      <c r="D342" s="1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7"/>
      <c r="C343" s="17"/>
      <c r="D343" s="1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7"/>
      <c r="C344" s="17"/>
      <c r="D344" s="1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7"/>
      <c r="C345" s="17"/>
      <c r="D345" s="1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7"/>
      <c r="C346" s="17"/>
      <c r="D346" s="1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7"/>
      <c r="C347" s="17"/>
      <c r="D347" s="1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7"/>
      <c r="C348" s="17"/>
      <c r="D348" s="1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7"/>
      <c r="C349" s="17"/>
      <c r="D349" s="1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7"/>
      <c r="C350" s="17"/>
      <c r="D350" s="1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7"/>
      <c r="C351" s="17"/>
      <c r="D351" s="1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7"/>
      <c r="C352" s="17"/>
      <c r="D352" s="1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7"/>
      <c r="C353" s="17"/>
      <c r="D353" s="1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17"/>
      <c r="C354" s="17"/>
      <c r="D354" s="1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17"/>
      <c r="C355" s="17"/>
      <c r="D355" s="1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17"/>
      <c r="C356" s="17"/>
      <c r="D356" s="1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17"/>
      <c r="C357" s="17"/>
      <c r="D357" s="1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17"/>
      <c r="C358" s="17"/>
      <c r="D358" s="1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17"/>
      <c r="C359" s="17"/>
      <c r="D359" s="1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17"/>
      <c r="C360" s="17"/>
      <c r="D360" s="1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17"/>
      <c r="C361" s="17"/>
      <c r="D361" s="1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17"/>
      <c r="C362" s="17"/>
      <c r="D362" s="1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17"/>
      <c r="C363" s="17"/>
      <c r="D363" s="1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17"/>
      <c r="C364" s="17"/>
      <c r="D364" s="1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17"/>
      <c r="C365" s="17"/>
      <c r="D365" s="1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17"/>
      <c r="C366" s="17"/>
      <c r="D366" s="1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17"/>
      <c r="C367" s="17"/>
      <c r="D367" s="1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17"/>
      <c r="C368" s="17"/>
      <c r="D368" s="1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17"/>
      <c r="C369" s="17"/>
      <c r="D369" s="1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17"/>
      <c r="C370" s="17"/>
      <c r="D370" s="1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17"/>
      <c r="C371" s="17"/>
      <c r="D371" s="1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17"/>
      <c r="C372" s="17"/>
      <c r="D372" s="1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17"/>
      <c r="C373" s="17"/>
      <c r="D373" s="1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17"/>
      <c r="C374" s="17"/>
      <c r="D374" s="1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17"/>
      <c r="C375" s="17"/>
      <c r="D375" s="1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17"/>
      <c r="C376" s="17"/>
      <c r="D376" s="1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17"/>
      <c r="C377" s="17"/>
      <c r="D377" s="1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17"/>
      <c r="C378" s="17"/>
      <c r="D378" s="1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17"/>
      <c r="C379" s="17"/>
      <c r="D379" s="1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17"/>
      <c r="C380" s="17"/>
      <c r="D380" s="1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17"/>
      <c r="C381" s="17"/>
      <c r="D381" s="1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17"/>
      <c r="C382" s="17"/>
      <c r="D382" s="1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17"/>
      <c r="C383" s="17"/>
      <c r="D383" s="1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17"/>
      <c r="C384" s="17"/>
      <c r="D384" s="1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17"/>
      <c r="C385" s="17"/>
      <c r="D385" s="1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17"/>
      <c r="C386" s="17"/>
      <c r="D386" s="1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17"/>
      <c r="C387" s="17"/>
      <c r="D387" s="1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17"/>
      <c r="C388" s="17"/>
      <c r="D388" s="1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17"/>
      <c r="C389" s="17"/>
      <c r="D389" s="1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17"/>
      <c r="C390" s="17"/>
      <c r="D390" s="1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17"/>
      <c r="C391" s="17"/>
      <c r="D391" s="1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17"/>
      <c r="C392" s="17"/>
      <c r="D392" s="1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17"/>
      <c r="C393" s="17"/>
      <c r="D393" s="1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17"/>
      <c r="C394" s="17"/>
      <c r="D394" s="1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17"/>
      <c r="C395" s="17"/>
      <c r="D395" s="1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17"/>
      <c r="C396" s="17"/>
      <c r="D396" s="1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17"/>
      <c r="C397" s="17"/>
      <c r="D397" s="1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17"/>
      <c r="C398" s="17"/>
      <c r="D398" s="1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17"/>
      <c r="C399" s="17"/>
      <c r="D399" s="1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17"/>
      <c r="C400" s="17"/>
      <c r="D400" s="1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17"/>
      <c r="C401" s="17"/>
      <c r="D401" s="1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17"/>
      <c r="C402" s="17"/>
      <c r="D402" s="1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17"/>
      <c r="C403" s="17"/>
      <c r="D403" s="1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17"/>
      <c r="C404" s="17"/>
      <c r="D404" s="1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17"/>
      <c r="C405" s="17"/>
      <c r="D405" s="1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17"/>
      <c r="C406" s="17"/>
      <c r="D406" s="1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17"/>
      <c r="C407" s="17"/>
      <c r="D407" s="1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17"/>
      <c r="C408" s="17"/>
      <c r="D408" s="1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17"/>
      <c r="C409" s="17"/>
      <c r="D409" s="1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17"/>
      <c r="C410" s="17"/>
      <c r="D410" s="1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17"/>
      <c r="C411" s="17"/>
      <c r="D411" s="1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17"/>
      <c r="C412" s="17"/>
      <c r="D412" s="1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17"/>
      <c r="C413" s="17"/>
      <c r="D413" s="1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17"/>
      <c r="C414" s="17"/>
      <c r="D414" s="1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17"/>
      <c r="C415" s="17"/>
      <c r="D415" s="1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17"/>
      <c r="C416" s="17"/>
      <c r="D416" s="1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17"/>
      <c r="C417" s="17"/>
      <c r="D417" s="1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17"/>
      <c r="C418" s="17"/>
      <c r="D418" s="1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17"/>
      <c r="C419" s="17"/>
      <c r="D419" s="1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17"/>
      <c r="C420" s="17"/>
      <c r="D420" s="1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17"/>
      <c r="C421" s="17"/>
      <c r="D421" s="1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17"/>
      <c r="C422" s="17"/>
      <c r="D422" s="1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17"/>
      <c r="C423" s="17"/>
      <c r="D423" s="1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17"/>
      <c r="C424" s="17"/>
      <c r="D424" s="1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17"/>
      <c r="C425" s="17"/>
      <c r="D425" s="1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17"/>
      <c r="C426" s="17"/>
      <c r="D426" s="1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17"/>
      <c r="C427" s="17"/>
      <c r="D427" s="1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17"/>
      <c r="C428" s="17"/>
      <c r="D428" s="1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17"/>
      <c r="C429" s="17"/>
      <c r="D429" s="1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17"/>
      <c r="C430" s="17"/>
      <c r="D430" s="1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17"/>
      <c r="C431" s="17"/>
      <c r="D431" s="1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17"/>
      <c r="C432" s="17"/>
      <c r="D432" s="1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17"/>
      <c r="C433" s="17"/>
      <c r="D433" s="1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17"/>
      <c r="C434" s="17"/>
      <c r="D434" s="1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17"/>
      <c r="C435" s="17"/>
      <c r="D435" s="1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17"/>
      <c r="C436" s="17"/>
      <c r="D436" s="1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17"/>
      <c r="C437" s="17"/>
      <c r="D437" s="1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17"/>
      <c r="C438" s="17"/>
      <c r="D438" s="1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17"/>
      <c r="C439" s="17"/>
      <c r="D439" s="1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17"/>
      <c r="C440" s="17"/>
      <c r="D440" s="1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17"/>
      <c r="C441" s="17"/>
      <c r="D441" s="1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17"/>
      <c r="C442" s="17"/>
      <c r="D442" s="1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17"/>
      <c r="C443" s="17"/>
      <c r="D443" s="1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17"/>
      <c r="C444" s="17"/>
      <c r="D444" s="1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17"/>
      <c r="C445" s="17"/>
      <c r="D445" s="1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17"/>
      <c r="C446" s="17"/>
      <c r="D446" s="1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17"/>
      <c r="C447" s="17"/>
      <c r="D447" s="1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17"/>
      <c r="C448" s="17"/>
      <c r="D448" s="1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17"/>
      <c r="C449" s="17"/>
      <c r="D449" s="1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17"/>
      <c r="C450" s="17"/>
      <c r="D450" s="1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17"/>
      <c r="C451" s="17"/>
      <c r="D451" s="1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17"/>
      <c r="C452" s="17"/>
      <c r="D452" s="1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17"/>
      <c r="C453" s="17"/>
      <c r="D453" s="1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17"/>
      <c r="C454" s="17"/>
      <c r="D454" s="1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17"/>
      <c r="C455" s="17"/>
      <c r="D455" s="1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17"/>
      <c r="C456" s="17"/>
      <c r="D456" s="1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17"/>
      <c r="C457" s="17"/>
      <c r="D457" s="1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17"/>
      <c r="C458" s="17"/>
      <c r="D458" s="1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17"/>
      <c r="C459" s="17"/>
      <c r="D459" s="1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17"/>
      <c r="C460" s="17"/>
      <c r="D460" s="1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17"/>
      <c r="C461" s="17"/>
      <c r="D461" s="1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17"/>
      <c r="C462" s="17"/>
      <c r="D462" s="1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17"/>
      <c r="C463" s="17"/>
      <c r="D463" s="1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17"/>
      <c r="C464" s="17"/>
      <c r="D464" s="1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17"/>
      <c r="C465" s="17"/>
      <c r="D465" s="1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17"/>
      <c r="C466" s="17"/>
      <c r="D466" s="1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17"/>
      <c r="C467" s="17"/>
      <c r="D467" s="1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17"/>
      <c r="C468" s="17"/>
      <c r="D468" s="1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17"/>
      <c r="C469" s="17"/>
      <c r="D469" s="1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17"/>
      <c r="C470" s="17"/>
      <c r="D470" s="1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17"/>
      <c r="C471" s="17"/>
      <c r="D471" s="1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17"/>
      <c r="C472" s="17"/>
      <c r="D472" s="1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17"/>
      <c r="C473" s="17"/>
      <c r="D473" s="1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17"/>
      <c r="C474" s="17"/>
      <c r="D474" s="1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17"/>
      <c r="C475" s="17"/>
      <c r="D475" s="1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17"/>
      <c r="C476" s="17"/>
      <c r="D476" s="1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17"/>
      <c r="C477" s="17"/>
      <c r="D477" s="1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17"/>
      <c r="C478" s="17"/>
      <c r="D478" s="1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17"/>
      <c r="C479" s="17"/>
      <c r="D479" s="1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17"/>
      <c r="C480" s="17"/>
      <c r="D480" s="1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17"/>
      <c r="C481" s="17"/>
      <c r="D481" s="1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17"/>
      <c r="C482" s="17"/>
      <c r="D482" s="1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17"/>
      <c r="C483" s="17"/>
      <c r="D483" s="1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17"/>
      <c r="C484" s="17"/>
      <c r="D484" s="1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17"/>
      <c r="C485" s="17"/>
      <c r="D485" s="1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17"/>
      <c r="C486" s="17"/>
      <c r="D486" s="1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17"/>
      <c r="C487" s="17"/>
      <c r="D487" s="1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17"/>
      <c r="C488" s="17"/>
      <c r="D488" s="1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17"/>
      <c r="C489" s="17"/>
      <c r="D489" s="1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17"/>
      <c r="C490" s="17"/>
      <c r="D490" s="1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17"/>
      <c r="C491" s="17"/>
      <c r="D491" s="1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17"/>
      <c r="C492" s="17"/>
      <c r="D492" s="1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17"/>
      <c r="C493" s="17"/>
      <c r="D493" s="1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17"/>
      <c r="C494" s="17"/>
      <c r="D494" s="1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17"/>
      <c r="C495" s="17"/>
      <c r="D495" s="1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17"/>
      <c r="C496" s="17"/>
      <c r="D496" s="1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17"/>
      <c r="C497" s="17"/>
      <c r="D497" s="1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17"/>
      <c r="C498" s="17"/>
      <c r="D498" s="1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17"/>
      <c r="C499" s="17"/>
      <c r="D499" s="1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17"/>
      <c r="C500" s="17"/>
      <c r="D500" s="1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17"/>
      <c r="C501" s="17"/>
      <c r="D501" s="1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17"/>
      <c r="C502" s="17"/>
      <c r="D502" s="1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17"/>
      <c r="C503" s="17"/>
      <c r="D503" s="1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17"/>
      <c r="C504" s="17"/>
      <c r="D504" s="1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17"/>
      <c r="C505" s="17"/>
      <c r="D505" s="1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17"/>
      <c r="C506" s="17"/>
      <c r="D506" s="1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17"/>
      <c r="C507" s="17"/>
      <c r="D507" s="1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17"/>
      <c r="C508" s="17"/>
      <c r="D508" s="1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17"/>
      <c r="C509" s="17"/>
      <c r="D509" s="1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17"/>
      <c r="C510" s="17"/>
      <c r="D510" s="1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17"/>
      <c r="C511" s="17"/>
      <c r="D511" s="1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17"/>
      <c r="C512" s="17"/>
      <c r="D512" s="1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17"/>
      <c r="C513" s="17"/>
      <c r="D513" s="1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17"/>
      <c r="C514" s="17"/>
      <c r="D514" s="1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17"/>
      <c r="C515" s="17"/>
      <c r="D515" s="1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17"/>
      <c r="C516" s="17"/>
      <c r="D516" s="1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17"/>
      <c r="C517" s="17"/>
      <c r="D517" s="1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17"/>
      <c r="C518" s="17"/>
      <c r="D518" s="1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17"/>
      <c r="C519" s="17"/>
      <c r="D519" s="1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17"/>
      <c r="C520" s="17"/>
      <c r="D520" s="1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17"/>
      <c r="C521" s="17"/>
      <c r="D521" s="1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17"/>
      <c r="C522" s="17"/>
      <c r="D522" s="1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17"/>
      <c r="C523" s="17"/>
      <c r="D523" s="1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17"/>
      <c r="C524" s="17"/>
      <c r="D524" s="1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17"/>
      <c r="C525" s="17"/>
      <c r="D525" s="1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17"/>
      <c r="C526" s="17"/>
      <c r="D526" s="1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17"/>
      <c r="C527" s="17"/>
      <c r="D527" s="1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17"/>
      <c r="C528" s="17"/>
      <c r="D528" s="1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17"/>
      <c r="C529" s="17"/>
      <c r="D529" s="1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17"/>
      <c r="C530" s="17"/>
      <c r="D530" s="1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17"/>
      <c r="C531" s="17"/>
      <c r="D531" s="1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17"/>
      <c r="C532" s="17"/>
      <c r="D532" s="1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17"/>
      <c r="C533" s="17"/>
      <c r="D533" s="1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17"/>
      <c r="C534" s="17"/>
      <c r="D534" s="1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17"/>
      <c r="C535" s="17"/>
      <c r="D535" s="1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17"/>
      <c r="C536" s="17"/>
      <c r="D536" s="1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17"/>
      <c r="C537" s="17"/>
      <c r="D537" s="1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17"/>
      <c r="C538" s="17"/>
      <c r="D538" s="1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17"/>
      <c r="C539" s="17"/>
      <c r="D539" s="1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17"/>
      <c r="C540" s="17"/>
      <c r="D540" s="1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17"/>
      <c r="C541" s="17"/>
      <c r="D541" s="1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17"/>
      <c r="C542" s="17"/>
      <c r="D542" s="1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17"/>
      <c r="C543" s="17"/>
      <c r="D543" s="1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17"/>
      <c r="C544" s="17"/>
      <c r="D544" s="1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17"/>
      <c r="C545" s="17"/>
      <c r="D545" s="1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17"/>
      <c r="C546" s="17"/>
      <c r="D546" s="1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17"/>
      <c r="C547" s="17"/>
      <c r="D547" s="1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17"/>
      <c r="C548" s="17"/>
      <c r="D548" s="1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17"/>
      <c r="C549" s="17"/>
      <c r="D549" s="1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17"/>
      <c r="C550" s="17"/>
      <c r="D550" s="1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17"/>
      <c r="C551" s="17"/>
      <c r="D551" s="1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17"/>
      <c r="C552" s="17"/>
      <c r="D552" s="1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17"/>
      <c r="C553" s="17"/>
      <c r="D553" s="1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17"/>
      <c r="C554" s="17"/>
      <c r="D554" s="1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17"/>
      <c r="C555" s="17"/>
      <c r="D555" s="1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17"/>
      <c r="C556" s="17"/>
      <c r="D556" s="1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17"/>
      <c r="C557" s="17"/>
      <c r="D557" s="1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17"/>
      <c r="C558" s="17"/>
      <c r="D558" s="1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17"/>
      <c r="C559" s="17"/>
      <c r="D559" s="1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17"/>
      <c r="C560" s="17"/>
      <c r="D560" s="1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17"/>
      <c r="C561" s="17"/>
      <c r="D561" s="1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17"/>
      <c r="C562" s="17"/>
      <c r="D562" s="1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17"/>
      <c r="C563" s="17"/>
      <c r="D563" s="1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17"/>
      <c r="C564" s="17"/>
      <c r="D564" s="1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17"/>
      <c r="C565" s="17"/>
      <c r="D565" s="1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17"/>
      <c r="C566" s="17"/>
      <c r="D566" s="1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17"/>
      <c r="C567" s="17"/>
      <c r="D567" s="1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17"/>
      <c r="C568" s="17"/>
      <c r="D568" s="1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17"/>
      <c r="C569" s="17"/>
      <c r="D569" s="1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17"/>
      <c r="C570" s="17"/>
      <c r="D570" s="1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17"/>
      <c r="C571" s="17"/>
      <c r="D571" s="1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17"/>
      <c r="C572" s="17"/>
      <c r="D572" s="1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17"/>
      <c r="C573" s="17"/>
      <c r="D573" s="1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17"/>
      <c r="C574" s="17"/>
      <c r="D574" s="1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17"/>
      <c r="C575" s="17"/>
      <c r="D575" s="1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17"/>
      <c r="C576" s="17"/>
      <c r="D576" s="1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17"/>
      <c r="C577" s="17"/>
      <c r="D577" s="1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17"/>
      <c r="C578" s="17"/>
      <c r="D578" s="1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17"/>
      <c r="C579" s="17"/>
      <c r="D579" s="1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17"/>
      <c r="C580" s="17"/>
      <c r="D580" s="1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17"/>
      <c r="C581" s="17"/>
      <c r="D581" s="1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17"/>
      <c r="C582" s="17"/>
      <c r="D582" s="1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17"/>
      <c r="C583" s="17"/>
      <c r="D583" s="1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17"/>
      <c r="C584" s="17"/>
      <c r="D584" s="1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17"/>
      <c r="C585" s="17"/>
      <c r="D585" s="1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17"/>
      <c r="C586" s="17"/>
      <c r="D586" s="1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17"/>
      <c r="C587" s="17"/>
      <c r="D587" s="1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17"/>
      <c r="C588" s="17"/>
      <c r="D588" s="1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17"/>
      <c r="C589" s="17"/>
      <c r="D589" s="1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17"/>
      <c r="C590" s="17"/>
      <c r="D590" s="1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17"/>
      <c r="C591" s="17"/>
      <c r="D591" s="1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17"/>
      <c r="C592" s="17"/>
      <c r="D592" s="1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17"/>
      <c r="C593" s="17"/>
      <c r="D593" s="1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17"/>
      <c r="C594" s="17"/>
      <c r="D594" s="1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17"/>
      <c r="C595" s="17"/>
      <c r="D595" s="1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17"/>
      <c r="C596" s="17"/>
      <c r="D596" s="1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17"/>
      <c r="C597" s="17"/>
      <c r="D597" s="1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17"/>
      <c r="C598" s="17"/>
      <c r="D598" s="1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17"/>
      <c r="C599" s="17"/>
      <c r="D599" s="1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17"/>
      <c r="C600" s="17"/>
      <c r="D600" s="1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17"/>
      <c r="C601" s="17"/>
      <c r="D601" s="1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17"/>
      <c r="C602" s="17"/>
      <c r="D602" s="1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17"/>
      <c r="C603" s="17"/>
      <c r="D603" s="1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17"/>
      <c r="C604" s="17"/>
      <c r="D604" s="1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17"/>
      <c r="C605" s="17"/>
      <c r="D605" s="1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17"/>
      <c r="C606" s="17"/>
      <c r="D606" s="1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17"/>
      <c r="C607" s="17"/>
      <c r="D607" s="1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17"/>
      <c r="C608" s="17"/>
      <c r="D608" s="1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17"/>
      <c r="C609" s="17"/>
      <c r="D609" s="1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17"/>
      <c r="C610" s="17"/>
      <c r="D610" s="1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17"/>
      <c r="C611" s="17"/>
      <c r="D611" s="1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17"/>
      <c r="C612" s="17"/>
      <c r="D612" s="1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17"/>
      <c r="C613" s="17"/>
      <c r="D613" s="1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17"/>
      <c r="C614" s="17"/>
      <c r="D614" s="1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17"/>
      <c r="C615" s="17"/>
      <c r="D615" s="1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17"/>
      <c r="C616" s="17"/>
      <c r="D616" s="1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17"/>
      <c r="C617" s="17"/>
      <c r="D617" s="1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17"/>
      <c r="C618" s="17"/>
      <c r="D618" s="1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17"/>
      <c r="C619" s="17"/>
      <c r="D619" s="1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17"/>
      <c r="C620" s="17"/>
      <c r="D620" s="1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17"/>
      <c r="C621" s="17"/>
      <c r="D621" s="1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17"/>
      <c r="C622" s="17"/>
      <c r="D622" s="1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17"/>
      <c r="C623" s="17"/>
      <c r="D623" s="1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17"/>
      <c r="C624" s="17"/>
      <c r="D624" s="1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17"/>
      <c r="C625" s="17"/>
      <c r="D625" s="1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17"/>
      <c r="C626" s="17"/>
      <c r="D626" s="1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17"/>
      <c r="C627" s="17"/>
      <c r="D627" s="1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17"/>
      <c r="C628" s="17"/>
      <c r="D628" s="1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17"/>
      <c r="C629" s="17"/>
      <c r="D629" s="1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17"/>
      <c r="C630" s="17"/>
      <c r="D630" s="1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17"/>
      <c r="C631" s="17"/>
      <c r="D631" s="1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17"/>
      <c r="C632" s="17"/>
      <c r="D632" s="1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17"/>
      <c r="C633" s="17"/>
      <c r="D633" s="1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17"/>
      <c r="C634" s="17"/>
      <c r="D634" s="1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17"/>
      <c r="C635" s="17"/>
      <c r="D635" s="1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17"/>
      <c r="C636" s="17"/>
      <c r="D636" s="1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17"/>
      <c r="C637" s="17"/>
      <c r="D637" s="1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17"/>
      <c r="C638" s="17"/>
      <c r="D638" s="1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17"/>
      <c r="C639" s="17"/>
      <c r="D639" s="1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17"/>
      <c r="C640" s="17"/>
      <c r="D640" s="1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17"/>
      <c r="C641" s="17"/>
      <c r="D641" s="1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17"/>
      <c r="C642" s="17"/>
      <c r="D642" s="1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17"/>
      <c r="C643" s="17"/>
      <c r="D643" s="1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17"/>
      <c r="C644" s="17"/>
      <c r="D644" s="1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17"/>
      <c r="C645" s="17"/>
      <c r="D645" s="1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17"/>
      <c r="C646" s="17"/>
      <c r="D646" s="1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17"/>
      <c r="C647" s="17"/>
      <c r="D647" s="1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17"/>
      <c r="C648" s="17"/>
      <c r="D648" s="1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17"/>
      <c r="C649" s="17"/>
      <c r="D649" s="1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17"/>
      <c r="C650" s="17"/>
      <c r="D650" s="1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17"/>
      <c r="C651" s="17"/>
      <c r="D651" s="1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17"/>
      <c r="C652" s="17"/>
      <c r="D652" s="1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17"/>
      <c r="C653" s="17"/>
      <c r="D653" s="1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17"/>
      <c r="C654" s="17"/>
      <c r="D654" s="1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17"/>
      <c r="C655" s="17"/>
      <c r="D655" s="1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17"/>
      <c r="C656" s="17"/>
      <c r="D656" s="1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17"/>
      <c r="C657" s="17"/>
      <c r="D657" s="1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17"/>
      <c r="C658" s="17"/>
      <c r="D658" s="1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17"/>
      <c r="C659" s="17"/>
      <c r="D659" s="1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17"/>
      <c r="C660" s="17"/>
      <c r="D660" s="1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17"/>
      <c r="C661" s="17"/>
      <c r="D661" s="1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17"/>
      <c r="C662" s="17"/>
      <c r="D662" s="1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17"/>
      <c r="C663" s="17"/>
      <c r="D663" s="1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17"/>
      <c r="C664" s="17"/>
      <c r="D664" s="1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17"/>
      <c r="C665" s="17"/>
      <c r="D665" s="1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17"/>
      <c r="C666" s="17"/>
      <c r="D666" s="1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17"/>
      <c r="C667" s="17"/>
      <c r="D667" s="1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17"/>
      <c r="C668" s="17"/>
      <c r="D668" s="1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17"/>
      <c r="C669" s="17"/>
      <c r="D669" s="1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17"/>
      <c r="C670" s="17"/>
      <c r="D670" s="1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17"/>
      <c r="C671" s="17"/>
      <c r="D671" s="1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17"/>
      <c r="C672" s="17"/>
      <c r="D672" s="1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17"/>
      <c r="C673" s="17"/>
      <c r="D673" s="1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17"/>
      <c r="C674" s="17"/>
      <c r="D674" s="1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17"/>
      <c r="C675" s="17"/>
      <c r="D675" s="1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17"/>
      <c r="C676" s="17"/>
      <c r="D676" s="1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17"/>
      <c r="C677" s="17"/>
      <c r="D677" s="1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17"/>
      <c r="C678" s="17"/>
      <c r="D678" s="1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17"/>
      <c r="C679" s="17"/>
      <c r="D679" s="1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17"/>
      <c r="C680" s="17"/>
      <c r="D680" s="1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17"/>
      <c r="C681" s="17"/>
      <c r="D681" s="1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17"/>
      <c r="C682" s="17"/>
      <c r="D682" s="1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17"/>
      <c r="C683" s="17"/>
      <c r="D683" s="1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17"/>
      <c r="C684" s="17"/>
      <c r="D684" s="1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17"/>
      <c r="C685" s="17"/>
      <c r="D685" s="1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17"/>
      <c r="C686" s="17"/>
      <c r="D686" s="1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17"/>
      <c r="C687" s="17"/>
      <c r="D687" s="1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17"/>
      <c r="C688" s="17"/>
      <c r="D688" s="1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17"/>
      <c r="C689" s="17"/>
      <c r="D689" s="1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17"/>
      <c r="C690" s="17"/>
      <c r="D690" s="1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17"/>
      <c r="C691" s="17"/>
      <c r="D691" s="1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17"/>
      <c r="C692" s="17"/>
      <c r="D692" s="1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17"/>
      <c r="C693" s="17"/>
      <c r="D693" s="1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17"/>
      <c r="C694" s="17"/>
      <c r="D694" s="1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17"/>
      <c r="C695" s="17"/>
      <c r="D695" s="1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17"/>
      <c r="C696" s="17"/>
      <c r="D696" s="1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17"/>
      <c r="C697" s="17"/>
      <c r="D697" s="1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17"/>
      <c r="C698" s="17"/>
      <c r="D698" s="1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17"/>
      <c r="C699" s="17"/>
      <c r="D699" s="1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17"/>
      <c r="C700" s="17"/>
      <c r="D700" s="1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17"/>
      <c r="C701" s="17"/>
      <c r="D701" s="1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17"/>
      <c r="C702" s="17"/>
      <c r="D702" s="1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17"/>
      <c r="C703" s="17"/>
      <c r="D703" s="1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17"/>
      <c r="C704" s="17"/>
      <c r="D704" s="1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17"/>
      <c r="C705" s="17"/>
      <c r="D705" s="1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17"/>
      <c r="C706" s="17"/>
      <c r="D706" s="1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17"/>
      <c r="C707" s="17"/>
      <c r="D707" s="1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17"/>
      <c r="C708" s="17"/>
      <c r="D708" s="1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17"/>
      <c r="C709" s="17"/>
      <c r="D709" s="1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17"/>
      <c r="C710" s="17"/>
      <c r="D710" s="1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17"/>
      <c r="C711" s="17"/>
      <c r="D711" s="1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17"/>
      <c r="C712" s="17"/>
      <c r="D712" s="1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17"/>
      <c r="C713" s="17"/>
      <c r="D713" s="1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17"/>
      <c r="C714" s="17"/>
      <c r="D714" s="1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17"/>
      <c r="C715" s="17"/>
      <c r="D715" s="1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17"/>
      <c r="C716" s="17"/>
      <c r="D716" s="1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17"/>
      <c r="C717" s="17"/>
      <c r="D717" s="1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17"/>
      <c r="C718" s="17"/>
      <c r="D718" s="1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17"/>
      <c r="C719" s="17"/>
      <c r="D719" s="1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17"/>
      <c r="C720" s="17"/>
      <c r="D720" s="1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17"/>
      <c r="C721" s="17"/>
      <c r="D721" s="1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17"/>
      <c r="C722" s="17"/>
      <c r="D722" s="1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17"/>
      <c r="C723" s="17"/>
      <c r="D723" s="1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17"/>
      <c r="C724" s="17"/>
      <c r="D724" s="1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17"/>
      <c r="C725" s="17"/>
      <c r="D725" s="1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17"/>
      <c r="C726" s="17"/>
      <c r="D726" s="1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17"/>
      <c r="C727" s="17"/>
      <c r="D727" s="1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17"/>
      <c r="C728" s="17"/>
      <c r="D728" s="1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17"/>
      <c r="C729" s="17"/>
      <c r="D729" s="1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17"/>
      <c r="C730" s="17"/>
      <c r="D730" s="1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17"/>
      <c r="C731" s="17"/>
      <c r="D731" s="1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17"/>
      <c r="C732" s="17"/>
      <c r="D732" s="1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17"/>
      <c r="C733" s="17"/>
      <c r="D733" s="1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17"/>
      <c r="C734" s="17"/>
      <c r="D734" s="1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17"/>
      <c r="C735" s="17"/>
      <c r="D735" s="1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17"/>
      <c r="C736" s="17"/>
      <c r="D736" s="1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17"/>
      <c r="C737" s="17"/>
      <c r="D737" s="1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17"/>
      <c r="C738" s="17"/>
      <c r="D738" s="1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17"/>
      <c r="C739" s="17"/>
      <c r="D739" s="1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17"/>
      <c r="C740" s="17"/>
      <c r="D740" s="1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17"/>
      <c r="C741" s="17"/>
      <c r="D741" s="1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17"/>
      <c r="C742" s="17"/>
      <c r="D742" s="1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17"/>
      <c r="C743" s="17"/>
      <c r="D743" s="1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17"/>
      <c r="C744" s="17"/>
      <c r="D744" s="1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17"/>
      <c r="C745" s="17"/>
      <c r="D745" s="1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17"/>
      <c r="C746" s="17"/>
      <c r="D746" s="1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17"/>
      <c r="C747" s="17"/>
      <c r="D747" s="1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17"/>
      <c r="C748" s="17"/>
      <c r="D748" s="1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17"/>
      <c r="C749" s="17"/>
      <c r="D749" s="1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17"/>
      <c r="C750" s="17"/>
      <c r="D750" s="1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17"/>
      <c r="C751" s="17"/>
      <c r="D751" s="1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17"/>
      <c r="C752" s="17"/>
      <c r="D752" s="1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17"/>
      <c r="C753" s="17"/>
      <c r="D753" s="1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17"/>
      <c r="C754" s="17"/>
      <c r="D754" s="1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17"/>
      <c r="C755" s="17"/>
      <c r="D755" s="1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17"/>
      <c r="C756" s="17"/>
      <c r="D756" s="1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17"/>
      <c r="C757" s="17"/>
      <c r="D757" s="1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17"/>
      <c r="C758" s="17"/>
      <c r="D758" s="1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17"/>
      <c r="C759" s="17"/>
      <c r="D759" s="1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17"/>
      <c r="C760" s="17"/>
      <c r="D760" s="1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17"/>
      <c r="C761" s="17"/>
      <c r="D761" s="1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17"/>
      <c r="C762" s="17"/>
      <c r="D762" s="1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17"/>
      <c r="C763" s="17"/>
      <c r="D763" s="1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17"/>
      <c r="C764" s="17"/>
      <c r="D764" s="1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17"/>
      <c r="C765" s="17"/>
      <c r="D765" s="1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17"/>
      <c r="C766" s="17"/>
      <c r="D766" s="1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17"/>
      <c r="C767" s="17"/>
      <c r="D767" s="1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17"/>
      <c r="C768" s="17"/>
      <c r="D768" s="1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17"/>
      <c r="C769" s="17"/>
      <c r="D769" s="1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17"/>
      <c r="C770" s="17"/>
      <c r="D770" s="1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17"/>
      <c r="C771" s="17"/>
      <c r="D771" s="1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17"/>
      <c r="C772" s="17"/>
      <c r="D772" s="1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17"/>
      <c r="C773" s="17"/>
      <c r="D773" s="1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17"/>
      <c r="C774" s="17"/>
      <c r="D774" s="1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17"/>
      <c r="C775" s="17"/>
      <c r="D775" s="1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17"/>
      <c r="C776" s="17"/>
      <c r="D776" s="1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17"/>
      <c r="C777" s="17"/>
      <c r="D777" s="1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17"/>
      <c r="C778" s="17"/>
      <c r="D778" s="1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17"/>
      <c r="C779" s="17"/>
      <c r="D779" s="1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17"/>
      <c r="C780" s="17"/>
      <c r="D780" s="1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17"/>
      <c r="C781" s="17"/>
      <c r="D781" s="1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17"/>
      <c r="C782" s="17"/>
      <c r="D782" s="1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17"/>
      <c r="C783" s="17"/>
      <c r="D783" s="1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17"/>
      <c r="C784" s="17"/>
      <c r="D784" s="1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17"/>
      <c r="C785" s="17"/>
      <c r="D785" s="1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17"/>
      <c r="C786" s="17"/>
      <c r="D786" s="1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17"/>
      <c r="C787" s="17"/>
      <c r="D787" s="1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17"/>
      <c r="C788" s="17"/>
      <c r="D788" s="1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17"/>
      <c r="C789" s="17"/>
      <c r="D789" s="1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17"/>
      <c r="C790" s="17"/>
      <c r="D790" s="1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17"/>
      <c r="C791" s="17"/>
      <c r="D791" s="1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17"/>
      <c r="C792" s="17"/>
      <c r="D792" s="1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17"/>
      <c r="C793" s="17"/>
      <c r="D793" s="1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17"/>
      <c r="C794" s="17"/>
      <c r="D794" s="1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17"/>
      <c r="C795" s="17"/>
      <c r="D795" s="1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17"/>
      <c r="C796" s="17"/>
      <c r="D796" s="1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17"/>
      <c r="C797" s="17"/>
      <c r="D797" s="1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17"/>
      <c r="C798" s="17"/>
      <c r="D798" s="1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17"/>
      <c r="C799" s="17"/>
      <c r="D799" s="1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17"/>
      <c r="C800" s="17"/>
      <c r="D800" s="1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17"/>
      <c r="C801" s="17"/>
      <c r="D801" s="1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17"/>
      <c r="C802" s="17"/>
      <c r="D802" s="1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17"/>
      <c r="C803" s="17"/>
      <c r="D803" s="1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17"/>
      <c r="C804" s="17"/>
      <c r="D804" s="1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17"/>
      <c r="C805" s="17"/>
      <c r="D805" s="1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17"/>
      <c r="C806" s="17"/>
      <c r="D806" s="1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17"/>
      <c r="C807" s="17"/>
      <c r="D807" s="1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17"/>
      <c r="C808" s="17"/>
      <c r="D808" s="1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17"/>
      <c r="C809" s="17"/>
      <c r="D809" s="1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17"/>
      <c r="C810" s="17"/>
      <c r="D810" s="1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17"/>
      <c r="C811" s="17"/>
      <c r="D811" s="1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17"/>
      <c r="C812" s="17"/>
      <c r="D812" s="1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17"/>
      <c r="C813" s="17"/>
      <c r="D813" s="1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17"/>
      <c r="C814" s="17"/>
      <c r="D814" s="1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17"/>
      <c r="C815" s="17"/>
      <c r="D815" s="1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17"/>
      <c r="C816" s="17"/>
      <c r="D816" s="1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17"/>
      <c r="C817" s="17"/>
      <c r="D817" s="1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17"/>
      <c r="C818" s="17"/>
      <c r="D818" s="1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17"/>
      <c r="C819" s="17"/>
      <c r="D819" s="1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17"/>
      <c r="C820" s="17"/>
      <c r="D820" s="1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17"/>
      <c r="C821" s="17"/>
      <c r="D821" s="1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17"/>
      <c r="C822" s="17"/>
      <c r="D822" s="1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17"/>
      <c r="C823" s="17"/>
      <c r="D823" s="1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17"/>
      <c r="C824" s="17"/>
      <c r="D824" s="1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17"/>
      <c r="C825" s="17"/>
      <c r="D825" s="1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17"/>
      <c r="C826" s="17"/>
      <c r="D826" s="1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17"/>
      <c r="C827" s="17"/>
      <c r="D827" s="1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17"/>
      <c r="C828" s="17"/>
      <c r="D828" s="1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17"/>
      <c r="C829" s="17"/>
      <c r="D829" s="1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17"/>
      <c r="C830" s="17"/>
      <c r="D830" s="1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17"/>
      <c r="C831" s="17"/>
      <c r="D831" s="1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17"/>
      <c r="C832" s="17"/>
      <c r="D832" s="1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17"/>
      <c r="C833" s="17"/>
      <c r="D833" s="1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17"/>
      <c r="C834" s="17"/>
      <c r="D834" s="1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17"/>
      <c r="C835" s="17"/>
      <c r="D835" s="1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17"/>
      <c r="C836" s="17"/>
      <c r="D836" s="1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17"/>
      <c r="C837" s="17"/>
      <c r="D837" s="1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17"/>
      <c r="C838" s="17"/>
      <c r="D838" s="1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17"/>
      <c r="C839" s="17"/>
      <c r="D839" s="1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17"/>
      <c r="C840" s="17"/>
      <c r="D840" s="1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17"/>
      <c r="C841" s="17"/>
      <c r="D841" s="1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17"/>
      <c r="C842" s="17"/>
      <c r="D842" s="1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17"/>
      <c r="C843" s="17"/>
      <c r="D843" s="1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17"/>
      <c r="C844" s="17"/>
      <c r="D844" s="1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17"/>
      <c r="C845" s="17"/>
      <c r="D845" s="1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17"/>
      <c r="C846" s="17"/>
      <c r="D846" s="1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17"/>
      <c r="C847" s="17"/>
      <c r="D847" s="1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17"/>
      <c r="C848" s="17"/>
      <c r="D848" s="1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17"/>
      <c r="C849" s="17"/>
      <c r="D849" s="1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17"/>
      <c r="C850" s="17"/>
      <c r="D850" s="1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17"/>
      <c r="C851" s="17"/>
      <c r="D851" s="1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17"/>
      <c r="C852" s="17"/>
      <c r="D852" s="1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17"/>
      <c r="C853" s="17"/>
      <c r="D853" s="1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17"/>
      <c r="C854" s="17"/>
      <c r="D854" s="1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17"/>
      <c r="C855" s="17"/>
      <c r="D855" s="1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17"/>
      <c r="C856" s="17"/>
      <c r="D856" s="1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17"/>
      <c r="C857" s="17"/>
      <c r="D857" s="1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17"/>
      <c r="C858" s="17"/>
      <c r="D858" s="1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17"/>
      <c r="C859" s="17"/>
      <c r="D859" s="1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17"/>
      <c r="C860" s="17"/>
      <c r="D860" s="1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17"/>
      <c r="C861" s="17"/>
      <c r="D861" s="1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17"/>
      <c r="C862" s="17"/>
      <c r="D862" s="1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17"/>
      <c r="C863" s="17"/>
      <c r="D863" s="1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17"/>
      <c r="C864" s="17"/>
      <c r="D864" s="1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17"/>
      <c r="C865" s="17"/>
      <c r="D865" s="1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17"/>
      <c r="C866" s="17"/>
      <c r="D866" s="1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17"/>
      <c r="C867" s="17"/>
      <c r="D867" s="1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17"/>
      <c r="C868" s="17"/>
      <c r="D868" s="1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17"/>
      <c r="C869" s="17"/>
      <c r="D869" s="1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17"/>
      <c r="C870" s="17"/>
      <c r="D870" s="1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17"/>
      <c r="C871" s="17"/>
      <c r="D871" s="1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17"/>
      <c r="C872" s="17"/>
      <c r="D872" s="1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17"/>
      <c r="C873" s="17"/>
      <c r="D873" s="1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17"/>
      <c r="C874" s="17"/>
      <c r="D874" s="1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17"/>
      <c r="C875" s="17"/>
      <c r="D875" s="1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17"/>
      <c r="C876" s="17"/>
      <c r="D876" s="1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17"/>
      <c r="C877" s="17"/>
      <c r="D877" s="1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17"/>
      <c r="C878" s="17"/>
      <c r="D878" s="1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17"/>
      <c r="C879" s="17"/>
      <c r="D879" s="1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17"/>
      <c r="C880" s="17"/>
      <c r="D880" s="1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17"/>
      <c r="C881" s="17"/>
      <c r="D881" s="1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17"/>
      <c r="C882" s="17"/>
      <c r="D882" s="1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17"/>
      <c r="C883" s="17"/>
      <c r="D883" s="1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17"/>
      <c r="C884" s="17"/>
      <c r="D884" s="1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17"/>
      <c r="C885" s="17"/>
      <c r="D885" s="1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17"/>
      <c r="C886" s="17"/>
      <c r="D886" s="1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17"/>
      <c r="C887" s="17"/>
      <c r="D887" s="1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17"/>
      <c r="C888" s="17"/>
      <c r="D888" s="1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17"/>
      <c r="C889" s="17"/>
      <c r="D889" s="1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17"/>
      <c r="C890" s="17"/>
      <c r="D890" s="1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17"/>
      <c r="C891" s="17"/>
      <c r="D891" s="1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17"/>
      <c r="C892" s="17"/>
      <c r="D892" s="1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17"/>
      <c r="C893" s="17"/>
      <c r="D893" s="1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17"/>
      <c r="C894" s="17"/>
      <c r="D894" s="1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17"/>
      <c r="C895" s="17"/>
      <c r="D895" s="1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17"/>
      <c r="C896" s="17"/>
      <c r="D896" s="1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17"/>
      <c r="C897" s="17"/>
      <c r="D897" s="1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17"/>
      <c r="C898" s="17"/>
      <c r="D898" s="1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17"/>
      <c r="C899" s="17"/>
      <c r="D899" s="1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17"/>
      <c r="C900" s="17"/>
      <c r="D900" s="1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17"/>
      <c r="C901" s="17"/>
      <c r="D901" s="1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17"/>
      <c r="C902" s="17"/>
      <c r="D902" s="1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17"/>
      <c r="C903" s="17"/>
      <c r="D903" s="1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17"/>
      <c r="C904" s="17"/>
      <c r="D904" s="1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17"/>
      <c r="C905" s="17"/>
      <c r="D905" s="1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17"/>
      <c r="C906" s="17"/>
      <c r="D906" s="1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17"/>
      <c r="C907" s="17"/>
      <c r="D907" s="1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17"/>
      <c r="C908" s="17"/>
      <c r="D908" s="1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17"/>
      <c r="C909" s="17"/>
      <c r="D909" s="1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17"/>
      <c r="C910" s="17"/>
      <c r="D910" s="1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17"/>
      <c r="C911" s="17"/>
      <c r="D911" s="1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17"/>
      <c r="C912" s="17"/>
      <c r="D912" s="1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17"/>
      <c r="C913" s="17"/>
      <c r="D913" s="1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17"/>
      <c r="C914" s="17"/>
      <c r="D914" s="1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17"/>
      <c r="C915" s="17"/>
      <c r="D915" s="1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17"/>
      <c r="C916" s="17"/>
      <c r="D916" s="1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17"/>
      <c r="C917" s="17"/>
      <c r="D917" s="1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17"/>
      <c r="C918" s="17"/>
      <c r="D918" s="1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17"/>
      <c r="C919" s="17"/>
      <c r="D919" s="1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17"/>
      <c r="C920" s="17"/>
      <c r="D920" s="1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17"/>
      <c r="C921" s="17"/>
      <c r="D921" s="1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17"/>
      <c r="C922" s="17"/>
      <c r="D922" s="1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17"/>
      <c r="C923" s="17"/>
      <c r="D923" s="1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17"/>
      <c r="C924" s="17"/>
      <c r="D924" s="1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17"/>
      <c r="C925" s="17"/>
      <c r="D925" s="1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17"/>
      <c r="C926" s="17"/>
      <c r="D926" s="1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17"/>
      <c r="C927" s="17"/>
      <c r="D927" s="1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17"/>
      <c r="C928" s="17"/>
      <c r="D928" s="1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17"/>
      <c r="C929" s="17"/>
      <c r="D929" s="1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17"/>
      <c r="C930" s="17"/>
      <c r="D930" s="1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17"/>
      <c r="C931" s="17"/>
      <c r="D931" s="1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17"/>
      <c r="C932" s="17"/>
      <c r="D932" s="1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17"/>
      <c r="C933" s="17"/>
      <c r="D933" s="1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17"/>
      <c r="C934" s="17"/>
      <c r="D934" s="1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17"/>
      <c r="C935" s="17"/>
      <c r="D935" s="1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17"/>
      <c r="C936" s="17"/>
      <c r="D936" s="1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17"/>
      <c r="C937" s="17"/>
      <c r="D937" s="1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17"/>
      <c r="C938" s="17"/>
      <c r="D938" s="1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17"/>
      <c r="C939" s="17"/>
      <c r="D939" s="1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17"/>
      <c r="C940" s="17"/>
      <c r="D940" s="1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17"/>
      <c r="C941" s="17"/>
      <c r="D941" s="1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17"/>
      <c r="C942" s="17"/>
      <c r="D942" s="1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17"/>
      <c r="C943" s="17"/>
      <c r="D943" s="1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17"/>
      <c r="C944" s="17"/>
      <c r="D944" s="1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17"/>
      <c r="C945" s="17"/>
      <c r="D945" s="1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17"/>
      <c r="C946" s="17"/>
      <c r="D946" s="1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17"/>
      <c r="C947" s="17"/>
      <c r="D947" s="1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17"/>
      <c r="C948" s="17"/>
      <c r="D948" s="1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17"/>
      <c r="C949" s="17"/>
      <c r="D949" s="1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17"/>
      <c r="C950" s="17"/>
      <c r="D950" s="1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17"/>
      <c r="C951" s="17"/>
      <c r="D951" s="1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17"/>
      <c r="C952" s="17"/>
      <c r="D952" s="1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17"/>
      <c r="C953" s="17"/>
      <c r="D953" s="1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17"/>
      <c r="C954" s="17"/>
      <c r="D954" s="1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17"/>
      <c r="C955" s="17"/>
      <c r="D955" s="1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17"/>
      <c r="C956" s="17"/>
      <c r="D956" s="1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17"/>
      <c r="C957" s="17"/>
      <c r="D957" s="1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17"/>
      <c r="C958" s="17"/>
      <c r="D958" s="1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17"/>
      <c r="C959" s="17"/>
      <c r="D959" s="1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17"/>
      <c r="C960" s="17"/>
      <c r="D960" s="1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17"/>
      <c r="C961" s="17"/>
      <c r="D961" s="1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17"/>
      <c r="C962" s="17"/>
      <c r="D962" s="1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17"/>
      <c r="C963" s="17"/>
      <c r="D963" s="1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17"/>
      <c r="C964" s="17"/>
      <c r="D964" s="1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17"/>
      <c r="C965" s="17"/>
      <c r="D965" s="1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17"/>
      <c r="C966" s="17"/>
      <c r="D966" s="1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17"/>
      <c r="C967" s="17"/>
      <c r="D967" s="1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17"/>
      <c r="C968" s="17"/>
      <c r="D968" s="1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17"/>
      <c r="C969" s="17"/>
      <c r="D969" s="1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17"/>
      <c r="C970" s="17"/>
      <c r="D970" s="1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17"/>
      <c r="C971" s="17"/>
      <c r="D971" s="1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17"/>
      <c r="C972" s="17"/>
      <c r="D972" s="1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17"/>
      <c r="C973" s="17"/>
      <c r="D973" s="1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17"/>
      <c r="C974" s="17"/>
      <c r="D974" s="1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17"/>
      <c r="C975" s="17"/>
      <c r="D975" s="1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17"/>
      <c r="C976" s="17"/>
      <c r="D976" s="1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17"/>
      <c r="C977" s="17"/>
      <c r="D977" s="1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17"/>
      <c r="C978" s="17"/>
      <c r="D978" s="1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17"/>
      <c r="C979" s="17"/>
      <c r="D979" s="1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</sheetData>
  <hyperlinks>
    <hyperlink ref="F1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92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5" t="s">
        <v>12</v>
      </c>
      <c r="B1" s="55" t="s">
        <v>162</v>
      </c>
      <c r="C1" s="56" t="s">
        <v>163</v>
      </c>
      <c r="D1" s="57"/>
      <c r="E1" s="57"/>
      <c r="F1" s="57"/>
      <c r="G1" s="57"/>
      <c r="H1" s="58" t="s">
        <v>162</v>
      </c>
      <c r="I1" s="59" t="s">
        <v>164</v>
      </c>
      <c r="J1" s="59" t="s">
        <v>165</v>
      </c>
      <c r="K1" s="60"/>
      <c r="L1" s="60"/>
      <c r="M1" s="7"/>
      <c r="N1" s="7"/>
      <c r="O1" s="7"/>
      <c r="P1" s="7"/>
    </row>
    <row r="2" spans="1:16" ht="15.6" customHeight="1">
      <c r="A2" s="35" t="s">
        <v>44</v>
      </c>
      <c r="B2" s="36" t="s">
        <v>148</v>
      </c>
      <c r="C2" s="61">
        <f t="shared" ref="C2:C33" si="0">IFERROR(INDEX(J:J, MATCH(B2, H:H, 0)), 0)</f>
        <v>0</v>
      </c>
      <c r="D2" s="57"/>
      <c r="E2" s="57"/>
      <c r="F2" s="57"/>
      <c r="G2" s="62"/>
      <c r="H2" s="63" t="s">
        <v>148</v>
      </c>
      <c r="I2" s="64">
        <v>0</v>
      </c>
      <c r="J2" s="65">
        <f t="shared" ref="J2:J33" si="1">ROUND(I2*5%, 0)</f>
        <v>0</v>
      </c>
      <c r="K2" s="63"/>
      <c r="L2" s="66"/>
      <c r="M2" s="7"/>
      <c r="N2" s="7"/>
      <c r="O2" s="7"/>
      <c r="P2" s="7"/>
    </row>
    <row r="3" spans="1:16" ht="15.6" customHeight="1">
      <c r="A3" s="35" t="s">
        <v>44</v>
      </c>
      <c r="B3" s="36" t="s">
        <v>99</v>
      </c>
      <c r="C3" s="61">
        <f t="shared" si="0"/>
        <v>6601</v>
      </c>
      <c r="D3" s="57"/>
      <c r="E3" s="67"/>
      <c r="F3" s="57"/>
      <c r="G3" s="62"/>
      <c r="H3" s="63" t="s">
        <v>99</v>
      </c>
      <c r="I3" s="64">
        <v>132013</v>
      </c>
      <c r="J3" s="65">
        <f t="shared" si="1"/>
        <v>6601</v>
      </c>
      <c r="K3" s="63"/>
      <c r="L3" s="66"/>
      <c r="M3" s="7"/>
      <c r="N3" s="7"/>
      <c r="O3" s="7"/>
      <c r="P3" s="7"/>
    </row>
    <row r="4" spans="1:16" ht="15.6" customHeight="1">
      <c r="A4" s="35" t="s">
        <v>44</v>
      </c>
      <c r="B4" s="41" t="s">
        <v>101</v>
      </c>
      <c r="C4" s="61">
        <f t="shared" si="0"/>
        <v>7700</v>
      </c>
      <c r="D4" s="68"/>
      <c r="E4" s="67"/>
      <c r="F4" s="68"/>
      <c r="G4" s="62"/>
      <c r="H4" s="63" t="s">
        <v>101</v>
      </c>
      <c r="I4" s="64">
        <v>154000</v>
      </c>
      <c r="J4" s="65">
        <f t="shared" si="1"/>
        <v>7700</v>
      </c>
      <c r="K4" s="63"/>
      <c r="L4" s="66"/>
      <c r="M4" s="7"/>
      <c r="N4" s="7"/>
      <c r="O4" s="7"/>
      <c r="P4" s="7"/>
    </row>
    <row r="5" spans="1:16" ht="15.6" customHeight="1">
      <c r="A5" s="35" t="s">
        <v>44</v>
      </c>
      <c r="B5" s="36" t="s">
        <v>115</v>
      </c>
      <c r="C5" s="61">
        <f t="shared" si="0"/>
        <v>11205</v>
      </c>
      <c r="D5" s="68"/>
      <c r="E5" s="67"/>
      <c r="F5" s="68"/>
      <c r="G5" s="62"/>
      <c r="H5" s="63" t="s">
        <v>115</v>
      </c>
      <c r="I5" s="64">
        <v>224100</v>
      </c>
      <c r="J5" s="65">
        <f t="shared" si="1"/>
        <v>11205</v>
      </c>
      <c r="K5" s="63"/>
      <c r="L5" s="66"/>
      <c r="M5" s="7"/>
      <c r="N5" s="7"/>
      <c r="O5" s="7"/>
      <c r="P5" s="7"/>
    </row>
    <row r="6" spans="1:16" ht="15.6" customHeight="1">
      <c r="A6" s="35" t="s">
        <v>44</v>
      </c>
      <c r="B6" s="36" t="s">
        <v>103</v>
      </c>
      <c r="C6" s="61">
        <f t="shared" si="0"/>
        <v>0</v>
      </c>
      <c r="D6" s="68"/>
      <c r="E6" s="67"/>
      <c r="F6" s="68"/>
      <c r="G6" s="62"/>
      <c r="H6" s="63" t="s">
        <v>103</v>
      </c>
      <c r="I6" s="64">
        <v>0</v>
      </c>
      <c r="J6" s="65">
        <f t="shared" si="1"/>
        <v>0</v>
      </c>
      <c r="K6" s="63"/>
      <c r="L6" s="66"/>
      <c r="M6" s="7"/>
      <c r="N6" s="7"/>
      <c r="O6" s="7"/>
      <c r="P6" s="7"/>
    </row>
    <row r="7" spans="1:16" ht="15.6" customHeight="1">
      <c r="A7" s="35" t="s">
        <v>44</v>
      </c>
      <c r="B7" s="36" t="s">
        <v>105</v>
      </c>
      <c r="C7" s="61">
        <f t="shared" si="0"/>
        <v>18300</v>
      </c>
      <c r="D7" s="68"/>
      <c r="E7" s="67"/>
      <c r="F7" s="68"/>
      <c r="G7" s="62"/>
      <c r="H7" s="63" t="s">
        <v>105</v>
      </c>
      <c r="I7" s="64">
        <v>366000</v>
      </c>
      <c r="J7" s="65">
        <f t="shared" si="1"/>
        <v>18300</v>
      </c>
      <c r="K7" s="69"/>
      <c r="L7" s="69"/>
      <c r="M7" s="7"/>
      <c r="N7" s="7"/>
      <c r="O7" s="7"/>
      <c r="P7" s="7"/>
    </row>
    <row r="8" spans="1:16" ht="15.6" customHeight="1">
      <c r="A8" s="35" t="s">
        <v>44</v>
      </c>
      <c r="B8" s="36" t="s">
        <v>106</v>
      </c>
      <c r="C8" s="61">
        <f t="shared" si="0"/>
        <v>46851</v>
      </c>
      <c r="D8" s="68"/>
      <c r="E8" s="67"/>
      <c r="F8" s="68"/>
      <c r="G8" s="62"/>
      <c r="H8" s="63" t="s">
        <v>106</v>
      </c>
      <c r="I8" s="64">
        <v>937027</v>
      </c>
      <c r="J8" s="65">
        <f t="shared" si="1"/>
        <v>46851</v>
      </c>
      <c r="K8" s="69"/>
      <c r="L8" s="69"/>
      <c r="M8" s="7"/>
      <c r="N8" s="7"/>
      <c r="O8" s="7"/>
      <c r="P8" s="7"/>
    </row>
    <row r="9" spans="1:16" ht="15.6" customHeight="1">
      <c r="A9" s="35" t="s">
        <v>46</v>
      </c>
      <c r="B9" s="36" t="s">
        <v>107</v>
      </c>
      <c r="C9" s="61">
        <f t="shared" si="0"/>
        <v>14067</v>
      </c>
      <c r="D9" s="68"/>
      <c r="E9" s="67"/>
      <c r="F9" s="68"/>
      <c r="G9" s="62"/>
      <c r="H9" s="63" t="s">
        <v>107</v>
      </c>
      <c r="I9" s="64">
        <v>281343</v>
      </c>
      <c r="J9" s="65">
        <f t="shared" si="1"/>
        <v>14067</v>
      </c>
      <c r="K9" s="69"/>
      <c r="L9" s="69"/>
      <c r="M9" s="7"/>
      <c r="N9" s="7"/>
      <c r="O9" s="7"/>
      <c r="P9" s="7"/>
    </row>
    <row r="10" spans="1:16" ht="15.6" customHeight="1">
      <c r="A10" s="35" t="s">
        <v>46</v>
      </c>
      <c r="B10" s="36" t="s">
        <v>120</v>
      </c>
      <c r="C10" s="61">
        <f t="shared" si="0"/>
        <v>0</v>
      </c>
      <c r="D10" s="68"/>
      <c r="E10" s="67"/>
      <c r="F10" s="68"/>
      <c r="G10" s="62"/>
      <c r="H10" s="63" t="s">
        <v>120</v>
      </c>
      <c r="I10" s="64">
        <v>0</v>
      </c>
      <c r="J10" s="65">
        <f t="shared" si="1"/>
        <v>0</v>
      </c>
      <c r="K10" s="69"/>
      <c r="L10" s="69"/>
      <c r="M10" s="7"/>
      <c r="N10" s="7"/>
      <c r="O10" s="7"/>
      <c r="P10" s="7"/>
    </row>
    <row r="11" spans="1:16" ht="15.6" customHeight="1">
      <c r="A11" s="35" t="s">
        <v>46</v>
      </c>
      <c r="B11" s="36" t="s">
        <v>109</v>
      </c>
      <c r="C11" s="61">
        <f t="shared" si="0"/>
        <v>7550</v>
      </c>
      <c r="D11" s="68"/>
      <c r="E11" s="67"/>
      <c r="F11" s="68"/>
      <c r="G11" s="62"/>
      <c r="H11" s="63" t="s">
        <v>109</v>
      </c>
      <c r="I11" s="64">
        <v>151000</v>
      </c>
      <c r="J11" s="65">
        <f t="shared" si="1"/>
        <v>7550</v>
      </c>
      <c r="K11" s="69"/>
      <c r="L11" s="69"/>
      <c r="M11" s="7"/>
      <c r="N11" s="7"/>
      <c r="O11" s="7"/>
      <c r="P11" s="7"/>
    </row>
    <row r="12" spans="1:16" ht="15.6" customHeight="1">
      <c r="A12" s="35" t="s">
        <v>46</v>
      </c>
      <c r="B12" s="41" t="s">
        <v>111</v>
      </c>
      <c r="C12" s="61">
        <f t="shared" si="0"/>
        <v>4035</v>
      </c>
      <c r="D12" s="68"/>
      <c r="E12" s="67"/>
      <c r="F12" s="68"/>
      <c r="G12" s="62"/>
      <c r="H12" s="63" t="s">
        <v>111</v>
      </c>
      <c r="I12" s="64">
        <v>80700</v>
      </c>
      <c r="J12" s="65">
        <f t="shared" si="1"/>
        <v>4035</v>
      </c>
      <c r="K12" s="69"/>
      <c r="L12" s="69"/>
      <c r="M12" s="7"/>
      <c r="N12" s="7"/>
      <c r="O12" s="7"/>
      <c r="P12" s="7"/>
    </row>
    <row r="13" spans="1:16" ht="15.6" customHeight="1">
      <c r="A13" s="35" t="s">
        <v>46</v>
      </c>
      <c r="B13" s="41" t="s">
        <v>151</v>
      </c>
      <c r="C13" s="61">
        <f t="shared" si="0"/>
        <v>0</v>
      </c>
      <c r="D13" s="68"/>
      <c r="E13" s="67"/>
      <c r="F13" s="68"/>
      <c r="G13" s="62"/>
      <c r="H13" s="63" t="s">
        <v>151</v>
      </c>
      <c r="I13" s="64">
        <v>0</v>
      </c>
      <c r="J13" s="65">
        <f t="shared" si="1"/>
        <v>0</v>
      </c>
      <c r="K13" s="69"/>
      <c r="L13" s="69"/>
      <c r="M13" s="7"/>
      <c r="N13" s="7"/>
      <c r="O13" s="7"/>
      <c r="P13" s="7"/>
    </row>
    <row r="14" spans="1:16" ht="15.6" customHeight="1">
      <c r="A14" s="35" t="s">
        <v>46</v>
      </c>
      <c r="B14" s="41" t="s">
        <v>112</v>
      </c>
      <c r="C14" s="61">
        <f t="shared" si="0"/>
        <v>40230</v>
      </c>
      <c r="D14" s="68"/>
      <c r="E14" s="67"/>
      <c r="F14" s="68"/>
      <c r="G14" s="62"/>
      <c r="H14" s="63" t="s">
        <v>112</v>
      </c>
      <c r="I14" s="64">
        <v>804600</v>
      </c>
      <c r="J14" s="65">
        <f t="shared" si="1"/>
        <v>40230</v>
      </c>
      <c r="K14" s="69"/>
      <c r="L14" s="69"/>
      <c r="M14" s="7"/>
      <c r="N14" s="7"/>
      <c r="O14" s="7"/>
      <c r="P14" s="7"/>
    </row>
    <row r="15" spans="1:16" ht="15.6" customHeight="1">
      <c r="A15" s="35" t="s">
        <v>46</v>
      </c>
      <c r="B15" s="41" t="s">
        <v>113</v>
      </c>
      <c r="C15" s="61">
        <f t="shared" si="0"/>
        <v>37807</v>
      </c>
      <c r="D15" s="68"/>
      <c r="E15" s="67"/>
      <c r="F15" s="68"/>
      <c r="G15" s="62"/>
      <c r="H15" s="63" t="s">
        <v>113</v>
      </c>
      <c r="I15" s="64">
        <v>756133</v>
      </c>
      <c r="J15" s="65">
        <f t="shared" si="1"/>
        <v>37807</v>
      </c>
      <c r="K15" s="69"/>
      <c r="L15" s="69"/>
      <c r="M15" s="7"/>
      <c r="N15" s="7"/>
      <c r="O15" s="7"/>
      <c r="P15" s="7"/>
    </row>
    <row r="16" spans="1:16" ht="15.6" customHeight="1">
      <c r="A16" s="35" t="s">
        <v>47</v>
      </c>
      <c r="B16" s="41" t="s">
        <v>114</v>
      </c>
      <c r="C16" s="61">
        <f t="shared" si="0"/>
        <v>107427</v>
      </c>
      <c r="D16" s="68"/>
      <c r="E16" s="67"/>
      <c r="F16" s="68"/>
      <c r="G16" s="62"/>
      <c r="H16" s="63" t="s">
        <v>114</v>
      </c>
      <c r="I16" s="64">
        <v>2148547</v>
      </c>
      <c r="J16" s="65">
        <f t="shared" si="1"/>
        <v>107427</v>
      </c>
      <c r="K16" s="69"/>
      <c r="L16" s="69"/>
      <c r="M16" s="7"/>
      <c r="N16" s="7"/>
      <c r="O16" s="7"/>
      <c r="P16" s="7"/>
    </row>
    <row r="17" spans="1:16" ht="15.6" customHeight="1">
      <c r="A17" s="35" t="s">
        <v>47</v>
      </c>
      <c r="B17" s="36" t="s">
        <v>115</v>
      </c>
      <c r="C17" s="61">
        <f t="shared" si="0"/>
        <v>11205</v>
      </c>
      <c r="D17" s="68"/>
      <c r="E17" s="67"/>
      <c r="F17" s="68"/>
      <c r="G17" s="62"/>
      <c r="H17" s="63" t="s">
        <v>115</v>
      </c>
      <c r="I17" s="64">
        <v>0</v>
      </c>
      <c r="J17" s="65">
        <f t="shared" si="1"/>
        <v>0</v>
      </c>
      <c r="K17" s="69"/>
      <c r="L17" s="69"/>
      <c r="M17" s="7"/>
      <c r="N17" s="7"/>
      <c r="O17" s="7"/>
      <c r="P17" s="7"/>
    </row>
    <row r="18" spans="1:16" ht="15.6" customHeight="1">
      <c r="A18" s="35" t="s">
        <v>47</v>
      </c>
      <c r="B18" s="36" t="s">
        <v>116</v>
      </c>
      <c r="C18" s="61">
        <f t="shared" si="0"/>
        <v>15362</v>
      </c>
      <c r="D18" s="68"/>
      <c r="E18" s="67"/>
      <c r="F18" s="68"/>
      <c r="G18" s="62"/>
      <c r="H18" s="63" t="s">
        <v>116</v>
      </c>
      <c r="I18" s="64">
        <v>307244</v>
      </c>
      <c r="J18" s="65">
        <f t="shared" si="1"/>
        <v>15362</v>
      </c>
      <c r="K18" s="69"/>
      <c r="L18" s="69"/>
      <c r="M18" s="7"/>
      <c r="N18" s="7"/>
      <c r="O18" s="7"/>
      <c r="P18" s="7"/>
    </row>
    <row r="19" spans="1:16" ht="15.6" customHeight="1">
      <c r="A19" s="35" t="s">
        <v>47</v>
      </c>
      <c r="B19" s="36" t="s">
        <v>117</v>
      </c>
      <c r="C19" s="61">
        <f t="shared" si="0"/>
        <v>68625</v>
      </c>
      <c r="D19" s="7"/>
      <c r="E19" s="67"/>
      <c r="F19" s="7"/>
      <c r="G19" s="62"/>
      <c r="H19" s="63" t="s">
        <v>117</v>
      </c>
      <c r="I19" s="65">
        <v>1372504</v>
      </c>
      <c r="J19" s="65">
        <f t="shared" si="1"/>
        <v>68625</v>
      </c>
      <c r="K19" s="69"/>
      <c r="L19" s="69"/>
      <c r="M19" s="7"/>
      <c r="N19" s="7"/>
      <c r="O19" s="7"/>
      <c r="P19" s="7"/>
    </row>
    <row r="20" spans="1:16" ht="15.6" customHeight="1">
      <c r="A20" s="35" t="s">
        <v>47</v>
      </c>
      <c r="B20" s="36" t="s">
        <v>118</v>
      </c>
      <c r="C20" s="61">
        <f t="shared" si="0"/>
        <v>0</v>
      </c>
      <c r="D20" s="7"/>
      <c r="E20" s="67"/>
      <c r="F20" s="7"/>
      <c r="G20" s="62"/>
      <c r="H20" s="69" t="s">
        <v>118</v>
      </c>
      <c r="I20" s="65">
        <v>0</v>
      </c>
      <c r="J20" s="65">
        <f t="shared" si="1"/>
        <v>0</v>
      </c>
      <c r="K20" s="69"/>
      <c r="L20" s="69"/>
      <c r="M20" s="7"/>
      <c r="N20" s="7"/>
      <c r="O20" s="7"/>
      <c r="P20" s="7"/>
    </row>
    <row r="21" spans="1:16" ht="15.6" customHeight="1">
      <c r="A21" s="35" t="s">
        <v>48</v>
      </c>
      <c r="B21" s="36" t="s">
        <v>120</v>
      </c>
      <c r="C21" s="61">
        <f t="shared" si="0"/>
        <v>0</v>
      </c>
      <c r="D21" s="7"/>
      <c r="E21" s="67"/>
      <c r="F21" s="7"/>
      <c r="G21" s="62"/>
      <c r="H21" s="69" t="s">
        <v>120</v>
      </c>
      <c r="I21" s="65">
        <v>0</v>
      </c>
      <c r="J21" s="65">
        <f t="shared" si="1"/>
        <v>0</v>
      </c>
      <c r="K21" s="69"/>
      <c r="L21" s="69"/>
      <c r="M21" s="7"/>
      <c r="N21" s="7"/>
      <c r="O21" s="7"/>
      <c r="P21" s="7"/>
    </row>
    <row r="22" spans="1:16" ht="15.6" customHeight="1">
      <c r="A22" s="35" t="s">
        <v>48</v>
      </c>
      <c r="B22" s="36" t="s">
        <v>121</v>
      </c>
      <c r="C22" s="61">
        <f t="shared" si="0"/>
        <v>28709</v>
      </c>
      <c r="D22" s="7"/>
      <c r="E22" s="67"/>
      <c r="F22" s="7"/>
      <c r="G22" s="62"/>
      <c r="H22" s="69" t="s">
        <v>121</v>
      </c>
      <c r="I22" s="65">
        <v>574171</v>
      </c>
      <c r="J22" s="65">
        <f t="shared" si="1"/>
        <v>28709</v>
      </c>
      <c r="K22" s="69"/>
      <c r="L22" s="69"/>
      <c r="M22" s="7"/>
      <c r="N22" s="7"/>
      <c r="O22" s="7"/>
      <c r="P22" s="7"/>
    </row>
    <row r="23" spans="1:16" ht="15.6" customHeight="1">
      <c r="A23" s="35" t="s">
        <v>48</v>
      </c>
      <c r="B23" s="36" t="s">
        <v>122</v>
      </c>
      <c r="C23" s="61">
        <f t="shared" si="0"/>
        <v>1690</v>
      </c>
      <c r="D23" s="7"/>
      <c r="E23" s="67"/>
      <c r="F23" s="7"/>
      <c r="G23" s="62"/>
      <c r="H23" s="69" t="s">
        <v>122</v>
      </c>
      <c r="I23" s="65">
        <v>33800</v>
      </c>
      <c r="J23" s="65">
        <f t="shared" si="1"/>
        <v>1690</v>
      </c>
      <c r="K23" s="69"/>
      <c r="L23" s="69"/>
      <c r="M23" s="7"/>
      <c r="N23" s="7"/>
      <c r="O23" s="7"/>
      <c r="P23" s="7"/>
    </row>
    <row r="24" spans="1:16" ht="15.6" customHeight="1">
      <c r="A24" s="35" t="s">
        <v>48</v>
      </c>
      <c r="B24" s="36" t="s">
        <v>123</v>
      </c>
      <c r="C24" s="61">
        <f t="shared" si="0"/>
        <v>46354</v>
      </c>
      <c r="D24" s="7"/>
      <c r="E24" s="67"/>
      <c r="F24" s="7"/>
      <c r="G24" s="62"/>
      <c r="H24" s="69" t="s">
        <v>123</v>
      </c>
      <c r="I24" s="65">
        <v>927075</v>
      </c>
      <c r="J24" s="65">
        <f t="shared" si="1"/>
        <v>46354</v>
      </c>
      <c r="K24" s="69"/>
      <c r="L24" s="69"/>
      <c r="M24" s="7"/>
      <c r="N24" s="7"/>
      <c r="O24" s="7"/>
      <c r="P24" s="7"/>
    </row>
    <row r="25" spans="1:16" ht="15.6" customHeight="1">
      <c r="A25" s="35" t="s">
        <v>48</v>
      </c>
      <c r="B25" s="36" t="s">
        <v>151</v>
      </c>
      <c r="C25" s="61">
        <f t="shared" si="0"/>
        <v>0</v>
      </c>
      <c r="D25" s="7"/>
      <c r="E25" s="67"/>
      <c r="F25" s="7"/>
      <c r="G25" s="62"/>
      <c r="H25" s="69" t="s">
        <v>151</v>
      </c>
      <c r="I25" s="65">
        <v>0</v>
      </c>
      <c r="J25" s="65">
        <f t="shared" si="1"/>
        <v>0</v>
      </c>
      <c r="K25" s="69"/>
      <c r="L25" s="69"/>
      <c r="M25" s="7"/>
      <c r="N25" s="7"/>
      <c r="O25" s="7"/>
      <c r="P25" s="7"/>
    </row>
    <row r="26" spans="1:16" ht="15.6" customHeight="1">
      <c r="A26" s="35" t="s">
        <v>48</v>
      </c>
      <c r="B26" s="36" t="s">
        <v>125</v>
      </c>
      <c r="C26" s="61">
        <f t="shared" si="0"/>
        <v>35008</v>
      </c>
      <c r="D26" s="7"/>
      <c r="E26" s="67"/>
      <c r="F26" s="7"/>
      <c r="G26" s="62"/>
      <c r="H26" s="69" t="s">
        <v>125</v>
      </c>
      <c r="I26" s="65">
        <v>700168</v>
      </c>
      <c r="J26" s="65">
        <f t="shared" si="1"/>
        <v>35008</v>
      </c>
      <c r="K26" s="69"/>
      <c r="L26" s="69"/>
      <c r="M26" s="7"/>
      <c r="N26" s="7"/>
      <c r="O26" s="7"/>
      <c r="P26" s="7"/>
    </row>
    <row r="27" spans="1:16" ht="15.6" customHeight="1">
      <c r="A27" s="35" t="s">
        <v>48</v>
      </c>
      <c r="B27" s="36" t="s">
        <v>116</v>
      </c>
      <c r="C27" s="61">
        <f t="shared" si="0"/>
        <v>15362</v>
      </c>
      <c r="D27" s="7"/>
      <c r="E27" s="67"/>
      <c r="F27" s="7"/>
      <c r="G27" s="62"/>
      <c r="H27" s="69" t="s">
        <v>116</v>
      </c>
      <c r="I27" s="65">
        <v>19000</v>
      </c>
      <c r="J27" s="65">
        <f t="shared" si="1"/>
        <v>950</v>
      </c>
      <c r="K27" s="69"/>
      <c r="L27" s="69"/>
      <c r="M27" s="7"/>
      <c r="N27" s="7"/>
      <c r="O27" s="7"/>
      <c r="P27" s="7"/>
    </row>
    <row r="28" spans="1:16" ht="15.6" customHeight="1">
      <c r="A28" s="35" t="s">
        <v>48</v>
      </c>
      <c r="B28" s="36" t="s">
        <v>126</v>
      </c>
      <c r="C28" s="61">
        <f t="shared" si="0"/>
        <v>0</v>
      </c>
      <c r="D28" s="7"/>
      <c r="E28" s="67"/>
      <c r="F28" s="7"/>
      <c r="G28" s="62"/>
      <c r="H28" s="69" t="s">
        <v>126</v>
      </c>
      <c r="I28" s="65">
        <v>0</v>
      </c>
      <c r="J28" s="65">
        <f t="shared" si="1"/>
        <v>0</v>
      </c>
      <c r="K28" s="69"/>
      <c r="L28" s="69"/>
      <c r="M28" s="7"/>
      <c r="N28" s="7"/>
      <c r="O28" s="7"/>
      <c r="P28" s="7"/>
    </row>
    <row r="29" spans="1:16" ht="15.6" customHeight="1">
      <c r="A29" s="35" t="s">
        <v>49</v>
      </c>
      <c r="B29" s="36" t="s">
        <v>128</v>
      </c>
      <c r="C29" s="61">
        <f t="shared" si="0"/>
        <v>12626</v>
      </c>
      <c r="D29" s="7"/>
      <c r="E29" s="67"/>
      <c r="F29" s="7"/>
      <c r="G29" s="62"/>
      <c r="H29" s="69" t="s">
        <v>128</v>
      </c>
      <c r="I29" s="65">
        <v>252514</v>
      </c>
      <c r="J29" s="65">
        <f t="shared" si="1"/>
        <v>12626</v>
      </c>
      <c r="K29" s="69"/>
      <c r="L29" s="69"/>
      <c r="M29" s="7"/>
      <c r="N29" s="7"/>
      <c r="O29" s="7"/>
      <c r="P29" s="7"/>
    </row>
    <row r="30" spans="1:16" ht="15.6" customHeight="1">
      <c r="A30" s="35" t="s">
        <v>49</v>
      </c>
      <c r="B30" s="36" t="s">
        <v>129</v>
      </c>
      <c r="C30" s="61">
        <f t="shared" si="0"/>
        <v>9105</v>
      </c>
      <c r="D30" s="7"/>
      <c r="E30" s="67"/>
      <c r="F30" s="7"/>
      <c r="G30" s="62"/>
      <c r="H30" s="69" t="s">
        <v>129</v>
      </c>
      <c r="I30" s="65">
        <v>182100</v>
      </c>
      <c r="J30" s="65">
        <f t="shared" si="1"/>
        <v>9105</v>
      </c>
      <c r="K30" s="69"/>
      <c r="L30" s="69"/>
      <c r="M30" s="7"/>
      <c r="N30" s="7"/>
      <c r="O30" s="7"/>
      <c r="P30" s="7"/>
    </row>
    <row r="31" spans="1:16" ht="15.6" customHeight="1">
      <c r="A31" s="35" t="s">
        <v>49</v>
      </c>
      <c r="B31" s="36" t="s">
        <v>130</v>
      </c>
      <c r="C31" s="61">
        <f t="shared" si="0"/>
        <v>2500</v>
      </c>
      <c r="D31" s="7"/>
      <c r="E31" s="67"/>
      <c r="F31" s="7"/>
      <c r="G31" s="62"/>
      <c r="H31" s="69" t="s">
        <v>130</v>
      </c>
      <c r="I31" s="65">
        <v>50000</v>
      </c>
      <c r="J31" s="65">
        <f t="shared" si="1"/>
        <v>2500</v>
      </c>
      <c r="K31" s="69"/>
      <c r="L31" s="69"/>
      <c r="M31" s="7"/>
      <c r="N31" s="7"/>
      <c r="O31" s="7"/>
      <c r="P31" s="7"/>
    </row>
    <row r="32" spans="1:16" ht="15.6" customHeight="1">
      <c r="A32" s="35" t="s">
        <v>49</v>
      </c>
      <c r="B32" s="36" t="s">
        <v>131</v>
      </c>
      <c r="C32" s="61">
        <f t="shared" si="0"/>
        <v>0</v>
      </c>
      <c r="D32" s="7"/>
      <c r="E32" s="67"/>
      <c r="F32" s="7"/>
      <c r="G32" s="62"/>
      <c r="H32" s="69" t="s">
        <v>131</v>
      </c>
      <c r="I32" s="65">
        <v>0</v>
      </c>
      <c r="J32" s="65">
        <f t="shared" si="1"/>
        <v>0</v>
      </c>
      <c r="K32" s="69"/>
      <c r="L32" s="69"/>
      <c r="M32" s="7"/>
      <c r="N32" s="7"/>
      <c r="O32" s="7"/>
      <c r="P32" s="7"/>
    </row>
    <row r="33" spans="1:16" ht="15.6" customHeight="1">
      <c r="A33" s="35" t="s">
        <v>49</v>
      </c>
      <c r="B33" s="36" t="s">
        <v>146</v>
      </c>
      <c r="C33" s="61">
        <f t="shared" si="0"/>
        <v>0</v>
      </c>
      <c r="D33" s="7"/>
      <c r="E33" s="67"/>
      <c r="F33" s="7"/>
      <c r="G33" s="62"/>
      <c r="H33" s="69" t="s">
        <v>146</v>
      </c>
      <c r="I33" s="65">
        <v>0</v>
      </c>
      <c r="J33" s="65">
        <f t="shared" si="1"/>
        <v>0</v>
      </c>
      <c r="K33" s="69"/>
      <c r="L33" s="69"/>
      <c r="M33" s="7"/>
      <c r="N33" s="7"/>
      <c r="O33" s="7"/>
      <c r="P33" s="7"/>
    </row>
    <row r="34" spans="1:16" ht="15.6" customHeight="1">
      <c r="A34" s="35" t="s">
        <v>49</v>
      </c>
      <c r="B34" s="36" t="s">
        <v>132</v>
      </c>
      <c r="C34" s="61">
        <f t="shared" ref="C34:C65" si="2">IFERROR(INDEX(J:J, MATCH(B34, H:H, 0)), 0)</f>
        <v>150484</v>
      </c>
      <c r="D34" s="7"/>
      <c r="E34" s="67"/>
      <c r="F34" s="7"/>
      <c r="G34" s="62"/>
      <c r="H34" s="69" t="s">
        <v>132</v>
      </c>
      <c r="I34" s="65">
        <v>3009676</v>
      </c>
      <c r="J34" s="65">
        <f t="shared" ref="J34:J65" si="3">ROUND(I34*5%, 0)</f>
        <v>150484</v>
      </c>
      <c r="K34" s="69"/>
      <c r="L34" s="69"/>
      <c r="M34" s="7"/>
      <c r="N34" s="7"/>
      <c r="O34" s="7"/>
      <c r="P34" s="7"/>
    </row>
    <row r="35" spans="1:16" ht="15.6" customHeight="1">
      <c r="A35" s="35" t="s">
        <v>50</v>
      </c>
      <c r="B35" s="36" t="s">
        <v>143</v>
      </c>
      <c r="C35" s="61">
        <f t="shared" si="2"/>
        <v>0</v>
      </c>
      <c r="D35" s="7"/>
      <c r="E35" s="67"/>
      <c r="F35" s="7"/>
      <c r="G35" s="62"/>
      <c r="H35" s="69" t="s">
        <v>143</v>
      </c>
      <c r="I35" s="65">
        <v>0</v>
      </c>
      <c r="J35" s="65">
        <f t="shared" si="3"/>
        <v>0</v>
      </c>
      <c r="K35" s="69"/>
      <c r="L35" s="69"/>
      <c r="M35" s="7"/>
      <c r="N35" s="7"/>
      <c r="O35" s="7"/>
      <c r="P35" s="7"/>
    </row>
    <row r="36" spans="1:16" ht="15.6" customHeight="1">
      <c r="A36" s="35" t="s">
        <v>50</v>
      </c>
      <c r="B36" s="36" t="s">
        <v>133</v>
      </c>
      <c r="C36" s="61">
        <f t="shared" si="2"/>
        <v>31259</v>
      </c>
      <c r="D36" s="7"/>
      <c r="E36" s="67"/>
      <c r="F36" s="7"/>
      <c r="G36" s="62"/>
      <c r="H36" s="69" t="s">
        <v>133</v>
      </c>
      <c r="I36" s="65">
        <v>625175</v>
      </c>
      <c r="J36" s="65">
        <f t="shared" si="3"/>
        <v>31259</v>
      </c>
      <c r="K36" s="69"/>
      <c r="L36" s="69"/>
      <c r="M36" s="7"/>
      <c r="N36" s="7"/>
      <c r="O36" s="7"/>
      <c r="P36" s="7"/>
    </row>
    <row r="37" spans="1:16" ht="15.6" customHeight="1">
      <c r="A37" s="35" t="s">
        <v>50</v>
      </c>
      <c r="B37" s="36" t="s">
        <v>134</v>
      </c>
      <c r="C37" s="61">
        <f t="shared" si="2"/>
        <v>130696</v>
      </c>
      <c r="D37" s="7"/>
      <c r="E37" s="67"/>
      <c r="F37" s="7"/>
      <c r="G37" s="62"/>
      <c r="H37" s="69" t="s">
        <v>134</v>
      </c>
      <c r="I37" s="65">
        <v>2613919</v>
      </c>
      <c r="J37" s="65">
        <f t="shared" si="3"/>
        <v>130696</v>
      </c>
      <c r="K37" s="69"/>
      <c r="L37" s="69"/>
      <c r="M37" s="7"/>
      <c r="N37" s="7"/>
      <c r="O37" s="7"/>
      <c r="P37" s="7"/>
    </row>
    <row r="38" spans="1:16" ht="15.6" customHeight="1">
      <c r="A38" s="35" t="s">
        <v>50</v>
      </c>
      <c r="B38" s="36" t="s">
        <v>135</v>
      </c>
      <c r="C38" s="61">
        <f t="shared" si="2"/>
        <v>29087</v>
      </c>
      <c r="D38" s="7"/>
      <c r="E38" s="67"/>
      <c r="F38" s="7"/>
      <c r="G38" s="62"/>
      <c r="H38" s="69" t="s">
        <v>135</v>
      </c>
      <c r="I38" s="65">
        <v>581741</v>
      </c>
      <c r="J38" s="65">
        <f t="shared" si="3"/>
        <v>29087</v>
      </c>
      <c r="K38" s="69"/>
      <c r="L38" s="69"/>
      <c r="M38" s="7"/>
      <c r="N38" s="7"/>
      <c r="O38" s="7"/>
      <c r="P38" s="7"/>
    </row>
    <row r="39" spans="1:16" ht="15.6" customHeight="1">
      <c r="A39" s="35" t="s">
        <v>50</v>
      </c>
      <c r="B39" s="36" t="s">
        <v>151</v>
      </c>
      <c r="C39" s="61">
        <f t="shared" si="2"/>
        <v>0</v>
      </c>
      <c r="D39" s="7"/>
      <c r="E39" s="67"/>
      <c r="F39" s="7"/>
      <c r="G39" s="62"/>
      <c r="H39" s="69" t="s">
        <v>151</v>
      </c>
      <c r="I39" s="65">
        <v>8400</v>
      </c>
      <c r="J39" s="65">
        <f t="shared" si="3"/>
        <v>420</v>
      </c>
      <c r="K39" s="69"/>
      <c r="L39" s="69"/>
      <c r="M39" s="7"/>
      <c r="N39" s="7"/>
      <c r="O39" s="7"/>
      <c r="P39" s="7"/>
    </row>
    <row r="40" spans="1:16" ht="15.6" customHeight="1">
      <c r="A40" s="35" t="s">
        <v>50</v>
      </c>
      <c r="B40" s="36" t="s">
        <v>136</v>
      </c>
      <c r="C40" s="61">
        <f t="shared" si="2"/>
        <v>13341</v>
      </c>
      <c r="D40" s="7"/>
      <c r="E40" s="67"/>
      <c r="F40" s="7"/>
      <c r="G40" s="62"/>
      <c r="H40" s="69" t="s">
        <v>136</v>
      </c>
      <c r="I40" s="65">
        <v>266821</v>
      </c>
      <c r="J40" s="65">
        <f t="shared" si="3"/>
        <v>13341</v>
      </c>
      <c r="K40" s="69"/>
      <c r="L40" s="69"/>
      <c r="M40" s="7"/>
      <c r="N40" s="7"/>
      <c r="O40" s="7"/>
      <c r="P40" s="7"/>
    </row>
    <row r="41" spans="1:16" ht="15.6" customHeight="1">
      <c r="A41" s="35" t="s">
        <v>50</v>
      </c>
      <c r="B41" s="36" t="s">
        <v>116</v>
      </c>
      <c r="C41" s="61">
        <f t="shared" si="2"/>
        <v>15362</v>
      </c>
      <c r="D41" s="7"/>
      <c r="E41" s="67"/>
      <c r="F41" s="7"/>
      <c r="G41" s="62"/>
      <c r="H41" s="69" t="s">
        <v>116</v>
      </c>
      <c r="I41" s="65">
        <v>0</v>
      </c>
      <c r="J41" s="65">
        <f t="shared" si="3"/>
        <v>0</v>
      </c>
      <c r="K41" s="69"/>
      <c r="L41" s="69"/>
      <c r="M41" s="7"/>
      <c r="N41" s="7"/>
      <c r="O41" s="7"/>
      <c r="P41" s="7"/>
    </row>
    <row r="42" spans="1:16" ht="15.6" customHeight="1">
      <c r="A42" s="35" t="s">
        <v>50</v>
      </c>
      <c r="B42" s="36" t="s">
        <v>137</v>
      </c>
      <c r="C42" s="61">
        <f t="shared" si="2"/>
        <v>0</v>
      </c>
      <c r="D42" s="7"/>
      <c r="E42" s="67"/>
      <c r="F42" s="7"/>
      <c r="G42" s="62"/>
      <c r="H42" s="69" t="s">
        <v>137</v>
      </c>
      <c r="I42" s="65">
        <v>0</v>
      </c>
      <c r="J42" s="65">
        <f t="shared" si="3"/>
        <v>0</v>
      </c>
      <c r="K42" s="69"/>
      <c r="L42" s="69"/>
      <c r="M42" s="7"/>
      <c r="N42" s="7"/>
      <c r="O42" s="7"/>
      <c r="P42" s="7"/>
    </row>
    <row r="43" spans="1:16" ht="15.6" customHeight="1">
      <c r="A43" s="35" t="s">
        <v>50</v>
      </c>
      <c r="B43" s="36" t="s">
        <v>138</v>
      </c>
      <c r="C43" s="61">
        <f t="shared" si="2"/>
        <v>0</v>
      </c>
      <c r="D43" s="7"/>
      <c r="E43" s="67"/>
      <c r="F43" s="7"/>
      <c r="G43" s="62"/>
      <c r="H43" s="69" t="s">
        <v>138</v>
      </c>
      <c r="I43" s="65">
        <v>0</v>
      </c>
      <c r="J43" s="65">
        <f t="shared" si="3"/>
        <v>0</v>
      </c>
      <c r="K43" s="69"/>
      <c r="L43" s="69"/>
      <c r="M43" s="7"/>
      <c r="N43" s="7"/>
      <c r="O43" s="7"/>
      <c r="P43" s="7"/>
    </row>
    <row r="44" spans="1:16" ht="15.6" customHeight="1">
      <c r="A44" s="35" t="s">
        <v>51</v>
      </c>
      <c r="B44" s="36" t="s">
        <v>139</v>
      </c>
      <c r="C44" s="61">
        <f t="shared" si="2"/>
        <v>7827</v>
      </c>
      <c r="D44" s="7"/>
      <c r="E44" s="67"/>
      <c r="F44" s="7"/>
      <c r="G44" s="62"/>
      <c r="H44" s="69" t="s">
        <v>139</v>
      </c>
      <c r="I44" s="65">
        <v>156544</v>
      </c>
      <c r="J44" s="65">
        <f t="shared" si="3"/>
        <v>7827</v>
      </c>
      <c r="K44" s="69"/>
      <c r="L44" s="69"/>
      <c r="M44" s="7"/>
      <c r="N44" s="7"/>
      <c r="O44" s="7"/>
      <c r="P44" s="7"/>
    </row>
    <row r="45" spans="1:16" ht="15.6" customHeight="1">
      <c r="A45" s="35" t="s">
        <v>51</v>
      </c>
      <c r="B45" s="36" t="s">
        <v>140</v>
      </c>
      <c r="C45" s="61">
        <f t="shared" si="2"/>
        <v>6740</v>
      </c>
      <c r="D45" s="7"/>
      <c r="E45" s="67"/>
      <c r="F45" s="7"/>
      <c r="G45" s="62"/>
      <c r="H45" s="69" t="s">
        <v>140</v>
      </c>
      <c r="I45" s="65">
        <v>134800</v>
      </c>
      <c r="J45" s="65">
        <f t="shared" si="3"/>
        <v>6740</v>
      </c>
      <c r="K45" s="69"/>
      <c r="L45" s="69"/>
      <c r="M45" s="7"/>
      <c r="N45" s="7"/>
      <c r="O45" s="7"/>
      <c r="P45" s="7"/>
    </row>
    <row r="46" spans="1:16" ht="15.6" customHeight="1">
      <c r="A46" s="35" t="s">
        <v>51</v>
      </c>
      <c r="B46" s="36" t="s">
        <v>141</v>
      </c>
      <c r="C46" s="61">
        <f t="shared" si="2"/>
        <v>7545</v>
      </c>
      <c r="D46" s="7"/>
      <c r="E46" s="67"/>
      <c r="F46" s="7"/>
      <c r="G46" s="62"/>
      <c r="H46" s="69" t="s">
        <v>141</v>
      </c>
      <c r="I46" s="65">
        <v>150900</v>
      </c>
      <c r="J46" s="65">
        <f t="shared" si="3"/>
        <v>7545</v>
      </c>
      <c r="K46" s="69"/>
      <c r="L46" s="69"/>
      <c r="M46" s="7"/>
      <c r="N46" s="7"/>
      <c r="O46" s="7"/>
      <c r="P46" s="7"/>
    </row>
    <row r="47" spans="1:16" ht="15.6" customHeight="1">
      <c r="A47" s="35" t="s">
        <v>51</v>
      </c>
      <c r="B47" s="36" t="s">
        <v>142</v>
      </c>
      <c r="C47" s="61">
        <f t="shared" si="2"/>
        <v>24405</v>
      </c>
      <c r="D47" s="7"/>
      <c r="E47" s="67"/>
      <c r="F47" s="7"/>
      <c r="G47" s="62"/>
      <c r="H47" s="69" t="s">
        <v>142</v>
      </c>
      <c r="I47" s="65">
        <v>488103</v>
      </c>
      <c r="J47" s="65">
        <f t="shared" si="3"/>
        <v>24405</v>
      </c>
      <c r="K47" s="69"/>
      <c r="L47" s="69"/>
      <c r="M47" s="7"/>
      <c r="N47" s="7"/>
      <c r="O47" s="7"/>
      <c r="P47" s="7"/>
    </row>
    <row r="48" spans="1:16" ht="15.6" customHeight="1">
      <c r="A48" s="35" t="s">
        <v>52</v>
      </c>
      <c r="B48" s="41" t="s">
        <v>143</v>
      </c>
      <c r="C48" s="61">
        <f t="shared" si="2"/>
        <v>0</v>
      </c>
      <c r="D48" s="7"/>
      <c r="E48" s="67"/>
      <c r="F48" s="7"/>
      <c r="G48" s="7"/>
      <c r="H48" s="69" t="s">
        <v>143</v>
      </c>
      <c r="I48" s="65">
        <v>437966</v>
      </c>
      <c r="J48" s="65">
        <f t="shared" si="3"/>
        <v>21898</v>
      </c>
      <c r="K48" s="69"/>
      <c r="L48" s="69"/>
      <c r="M48" s="7"/>
      <c r="N48" s="7"/>
      <c r="O48" s="7"/>
      <c r="P48" s="7"/>
    </row>
    <row r="49" spans="1:16" ht="15.6" customHeight="1">
      <c r="A49" s="35" t="s">
        <v>52</v>
      </c>
      <c r="B49" s="41" t="s">
        <v>144</v>
      </c>
      <c r="C49" s="61">
        <f t="shared" si="2"/>
        <v>9675</v>
      </c>
      <c r="D49" s="7"/>
      <c r="E49" s="67"/>
      <c r="F49" s="7"/>
      <c r="G49" s="7"/>
      <c r="H49" s="69" t="s">
        <v>144</v>
      </c>
      <c r="I49" s="65">
        <v>193500</v>
      </c>
      <c r="J49" s="65">
        <f t="shared" si="3"/>
        <v>9675</v>
      </c>
      <c r="K49" s="69"/>
      <c r="L49" s="69"/>
      <c r="M49" s="7"/>
      <c r="N49" s="7"/>
      <c r="O49" s="7"/>
      <c r="P49" s="7"/>
    </row>
    <row r="50" spans="1:16" ht="15.6" customHeight="1">
      <c r="A50" s="35" t="s">
        <v>52</v>
      </c>
      <c r="B50" s="36" t="s">
        <v>145</v>
      </c>
      <c r="C50" s="61">
        <f t="shared" si="2"/>
        <v>0</v>
      </c>
      <c r="D50" s="7"/>
      <c r="E50" s="67"/>
      <c r="F50" s="7"/>
      <c r="G50" s="7"/>
      <c r="H50" s="69" t="s">
        <v>145</v>
      </c>
      <c r="I50" s="65">
        <v>0</v>
      </c>
      <c r="J50" s="65">
        <f t="shared" si="3"/>
        <v>0</v>
      </c>
      <c r="K50" s="69"/>
      <c r="L50" s="69"/>
      <c r="M50" s="7"/>
      <c r="N50" s="7"/>
      <c r="O50" s="7"/>
      <c r="P50" s="7"/>
    </row>
    <row r="51" spans="1:16" ht="15.6" customHeight="1">
      <c r="A51" s="35" t="s">
        <v>52</v>
      </c>
      <c r="B51" s="36" t="s">
        <v>146</v>
      </c>
      <c r="C51" s="61">
        <f t="shared" si="2"/>
        <v>0</v>
      </c>
      <c r="D51" s="7"/>
      <c r="E51" s="67"/>
      <c r="F51" s="7"/>
      <c r="G51" s="7"/>
      <c r="H51" s="69" t="s">
        <v>146</v>
      </c>
      <c r="I51" s="65">
        <v>561000</v>
      </c>
      <c r="J51" s="65">
        <f t="shared" si="3"/>
        <v>28050</v>
      </c>
      <c r="K51" s="69"/>
      <c r="L51" s="69"/>
      <c r="M51" s="7"/>
      <c r="N51" s="7"/>
      <c r="O51" s="7"/>
      <c r="P51" s="7"/>
    </row>
    <row r="52" spans="1:16" ht="15.6" customHeight="1">
      <c r="A52" s="35" t="s">
        <v>52</v>
      </c>
      <c r="B52" s="36" t="s">
        <v>116</v>
      </c>
      <c r="C52" s="61">
        <f t="shared" si="2"/>
        <v>15362</v>
      </c>
      <c r="D52" s="7"/>
      <c r="E52" s="67"/>
      <c r="F52" s="7"/>
      <c r="G52" s="7"/>
      <c r="H52" s="69" t="s">
        <v>116</v>
      </c>
      <c r="I52" s="65">
        <v>0</v>
      </c>
      <c r="J52" s="65">
        <f t="shared" si="3"/>
        <v>0</v>
      </c>
      <c r="K52" s="69"/>
      <c r="L52" s="69"/>
      <c r="M52" s="7"/>
      <c r="N52" s="7"/>
      <c r="O52" s="7"/>
      <c r="P52" s="7"/>
    </row>
    <row r="53" spans="1:16" ht="15.6" customHeight="1">
      <c r="A53" s="35" t="s">
        <v>52</v>
      </c>
      <c r="B53" s="36" t="s">
        <v>147</v>
      </c>
      <c r="C53" s="61">
        <f t="shared" si="2"/>
        <v>223268</v>
      </c>
      <c r="D53" s="7"/>
      <c r="E53" s="67"/>
      <c r="F53" s="7"/>
      <c r="G53" s="7"/>
      <c r="H53" s="69" t="s">
        <v>147</v>
      </c>
      <c r="I53" s="65">
        <v>4465351</v>
      </c>
      <c r="J53" s="65">
        <f t="shared" si="3"/>
        <v>223268</v>
      </c>
      <c r="K53" s="69"/>
      <c r="L53" s="69"/>
      <c r="M53" s="7"/>
      <c r="N53" s="7"/>
      <c r="O53" s="7"/>
      <c r="P53" s="7"/>
    </row>
    <row r="54" spans="1:16" ht="15.6" customHeight="1">
      <c r="A54" s="35" t="s">
        <v>53</v>
      </c>
      <c r="B54" s="36" t="s">
        <v>148</v>
      </c>
      <c r="C54" s="61">
        <f t="shared" si="2"/>
        <v>0</v>
      </c>
      <c r="D54" s="7"/>
      <c r="E54" s="67"/>
      <c r="F54" s="7"/>
      <c r="G54" s="7"/>
      <c r="H54" s="69" t="s">
        <v>148</v>
      </c>
      <c r="I54" s="65">
        <v>0</v>
      </c>
      <c r="J54" s="65">
        <f t="shared" si="3"/>
        <v>0</v>
      </c>
      <c r="K54" s="69"/>
      <c r="L54" s="69"/>
      <c r="M54" s="7"/>
      <c r="N54" s="7"/>
      <c r="O54" s="7"/>
      <c r="P54" s="7"/>
    </row>
    <row r="55" spans="1:16" ht="15.6" customHeight="1">
      <c r="A55" s="35" t="s">
        <v>53</v>
      </c>
      <c r="B55" s="36" t="s">
        <v>99</v>
      </c>
      <c r="C55" s="61">
        <f t="shared" si="2"/>
        <v>6601</v>
      </c>
      <c r="D55" s="7"/>
      <c r="E55" s="67"/>
      <c r="F55" s="7"/>
      <c r="G55" s="7"/>
      <c r="H55" s="69" t="s">
        <v>99</v>
      </c>
      <c r="I55" s="65">
        <v>0</v>
      </c>
      <c r="J55" s="65">
        <f t="shared" si="3"/>
        <v>0</v>
      </c>
      <c r="K55" s="69"/>
      <c r="L55" s="69"/>
      <c r="M55" s="7"/>
      <c r="N55" s="7"/>
      <c r="O55" s="7"/>
      <c r="P55" s="7"/>
    </row>
    <row r="56" spans="1:16" ht="15.6" customHeight="1">
      <c r="A56" s="35" t="s">
        <v>53</v>
      </c>
      <c r="B56" s="36" t="s">
        <v>149</v>
      </c>
      <c r="C56" s="61">
        <f t="shared" si="2"/>
        <v>955</v>
      </c>
      <c r="D56" s="7"/>
      <c r="E56" s="67"/>
      <c r="F56" s="7"/>
      <c r="G56" s="7"/>
      <c r="H56" s="69" t="s">
        <v>149</v>
      </c>
      <c r="I56" s="65">
        <v>19095</v>
      </c>
      <c r="J56" s="65">
        <f t="shared" si="3"/>
        <v>955</v>
      </c>
      <c r="K56" s="69"/>
      <c r="L56" s="69"/>
      <c r="M56" s="7"/>
      <c r="N56" s="7"/>
      <c r="O56" s="7"/>
      <c r="P56" s="7"/>
    </row>
    <row r="57" spans="1:16" ht="15.6" customHeight="1">
      <c r="A57" s="35" t="s">
        <v>53</v>
      </c>
      <c r="B57" s="36" t="s">
        <v>150</v>
      </c>
      <c r="C57" s="61">
        <f t="shared" si="2"/>
        <v>0</v>
      </c>
      <c r="D57" s="7"/>
      <c r="E57" s="67"/>
      <c r="F57" s="7"/>
      <c r="G57" s="7"/>
      <c r="H57" s="69" t="s">
        <v>150</v>
      </c>
      <c r="I57" s="65">
        <v>0</v>
      </c>
      <c r="J57" s="65">
        <f t="shared" si="3"/>
        <v>0</v>
      </c>
      <c r="K57" s="69"/>
      <c r="L57" s="69"/>
      <c r="M57" s="7"/>
      <c r="N57" s="7"/>
      <c r="O57" s="7"/>
      <c r="P57" s="7"/>
    </row>
    <row r="58" spans="1:16" ht="15.6" customHeight="1">
      <c r="A58" s="35" t="s">
        <v>53</v>
      </c>
      <c r="B58" s="36" t="s">
        <v>151</v>
      </c>
      <c r="C58" s="61">
        <f t="shared" si="2"/>
        <v>0</v>
      </c>
      <c r="D58" s="7"/>
      <c r="E58" s="67"/>
      <c r="F58" s="7"/>
      <c r="G58" s="7"/>
      <c r="H58" s="69" t="s">
        <v>151</v>
      </c>
      <c r="I58" s="65">
        <v>209348</v>
      </c>
      <c r="J58" s="65">
        <f t="shared" si="3"/>
        <v>10467</v>
      </c>
      <c r="K58" s="69"/>
      <c r="L58" s="69"/>
      <c r="M58" s="7"/>
      <c r="N58" s="7"/>
      <c r="O58" s="7"/>
      <c r="P58" s="7"/>
    </row>
    <row r="59" spans="1:16" ht="15.6" customHeight="1">
      <c r="A59" s="35" t="s">
        <v>53</v>
      </c>
      <c r="B59" s="36" t="s">
        <v>125</v>
      </c>
      <c r="C59" s="61">
        <f t="shared" si="2"/>
        <v>35008</v>
      </c>
      <c r="D59" s="7"/>
      <c r="E59" s="67"/>
      <c r="F59" s="7"/>
      <c r="G59" s="7"/>
      <c r="H59" s="69" t="s">
        <v>125</v>
      </c>
      <c r="I59" s="65">
        <v>10000</v>
      </c>
      <c r="J59" s="65">
        <f t="shared" si="3"/>
        <v>500</v>
      </c>
      <c r="K59" s="69"/>
      <c r="L59" s="69"/>
      <c r="M59" s="7"/>
      <c r="N59" s="7"/>
      <c r="O59" s="7"/>
      <c r="P59" s="7"/>
    </row>
    <row r="60" spans="1:16" ht="15.6" customHeight="1">
      <c r="A60" s="35" t="s">
        <v>53</v>
      </c>
      <c r="B60" s="36" t="s">
        <v>105</v>
      </c>
      <c r="C60" s="61">
        <f t="shared" si="2"/>
        <v>18300</v>
      </c>
      <c r="D60" s="7"/>
      <c r="E60" s="67"/>
      <c r="F60" s="7"/>
      <c r="G60" s="7"/>
      <c r="H60" s="69" t="s">
        <v>105</v>
      </c>
      <c r="I60" s="65">
        <v>0</v>
      </c>
      <c r="J60" s="65">
        <f t="shared" si="3"/>
        <v>0</v>
      </c>
      <c r="K60" s="69"/>
      <c r="L60" s="69"/>
      <c r="M60" s="7"/>
      <c r="N60" s="7"/>
      <c r="O60" s="7"/>
      <c r="P60" s="7"/>
    </row>
    <row r="61" spans="1:16" ht="15.6" customHeight="1">
      <c r="A61" s="35" t="s">
        <v>53</v>
      </c>
      <c r="B61" s="36" t="s">
        <v>152</v>
      </c>
      <c r="C61" s="61">
        <f t="shared" si="2"/>
        <v>0</v>
      </c>
      <c r="D61" s="7"/>
      <c r="E61" s="67"/>
      <c r="F61" s="7"/>
      <c r="G61" s="7"/>
      <c r="H61" s="69" t="s">
        <v>152</v>
      </c>
      <c r="I61" s="65">
        <v>0</v>
      </c>
      <c r="J61" s="65">
        <f t="shared" si="3"/>
        <v>0</v>
      </c>
      <c r="K61" s="69"/>
      <c r="L61" s="69"/>
      <c r="M61" s="7"/>
      <c r="N61" s="7"/>
      <c r="O61" s="7"/>
      <c r="P61" s="7"/>
    </row>
    <row r="62" spans="1:16" ht="15.6" customHeight="1">
      <c r="A62" s="35" t="s">
        <v>19</v>
      </c>
      <c r="B62" s="36" t="s">
        <v>18</v>
      </c>
      <c r="C62" s="61">
        <f t="shared" si="2"/>
        <v>14636</v>
      </c>
      <c r="D62" s="7"/>
      <c r="E62" s="67"/>
      <c r="F62" s="7"/>
      <c r="G62" s="7"/>
      <c r="H62" s="69" t="s">
        <v>18</v>
      </c>
      <c r="I62" s="65">
        <v>292727</v>
      </c>
      <c r="J62" s="65">
        <f t="shared" si="3"/>
        <v>14636</v>
      </c>
      <c r="K62" s="69"/>
      <c r="L62" s="69"/>
      <c r="M62" s="7"/>
      <c r="N62" s="7"/>
      <c r="O62" s="7"/>
      <c r="P62" s="7"/>
    </row>
    <row r="63" spans="1:16" ht="15.6" customHeight="1">
      <c r="A63" s="7" t="s">
        <v>19</v>
      </c>
      <c r="B63" s="7" t="s">
        <v>20</v>
      </c>
      <c r="C63" s="29">
        <f t="shared" si="2"/>
        <v>36876</v>
      </c>
      <c r="D63" s="7"/>
      <c r="E63" s="67"/>
      <c r="F63" s="7"/>
      <c r="G63" s="7"/>
      <c r="H63" s="69" t="s">
        <v>20</v>
      </c>
      <c r="I63" s="65">
        <v>737511</v>
      </c>
      <c r="J63" s="65">
        <f t="shared" si="3"/>
        <v>36876</v>
      </c>
      <c r="K63" s="69"/>
      <c r="L63" s="69"/>
      <c r="M63" s="7"/>
      <c r="N63" s="7"/>
      <c r="O63" s="7"/>
      <c r="P63" s="7"/>
    </row>
    <row r="64" spans="1:16" ht="15.6" customHeight="1">
      <c r="A64" s="7" t="s">
        <v>19</v>
      </c>
      <c r="B64" s="7" t="s">
        <v>22</v>
      </c>
      <c r="C64" s="29">
        <f t="shared" si="2"/>
        <v>124767</v>
      </c>
      <c r="D64" s="7"/>
      <c r="E64" s="67"/>
      <c r="F64" s="7"/>
      <c r="G64" s="7"/>
      <c r="H64" s="69" t="s">
        <v>22</v>
      </c>
      <c r="I64" s="65">
        <v>2495341</v>
      </c>
      <c r="J64" s="65">
        <f t="shared" si="3"/>
        <v>124767</v>
      </c>
      <c r="K64" s="69"/>
      <c r="L64" s="69"/>
      <c r="M64" s="7"/>
      <c r="N64" s="7"/>
      <c r="O64" s="7"/>
      <c r="P64" s="7"/>
    </row>
    <row r="65" spans="1:16" ht="15.6" customHeight="1">
      <c r="A65" s="7" t="s">
        <v>19</v>
      </c>
      <c r="B65" s="7" t="s">
        <v>23</v>
      </c>
      <c r="C65" s="29">
        <f t="shared" si="2"/>
        <v>23664</v>
      </c>
      <c r="D65" s="7"/>
      <c r="E65" s="67"/>
      <c r="F65" s="7"/>
      <c r="G65" s="7"/>
      <c r="H65" s="69" t="s">
        <v>23</v>
      </c>
      <c r="I65" s="65">
        <v>473275</v>
      </c>
      <c r="J65" s="65">
        <f t="shared" si="3"/>
        <v>23664</v>
      </c>
      <c r="K65" s="69"/>
      <c r="L65" s="69"/>
      <c r="M65" s="7"/>
      <c r="N65" s="7"/>
      <c r="O65" s="7"/>
      <c r="P65" s="7"/>
    </row>
    <row r="66" spans="1:16" ht="15.6" customHeight="1">
      <c r="A66" s="7" t="s">
        <v>19</v>
      </c>
      <c r="B66" s="7" t="s">
        <v>24</v>
      </c>
      <c r="C66" s="29">
        <f t="shared" ref="C66:C97" si="4">IFERROR(INDEX(J:J, MATCH(B66, H:H, 0)), 0)</f>
        <v>170114</v>
      </c>
      <c r="D66" s="7"/>
      <c r="E66" s="67"/>
      <c r="F66" s="7"/>
      <c r="G66" s="7"/>
      <c r="H66" s="69" t="s">
        <v>24</v>
      </c>
      <c r="I66" s="65">
        <v>3402283</v>
      </c>
      <c r="J66" s="65">
        <f t="shared" ref="J66:J97" si="5">ROUND(I66*5%, 0)</f>
        <v>170114</v>
      </c>
      <c r="K66" s="69"/>
      <c r="L66" s="69"/>
      <c r="M66" s="7"/>
      <c r="N66" s="7"/>
      <c r="O66" s="7"/>
      <c r="P66" s="7"/>
    </row>
    <row r="67" spans="1:16" ht="15.6" customHeight="1">
      <c r="A67" s="7" t="s">
        <v>21</v>
      </c>
      <c r="B67" s="7" t="s">
        <v>25</v>
      </c>
      <c r="C67" s="29">
        <f t="shared" si="4"/>
        <v>23983</v>
      </c>
      <c r="D67" s="7"/>
      <c r="E67" s="67"/>
      <c r="F67" s="7"/>
      <c r="G67" s="7"/>
      <c r="H67" s="69" t="s">
        <v>25</v>
      </c>
      <c r="I67" s="65">
        <v>479660</v>
      </c>
      <c r="J67" s="65">
        <f t="shared" si="5"/>
        <v>23983</v>
      </c>
      <c r="K67" s="69"/>
      <c r="L67" s="69"/>
      <c r="M67" s="7"/>
      <c r="N67" s="7"/>
      <c r="O67" s="7"/>
      <c r="P67" s="7"/>
    </row>
    <row r="68" spans="1:16" ht="15.6" customHeight="1">
      <c r="A68" s="7" t="s">
        <v>21</v>
      </c>
      <c r="B68" s="7" t="s">
        <v>26</v>
      </c>
      <c r="C68" s="29">
        <f t="shared" si="4"/>
        <v>78869</v>
      </c>
      <c r="D68" s="7"/>
      <c r="E68" s="67"/>
      <c r="F68" s="7"/>
      <c r="G68" s="7"/>
      <c r="H68" s="69" t="s">
        <v>26</v>
      </c>
      <c r="I68" s="65">
        <v>1577380</v>
      </c>
      <c r="J68" s="65">
        <f t="shared" si="5"/>
        <v>78869</v>
      </c>
      <c r="K68" s="69"/>
      <c r="L68" s="69"/>
      <c r="M68" s="7"/>
      <c r="N68" s="7"/>
      <c r="O68" s="7"/>
      <c r="P68" s="7"/>
    </row>
    <row r="69" spans="1:16" ht="15.6" customHeight="1">
      <c r="A69" s="7" t="s">
        <v>21</v>
      </c>
      <c r="B69" s="7" t="s">
        <v>27</v>
      </c>
      <c r="C69" s="29">
        <f t="shared" si="4"/>
        <v>27571</v>
      </c>
      <c r="D69" s="7"/>
      <c r="E69" s="67"/>
      <c r="F69" s="7"/>
      <c r="G69" s="7"/>
      <c r="H69" s="69" t="s">
        <v>27</v>
      </c>
      <c r="I69" s="65">
        <v>551413</v>
      </c>
      <c r="J69" s="65">
        <f t="shared" si="5"/>
        <v>27571</v>
      </c>
      <c r="K69" s="69"/>
      <c r="L69" s="69"/>
      <c r="M69" s="7"/>
      <c r="N69" s="7"/>
      <c r="O69" s="7"/>
      <c r="P69" s="7"/>
    </row>
    <row r="70" spans="1:16" ht="15.6" customHeight="1">
      <c r="A70" s="7" t="s">
        <v>21</v>
      </c>
      <c r="B70" s="7" t="s">
        <v>28</v>
      </c>
      <c r="C70" s="29">
        <f t="shared" si="4"/>
        <v>104556</v>
      </c>
      <c r="D70" s="7"/>
      <c r="E70" s="67"/>
      <c r="F70" s="7"/>
      <c r="G70" s="7"/>
      <c r="H70" s="69" t="s">
        <v>28</v>
      </c>
      <c r="I70" s="65">
        <v>2091120</v>
      </c>
      <c r="J70" s="65">
        <f t="shared" si="5"/>
        <v>104556</v>
      </c>
      <c r="K70" s="69"/>
      <c r="L70" s="69"/>
      <c r="M70" s="7"/>
      <c r="N70" s="7"/>
      <c r="O70" s="7"/>
      <c r="P70" s="7"/>
    </row>
    <row r="71" spans="1:16" ht="15.6" customHeight="1">
      <c r="A71" s="7" t="s">
        <v>21</v>
      </c>
      <c r="B71" s="7" t="s">
        <v>29</v>
      </c>
      <c r="C71" s="29">
        <f t="shared" si="4"/>
        <v>0</v>
      </c>
      <c r="D71" s="7"/>
      <c r="E71" s="67"/>
      <c r="F71" s="7"/>
      <c r="G71" s="7"/>
      <c r="H71" s="69" t="s">
        <v>29</v>
      </c>
      <c r="I71" s="65">
        <v>0</v>
      </c>
      <c r="J71" s="65">
        <f t="shared" si="5"/>
        <v>0</v>
      </c>
      <c r="K71" s="69"/>
      <c r="L71" s="69"/>
      <c r="M71" s="7"/>
      <c r="N71" s="7"/>
      <c r="O71" s="7"/>
      <c r="P71" s="7"/>
    </row>
    <row r="72" spans="1:16" ht="15.6" customHeight="1">
      <c r="A72" s="7"/>
      <c r="B72" s="7"/>
      <c r="C72" s="29"/>
      <c r="D72" s="7"/>
      <c r="E72" s="67"/>
      <c r="F72" s="7"/>
      <c r="G72" s="7"/>
      <c r="H72" s="69"/>
      <c r="I72" s="65"/>
      <c r="J72" s="65"/>
      <c r="K72" s="69"/>
      <c r="L72" s="69"/>
      <c r="M72" s="7"/>
      <c r="N72" s="7"/>
      <c r="O72" s="7"/>
      <c r="P72" s="7"/>
    </row>
    <row r="73" spans="1:16" ht="15.6" customHeight="1">
      <c r="A73" s="7"/>
      <c r="B73" s="7"/>
      <c r="C73" s="29"/>
      <c r="D73" s="7"/>
      <c r="E73" s="67"/>
      <c r="F73" s="7"/>
      <c r="G73" s="7"/>
      <c r="H73" s="69"/>
      <c r="I73" s="65"/>
      <c r="J73" s="65"/>
      <c r="K73" s="69"/>
      <c r="L73" s="69"/>
      <c r="M73" s="7"/>
      <c r="N73" s="7"/>
      <c r="O73" s="7"/>
      <c r="P73" s="7"/>
    </row>
    <row r="74" spans="1:16" ht="15.6" customHeight="1">
      <c r="A74" s="7"/>
      <c r="B74" s="7"/>
      <c r="C74" s="29"/>
      <c r="D74" s="7"/>
      <c r="E74" s="67"/>
      <c r="F74" s="7"/>
      <c r="G74" s="7"/>
      <c r="H74" s="69"/>
      <c r="I74" s="65"/>
      <c r="J74" s="65"/>
      <c r="K74" s="69"/>
      <c r="L74" s="69"/>
      <c r="M74" s="7"/>
      <c r="N74" s="7"/>
      <c r="O74" s="7"/>
      <c r="P74" s="7"/>
    </row>
    <row r="75" spans="1:16" ht="15.6" customHeight="1">
      <c r="A75" s="7"/>
      <c r="B75" s="7"/>
      <c r="C75" s="29"/>
      <c r="D75" s="7"/>
      <c r="E75" s="67"/>
      <c r="F75" s="7"/>
      <c r="G75" s="7"/>
      <c r="H75" s="69"/>
      <c r="I75" s="65"/>
      <c r="J75" s="65"/>
      <c r="K75" s="69"/>
      <c r="L75" s="69"/>
      <c r="M75" s="7"/>
      <c r="N75" s="7"/>
      <c r="O75" s="7"/>
      <c r="P75" s="7"/>
    </row>
    <row r="76" spans="1:16" ht="15.6" customHeight="1">
      <c r="A76" s="7"/>
      <c r="B76" s="7"/>
      <c r="C76" s="29"/>
      <c r="D76" s="7"/>
      <c r="E76" s="67"/>
      <c r="F76" s="7"/>
      <c r="G76" s="7"/>
      <c r="H76" s="69"/>
      <c r="I76" s="65"/>
      <c r="J76" s="65"/>
      <c r="K76" s="69"/>
      <c r="L76" s="69"/>
      <c r="M76" s="7"/>
      <c r="N76" s="7"/>
      <c r="O76" s="7"/>
      <c r="P76" s="7"/>
    </row>
    <row r="77" spans="1:16" ht="15.6" customHeight="1">
      <c r="A77" s="7"/>
      <c r="B77" s="7"/>
      <c r="C77" s="29"/>
      <c r="D77" s="7"/>
      <c r="E77" s="67"/>
      <c r="F77" s="7"/>
      <c r="G77" s="7"/>
      <c r="H77" s="69"/>
      <c r="I77" s="65"/>
      <c r="J77" s="65"/>
      <c r="K77" s="69"/>
      <c r="L77" s="69"/>
      <c r="M77" s="7"/>
      <c r="N77" s="7"/>
      <c r="O77" s="7"/>
      <c r="P77" s="7"/>
    </row>
    <row r="78" spans="1:16" ht="15.6" customHeight="1">
      <c r="A78" s="7"/>
      <c r="B78" s="7"/>
      <c r="C78" s="29"/>
      <c r="D78" s="7"/>
      <c r="E78" s="67"/>
      <c r="F78" s="7"/>
      <c r="G78" s="7"/>
      <c r="H78" s="69"/>
      <c r="I78" s="65"/>
      <c r="J78" s="65"/>
      <c r="K78" s="69"/>
      <c r="L78" s="69"/>
      <c r="M78" s="7"/>
      <c r="N78" s="7"/>
      <c r="O78" s="7"/>
      <c r="P78" s="7"/>
    </row>
    <row r="79" spans="1:16" ht="15.6" customHeight="1">
      <c r="A79" s="7"/>
      <c r="B79" s="7"/>
      <c r="C79" s="29"/>
      <c r="D79" s="7"/>
      <c r="E79" s="67"/>
      <c r="F79" s="7"/>
      <c r="G79" s="7"/>
      <c r="H79" s="69"/>
      <c r="I79" s="65"/>
      <c r="J79" s="65"/>
      <c r="K79" s="69"/>
      <c r="L79" s="69"/>
      <c r="M79" s="7"/>
      <c r="N79" s="7"/>
      <c r="O79" s="7"/>
      <c r="P79" s="7"/>
    </row>
    <row r="80" spans="1:16" ht="15.6" customHeight="1">
      <c r="A80" s="7"/>
      <c r="B80" s="7"/>
      <c r="C80" s="29"/>
      <c r="D80" s="7"/>
      <c r="E80" s="67"/>
      <c r="F80" s="7"/>
      <c r="G80" s="7"/>
      <c r="H80" s="69"/>
      <c r="I80" s="65"/>
      <c r="J80" s="65"/>
      <c r="K80" s="69"/>
      <c r="L80" s="69"/>
      <c r="M80" s="7"/>
      <c r="N80" s="7"/>
      <c r="O80" s="7"/>
      <c r="P80" s="7"/>
    </row>
    <row r="81" spans="1:16" ht="15.6" customHeight="1">
      <c r="A81" s="7"/>
      <c r="B81" s="7"/>
      <c r="C81" s="29"/>
      <c r="D81" s="7"/>
      <c r="E81" s="67"/>
      <c r="F81" s="7"/>
      <c r="G81" s="7"/>
      <c r="H81" s="69"/>
      <c r="I81" s="65"/>
      <c r="J81" s="65"/>
      <c r="K81" s="69"/>
      <c r="L81" s="69"/>
      <c r="M81" s="7"/>
      <c r="N81" s="7"/>
      <c r="O81" s="7"/>
      <c r="P81" s="7"/>
    </row>
    <row r="82" spans="1:16" ht="15.6" customHeight="1">
      <c r="A82" s="7"/>
      <c r="B82" s="7"/>
      <c r="C82" s="29"/>
      <c r="D82" s="7"/>
      <c r="E82" s="67"/>
      <c r="F82" s="7"/>
      <c r="G82" s="7"/>
      <c r="H82" s="69"/>
      <c r="I82" s="65"/>
      <c r="J82" s="65"/>
      <c r="K82" s="69"/>
      <c r="L82" s="69"/>
      <c r="M82" s="7"/>
      <c r="N82" s="7"/>
      <c r="O82" s="7"/>
      <c r="P82" s="7"/>
    </row>
    <row r="83" spans="1:16" ht="15.6" customHeight="1">
      <c r="A83" s="7"/>
      <c r="B83" s="7"/>
      <c r="C83" s="29"/>
      <c r="D83" s="7"/>
      <c r="E83" s="67"/>
      <c r="F83" s="7"/>
      <c r="G83" s="7"/>
      <c r="H83" s="69"/>
      <c r="I83" s="65"/>
      <c r="J83" s="65"/>
      <c r="K83" s="69"/>
      <c r="L83" s="69"/>
      <c r="M83" s="7"/>
      <c r="N83" s="7"/>
      <c r="O83" s="7"/>
      <c r="P83" s="7"/>
    </row>
    <row r="84" spans="1:16" ht="15.6" customHeight="1">
      <c r="A84" s="7"/>
      <c r="B84" s="7"/>
      <c r="C84" s="29"/>
      <c r="D84" s="7"/>
      <c r="E84" s="67"/>
      <c r="F84" s="7"/>
      <c r="G84" s="7"/>
      <c r="H84" s="69"/>
      <c r="I84" s="65"/>
      <c r="J84" s="65"/>
      <c r="K84" s="69"/>
      <c r="L84" s="69"/>
      <c r="M84" s="7"/>
      <c r="N84" s="7"/>
      <c r="O84" s="7"/>
      <c r="P84" s="7"/>
    </row>
    <row r="85" spans="1:16" ht="15.6" customHeight="1">
      <c r="A85" s="7"/>
      <c r="B85" s="7"/>
      <c r="C85" s="29"/>
      <c r="D85" s="7"/>
      <c r="E85" s="67"/>
      <c r="F85" s="7"/>
      <c r="G85" s="7"/>
      <c r="H85" s="69"/>
      <c r="I85" s="65"/>
      <c r="J85" s="65"/>
      <c r="K85" s="69"/>
      <c r="L85" s="69"/>
      <c r="M85" s="7"/>
      <c r="N85" s="7"/>
      <c r="O85" s="7"/>
      <c r="P85" s="7"/>
    </row>
    <row r="86" spans="1:16" ht="15.6" customHeight="1">
      <c r="A86" s="7"/>
      <c r="B86" s="7"/>
      <c r="C86" s="29"/>
      <c r="D86" s="7"/>
      <c r="E86" s="67"/>
      <c r="F86" s="7"/>
      <c r="G86" s="7"/>
      <c r="H86" s="69"/>
      <c r="I86" s="65"/>
      <c r="J86" s="65"/>
      <c r="K86" s="69"/>
      <c r="L86" s="69"/>
      <c r="M86" s="7"/>
      <c r="N86" s="7"/>
      <c r="O86" s="7"/>
      <c r="P86" s="7"/>
    </row>
    <row r="87" spans="1:16" ht="15.6" customHeight="1">
      <c r="A87" s="7"/>
      <c r="B87" s="7"/>
      <c r="C87" s="29"/>
      <c r="D87" s="7"/>
      <c r="E87" s="67"/>
      <c r="F87" s="7"/>
      <c r="G87" s="7"/>
      <c r="H87" s="69"/>
      <c r="I87" s="65"/>
      <c r="J87" s="65"/>
      <c r="K87" s="69"/>
      <c r="L87" s="69"/>
      <c r="M87" s="7"/>
      <c r="N87" s="7"/>
      <c r="O87" s="7"/>
      <c r="P87" s="7"/>
    </row>
    <row r="88" spans="1:16" ht="15.6" customHeight="1">
      <c r="A88" s="7"/>
      <c r="B88" s="7"/>
      <c r="C88" s="29"/>
      <c r="D88" s="7"/>
      <c r="E88" s="67"/>
      <c r="F88" s="7"/>
      <c r="G88" s="7"/>
      <c r="H88" s="69"/>
      <c r="I88" s="65"/>
      <c r="J88" s="65"/>
      <c r="K88" s="69"/>
      <c r="L88" s="69"/>
      <c r="M88" s="7"/>
      <c r="N88" s="7"/>
      <c r="O88" s="7"/>
      <c r="P88" s="7"/>
    </row>
    <row r="89" spans="1:16" ht="15.6" customHeight="1">
      <c r="A89" s="7"/>
      <c r="B89" s="7"/>
      <c r="C89" s="29"/>
      <c r="D89" s="7"/>
      <c r="E89" s="67"/>
      <c r="F89" s="7"/>
      <c r="G89" s="7"/>
      <c r="H89" s="69"/>
      <c r="I89" s="65"/>
      <c r="J89" s="65"/>
      <c r="K89" s="69"/>
      <c r="L89" s="69"/>
      <c r="M89" s="7"/>
      <c r="N89" s="7"/>
      <c r="O89" s="7"/>
      <c r="P89" s="7"/>
    </row>
    <row r="90" spans="1:16" ht="15.6" customHeight="1">
      <c r="A90" s="7"/>
      <c r="B90" s="7"/>
      <c r="C90" s="29"/>
      <c r="D90" s="7"/>
      <c r="E90" s="67"/>
      <c r="F90" s="7"/>
      <c r="G90" s="7"/>
      <c r="H90" s="69"/>
      <c r="I90" s="65"/>
      <c r="J90" s="65"/>
      <c r="K90" s="69"/>
      <c r="L90" s="69"/>
      <c r="M90" s="7"/>
      <c r="N90" s="7"/>
      <c r="O90" s="7"/>
      <c r="P90" s="7"/>
    </row>
    <row r="91" spans="1:16" ht="15.6" customHeight="1">
      <c r="A91" s="7"/>
      <c r="B91" s="7"/>
      <c r="C91" s="29"/>
      <c r="D91" s="7"/>
      <c r="E91" s="67"/>
      <c r="F91" s="7"/>
      <c r="G91" s="7"/>
      <c r="H91" s="69"/>
      <c r="I91" s="65"/>
      <c r="J91" s="65"/>
      <c r="K91" s="69"/>
      <c r="L91" s="69"/>
      <c r="M91" s="7"/>
      <c r="N91" s="7"/>
      <c r="O91" s="7"/>
      <c r="P91" s="7"/>
    </row>
    <row r="92" spans="1:16" ht="15.6" customHeight="1">
      <c r="A92" s="7"/>
      <c r="B92" s="7"/>
      <c r="C92" s="29"/>
      <c r="D92" s="7"/>
      <c r="E92" s="67"/>
      <c r="F92" s="7"/>
      <c r="G92" s="7"/>
      <c r="H92" s="69"/>
      <c r="I92" s="65"/>
      <c r="J92" s="65"/>
      <c r="K92" s="69"/>
      <c r="L92" s="69"/>
      <c r="M92" s="7"/>
      <c r="N92" s="7"/>
      <c r="O92" s="7"/>
      <c r="P92" s="7"/>
    </row>
    <row r="93" spans="1:16" ht="15.6" customHeight="1">
      <c r="A93" s="7"/>
      <c r="B93" s="7"/>
      <c r="C93" s="29"/>
      <c r="D93" s="7"/>
      <c r="E93" s="67"/>
      <c r="F93" s="7"/>
      <c r="G93" s="7"/>
      <c r="H93" s="69"/>
      <c r="I93" s="65"/>
      <c r="J93" s="65"/>
      <c r="K93" s="69"/>
      <c r="L93" s="69"/>
      <c r="M93" s="7"/>
      <c r="N93" s="7"/>
      <c r="O93" s="7"/>
      <c r="P93" s="7"/>
    </row>
    <row r="94" spans="1:16" ht="15.6" customHeight="1">
      <c r="A94" s="7"/>
      <c r="B94" s="7"/>
      <c r="C94" s="29"/>
      <c r="D94" s="7"/>
      <c r="E94" s="67"/>
      <c r="F94" s="7"/>
      <c r="G94" s="7"/>
      <c r="H94" s="69"/>
      <c r="I94" s="65"/>
      <c r="J94" s="65"/>
      <c r="K94" s="69"/>
      <c r="L94" s="69"/>
      <c r="M94" s="7"/>
      <c r="N94" s="7"/>
      <c r="O94" s="7"/>
      <c r="P94" s="7"/>
    </row>
    <row r="95" spans="1:16" ht="15.6" customHeight="1">
      <c r="A95" s="7"/>
      <c r="B95" s="7"/>
      <c r="C95" s="29"/>
      <c r="D95" s="7"/>
      <c r="E95" s="67"/>
      <c r="F95" s="7"/>
      <c r="G95" s="7"/>
      <c r="H95" s="69"/>
      <c r="I95" s="65"/>
      <c r="J95" s="65"/>
      <c r="K95" s="69"/>
      <c r="L95" s="69"/>
      <c r="M95" s="7"/>
      <c r="N95" s="7"/>
      <c r="O95" s="7"/>
      <c r="P95" s="7"/>
    </row>
    <row r="96" spans="1:16" ht="15.6" customHeight="1">
      <c r="A96" s="7"/>
      <c r="B96" s="7"/>
      <c r="C96" s="29"/>
      <c r="D96" s="7"/>
      <c r="E96" s="67"/>
      <c r="F96" s="7"/>
      <c r="G96" s="7"/>
      <c r="H96" s="69"/>
      <c r="I96" s="65"/>
      <c r="J96" s="65"/>
      <c r="K96" s="69"/>
      <c r="L96" s="69"/>
      <c r="M96" s="7"/>
      <c r="N96" s="7"/>
      <c r="O96" s="7"/>
      <c r="P96" s="7"/>
    </row>
    <row r="97" spans="1:16" ht="15.6" customHeight="1">
      <c r="A97" s="7"/>
      <c r="B97" s="7"/>
      <c r="C97" s="29"/>
      <c r="D97" s="7"/>
      <c r="E97" s="67"/>
      <c r="F97" s="7"/>
      <c r="G97" s="7"/>
      <c r="H97" s="69"/>
      <c r="I97" s="65"/>
      <c r="J97" s="65"/>
      <c r="K97" s="69"/>
      <c r="L97" s="69"/>
      <c r="M97" s="7"/>
      <c r="N97" s="7"/>
      <c r="O97" s="7"/>
      <c r="P97" s="7"/>
    </row>
    <row r="98" spans="1:16" ht="15.6" customHeight="1">
      <c r="A98" s="7"/>
      <c r="B98" s="7"/>
      <c r="C98" s="29"/>
      <c r="D98" s="7"/>
      <c r="E98" s="67"/>
      <c r="F98" s="7"/>
      <c r="G98" s="7"/>
      <c r="H98" s="69"/>
      <c r="I98" s="65"/>
      <c r="J98" s="65"/>
      <c r="K98" s="69"/>
      <c r="L98" s="69"/>
      <c r="M98" s="7"/>
      <c r="N98" s="7"/>
      <c r="O98" s="7"/>
      <c r="P98" s="7"/>
    </row>
    <row r="99" spans="1:16" ht="15.6" customHeight="1">
      <c r="A99" s="7"/>
      <c r="B99" s="7"/>
      <c r="C99" s="29"/>
      <c r="D99" s="7"/>
      <c r="E99" s="67"/>
      <c r="F99" s="7"/>
      <c r="G99" s="7"/>
      <c r="H99" s="69"/>
      <c r="I99" s="65"/>
      <c r="J99" s="65"/>
      <c r="K99" s="69"/>
      <c r="L99" s="69"/>
      <c r="M99" s="7"/>
      <c r="N99" s="7"/>
      <c r="O99" s="7"/>
      <c r="P99" s="7"/>
    </row>
    <row r="100" spans="1:16" ht="15.6" customHeight="1">
      <c r="A100" s="7"/>
      <c r="B100" s="7"/>
      <c r="C100" s="29"/>
      <c r="D100" s="7"/>
      <c r="E100" s="67"/>
      <c r="F100" s="7"/>
      <c r="G100" s="7"/>
      <c r="H100" s="69"/>
      <c r="I100" s="65"/>
      <c r="J100" s="65"/>
      <c r="K100" s="69"/>
      <c r="L100" s="69"/>
      <c r="M100" s="7"/>
      <c r="N100" s="7"/>
      <c r="O100" s="7"/>
      <c r="P100" s="7"/>
    </row>
    <row r="101" spans="1:16" ht="15.6" customHeight="1">
      <c r="A101" s="7"/>
      <c r="B101" s="7"/>
      <c r="C101" s="29"/>
      <c r="D101" s="7"/>
      <c r="E101" s="67"/>
      <c r="F101" s="7"/>
      <c r="G101" s="7"/>
      <c r="H101" s="69"/>
      <c r="I101" s="65"/>
      <c r="J101" s="65"/>
      <c r="K101" s="69"/>
      <c r="L101" s="69"/>
      <c r="M101" s="7"/>
      <c r="N101" s="7"/>
      <c r="O101" s="7"/>
      <c r="P101" s="7"/>
    </row>
    <row r="102" spans="1:16" ht="15.6" customHeight="1">
      <c r="A102" s="7"/>
      <c r="B102" s="7"/>
      <c r="C102" s="29"/>
      <c r="D102" s="7"/>
      <c r="E102" s="67"/>
      <c r="F102" s="7"/>
      <c r="G102" s="7"/>
      <c r="H102" s="69"/>
      <c r="I102" s="65"/>
      <c r="J102" s="65"/>
      <c r="K102" s="69"/>
      <c r="L102" s="69"/>
      <c r="M102" s="7"/>
      <c r="N102" s="7"/>
      <c r="O102" s="7"/>
      <c r="P102" s="7"/>
    </row>
    <row r="103" spans="1:16" ht="15.6" customHeight="1">
      <c r="A103" s="7"/>
      <c r="B103" s="7"/>
      <c r="C103" s="29"/>
      <c r="D103" s="7"/>
      <c r="E103" s="67"/>
      <c r="F103" s="7"/>
      <c r="G103" s="7"/>
      <c r="H103" s="69"/>
      <c r="I103" s="65"/>
      <c r="J103" s="65"/>
      <c r="K103" s="69"/>
      <c r="L103" s="69"/>
      <c r="M103" s="7"/>
      <c r="N103" s="7"/>
      <c r="O103" s="7"/>
      <c r="P103" s="7"/>
    </row>
    <row r="104" spans="1:16" ht="15.6" customHeight="1">
      <c r="A104" s="7"/>
      <c r="B104" s="7"/>
      <c r="C104" s="29"/>
      <c r="D104" s="7"/>
      <c r="E104" s="67"/>
      <c r="F104" s="7"/>
      <c r="G104" s="7"/>
      <c r="H104" s="69"/>
      <c r="I104" s="65"/>
      <c r="J104" s="65"/>
      <c r="K104" s="69"/>
      <c r="L104" s="69"/>
      <c r="M104" s="7"/>
      <c r="N104" s="7"/>
      <c r="O104" s="7"/>
      <c r="P104" s="7"/>
    </row>
    <row r="105" spans="1:16" ht="15.6" customHeight="1">
      <c r="A105" s="7"/>
      <c r="B105" s="7"/>
      <c r="C105" s="29"/>
      <c r="D105" s="7"/>
      <c r="E105" s="67"/>
      <c r="F105" s="7"/>
      <c r="G105" s="7"/>
      <c r="H105" s="69"/>
      <c r="I105" s="65"/>
      <c r="J105" s="65"/>
      <c r="K105" s="69"/>
      <c r="L105" s="69"/>
      <c r="M105" s="7"/>
      <c r="N105" s="7"/>
      <c r="O105" s="7"/>
      <c r="P105" s="7"/>
    </row>
    <row r="106" spans="1:16" ht="15.6" customHeight="1">
      <c r="A106" s="7"/>
      <c r="B106" s="7"/>
      <c r="C106" s="29"/>
      <c r="D106" s="7"/>
      <c r="E106" s="67"/>
      <c r="F106" s="7"/>
      <c r="G106" s="7"/>
      <c r="H106" s="69"/>
      <c r="I106" s="65"/>
      <c r="J106" s="65"/>
      <c r="K106" s="69"/>
      <c r="L106" s="69"/>
      <c r="M106" s="7"/>
      <c r="N106" s="7"/>
      <c r="O106" s="7"/>
      <c r="P106" s="7"/>
    </row>
    <row r="107" spans="1:16" ht="15.6" customHeight="1">
      <c r="A107" s="7"/>
      <c r="B107" s="7"/>
      <c r="C107" s="29"/>
      <c r="D107" s="7"/>
      <c r="E107" s="67"/>
      <c r="F107" s="7"/>
      <c r="G107" s="7"/>
      <c r="H107" s="69"/>
      <c r="I107" s="65"/>
      <c r="J107" s="65"/>
      <c r="K107" s="69"/>
      <c r="L107" s="69"/>
      <c r="M107" s="7"/>
      <c r="N107" s="7"/>
      <c r="O107" s="7"/>
      <c r="P107" s="7"/>
    </row>
    <row r="108" spans="1:16" ht="15.6" customHeight="1">
      <c r="A108" s="7"/>
      <c r="B108" s="7"/>
      <c r="C108" s="29"/>
      <c r="D108" s="7"/>
      <c r="E108" s="67"/>
      <c r="F108" s="7"/>
      <c r="G108" s="7"/>
      <c r="H108" s="69"/>
      <c r="I108" s="65"/>
      <c r="J108" s="65"/>
      <c r="K108" s="69"/>
      <c r="L108" s="69"/>
      <c r="M108" s="7"/>
      <c r="N108" s="7"/>
      <c r="O108" s="7"/>
      <c r="P108" s="7"/>
    </row>
    <row r="109" spans="1:16" ht="15.6" customHeight="1">
      <c r="A109" s="7"/>
      <c r="B109" s="7"/>
      <c r="C109" s="29"/>
      <c r="D109" s="7"/>
      <c r="E109" s="67"/>
      <c r="F109" s="7"/>
      <c r="G109" s="7"/>
      <c r="H109" s="69"/>
      <c r="I109" s="65"/>
      <c r="J109" s="65"/>
      <c r="K109" s="69"/>
      <c r="L109" s="69"/>
      <c r="M109" s="7"/>
      <c r="N109" s="7"/>
      <c r="O109" s="7"/>
      <c r="P109" s="7"/>
    </row>
    <row r="110" spans="1:16" ht="15.6" customHeight="1">
      <c r="A110" s="7"/>
      <c r="B110" s="7"/>
      <c r="C110" s="29"/>
      <c r="D110" s="7"/>
      <c r="E110" s="67"/>
      <c r="F110" s="7"/>
      <c r="G110" s="7"/>
      <c r="H110" s="69"/>
      <c r="I110" s="65"/>
      <c r="J110" s="65"/>
      <c r="K110" s="69"/>
      <c r="L110" s="69"/>
      <c r="M110" s="7"/>
      <c r="N110" s="7"/>
      <c r="O110" s="7"/>
      <c r="P110" s="7"/>
    </row>
    <row r="111" spans="1:16" ht="15.6" customHeight="1">
      <c r="A111" s="7"/>
      <c r="B111" s="7"/>
      <c r="C111" s="29"/>
      <c r="D111" s="7"/>
      <c r="E111" s="67"/>
      <c r="F111" s="7"/>
      <c r="G111" s="7"/>
      <c r="H111" s="69"/>
      <c r="I111" s="65"/>
      <c r="J111" s="65"/>
      <c r="K111" s="69"/>
      <c r="L111" s="69"/>
      <c r="M111" s="7"/>
      <c r="N111" s="7"/>
      <c r="O111" s="7"/>
      <c r="P111" s="7"/>
    </row>
    <row r="112" spans="1:16" ht="15.6" customHeight="1">
      <c r="A112" s="7"/>
      <c r="B112" s="7"/>
      <c r="C112" s="29"/>
      <c r="D112" s="7"/>
      <c r="E112" s="67"/>
      <c r="F112" s="7"/>
      <c r="G112" s="7"/>
      <c r="H112" s="69"/>
      <c r="I112" s="65"/>
      <c r="J112" s="65"/>
      <c r="K112" s="69"/>
      <c r="L112" s="69"/>
      <c r="M112" s="7"/>
      <c r="N112" s="7"/>
      <c r="O112" s="7"/>
      <c r="P112" s="7"/>
    </row>
    <row r="113" spans="1:16" ht="15.6" customHeight="1">
      <c r="A113" s="7"/>
      <c r="B113" s="7"/>
      <c r="C113" s="29"/>
      <c r="D113" s="7"/>
      <c r="E113" s="67"/>
      <c r="F113" s="7"/>
      <c r="G113" s="7"/>
      <c r="H113" s="69"/>
      <c r="I113" s="65"/>
      <c r="J113" s="65"/>
      <c r="K113" s="69"/>
      <c r="L113" s="69"/>
      <c r="M113" s="7"/>
      <c r="N113" s="7"/>
      <c r="O113" s="7"/>
      <c r="P113" s="7"/>
    </row>
    <row r="114" spans="1:16" ht="15.6" customHeight="1">
      <c r="A114" s="7"/>
      <c r="B114" s="7"/>
      <c r="C114" s="29"/>
      <c r="D114" s="7"/>
      <c r="E114" s="67"/>
      <c r="F114" s="7"/>
      <c r="G114" s="7"/>
      <c r="H114" s="69"/>
      <c r="I114" s="65"/>
      <c r="J114" s="65"/>
      <c r="K114" s="69"/>
      <c r="L114" s="69"/>
      <c r="M114" s="7"/>
      <c r="N114" s="7"/>
      <c r="O114" s="7"/>
      <c r="P114" s="7"/>
    </row>
    <row r="115" spans="1:16" ht="15.6" customHeight="1">
      <c r="A115" s="7"/>
      <c r="B115" s="7"/>
      <c r="C115" s="29"/>
      <c r="D115" s="7"/>
      <c r="E115" s="67"/>
      <c r="F115" s="7"/>
      <c r="G115" s="7"/>
      <c r="H115" s="69"/>
      <c r="I115" s="65"/>
      <c r="J115" s="65"/>
      <c r="K115" s="69"/>
      <c r="L115" s="69"/>
      <c r="M115" s="7"/>
      <c r="N115" s="7"/>
      <c r="O115" s="7"/>
      <c r="P115" s="7"/>
    </row>
    <row r="116" spans="1:16" ht="15.6" customHeight="1">
      <c r="A116" s="7"/>
      <c r="B116" s="7"/>
      <c r="C116" s="29"/>
      <c r="D116" s="7"/>
      <c r="E116" s="67"/>
      <c r="F116" s="7"/>
      <c r="G116" s="7"/>
      <c r="H116" s="69"/>
      <c r="I116" s="65"/>
      <c r="J116" s="65"/>
      <c r="K116" s="69"/>
      <c r="L116" s="69"/>
      <c r="M116" s="7"/>
      <c r="N116" s="7"/>
      <c r="O116" s="7"/>
      <c r="P116" s="7"/>
    </row>
    <row r="117" spans="1:16" ht="15.6" customHeight="1">
      <c r="A117" s="7"/>
      <c r="B117" s="7"/>
      <c r="C117" s="29"/>
      <c r="D117" s="7"/>
      <c r="E117" s="67"/>
      <c r="F117" s="7"/>
      <c r="G117" s="7"/>
      <c r="H117" s="69"/>
      <c r="I117" s="65"/>
      <c r="J117" s="65"/>
      <c r="K117" s="69"/>
      <c r="L117" s="69"/>
      <c r="M117" s="7"/>
      <c r="N117" s="7"/>
      <c r="O117" s="7"/>
      <c r="P117" s="7"/>
    </row>
    <row r="118" spans="1:16" ht="15.6" customHeight="1">
      <c r="A118" s="7"/>
      <c r="B118" s="7"/>
      <c r="C118" s="29"/>
      <c r="D118" s="7"/>
      <c r="E118" s="67"/>
      <c r="F118" s="7"/>
      <c r="G118" s="7"/>
      <c r="H118" s="69"/>
      <c r="I118" s="65"/>
      <c r="J118" s="65"/>
      <c r="K118" s="69"/>
      <c r="L118" s="69"/>
      <c r="M118" s="7"/>
      <c r="N118" s="7"/>
      <c r="O118" s="7"/>
      <c r="P118" s="7"/>
    </row>
    <row r="119" spans="1:16" ht="15.6" customHeight="1">
      <c r="A119" s="7"/>
      <c r="B119" s="7"/>
      <c r="C119" s="29"/>
      <c r="D119" s="7"/>
      <c r="E119" s="67"/>
      <c r="F119" s="7"/>
      <c r="G119" s="7"/>
      <c r="H119" s="69"/>
      <c r="I119" s="65"/>
      <c r="J119" s="65"/>
      <c r="K119" s="69"/>
      <c r="L119" s="69"/>
      <c r="M119" s="7"/>
      <c r="N119" s="7"/>
      <c r="O119" s="7"/>
      <c r="P119" s="7"/>
    </row>
    <row r="120" spans="1:16" ht="15.6" customHeight="1">
      <c r="A120" s="7"/>
      <c r="B120" s="7"/>
      <c r="C120" s="29"/>
      <c r="D120" s="7"/>
      <c r="E120" s="67"/>
      <c r="F120" s="7"/>
      <c r="G120" s="7"/>
      <c r="H120" s="69"/>
      <c r="I120" s="65"/>
      <c r="J120" s="65"/>
      <c r="K120" s="69"/>
      <c r="L120" s="69"/>
      <c r="M120" s="7"/>
      <c r="N120" s="7"/>
      <c r="O120" s="7"/>
      <c r="P120" s="7"/>
    </row>
    <row r="121" spans="1:16" ht="15.6" customHeight="1">
      <c r="A121" s="7"/>
      <c r="B121" s="7"/>
      <c r="C121" s="29"/>
      <c r="D121" s="7"/>
      <c r="E121" s="67"/>
      <c r="F121" s="7"/>
      <c r="G121" s="7"/>
      <c r="H121" s="69"/>
      <c r="I121" s="65"/>
      <c r="J121" s="65"/>
      <c r="K121" s="69"/>
      <c r="L121" s="69"/>
      <c r="M121" s="7"/>
      <c r="N121" s="7"/>
      <c r="O121" s="7"/>
      <c r="P121" s="7"/>
    </row>
    <row r="122" spans="1:16" ht="15.6" customHeight="1">
      <c r="A122" s="7"/>
      <c r="B122" s="7"/>
      <c r="C122" s="29"/>
      <c r="D122" s="7"/>
      <c r="E122" s="67"/>
      <c r="F122" s="7"/>
      <c r="G122" s="7"/>
      <c r="H122" s="69"/>
      <c r="I122" s="65"/>
      <c r="J122" s="65"/>
      <c r="K122" s="69"/>
      <c r="L122" s="69"/>
      <c r="M122" s="7"/>
      <c r="N122" s="7"/>
      <c r="O122" s="7"/>
      <c r="P122" s="7"/>
    </row>
    <row r="123" spans="1:16" ht="15.6" customHeight="1">
      <c r="A123" s="7"/>
      <c r="B123" s="7"/>
      <c r="C123" s="29"/>
      <c r="D123" s="7"/>
      <c r="E123" s="67"/>
      <c r="F123" s="7"/>
      <c r="G123" s="7"/>
      <c r="H123" s="69"/>
      <c r="I123" s="65"/>
      <c r="J123" s="65"/>
      <c r="K123" s="69"/>
      <c r="L123" s="69"/>
      <c r="M123" s="7"/>
      <c r="N123" s="7"/>
      <c r="O123" s="7"/>
      <c r="P123" s="7"/>
    </row>
    <row r="124" spans="1:16" ht="15.6" customHeight="1">
      <c r="A124" s="7"/>
      <c r="B124" s="7"/>
      <c r="C124" s="29"/>
      <c r="D124" s="7"/>
      <c r="E124" s="67"/>
      <c r="F124" s="7"/>
      <c r="G124" s="7"/>
      <c r="H124" s="69"/>
      <c r="I124" s="65"/>
      <c r="J124" s="65"/>
      <c r="K124" s="69"/>
      <c r="L124" s="69"/>
      <c r="M124" s="7"/>
      <c r="N124" s="7"/>
      <c r="O124" s="7"/>
      <c r="P124" s="7"/>
    </row>
    <row r="125" spans="1:16" ht="15.6" customHeight="1">
      <c r="A125" s="7"/>
      <c r="B125" s="7"/>
      <c r="C125" s="29"/>
      <c r="D125" s="7"/>
      <c r="E125" s="67"/>
      <c r="F125" s="7"/>
      <c r="G125" s="7"/>
      <c r="H125" s="69"/>
      <c r="I125" s="65"/>
      <c r="J125" s="65"/>
      <c r="K125" s="69"/>
      <c r="L125" s="69"/>
      <c r="M125" s="7"/>
      <c r="N125" s="7"/>
      <c r="O125" s="7"/>
      <c r="P125" s="7"/>
    </row>
    <row r="126" spans="1:16" ht="15.6" customHeight="1">
      <c r="A126" s="7"/>
      <c r="B126" s="7"/>
      <c r="C126" s="29"/>
      <c r="D126" s="7"/>
      <c r="E126" s="67"/>
      <c r="F126" s="7"/>
      <c r="G126" s="7"/>
      <c r="H126" s="69"/>
      <c r="I126" s="65"/>
      <c r="J126" s="65"/>
      <c r="K126" s="69"/>
      <c r="L126" s="69"/>
      <c r="M126" s="7"/>
      <c r="N126" s="7"/>
      <c r="O126" s="7"/>
      <c r="P126" s="7"/>
    </row>
    <row r="127" spans="1:16" ht="15.6" customHeight="1">
      <c r="A127" s="7"/>
      <c r="B127" s="7"/>
      <c r="C127" s="29"/>
      <c r="D127" s="7"/>
      <c r="E127" s="67"/>
      <c r="F127" s="7"/>
      <c r="G127" s="7"/>
      <c r="H127" s="69"/>
      <c r="I127" s="65"/>
      <c r="J127" s="65"/>
      <c r="K127" s="69"/>
      <c r="L127" s="69"/>
      <c r="M127" s="7"/>
      <c r="N127" s="7"/>
      <c r="O127" s="7"/>
      <c r="P127" s="7"/>
    </row>
    <row r="128" spans="1:16" ht="15.6" customHeight="1">
      <c r="A128" s="7"/>
      <c r="B128" s="7"/>
      <c r="C128" s="29"/>
      <c r="D128" s="7"/>
      <c r="E128" s="67"/>
      <c r="F128" s="7"/>
      <c r="G128" s="7"/>
      <c r="H128" s="69"/>
      <c r="I128" s="65"/>
      <c r="J128" s="65"/>
      <c r="K128" s="69"/>
      <c r="L128" s="69"/>
      <c r="M128" s="7"/>
      <c r="N128" s="7"/>
      <c r="O128" s="7"/>
      <c r="P128" s="7"/>
    </row>
    <row r="129" spans="1:16" ht="15.6" customHeight="1">
      <c r="A129" s="7"/>
      <c r="B129" s="7"/>
      <c r="C129" s="29"/>
      <c r="D129" s="7"/>
      <c r="E129" s="67"/>
      <c r="F129" s="7"/>
      <c r="G129" s="7"/>
      <c r="H129" s="69"/>
      <c r="I129" s="65"/>
      <c r="J129" s="65"/>
      <c r="K129" s="69"/>
      <c r="L129" s="69"/>
      <c r="M129" s="7"/>
      <c r="N129" s="7"/>
      <c r="O129" s="7"/>
      <c r="P129" s="7"/>
    </row>
    <row r="130" spans="1:16" ht="15.6" customHeight="1">
      <c r="A130" s="7"/>
      <c r="B130" s="7"/>
      <c r="C130" s="29"/>
      <c r="D130" s="7"/>
      <c r="E130" s="67"/>
      <c r="F130" s="7"/>
      <c r="G130" s="7"/>
      <c r="H130" s="69"/>
      <c r="I130" s="65"/>
      <c r="J130" s="65"/>
      <c r="K130" s="69"/>
      <c r="L130" s="69"/>
      <c r="M130" s="7"/>
      <c r="N130" s="7"/>
      <c r="O130" s="7"/>
      <c r="P130" s="7"/>
    </row>
    <row r="131" spans="1:16" ht="15.6" customHeight="1">
      <c r="A131" s="7"/>
      <c r="B131" s="7"/>
      <c r="C131" s="29"/>
      <c r="D131" s="7"/>
      <c r="E131" s="67"/>
      <c r="F131" s="7"/>
      <c r="G131" s="7"/>
      <c r="H131" s="69"/>
      <c r="I131" s="65"/>
      <c r="J131" s="65"/>
      <c r="K131" s="69"/>
      <c r="L131" s="69"/>
      <c r="M131" s="7"/>
      <c r="N131" s="7"/>
      <c r="O131" s="7"/>
      <c r="P131" s="7"/>
    </row>
    <row r="132" spans="1:16" ht="15.6" customHeight="1">
      <c r="A132" s="7"/>
      <c r="B132" s="7"/>
      <c r="C132" s="29"/>
      <c r="D132" s="7"/>
      <c r="E132" s="67"/>
      <c r="F132" s="7"/>
      <c r="G132" s="7"/>
      <c r="H132" s="69"/>
      <c r="I132" s="65"/>
      <c r="J132" s="65"/>
      <c r="K132" s="69"/>
      <c r="L132" s="69"/>
      <c r="M132" s="7"/>
      <c r="N132" s="7"/>
      <c r="O132" s="7"/>
      <c r="P132" s="7"/>
    </row>
    <row r="133" spans="1:16" ht="15.6" customHeight="1">
      <c r="A133" s="7"/>
      <c r="B133" s="7"/>
      <c r="C133" s="29"/>
      <c r="D133" s="7"/>
      <c r="E133" s="67"/>
      <c r="F133" s="7"/>
      <c r="G133" s="7"/>
      <c r="H133" s="69"/>
      <c r="I133" s="65"/>
      <c r="J133" s="65"/>
      <c r="K133" s="69"/>
      <c r="L133" s="69"/>
      <c r="M133" s="7"/>
      <c r="N133" s="7"/>
      <c r="O133" s="7"/>
      <c r="P133" s="7"/>
    </row>
    <row r="134" spans="1:16" ht="15.6" customHeight="1">
      <c r="A134" s="7"/>
      <c r="B134" s="7"/>
      <c r="C134" s="29"/>
      <c r="D134" s="7"/>
      <c r="E134" s="67"/>
      <c r="F134" s="7"/>
      <c r="G134" s="7"/>
      <c r="H134" s="69"/>
      <c r="I134" s="65"/>
      <c r="J134" s="65"/>
      <c r="K134" s="69"/>
      <c r="L134" s="69"/>
      <c r="M134" s="7"/>
      <c r="N134" s="7"/>
      <c r="O134" s="7"/>
      <c r="P134" s="7"/>
    </row>
    <row r="135" spans="1:16" ht="15.6" customHeight="1">
      <c r="A135" s="7"/>
      <c r="B135" s="7"/>
      <c r="C135" s="29"/>
      <c r="D135" s="7"/>
      <c r="E135" s="67"/>
      <c r="F135" s="7"/>
      <c r="G135" s="7"/>
      <c r="H135" s="69"/>
      <c r="I135" s="65"/>
      <c r="J135" s="65"/>
      <c r="K135" s="69"/>
      <c r="L135" s="69"/>
      <c r="M135" s="7"/>
      <c r="N135" s="7"/>
      <c r="O135" s="7"/>
      <c r="P135" s="7"/>
    </row>
    <row r="136" spans="1:16" ht="15.6" customHeight="1">
      <c r="A136" s="7"/>
      <c r="B136" s="7"/>
      <c r="C136" s="29"/>
      <c r="D136" s="7"/>
      <c r="E136" s="67"/>
      <c r="F136" s="7"/>
      <c r="G136" s="7"/>
      <c r="H136" s="69"/>
      <c r="I136" s="65"/>
      <c r="J136" s="65"/>
      <c r="K136" s="69"/>
      <c r="L136" s="69"/>
      <c r="M136" s="7"/>
      <c r="N136" s="7"/>
      <c r="O136" s="7"/>
      <c r="P136" s="7"/>
    </row>
    <row r="137" spans="1:16" ht="15.6" customHeight="1">
      <c r="A137" s="7"/>
      <c r="B137" s="7"/>
      <c r="C137" s="29"/>
      <c r="D137" s="7"/>
      <c r="E137" s="67"/>
      <c r="F137" s="7"/>
      <c r="G137" s="7"/>
      <c r="H137" s="69"/>
      <c r="I137" s="65"/>
      <c r="J137" s="65"/>
      <c r="K137" s="69"/>
      <c r="L137" s="69"/>
      <c r="M137" s="7"/>
      <c r="N137" s="7"/>
      <c r="O137" s="7"/>
      <c r="P137" s="7"/>
    </row>
    <row r="138" spans="1:16" ht="15.6" customHeight="1">
      <c r="A138" s="7"/>
      <c r="B138" s="7"/>
      <c r="C138" s="29"/>
      <c r="D138" s="7"/>
      <c r="E138" s="67"/>
      <c r="F138" s="7"/>
      <c r="G138" s="7"/>
      <c r="H138" s="69"/>
      <c r="I138" s="65"/>
      <c r="J138" s="65"/>
      <c r="K138" s="69"/>
      <c r="L138" s="69"/>
      <c r="M138" s="7"/>
      <c r="N138" s="7"/>
      <c r="O138" s="7"/>
      <c r="P138" s="7"/>
    </row>
    <row r="139" spans="1:16" ht="15.6" customHeight="1">
      <c r="A139" s="7"/>
      <c r="B139" s="7"/>
      <c r="C139" s="29"/>
      <c r="D139" s="7"/>
      <c r="E139" s="67"/>
      <c r="F139" s="7"/>
      <c r="G139" s="7"/>
      <c r="H139" s="69"/>
      <c r="I139" s="65"/>
      <c r="J139" s="65"/>
      <c r="K139" s="69"/>
      <c r="L139" s="69"/>
      <c r="M139" s="7"/>
      <c r="N139" s="7"/>
      <c r="O139" s="7"/>
      <c r="P139" s="7"/>
    </row>
    <row r="140" spans="1:16" ht="15.6" customHeight="1">
      <c r="A140" s="7"/>
      <c r="B140" s="7"/>
      <c r="C140" s="29"/>
      <c r="D140" s="7"/>
      <c r="E140" s="67"/>
      <c r="F140" s="7"/>
      <c r="G140" s="7"/>
      <c r="H140" s="69"/>
      <c r="I140" s="65"/>
      <c r="J140" s="65"/>
      <c r="K140" s="69"/>
      <c r="L140" s="69"/>
      <c r="M140" s="7"/>
      <c r="N140" s="7"/>
      <c r="O140" s="7"/>
      <c r="P140" s="7"/>
    </row>
    <row r="141" spans="1:16" ht="15.6" customHeight="1">
      <c r="A141" s="7"/>
      <c r="B141" s="7"/>
      <c r="C141" s="29"/>
      <c r="D141" s="7"/>
      <c r="E141" s="67"/>
      <c r="F141" s="7"/>
      <c r="G141" s="7"/>
      <c r="H141" s="69"/>
      <c r="I141" s="65"/>
      <c r="J141" s="65"/>
      <c r="K141" s="69"/>
      <c r="L141" s="69"/>
      <c r="M141" s="7"/>
      <c r="N141" s="7"/>
      <c r="O141" s="7"/>
      <c r="P141" s="7"/>
    </row>
    <row r="142" spans="1:16" ht="15.6" customHeight="1">
      <c r="A142" s="7"/>
      <c r="B142" s="7"/>
      <c r="C142" s="29"/>
      <c r="D142" s="7"/>
      <c r="E142" s="67"/>
      <c r="F142" s="7"/>
      <c r="G142" s="7"/>
      <c r="H142" s="69"/>
      <c r="I142" s="65"/>
      <c r="J142" s="65"/>
      <c r="K142" s="69"/>
      <c r="L142" s="69"/>
      <c r="M142" s="7"/>
      <c r="N142" s="7"/>
      <c r="O142" s="7"/>
      <c r="P142" s="7"/>
    </row>
    <row r="143" spans="1:16" ht="15.6" customHeight="1">
      <c r="A143" s="7"/>
      <c r="B143" s="7"/>
      <c r="C143" s="29"/>
      <c r="D143" s="7"/>
      <c r="E143" s="67"/>
      <c r="F143" s="7"/>
      <c r="G143" s="7"/>
      <c r="H143" s="69"/>
      <c r="I143" s="65"/>
      <c r="J143" s="65"/>
      <c r="K143" s="69"/>
      <c r="L143" s="69"/>
      <c r="M143" s="7"/>
      <c r="N143" s="7"/>
      <c r="O143" s="7"/>
      <c r="P143" s="7"/>
    </row>
    <row r="144" spans="1:16" ht="15.6" customHeight="1">
      <c r="A144" s="7"/>
      <c r="B144" s="7"/>
      <c r="C144" s="29"/>
      <c r="D144" s="7"/>
      <c r="E144" s="67"/>
      <c r="F144" s="7"/>
      <c r="G144" s="7"/>
      <c r="H144" s="69"/>
      <c r="I144" s="65"/>
      <c r="J144" s="65"/>
      <c r="K144" s="69"/>
      <c r="L144" s="69"/>
      <c r="M144" s="7"/>
      <c r="N144" s="7"/>
      <c r="O144" s="7"/>
      <c r="P144" s="7"/>
    </row>
    <row r="145" spans="1:16" ht="15.6" customHeight="1">
      <c r="A145" s="7"/>
      <c r="B145" s="7"/>
      <c r="C145" s="29"/>
      <c r="D145" s="7"/>
      <c r="E145" s="67"/>
      <c r="F145" s="7"/>
      <c r="G145" s="7"/>
      <c r="H145" s="69"/>
      <c r="I145" s="65"/>
      <c r="J145" s="65"/>
      <c r="K145" s="69"/>
      <c r="L145" s="69"/>
      <c r="M145" s="7"/>
      <c r="N145" s="7"/>
      <c r="O145" s="7"/>
      <c r="P145" s="7"/>
    </row>
    <row r="146" spans="1:16" ht="15.6" customHeight="1">
      <c r="A146" s="7"/>
      <c r="B146" s="7"/>
      <c r="C146" s="29"/>
      <c r="D146" s="7"/>
      <c r="E146" s="67"/>
      <c r="F146" s="7"/>
      <c r="G146" s="7"/>
      <c r="H146" s="69"/>
      <c r="I146" s="65"/>
      <c r="J146" s="65"/>
      <c r="K146" s="69"/>
      <c r="L146" s="69"/>
      <c r="M146" s="7"/>
      <c r="N146" s="7"/>
      <c r="O146" s="7"/>
      <c r="P146" s="7"/>
    </row>
    <row r="147" spans="1:16" ht="15.6" customHeight="1">
      <c r="A147" s="7"/>
      <c r="B147" s="7"/>
      <c r="C147" s="29"/>
      <c r="D147" s="7"/>
      <c r="E147" s="67"/>
      <c r="F147" s="7"/>
      <c r="G147" s="7"/>
      <c r="H147" s="69"/>
      <c r="I147" s="65"/>
      <c r="J147" s="65"/>
      <c r="K147" s="69"/>
      <c r="L147" s="69"/>
      <c r="M147" s="7"/>
      <c r="N147" s="7"/>
      <c r="O147" s="7"/>
      <c r="P147" s="7"/>
    </row>
    <row r="148" spans="1:16" ht="15.6" customHeight="1">
      <c r="A148" s="7"/>
      <c r="B148" s="7"/>
      <c r="C148" s="29"/>
      <c r="D148" s="7"/>
      <c r="E148" s="67"/>
      <c r="F148" s="7"/>
      <c r="G148" s="7"/>
      <c r="H148" s="69"/>
      <c r="I148" s="65"/>
      <c r="J148" s="65"/>
      <c r="K148" s="69"/>
      <c r="L148" s="69"/>
      <c r="M148" s="7"/>
      <c r="N148" s="7"/>
      <c r="O148" s="7"/>
      <c r="P148" s="7"/>
    </row>
    <row r="149" spans="1:16" ht="15.6" customHeight="1">
      <c r="A149" s="7"/>
      <c r="B149" s="7"/>
      <c r="C149" s="29"/>
      <c r="D149" s="7"/>
      <c r="E149" s="67"/>
      <c r="F149" s="7"/>
      <c r="G149" s="7"/>
      <c r="H149" s="69"/>
      <c r="I149" s="65"/>
      <c r="J149" s="65"/>
      <c r="K149" s="69"/>
      <c r="L149" s="69"/>
      <c r="M149" s="7"/>
      <c r="N149" s="7"/>
      <c r="O149" s="7"/>
      <c r="P149" s="7"/>
    </row>
    <row r="150" spans="1:16" ht="15.6" customHeight="1">
      <c r="A150" s="7"/>
      <c r="B150" s="7"/>
      <c r="C150" s="29"/>
      <c r="D150" s="7"/>
      <c r="E150" s="67"/>
      <c r="F150" s="7"/>
      <c r="G150" s="7"/>
      <c r="H150" s="69"/>
      <c r="I150" s="65"/>
      <c r="J150" s="65"/>
      <c r="K150" s="69"/>
      <c r="L150" s="69"/>
      <c r="M150" s="7"/>
      <c r="N150" s="7"/>
      <c r="O150" s="7"/>
      <c r="P150" s="7"/>
    </row>
    <row r="151" spans="1:16" ht="15.6" customHeight="1">
      <c r="A151" s="7"/>
      <c r="B151" s="7"/>
      <c r="C151" s="29"/>
      <c r="D151" s="7"/>
      <c r="E151" s="67"/>
      <c r="F151" s="7"/>
      <c r="G151" s="7"/>
      <c r="H151" s="69"/>
      <c r="I151" s="65"/>
      <c r="J151" s="65"/>
      <c r="K151" s="69"/>
      <c r="L151" s="69"/>
      <c r="M151" s="7"/>
      <c r="N151" s="7"/>
      <c r="O151" s="7"/>
      <c r="P151" s="7"/>
    </row>
    <row r="152" spans="1:16" ht="15.6" customHeight="1">
      <c r="A152" s="7"/>
      <c r="B152" s="7"/>
      <c r="C152" s="29"/>
      <c r="D152" s="7"/>
      <c r="E152" s="67"/>
      <c r="F152" s="7"/>
      <c r="G152" s="7"/>
      <c r="H152" s="69"/>
      <c r="I152" s="65"/>
      <c r="J152" s="65"/>
      <c r="K152" s="69"/>
      <c r="L152" s="69"/>
      <c r="M152" s="7"/>
      <c r="N152" s="7"/>
      <c r="O152" s="7"/>
      <c r="P152" s="7"/>
    </row>
    <row r="153" spans="1:16" ht="15.6" customHeight="1">
      <c r="A153" s="7"/>
      <c r="B153" s="7"/>
      <c r="C153" s="29"/>
      <c r="D153" s="7"/>
      <c r="E153" s="67"/>
      <c r="F153" s="7"/>
      <c r="G153" s="7"/>
      <c r="H153" s="69"/>
      <c r="I153" s="65"/>
      <c r="J153" s="65"/>
      <c r="K153" s="69"/>
      <c r="L153" s="69"/>
      <c r="M153" s="7"/>
      <c r="N153" s="7"/>
      <c r="O153" s="7"/>
      <c r="P153" s="7"/>
    </row>
    <row r="154" spans="1:16" ht="15.6" customHeight="1">
      <c r="A154" s="7"/>
      <c r="B154" s="7"/>
      <c r="C154" s="29"/>
      <c r="D154" s="7"/>
      <c r="E154" s="67"/>
      <c r="F154" s="7"/>
      <c r="G154" s="7"/>
      <c r="H154" s="69"/>
      <c r="I154" s="65"/>
      <c r="J154" s="65"/>
      <c r="K154" s="69"/>
      <c r="L154" s="69"/>
      <c r="M154" s="7"/>
      <c r="N154" s="7"/>
      <c r="O154" s="7"/>
      <c r="P154" s="7"/>
    </row>
    <row r="155" spans="1:16" ht="15.6" customHeight="1">
      <c r="A155" s="7"/>
      <c r="B155" s="7"/>
      <c r="C155" s="29"/>
      <c r="D155" s="7"/>
      <c r="E155" s="67"/>
      <c r="F155" s="7"/>
      <c r="G155" s="7"/>
      <c r="H155" s="69"/>
      <c r="I155" s="65"/>
      <c r="J155" s="65"/>
      <c r="K155" s="69"/>
      <c r="L155" s="69"/>
      <c r="M155" s="7"/>
      <c r="N155" s="7"/>
      <c r="O155" s="7"/>
      <c r="P155" s="7"/>
    </row>
    <row r="156" spans="1:16" ht="15.6" customHeight="1">
      <c r="A156" s="7"/>
      <c r="B156" s="7"/>
      <c r="C156" s="29"/>
      <c r="D156" s="7"/>
      <c r="E156" s="67"/>
      <c r="F156" s="7"/>
      <c r="G156" s="7"/>
      <c r="H156" s="69"/>
      <c r="I156" s="65"/>
      <c r="J156" s="65"/>
      <c r="K156" s="69"/>
      <c r="L156" s="69"/>
      <c r="M156" s="7"/>
      <c r="N156" s="7"/>
      <c r="O156" s="7"/>
      <c r="P156" s="7"/>
    </row>
    <row r="157" spans="1:16" ht="15.6" customHeight="1">
      <c r="A157" s="7"/>
      <c r="B157" s="7"/>
      <c r="C157" s="29"/>
      <c r="D157" s="7"/>
      <c r="E157" s="67"/>
      <c r="F157" s="7"/>
      <c r="G157" s="7"/>
      <c r="H157" s="69"/>
      <c r="I157" s="65"/>
      <c r="J157" s="65"/>
      <c r="K157" s="69"/>
      <c r="L157" s="69"/>
      <c r="M157" s="7"/>
      <c r="N157" s="7"/>
      <c r="O157" s="7"/>
      <c r="P157" s="7"/>
    </row>
    <row r="158" spans="1:16" ht="15.6" customHeight="1">
      <c r="A158" s="7"/>
      <c r="B158" s="7"/>
      <c r="C158" s="29"/>
      <c r="D158" s="7"/>
      <c r="E158" s="67"/>
      <c r="F158" s="7"/>
      <c r="G158" s="7"/>
      <c r="H158" s="69"/>
      <c r="I158" s="65"/>
      <c r="J158" s="65"/>
      <c r="K158" s="69"/>
      <c r="L158" s="69"/>
      <c r="M158" s="7"/>
      <c r="N158" s="7"/>
      <c r="O158" s="7"/>
      <c r="P158" s="7"/>
    </row>
    <row r="159" spans="1:16" ht="15.6" customHeight="1">
      <c r="A159" s="7"/>
      <c r="B159" s="7"/>
      <c r="C159" s="29"/>
      <c r="D159" s="7"/>
      <c r="E159" s="67"/>
      <c r="F159" s="7"/>
      <c r="G159" s="7"/>
      <c r="H159" s="69"/>
      <c r="I159" s="65"/>
      <c r="J159" s="65"/>
      <c r="K159" s="69"/>
      <c r="L159" s="69"/>
      <c r="M159" s="7"/>
      <c r="N159" s="7"/>
      <c r="O159" s="7"/>
      <c r="P159" s="7"/>
    </row>
    <row r="160" spans="1:16" ht="15.6" customHeight="1">
      <c r="A160" s="7"/>
      <c r="B160" s="7"/>
      <c r="C160" s="29"/>
      <c r="D160" s="7"/>
      <c r="E160" s="67"/>
      <c r="F160" s="7"/>
      <c r="G160" s="7"/>
      <c r="H160" s="69"/>
      <c r="I160" s="65"/>
      <c r="J160" s="65"/>
      <c r="K160" s="69"/>
      <c r="L160" s="69"/>
      <c r="M160" s="7"/>
      <c r="N160" s="7"/>
      <c r="O160" s="7"/>
      <c r="P160" s="7"/>
    </row>
    <row r="161" spans="1:16" ht="15.6" customHeight="1">
      <c r="A161" s="7"/>
      <c r="B161" s="7"/>
      <c r="C161" s="29"/>
      <c r="D161" s="7"/>
      <c r="E161" s="67"/>
      <c r="F161" s="7"/>
      <c r="G161" s="7"/>
      <c r="H161" s="69"/>
      <c r="I161" s="65"/>
      <c r="J161" s="65"/>
      <c r="K161" s="69"/>
      <c r="L161" s="69"/>
      <c r="M161" s="7"/>
      <c r="N161" s="7"/>
      <c r="O161" s="7"/>
      <c r="P161" s="7"/>
    </row>
    <row r="162" spans="1:16" ht="15.6" customHeight="1">
      <c r="A162" s="7"/>
      <c r="B162" s="7"/>
      <c r="C162" s="29"/>
      <c r="D162" s="7"/>
      <c r="E162" s="67"/>
      <c r="F162" s="7"/>
      <c r="G162" s="7"/>
      <c r="H162" s="69"/>
      <c r="I162" s="65"/>
      <c r="J162" s="65"/>
      <c r="K162" s="69"/>
      <c r="L162" s="69"/>
      <c r="M162" s="7"/>
      <c r="N162" s="7"/>
      <c r="O162" s="7"/>
      <c r="P162" s="7"/>
    </row>
    <row r="163" spans="1:16" ht="15.6" customHeight="1">
      <c r="A163" s="7"/>
      <c r="B163" s="7"/>
      <c r="C163" s="29"/>
      <c r="D163" s="7"/>
      <c r="E163" s="67"/>
      <c r="F163" s="7"/>
      <c r="G163" s="7"/>
      <c r="H163" s="69"/>
      <c r="I163" s="65"/>
      <c r="J163" s="65"/>
      <c r="K163" s="69"/>
      <c r="L163" s="69"/>
      <c r="M163" s="7"/>
      <c r="N163" s="7"/>
      <c r="O163" s="7"/>
      <c r="P163" s="7"/>
    </row>
    <row r="164" spans="1:16" ht="15.6" customHeight="1">
      <c r="A164" s="7"/>
      <c r="B164" s="7"/>
      <c r="C164" s="29"/>
      <c r="D164" s="7"/>
      <c r="E164" s="67"/>
      <c r="F164" s="7"/>
      <c r="G164" s="7"/>
      <c r="H164" s="69"/>
      <c r="I164" s="65"/>
      <c r="J164" s="65"/>
      <c r="K164" s="69"/>
      <c r="L164" s="69"/>
      <c r="M164" s="7"/>
      <c r="N164" s="7"/>
      <c r="O164" s="7"/>
      <c r="P164" s="7"/>
    </row>
    <row r="165" spans="1:16" ht="15.6" customHeight="1">
      <c r="A165" s="7"/>
      <c r="B165" s="7"/>
      <c r="C165" s="29"/>
      <c r="D165" s="7"/>
      <c r="E165" s="67"/>
      <c r="F165" s="7"/>
      <c r="G165" s="7"/>
      <c r="H165" s="69"/>
      <c r="I165" s="65"/>
      <c r="J165" s="65"/>
      <c r="K165" s="69"/>
      <c r="L165" s="69"/>
      <c r="M165" s="7"/>
      <c r="N165" s="7"/>
      <c r="O165" s="7"/>
      <c r="P165" s="7"/>
    </row>
    <row r="166" spans="1:16" ht="15.6" customHeight="1">
      <c r="A166" s="7"/>
      <c r="B166" s="7"/>
      <c r="C166" s="29"/>
      <c r="D166" s="7"/>
      <c r="E166" s="67"/>
      <c r="F166" s="7"/>
      <c r="G166" s="7"/>
      <c r="H166" s="69"/>
      <c r="I166" s="65"/>
      <c r="J166" s="65"/>
      <c r="K166" s="69"/>
      <c r="L166" s="69"/>
      <c r="M166" s="7"/>
      <c r="N166" s="7"/>
      <c r="O166" s="7"/>
      <c r="P166" s="7"/>
    </row>
    <row r="167" spans="1:16" ht="15.6" customHeight="1">
      <c r="A167" s="7"/>
      <c r="B167" s="7"/>
      <c r="C167" s="29"/>
      <c r="D167" s="7"/>
      <c r="E167" s="67"/>
      <c r="F167" s="7"/>
      <c r="G167" s="7"/>
      <c r="H167" s="69"/>
      <c r="I167" s="65"/>
      <c r="J167" s="65"/>
      <c r="K167" s="69"/>
      <c r="L167" s="69"/>
      <c r="M167" s="7"/>
      <c r="N167" s="7"/>
      <c r="O167" s="7"/>
      <c r="P167" s="7"/>
    </row>
    <row r="168" spans="1:16" ht="15.6" customHeight="1">
      <c r="A168" s="7"/>
      <c r="B168" s="7"/>
      <c r="C168" s="29"/>
      <c r="D168" s="7"/>
      <c r="E168" s="67"/>
      <c r="F168" s="7"/>
      <c r="G168" s="7"/>
      <c r="H168" s="69"/>
      <c r="I168" s="65"/>
      <c r="J168" s="65"/>
      <c r="K168" s="69"/>
      <c r="L168" s="69"/>
      <c r="M168" s="7"/>
      <c r="N168" s="7"/>
      <c r="O168" s="7"/>
      <c r="P168" s="7"/>
    </row>
    <row r="169" spans="1:16" ht="15.6" customHeight="1">
      <c r="A169" s="7"/>
      <c r="B169" s="7"/>
      <c r="C169" s="29"/>
      <c r="D169" s="7"/>
      <c r="E169" s="67"/>
      <c r="F169" s="7"/>
      <c r="G169" s="7"/>
      <c r="H169" s="69"/>
      <c r="I169" s="65"/>
      <c r="J169" s="65"/>
      <c r="K169" s="69"/>
      <c r="L169" s="69"/>
      <c r="M169" s="7"/>
      <c r="N169" s="7"/>
      <c r="O169" s="7"/>
      <c r="P169" s="7"/>
    </row>
    <row r="170" spans="1:16" ht="15.6" customHeight="1">
      <c r="A170" s="7"/>
      <c r="B170" s="7"/>
      <c r="C170" s="29"/>
      <c r="D170" s="7"/>
      <c r="E170" s="67"/>
      <c r="F170" s="7"/>
      <c r="G170" s="7"/>
      <c r="H170" s="69"/>
      <c r="I170" s="65"/>
      <c r="J170" s="65"/>
      <c r="K170" s="69"/>
      <c r="L170" s="69"/>
      <c r="M170" s="7"/>
      <c r="N170" s="7"/>
      <c r="O170" s="7"/>
      <c r="P170" s="7"/>
    </row>
    <row r="171" spans="1:16" ht="15.6" customHeight="1">
      <c r="A171" s="7"/>
      <c r="B171" s="7"/>
      <c r="C171" s="29"/>
      <c r="D171" s="7"/>
      <c r="E171" s="67"/>
      <c r="F171" s="7"/>
      <c r="G171" s="7"/>
      <c r="H171" s="69"/>
      <c r="I171" s="65"/>
      <c r="J171" s="65"/>
      <c r="K171" s="69"/>
      <c r="L171" s="69"/>
      <c r="M171" s="7"/>
      <c r="N171" s="7"/>
      <c r="O171" s="7"/>
      <c r="P171" s="7"/>
    </row>
    <row r="172" spans="1:16" ht="15.6" customHeight="1">
      <c r="A172" s="7"/>
      <c r="B172" s="7"/>
      <c r="C172" s="29"/>
      <c r="D172" s="7"/>
      <c r="E172" s="67"/>
      <c r="F172" s="7"/>
      <c r="G172" s="7"/>
      <c r="H172" s="69"/>
      <c r="I172" s="65"/>
      <c r="J172" s="65"/>
      <c r="K172" s="69"/>
      <c r="L172" s="69"/>
      <c r="M172" s="7"/>
      <c r="N172" s="7"/>
      <c r="O172" s="7"/>
      <c r="P172" s="7"/>
    </row>
    <row r="173" spans="1:16" ht="15.6" customHeight="1">
      <c r="A173" s="7"/>
      <c r="B173" s="7"/>
      <c r="C173" s="29"/>
      <c r="D173" s="7"/>
      <c r="E173" s="67"/>
      <c r="F173" s="7"/>
      <c r="G173" s="7"/>
      <c r="H173" s="69"/>
      <c r="I173" s="65"/>
      <c r="J173" s="65"/>
      <c r="K173" s="69"/>
      <c r="L173" s="69"/>
      <c r="M173" s="7"/>
      <c r="N173" s="7"/>
      <c r="O173" s="7"/>
      <c r="P173" s="7"/>
    </row>
    <row r="174" spans="1:16" ht="15.6" customHeight="1">
      <c r="A174" s="7"/>
      <c r="B174" s="7"/>
      <c r="C174" s="29"/>
      <c r="D174" s="7"/>
      <c r="E174" s="67"/>
      <c r="F174" s="7"/>
      <c r="G174" s="7"/>
      <c r="H174" s="69"/>
      <c r="I174" s="65"/>
      <c r="J174" s="65"/>
      <c r="K174" s="69"/>
      <c r="L174" s="69"/>
      <c r="M174" s="7"/>
      <c r="N174" s="7"/>
      <c r="O174" s="7"/>
      <c r="P174" s="7"/>
    </row>
    <row r="175" spans="1:16" ht="15.6" customHeight="1">
      <c r="A175" s="7"/>
      <c r="B175" s="7"/>
      <c r="C175" s="29"/>
      <c r="D175" s="7"/>
      <c r="E175" s="67"/>
      <c r="F175" s="7"/>
      <c r="G175" s="7"/>
      <c r="H175" s="69"/>
      <c r="I175" s="65"/>
      <c r="J175" s="65"/>
      <c r="K175" s="69"/>
      <c r="L175" s="69"/>
      <c r="M175" s="7"/>
      <c r="N175" s="7"/>
      <c r="O175" s="7"/>
      <c r="P175" s="7"/>
    </row>
    <row r="176" spans="1:16" ht="15.6" customHeight="1">
      <c r="A176" s="7"/>
      <c r="B176" s="7"/>
      <c r="C176" s="29"/>
      <c r="D176" s="7"/>
      <c r="E176" s="67"/>
      <c r="F176" s="7"/>
      <c r="G176" s="7"/>
      <c r="H176" s="69"/>
      <c r="I176" s="65"/>
      <c r="J176" s="65"/>
      <c r="K176" s="69"/>
      <c r="L176" s="69"/>
      <c r="M176" s="7"/>
      <c r="N176" s="7"/>
      <c r="O176" s="7"/>
      <c r="P176" s="7"/>
    </row>
    <row r="177" spans="1:16" ht="15.6" customHeight="1">
      <c r="A177" s="7"/>
      <c r="B177" s="7"/>
      <c r="C177" s="29"/>
      <c r="D177" s="7"/>
      <c r="E177" s="67"/>
      <c r="F177" s="7"/>
      <c r="G177" s="7"/>
      <c r="H177" s="69"/>
      <c r="I177" s="65"/>
      <c r="J177" s="65"/>
      <c r="K177" s="69"/>
      <c r="L177" s="69"/>
      <c r="M177" s="7"/>
      <c r="N177" s="7"/>
      <c r="O177" s="7"/>
      <c r="P177" s="7"/>
    </row>
    <row r="178" spans="1:16" ht="15.6" customHeight="1">
      <c r="A178" s="7"/>
      <c r="B178" s="7"/>
      <c r="C178" s="29"/>
      <c r="D178" s="7"/>
      <c r="E178" s="67"/>
      <c r="F178" s="7"/>
      <c r="G178" s="7"/>
      <c r="H178" s="69"/>
      <c r="I178" s="65"/>
      <c r="J178" s="65"/>
      <c r="K178" s="69"/>
      <c r="L178" s="69"/>
      <c r="M178" s="7"/>
      <c r="N178" s="7"/>
      <c r="O178" s="7"/>
      <c r="P178" s="7"/>
    </row>
    <row r="179" spans="1:16" ht="15.6" customHeight="1">
      <c r="A179" s="7"/>
      <c r="B179" s="7"/>
      <c r="C179" s="29"/>
      <c r="D179" s="7"/>
      <c r="E179" s="67"/>
      <c r="F179" s="7"/>
      <c r="G179" s="7"/>
      <c r="H179" s="69"/>
      <c r="I179" s="65"/>
      <c r="J179" s="65"/>
      <c r="K179" s="69"/>
      <c r="L179" s="69"/>
      <c r="M179" s="7"/>
      <c r="N179" s="7"/>
      <c r="O179" s="7"/>
      <c r="P179" s="7"/>
    </row>
    <row r="180" spans="1:16" ht="15.6" customHeight="1">
      <c r="A180" s="7"/>
      <c r="B180" s="7"/>
      <c r="C180" s="29"/>
      <c r="D180" s="7"/>
      <c r="E180" s="67"/>
      <c r="F180" s="7"/>
      <c r="G180" s="7"/>
      <c r="H180" s="69"/>
      <c r="I180" s="65"/>
      <c r="J180" s="65"/>
      <c r="K180" s="69"/>
      <c r="L180" s="69"/>
      <c r="M180" s="7"/>
      <c r="N180" s="7"/>
      <c r="O180" s="7"/>
      <c r="P180" s="7"/>
    </row>
    <row r="181" spans="1:16" ht="15.6" customHeight="1">
      <c r="A181" s="7"/>
      <c r="B181" s="7"/>
      <c r="C181" s="29"/>
      <c r="D181" s="7"/>
      <c r="E181" s="67"/>
      <c r="F181" s="7"/>
      <c r="G181" s="7"/>
      <c r="H181" s="69"/>
      <c r="I181" s="65"/>
      <c r="J181" s="65"/>
      <c r="K181" s="69"/>
      <c r="L181" s="69"/>
      <c r="M181" s="7"/>
      <c r="N181" s="7"/>
      <c r="O181" s="7"/>
      <c r="P181" s="7"/>
    </row>
    <row r="182" spans="1:16" ht="15.6" customHeight="1">
      <c r="A182" s="7"/>
      <c r="B182" s="7"/>
      <c r="C182" s="29"/>
      <c r="D182" s="7"/>
      <c r="E182" s="67"/>
      <c r="F182" s="7"/>
      <c r="G182" s="7"/>
      <c r="H182" s="69"/>
      <c r="I182" s="65"/>
      <c r="J182" s="65"/>
      <c r="K182" s="69"/>
      <c r="L182" s="69"/>
      <c r="M182" s="7"/>
      <c r="N182" s="7"/>
      <c r="O182" s="7"/>
      <c r="P182" s="7"/>
    </row>
    <row r="183" spans="1:16" ht="15.6" customHeight="1">
      <c r="A183" s="7"/>
      <c r="B183" s="7"/>
      <c r="C183" s="29"/>
      <c r="D183" s="7"/>
      <c r="E183" s="67"/>
      <c r="F183" s="7"/>
      <c r="G183" s="7"/>
      <c r="H183" s="69"/>
      <c r="I183" s="65"/>
      <c r="J183" s="65"/>
      <c r="K183" s="69"/>
      <c r="L183" s="69"/>
      <c r="M183" s="7"/>
      <c r="N183" s="7"/>
      <c r="O183" s="7"/>
      <c r="P183" s="7"/>
    </row>
    <row r="184" spans="1:16" ht="15.6" customHeight="1">
      <c r="A184" s="7"/>
      <c r="B184" s="7"/>
      <c r="C184" s="29"/>
      <c r="D184" s="7"/>
      <c r="E184" s="67"/>
      <c r="F184" s="7"/>
      <c r="G184" s="7"/>
      <c r="H184" s="69"/>
      <c r="I184" s="65"/>
      <c r="J184" s="65"/>
      <c r="K184" s="69"/>
      <c r="L184" s="69"/>
      <c r="M184" s="7"/>
      <c r="N184" s="7"/>
      <c r="O184" s="7"/>
      <c r="P184" s="7"/>
    </row>
    <row r="185" spans="1:16" ht="15.6" customHeight="1">
      <c r="A185" s="7"/>
      <c r="B185" s="7"/>
      <c r="C185" s="29"/>
      <c r="D185" s="7"/>
      <c r="E185" s="67"/>
      <c r="F185" s="7"/>
      <c r="G185" s="7"/>
      <c r="H185" s="69"/>
      <c r="I185" s="65"/>
      <c r="J185" s="65"/>
      <c r="K185" s="69"/>
      <c r="L185" s="69"/>
      <c r="M185" s="7"/>
      <c r="N185" s="7"/>
      <c r="O185" s="7"/>
      <c r="P185" s="7"/>
    </row>
    <row r="186" spans="1:16" ht="15.6" customHeight="1">
      <c r="A186" s="7"/>
      <c r="B186" s="7"/>
      <c r="C186" s="29"/>
      <c r="D186" s="7"/>
      <c r="E186" s="67"/>
      <c r="F186" s="7"/>
      <c r="G186" s="7"/>
      <c r="H186" s="69"/>
      <c r="I186" s="65"/>
      <c r="J186" s="65"/>
      <c r="K186" s="69"/>
      <c r="L186" s="69"/>
      <c r="M186" s="7"/>
      <c r="N186" s="7"/>
      <c r="O186" s="7"/>
      <c r="P186" s="7"/>
    </row>
    <row r="187" spans="1:16" ht="15.6" customHeight="1">
      <c r="A187" s="7"/>
      <c r="B187" s="7"/>
      <c r="C187" s="29"/>
      <c r="D187" s="7"/>
      <c r="E187" s="67"/>
      <c r="F187" s="7"/>
      <c r="G187" s="7"/>
      <c r="H187" s="69"/>
      <c r="I187" s="65"/>
      <c r="J187" s="65"/>
      <c r="K187" s="69"/>
      <c r="L187" s="69"/>
      <c r="M187" s="7"/>
      <c r="N187" s="7"/>
      <c r="O187" s="7"/>
      <c r="P187" s="7"/>
    </row>
    <row r="188" spans="1:16" ht="15.6" customHeight="1">
      <c r="A188" s="7"/>
      <c r="B188" s="7"/>
      <c r="C188" s="29"/>
      <c r="D188" s="7"/>
      <c r="E188" s="7"/>
      <c r="F188" s="7"/>
      <c r="G188" s="7"/>
      <c r="H188" s="69"/>
      <c r="I188" s="65"/>
      <c r="J188" s="65"/>
      <c r="K188" s="69"/>
      <c r="L188" s="69"/>
      <c r="M188" s="7"/>
      <c r="N188" s="7"/>
      <c r="O188" s="7"/>
      <c r="P188" s="7"/>
    </row>
    <row r="189" spans="1:16" ht="15.6" customHeight="1">
      <c r="A189" s="7"/>
      <c r="B189" s="7"/>
      <c r="C189" s="29"/>
      <c r="D189" s="7"/>
      <c r="E189" s="7"/>
      <c r="F189" s="7"/>
      <c r="G189" s="7"/>
      <c r="H189" s="69"/>
      <c r="I189" s="65"/>
      <c r="J189" s="65"/>
      <c r="K189" s="69"/>
      <c r="L189" s="69"/>
      <c r="M189" s="7"/>
      <c r="N189" s="7"/>
      <c r="O189" s="7"/>
      <c r="P189" s="7"/>
    </row>
    <row r="190" spans="1:16" ht="15.6" customHeight="1">
      <c r="A190" s="7"/>
      <c r="B190" s="7"/>
      <c r="C190" s="29"/>
      <c r="D190" s="7"/>
      <c r="E190" s="7"/>
      <c r="F190" s="7"/>
      <c r="G190" s="7"/>
      <c r="H190" s="69"/>
      <c r="I190" s="65"/>
      <c r="J190" s="65"/>
      <c r="K190" s="69"/>
      <c r="L190" s="69"/>
      <c r="M190" s="7"/>
      <c r="N190" s="7"/>
      <c r="O190" s="7"/>
      <c r="P190" s="7"/>
    </row>
    <row r="191" spans="1:16" ht="15.6" customHeight="1">
      <c r="A191" s="7"/>
      <c r="B191" s="7"/>
      <c r="C191" s="29"/>
      <c r="D191" s="7"/>
      <c r="E191" s="7"/>
      <c r="F191" s="7"/>
      <c r="G191" s="7"/>
      <c r="H191" s="69"/>
      <c r="I191" s="65"/>
      <c r="J191" s="65"/>
      <c r="K191" s="69"/>
      <c r="L191" s="69"/>
      <c r="M191" s="7"/>
      <c r="N191" s="7"/>
      <c r="O191" s="7"/>
      <c r="P191" s="7"/>
    </row>
    <row r="192" spans="1:16" ht="15.6" customHeight="1">
      <c r="A192" s="7"/>
      <c r="B192" s="7"/>
      <c r="C192" s="29"/>
      <c r="D192" s="7"/>
      <c r="E192" s="7"/>
      <c r="F192" s="7"/>
      <c r="G192" s="7"/>
      <c r="H192" s="69"/>
      <c r="I192" s="65"/>
      <c r="J192" s="65"/>
      <c r="K192" s="69"/>
      <c r="L192" s="69"/>
      <c r="M192" s="7"/>
      <c r="N192" s="7"/>
      <c r="O192" s="7"/>
      <c r="P192" s="7"/>
    </row>
    <row r="193" spans="1:16" ht="15.6" customHeight="1">
      <c r="A193" s="7"/>
      <c r="B193" s="7"/>
      <c r="C193" s="29"/>
      <c r="D193" s="7"/>
      <c r="E193" s="7"/>
      <c r="F193" s="7"/>
      <c r="G193" s="7"/>
      <c r="H193" s="69"/>
      <c r="I193" s="65"/>
      <c r="J193" s="65"/>
      <c r="K193" s="69"/>
      <c r="L193" s="69"/>
      <c r="M193" s="7"/>
      <c r="N193" s="7"/>
      <c r="O193" s="7"/>
      <c r="P193" s="7"/>
    </row>
    <row r="194" spans="1:16" ht="15.6" customHeight="1">
      <c r="A194" s="7"/>
      <c r="B194" s="7"/>
      <c r="C194" s="29"/>
      <c r="D194" s="7"/>
      <c r="E194" s="7"/>
      <c r="F194" s="7"/>
      <c r="G194" s="7"/>
      <c r="H194" s="69"/>
      <c r="I194" s="65"/>
      <c r="J194" s="65"/>
      <c r="K194" s="69"/>
      <c r="L194" s="69"/>
      <c r="M194" s="7"/>
      <c r="N194" s="7"/>
      <c r="O194" s="7"/>
      <c r="P194" s="7"/>
    </row>
    <row r="195" spans="1:16" ht="15.6" customHeight="1">
      <c r="A195" s="7"/>
      <c r="B195" s="7"/>
      <c r="C195" s="29"/>
      <c r="D195" s="7"/>
      <c r="E195" s="7"/>
      <c r="F195" s="7"/>
      <c r="G195" s="7"/>
      <c r="H195" s="69"/>
      <c r="I195" s="65"/>
      <c r="J195" s="65"/>
      <c r="K195" s="69"/>
      <c r="L195" s="69"/>
      <c r="M195" s="7"/>
      <c r="N195" s="7"/>
      <c r="O195" s="7"/>
      <c r="P195" s="7"/>
    </row>
    <row r="196" spans="1:16" ht="15.6" customHeight="1">
      <c r="A196" s="7"/>
      <c r="B196" s="7"/>
      <c r="C196" s="29"/>
      <c r="D196" s="7"/>
      <c r="E196" s="7"/>
      <c r="F196" s="7"/>
      <c r="G196" s="7"/>
      <c r="H196" s="69"/>
      <c r="I196" s="65"/>
      <c r="J196" s="65"/>
      <c r="K196" s="69"/>
      <c r="L196" s="69"/>
      <c r="M196" s="7"/>
      <c r="N196" s="7"/>
      <c r="O196" s="7"/>
      <c r="P196" s="7"/>
    </row>
    <row r="197" spans="1:16" ht="15.6" customHeight="1">
      <c r="A197" s="7"/>
      <c r="B197" s="7"/>
      <c r="C197" s="29"/>
      <c r="D197" s="7"/>
      <c r="E197" s="7"/>
      <c r="F197" s="7"/>
      <c r="G197" s="7"/>
      <c r="H197" s="69"/>
      <c r="I197" s="65"/>
      <c r="J197" s="65"/>
      <c r="K197" s="69"/>
      <c r="L197" s="69"/>
      <c r="M197" s="7"/>
      <c r="N197" s="7"/>
      <c r="O197" s="7"/>
      <c r="P197" s="7"/>
    </row>
    <row r="198" spans="1:16" ht="15.6" customHeight="1">
      <c r="A198" s="7"/>
      <c r="B198" s="7"/>
      <c r="C198" s="29"/>
      <c r="D198" s="7"/>
      <c r="E198" s="7"/>
      <c r="F198" s="7"/>
      <c r="G198" s="7"/>
      <c r="H198" s="69"/>
      <c r="I198" s="65"/>
      <c r="J198" s="65"/>
      <c r="K198" s="69"/>
      <c r="L198" s="69"/>
      <c r="M198" s="7"/>
      <c r="N198" s="7"/>
      <c r="O198" s="7"/>
      <c r="P198" s="7"/>
    </row>
    <row r="199" spans="1:16" ht="15.6" customHeight="1">
      <c r="A199" s="7"/>
      <c r="B199" s="7"/>
      <c r="C199" s="29"/>
      <c r="D199" s="7"/>
      <c r="E199" s="7"/>
      <c r="F199" s="7"/>
      <c r="G199" s="7"/>
      <c r="H199" s="69"/>
      <c r="I199" s="65"/>
      <c r="J199" s="65"/>
      <c r="K199" s="69"/>
      <c r="L199" s="69"/>
      <c r="M199" s="7"/>
      <c r="N199" s="7"/>
      <c r="O199" s="7"/>
      <c r="P199" s="7"/>
    </row>
    <row r="200" spans="1:16" ht="15.6" customHeight="1">
      <c r="A200" s="7"/>
      <c r="B200" s="7"/>
      <c r="C200" s="29"/>
      <c r="D200" s="7"/>
      <c r="E200" s="7"/>
      <c r="F200" s="7"/>
      <c r="G200" s="7"/>
      <c r="H200" s="69"/>
      <c r="I200" s="65"/>
      <c r="J200" s="65"/>
      <c r="K200" s="69"/>
      <c r="L200" s="69"/>
      <c r="M200" s="7"/>
      <c r="N200" s="7"/>
      <c r="O200" s="7"/>
      <c r="P200" s="7"/>
    </row>
    <row r="201" spans="1:16" ht="15.6" customHeight="1">
      <c r="A201" s="7"/>
      <c r="B201" s="7"/>
      <c r="C201" s="29"/>
      <c r="D201" s="7"/>
      <c r="E201" s="7"/>
      <c r="F201" s="7"/>
      <c r="G201" s="7"/>
      <c r="H201" s="69"/>
      <c r="I201" s="65"/>
      <c r="J201" s="65"/>
      <c r="K201" s="69"/>
      <c r="L201" s="69"/>
      <c r="M201" s="7"/>
      <c r="N201" s="7"/>
      <c r="O201" s="7"/>
      <c r="P201" s="7"/>
    </row>
    <row r="202" spans="1:16" ht="15.6" customHeight="1">
      <c r="A202" s="7"/>
      <c r="B202" s="7"/>
      <c r="C202" s="29"/>
      <c r="D202" s="7"/>
      <c r="E202" s="7"/>
      <c r="F202" s="7"/>
      <c r="G202" s="7"/>
      <c r="H202" s="69"/>
      <c r="I202" s="65"/>
      <c r="J202" s="65"/>
      <c r="K202" s="69"/>
      <c r="L202" s="69"/>
      <c r="M202" s="7"/>
      <c r="N202" s="7"/>
      <c r="O202" s="7"/>
      <c r="P202" s="7"/>
    </row>
    <row r="203" spans="1:16" ht="15.6" customHeight="1">
      <c r="A203" s="7"/>
      <c r="B203" s="7"/>
      <c r="C203" s="29"/>
      <c r="D203" s="7"/>
      <c r="E203" s="7"/>
      <c r="F203" s="7"/>
      <c r="G203" s="7"/>
      <c r="H203" s="69"/>
      <c r="I203" s="65"/>
      <c r="J203" s="65"/>
      <c r="K203" s="69"/>
      <c r="L203" s="69"/>
      <c r="M203" s="7"/>
      <c r="N203" s="7"/>
      <c r="O203" s="7"/>
      <c r="P203" s="7"/>
    </row>
    <row r="204" spans="1:16" ht="15.6" customHeight="1">
      <c r="A204" s="7"/>
      <c r="B204" s="7"/>
      <c r="C204" s="29"/>
      <c r="D204" s="7"/>
      <c r="E204" s="7"/>
      <c r="F204" s="7"/>
      <c r="G204" s="7"/>
      <c r="H204" s="69"/>
      <c r="I204" s="65"/>
      <c r="J204" s="65"/>
      <c r="K204" s="69"/>
      <c r="L204" s="69"/>
      <c r="M204" s="7"/>
      <c r="N204" s="7"/>
      <c r="O204" s="7"/>
      <c r="P204" s="7"/>
    </row>
    <row r="205" spans="1:16" ht="15.6" customHeight="1">
      <c r="A205" s="7"/>
      <c r="B205" s="7"/>
      <c r="C205" s="29"/>
      <c r="D205" s="7"/>
      <c r="E205" s="7"/>
      <c r="F205" s="7"/>
      <c r="G205" s="7"/>
      <c r="H205" s="69"/>
      <c r="I205" s="65"/>
      <c r="J205" s="65"/>
      <c r="K205" s="69"/>
      <c r="L205" s="69"/>
      <c r="M205" s="7"/>
      <c r="N205" s="7"/>
      <c r="O205" s="7"/>
      <c r="P205" s="7"/>
    </row>
    <row r="206" spans="1:16" ht="15.6" customHeight="1">
      <c r="A206" s="7"/>
      <c r="B206" s="7"/>
      <c r="C206" s="29"/>
      <c r="D206" s="7"/>
      <c r="E206" s="7"/>
      <c r="F206" s="7"/>
      <c r="G206" s="7"/>
      <c r="H206" s="69"/>
      <c r="I206" s="65"/>
      <c r="J206" s="65"/>
      <c r="K206" s="69"/>
      <c r="L206" s="69"/>
      <c r="M206" s="7"/>
      <c r="N206" s="7"/>
      <c r="O206" s="7"/>
      <c r="P206" s="7"/>
    </row>
    <row r="207" spans="1:16" ht="15.6" customHeight="1">
      <c r="A207" s="7"/>
      <c r="B207" s="7"/>
      <c r="C207" s="29"/>
      <c r="D207" s="7"/>
      <c r="E207" s="7"/>
      <c r="F207" s="7"/>
      <c r="G207" s="7"/>
      <c r="H207" s="69"/>
      <c r="I207" s="65"/>
      <c r="J207" s="65"/>
      <c r="K207" s="69"/>
      <c r="L207" s="69"/>
      <c r="M207" s="7"/>
      <c r="N207" s="7"/>
      <c r="O207" s="7"/>
      <c r="P207" s="7"/>
    </row>
    <row r="208" spans="1:16" ht="15.6" customHeight="1">
      <c r="A208" s="7"/>
      <c r="B208" s="7"/>
      <c r="C208" s="29"/>
      <c r="D208" s="7"/>
      <c r="E208" s="7"/>
      <c r="F208" s="7"/>
      <c r="G208" s="7"/>
      <c r="H208" s="69"/>
      <c r="I208" s="65"/>
      <c r="J208" s="65"/>
      <c r="K208" s="69"/>
      <c r="L208" s="69"/>
      <c r="M208" s="7"/>
      <c r="N208" s="7"/>
      <c r="O208" s="7"/>
      <c r="P208" s="7"/>
    </row>
    <row r="209" spans="1:16" ht="15.6" customHeight="1">
      <c r="A209" s="7"/>
      <c r="B209" s="7"/>
      <c r="C209" s="29"/>
      <c r="D209" s="7"/>
      <c r="E209" s="7"/>
      <c r="F209" s="7"/>
      <c r="G209" s="7"/>
      <c r="H209" s="69"/>
      <c r="I209" s="65"/>
      <c r="J209" s="65"/>
      <c r="K209" s="69"/>
      <c r="L209" s="69"/>
      <c r="M209" s="7"/>
      <c r="N209" s="7"/>
      <c r="O209" s="7"/>
      <c r="P209" s="7"/>
    </row>
    <row r="210" spans="1:16" ht="15.6" customHeight="1">
      <c r="A210" s="7"/>
      <c r="B210" s="7"/>
      <c r="C210" s="29"/>
      <c r="D210" s="7"/>
      <c r="E210" s="7"/>
      <c r="F210" s="7"/>
      <c r="G210" s="7"/>
      <c r="H210" s="69"/>
      <c r="I210" s="65"/>
      <c r="J210" s="65"/>
      <c r="K210" s="69"/>
      <c r="L210" s="69"/>
      <c r="M210" s="7"/>
      <c r="N210" s="7"/>
      <c r="O210" s="7"/>
      <c r="P210" s="7"/>
    </row>
    <row r="211" spans="1:16" ht="15.6" customHeight="1">
      <c r="A211" s="7"/>
      <c r="B211" s="7"/>
      <c r="C211" s="29"/>
      <c r="D211" s="7"/>
      <c r="E211" s="7"/>
      <c r="F211" s="7"/>
      <c r="G211" s="7"/>
      <c r="H211" s="69"/>
      <c r="I211" s="65"/>
      <c r="J211" s="65"/>
      <c r="K211" s="69"/>
      <c r="L211" s="69"/>
      <c r="M211" s="7"/>
      <c r="N211" s="7"/>
      <c r="O211" s="7"/>
      <c r="P211" s="7"/>
    </row>
    <row r="212" spans="1:16" ht="15.6" customHeight="1">
      <c r="A212" s="7"/>
      <c r="B212" s="7"/>
      <c r="C212" s="29"/>
      <c r="D212" s="7"/>
      <c r="E212" s="7"/>
      <c r="F212" s="7"/>
      <c r="G212" s="7"/>
      <c r="H212" s="69"/>
      <c r="I212" s="65"/>
      <c r="J212" s="65"/>
      <c r="K212" s="69"/>
      <c r="L212" s="69"/>
      <c r="M212" s="7"/>
      <c r="N212" s="7"/>
      <c r="O212" s="7"/>
      <c r="P212" s="7"/>
    </row>
    <row r="213" spans="1:16" ht="15.6" customHeight="1">
      <c r="A213" s="7"/>
      <c r="B213" s="7"/>
      <c r="C213" s="29"/>
      <c r="D213" s="7"/>
      <c r="E213" s="7"/>
      <c r="F213" s="7"/>
      <c r="G213" s="7"/>
      <c r="H213" s="69"/>
      <c r="I213" s="65"/>
      <c r="J213" s="65"/>
      <c r="K213" s="69"/>
      <c r="L213" s="69"/>
      <c r="M213" s="7"/>
      <c r="N213" s="7"/>
      <c r="O213" s="7"/>
      <c r="P213" s="7"/>
    </row>
    <row r="214" spans="1:16" ht="15.6" customHeight="1">
      <c r="A214" s="7"/>
      <c r="B214" s="7"/>
      <c r="C214" s="29"/>
      <c r="D214" s="7"/>
      <c r="E214" s="7"/>
      <c r="F214" s="7"/>
      <c r="G214" s="7"/>
      <c r="H214" s="69"/>
      <c r="I214" s="65"/>
      <c r="J214" s="65"/>
      <c r="K214" s="69"/>
      <c r="L214" s="69"/>
      <c r="M214" s="7"/>
      <c r="N214" s="7"/>
      <c r="O214" s="7"/>
      <c r="P214" s="7"/>
    </row>
    <row r="215" spans="1:16" ht="15.6" customHeight="1">
      <c r="A215" s="7"/>
      <c r="B215" s="7"/>
      <c r="C215" s="29"/>
      <c r="D215" s="7"/>
      <c r="E215" s="7"/>
      <c r="F215" s="7"/>
      <c r="G215" s="7"/>
      <c r="H215" s="69"/>
      <c r="I215" s="65"/>
      <c r="J215" s="65"/>
      <c r="K215" s="69"/>
      <c r="L215" s="69"/>
      <c r="M215" s="7"/>
      <c r="N215" s="7"/>
      <c r="O215" s="7"/>
      <c r="P215" s="7"/>
    </row>
    <row r="216" spans="1:16" ht="15.6" customHeight="1">
      <c r="A216" s="7"/>
      <c r="B216" s="7"/>
      <c r="C216" s="29"/>
      <c r="D216" s="7"/>
      <c r="E216" s="7"/>
      <c r="F216" s="7"/>
      <c r="G216" s="7"/>
      <c r="H216" s="69"/>
      <c r="I216" s="65"/>
      <c r="J216" s="65"/>
      <c r="K216" s="69"/>
      <c r="L216" s="69"/>
      <c r="M216" s="7"/>
      <c r="N216" s="7"/>
      <c r="O216" s="7"/>
      <c r="P216" s="7"/>
    </row>
    <row r="217" spans="1:16" ht="15.6" customHeight="1">
      <c r="A217" s="7"/>
      <c r="B217" s="7"/>
      <c r="C217" s="29"/>
      <c r="D217" s="7"/>
      <c r="E217" s="7"/>
      <c r="F217" s="7"/>
      <c r="G217" s="7"/>
      <c r="H217" s="69"/>
      <c r="I217" s="65"/>
      <c r="J217" s="65"/>
      <c r="K217" s="69"/>
      <c r="L217" s="69"/>
      <c r="M217" s="7"/>
      <c r="N217" s="7"/>
      <c r="O217" s="7"/>
      <c r="P217" s="7"/>
    </row>
    <row r="218" spans="1:16" ht="15.6" customHeight="1">
      <c r="A218" s="7"/>
      <c r="B218" s="7"/>
      <c r="C218" s="29"/>
      <c r="D218" s="7"/>
      <c r="E218" s="7"/>
      <c r="F218" s="7"/>
      <c r="G218" s="7"/>
      <c r="H218" s="69"/>
      <c r="I218" s="65"/>
      <c r="J218" s="65"/>
      <c r="K218" s="69"/>
      <c r="L218" s="69"/>
      <c r="M218" s="7"/>
      <c r="N218" s="7"/>
      <c r="O218" s="7"/>
      <c r="P218" s="7"/>
    </row>
    <row r="219" spans="1:16" ht="15.6" customHeight="1">
      <c r="A219" s="7"/>
      <c r="B219" s="7"/>
      <c r="C219" s="29"/>
      <c r="D219" s="7"/>
      <c r="E219" s="7"/>
      <c r="F219" s="7"/>
      <c r="G219" s="7"/>
      <c r="H219" s="69"/>
      <c r="I219" s="65"/>
      <c r="J219" s="65"/>
      <c r="K219" s="69"/>
      <c r="L219" s="69"/>
      <c r="M219" s="7"/>
      <c r="N219" s="7"/>
      <c r="O219" s="7"/>
      <c r="P219" s="7"/>
    </row>
    <row r="220" spans="1:16" ht="15.6" customHeight="1">
      <c r="A220" s="7"/>
      <c r="B220" s="7"/>
      <c r="C220" s="29"/>
      <c r="D220" s="7"/>
      <c r="E220" s="7"/>
      <c r="F220" s="7"/>
      <c r="G220" s="7"/>
      <c r="H220" s="69"/>
      <c r="I220" s="65"/>
      <c r="J220" s="65"/>
      <c r="K220" s="69"/>
      <c r="L220" s="69"/>
      <c r="M220" s="7"/>
      <c r="N220" s="7"/>
      <c r="O220" s="7"/>
      <c r="P220" s="7"/>
    </row>
    <row r="221" spans="1:16" ht="15.6" customHeight="1">
      <c r="A221" s="7"/>
      <c r="B221" s="7"/>
      <c r="C221" s="29"/>
      <c r="D221" s="7"/>
      <c r="E221" s="7"/>
      <c r="F221" s="7"/>
      <c r="G221" s="7"/>
      <c r="H221" s="69"/>
      <c r="I221" s="65"/>
      <c r="J221" s="65"/>
      <c r="K221" s="69"/>
      <c r="L221" s="69"/>
      <c r="M221" s="7"/>
      <c r="N221" s="7"/>
      <c r="O221" s="7"/>
      <c r="P221" s="7"/>
    </row>
    <row r="222" spans="1:16" ht="15.6" customHeight="1">
      <c r="A222" s="7"/>
      <c r="B222" s="7"/>
      <c r="C222" s="29"/>
      <c r="D222" s="7"/>
      <c r="E222" s="7"/>
      <c r="F222" s="7"/>
      <c r="G222" s="7"/>
      <c r="H222" s="69"/>
      <c r="I222" s="65"/>
      <c r="J222" s="65"/>
      <c r="K222" s="69"/>
      <c r="L222" s="69"/>
      <c r="M222" s="7"/>
      <c r="N222" s="7"/>
      <c r="O222" s="7"/>
      <c r="P222" s="7"/>
    </row>
    <row r="223" spans="1:16" ht="15.6" customHeight="1">
      <c r="A223" s="7"/>
      <c r="B223" s="7"/>
      <c r="C223" s="29"/>
      <c r="D223" s="7"/>
      <c r="E223" s="7"/>
      <c r="F223" s="7"/>
      <c r="G223" s="7"/>
      <c r="H223" s="69"/>
      <c r="I223" s="65"/>
      <c r="J223" s="65"/>
      <c r="K223" s="69"/>
      <c r="L223" s="69"/>
      <c r="M223" s="7"/>
      <c r="N223" s="7"/>
      <c r="O223" s="7"/>
      <c r="P223" s="7"/>
    </row>
    <row r="224" spans="1:16" ht="15.6" customHeight="1">
      <c r="A224" s="7"/>
      <c r="B224" s="7"/>
      <c r="C224" s="29"/>
      <c r="D224" s="7"/>
      <c r="E224" s="7"/>
      <c r="F224" s="7"/>
      <c r="G224" s="7"/>
      <c r="H224" s="69"/>
      <c r="I224" s="65"/>
      <c r="J224" s="65"/>
      <c r="K224" s="69"/>
      <c r="L224" s="69"/>
      <c r="M224" s="7"/>
      <c r="N224" s="7"/>
      <c r="O224" s="7"/>
      <c r="P224" s="7"/>
    </row>
    <row r="225" spans="1:16" ht="15.6" customHeight="1">
      <c r="A225" s="7"/>
      <c r="B225" s="7"/>
      <c r="C225" s="29"/>
      <c r="D225" s="7"/>
      <c r="E225" s="7"/>
      <c r="F225" s="7"/>
      <c r="G225" s="7"/>
      <c r="H225" s="69"/>
      <c r="I225" s="65"/>
      <c r="J225" s="65"/>
      <c r="K225" s="69"/>
      <c r="L225" s="69"/>
      <c r="M225" s="7"/>
      <c r="N225" s="7"/>
      <c r="O225" s="7"/>
      <c r="P225" s="7"/>
    </row>
    <row r="226" spans="1:16" ht="15.6" customHeight="1">
      <c r="A226" s="7"/>
      <c r="B226" s="7"/>
      <c r="C226" s="29"/>
      <c r="D226" s="7"/>
      <c r="E226" s="7"/>
      <c r="F226" s="7"/>
      <c r="G226" s="7"/>
      <c r="H226" s="69"/>
      <c r="I226" s="65"/>
      <c r="J226" s="65"/>
      <c r="K226" s="69"/>
      <c r="L226" s="69"/>
      <c r="M226" s="7"/>
      <c r="N226" s="7"/>
      <c r="O226" s="7"/>
      <c r="P226" s="7"/>
    </row>
    <row r="227" spans="1:16" ht="15.6" customHeight="1">
      <c r="A227" s="7"/>
      <c r="B227" s="7"/>
      <c r="C227" s="29"/>
      <c r="D227" s="7"/>
      <c r="E227" s="7"/>
      <c r="F227" s="7"/>
      <c r="G227" s="7"/>
      <c r="H227" s="69"/>
      <c r="I227" s="65"/>
      <c r="J227" s="65"/>
      <c r="K227" s="69"/>
      <c r="L227" s="69"/>
      <c r="M227" s="7"/>
      <c r="N227" s="7"/>
      <c r="O227" s="7"/>
      <c r="P227" s="7"/>
    </row>
    <row r="228" spans="1:16" ht="15.6" customHeight="1">
      <c r="A228" s="7"/>
      <c r="B228" s="7"/>
      <c r="C228" s="29"/>
      <c r="D228" s="7"/>
      <c r="E228" s="7"/>
      <c r="F228" s="7"/>
      <c r="G228" s="7"/>
      <c r="H228" s="69"/>
      <c r="I228" s="65"/>
      <c r="J228" s="65"/>
      <c r="K228" s="69"/>
      <c r="L228" s="69"/>
      <c r="M228" s="7"/>
      <c r="N228" s="7"/>
      <c r="O228" s="7"/>
      <c r="P228" s="7"/>
    </row>
    <row r="229" spans="1:16" ht="15.6" customHeight="1">
      <c r="A229" s="7"/>
      <c r="B229" s="7"/>
      <c r="C229" s="29"/>
      <c r="D229" s="7"/>
      <c r="E229" s="7"/>
      <c r="F229" s="7"/>
      <c r="G229" s="7"/>
      <c r="H229" s="69"/>
      <c r="I229" s="65"/>
      <c r="J229" s="65"/>
      <c r="K229" s="69"/>
      <c r="L229" s="69"/>
      <c r="M229" s="7"/>
      <c r="N229" s="7"/>
      <c r="O229" s="7"/>
      <c r="P229" s="7"/>
    </row>
    <row r="230" spans="1:16" ht="15.6" customHeight="1">
      <c r="A230" s="7"/>
      <c r="B230" s="7"/>
      <c r="C230" s="29"/>
      <c r="D230" s="7"/>
      <c r="E230" s="7"/>
      <c r="F230" s="7"/>
      <c r="G230" s="7"/>
      <c r="H230" s="69"/>
      <c r="I230" s="65"/>
      <c r="J230" s="65"/>
      <c r="K230" s="69"/>
      <c r="L230" s="69"/>
      <c r="M230" s="7"/>
      <c r="N230" s="7"/>
      <c r="O230" s="7"/>
      <c r="P230" s="7"/>
    </row>
    <row r="231" spans="1:16" ht="15.6" customHeight="1">
      <c r="A231" s="7"/>
      <c r="B231" s="7"/>
      <c r="C231" s="29"/>
      <c r="D231" s="7"/>
      <c r="E231" s="7"/>
      <c r="F231" s="7"/>
      <c r="G231" s="7"/>
      <c r="H231" s="69"/>
      <c r="I231" s="65"/>
      <c r="J231" s="65"/>
      <c r="K231" s="69"/>
      <c r="L231" s="69"/>
      <c r="M231" s="7"/>
      <c r="N231" s="7"/>
      <c r="O231" s="7"/>
      <c r="P231" s="7"/>
    </row>
    <row r="232" spans="1:16" ht="15.6" customHeight="1">
      <c r="A232" s="7"/>
      <c r="B232" s="7"/>
      <c r="C232" s="29"/>
      <c r="D232" s="7"/>
      <c r="E232" s="7"/>
      <c r="F232" s="7"/>
      <c r="G232" s="7"/>
      <c r="H232" s="69"/>
      <c r="I232" s="65"/>
      <c r="J232" s="65"/>
      <c r="K232" s="69"/>
      <c r="L232" s="69"/>
      <c r="M232" s="7"/>
      <c r="N232" s="7"/>
      <c r="O232" s="7"/>
      <c r="P232" s="7"/>
    </row>
    <row r="233" spans="1:16" ht="15.6" customHeight="1">
      <c r="A233" s="7"/>
      <c r="B233" s="7"/>
      <c r="C233" s="29"/>
      <c r="D233" s="7"/>
      <c r="E233" s="7"/>
      <c r="F233" s="7"/>
      <c r="G233" s="7"/>
      <c r="H233" s="69"/>
      <c r="I233" s="65"/>
      <c r="J233" s="65"/>
      <c r="K233" s="69"/>
      <c r="L233" s="69"/>
      <c r="M233" s="7"/>
      <c r="N233" s="7"/>
      <c r="O233" s="7"/>
      <c r="P233" s="7"/>
    </row>
    <row r="234" spans="1:16" ht="15.6" customHeight="1">
      <c r="A234" s="7"/>
      <c r="B234" s="7"/>
      <c r="C234" s="29"/>
      <c r="D234" s="7"/>
      <c r="E234" s="7"/>
      <c r="F234" s="7"/>
      <c r="G234" s="7"/>
      <c r="H234" s="69"/>
      <c r="I234" s="65"/>
      <c r="J234" s="65"/>
      <c r="K234" s="69"/>
      <c r="L234" s="69"/>
      <c r="M234" s="7"/>
      <c r="N234" s="7"/>
      <c r="O234" s="7"/>
      <c r="P234" s="7"/>
    </row>
    <row r="235" spans="1:16" ht="15.6" customHeight="1">
      <c r="A235" s="7"/>
      <c r="B235" s="7"/>
      <c r="C235" s="29"/>
      <c r="D235" s="7"/>
      <c r="E235" s="7"/>
      <c r="F235" s="7"/>
      <c r="G235" s="7"/>
      <c r="H235" s="69"/>
      <c r="I235" s="65"/>
      <c r="J235" s="65"/>
      <c r="K235" s="69"/>
      <c r="L235" s="69"/>
      <c r="M235" s="7"/>
      <c r="N235" s="7"/>
      <c r="O235" s="7"/>
      <c r="P235" s="7"/>
    </row>
    <row r="236" spans="1:16" ht="15.6" customHeight="1">
      <c r="A236" s="7"/>
      <c r="B236" s="7"/>
      <c r="C236" s="29"/>
      <c r="D236" s="7"/>
      <c r="E236" s="7"/>
      <c r="F236" s="7"/>
      <c r="G236" s="7"/>
      <c r="H236" s="69"/>
      <c r="I236" s="65"/>
      <c r="J236" s="65"/>
      <c r="K236" s="69"/>
      <c r="L236" s="69"/>
      <c r="M236" s="7"/>
      <c r="N236" s="7"/>
      <c r="O236" s="7"/>
      <c r="P236" s="7"/>
    </row>
    <row r="237" spans="1:16" ht="15.6" customHeight="1">
      <c r="A237" s="7"/>
      <c r="B237" s="7"/>
      <c r="C237" s="29"/>
      <c r="D237" s="7"/>
      <c r="E237" s="7"/>
      <c r="F237" s="7"/>
      <c r="G237" s="7"/>
      <c r="H237" s="69"/>
      <c r="I237" s="65"/>
      <c r="J237" s="65"/>
      <c r="K237" s="69"/>
      <c r="L237" s="69"/>
      <c r="M237" s="7"/>
      <c r="N237" s="7"/>
      <c r="O237" s="7"/>
      <c r="P237" s="7"/>
    </row>
    <row r="238" spans="1:16" ht="15.6" customHeight="1">
      <c r="A238" s="7"/>
      <c r="B238" s="7"/>
      <c r="C238" s="29"/>
      <c r="D238" s="7"/>
      <c r="E238" s="7"/>
      <c r="F238" s="7"/>
      <c r="G238" s="7"/>
      <c r="H238" s="69"/>
      <c r="I238" s="65"/>
      <c r="J238" s="65"/>
      <c r="K238" s="69"/>
      <c r="L238" s="69"/>
      <c r="M238" s="7"/>
      <c r="N238" s="7"/>
      <c r="O238" s="7"/>
      <c r="P238" s="7"/>
    </row>
    <row r="239" spans="1:16" ht="15.6" customHeight="1">
      <c r="A239" s="7"/>
      <c r="B239" s="7"/>
      <c r="C239" s="29"/>
      <c r="D239" s="7"/>
      <c r="E239" s="7"/>
      <c r="F239" s="7"/>
      <c r="G239" s="7"/>
      <c r="H239" s="69"/>
      <c r="I239" s="65"/>
      <c r="J239" s="65"/>
      <c r="K239" s="69"/>
      <c r="L239" s="69"/>
      <c r="M239" s="7"/>
      <c r="N239" s="7"/>
      <c r="O239" s="7"/>
      <c r="P239" s="7"/>
    </row>
    <row r="240" spans="1:16" ht="15.6" customHeight="1">
      <c r="A240" s="7"/>
      <c r="B240" s="7"/>
      <c r="C240" s="29"/>
      <c r="D240" s="7"/>
      <c r="E240" s="7"/>
      <c r="F240" s="7"/>
      <c r="G240" s="7"/>
      <c r="H240" s="69"/>
      <c r="I240" s="65"/>
      <c r="J240" s="65"/>
      <c r="K240" s="69"/>
      <c r="L240" s="69"/>
      <c r="M240" s="7"/>
      <c r="N240" s="7"/>
      <c r="O240" s="7"/>
      <c r="P240" s="7"/>
    </row>
    <row r="241" spans="1:16" ht="15.6" customHeight="1">
      <c r="A241" s="7"/>
      <c r="B241" s="7"/>
      <c r="C241" s="29"/>
      <c r="D241" s="7"/>
      <c r="E241" s="7"/>
      <c r="F241" s="7"/>
      <c r="G241" s="7"/>
      <c r="H241" s="69"/>
      <c r="I241" s="65"/>
      <c r="J241" s="65"/>
      <c r="K241" s="69"/>
      <c r="L241" s="69"/>
      <c r="M241" s="7"/>
      <c r="N241" s="7"/>
      <c r="O241" s="7"/>
      <c r="P241" s="7"/>
    </row>
    <row r="242" spans="1:16" ht="15.6" customHeight="1">
      <c r="A242" s="7"/>
      <c r="B242" s="7"/>
      <c r="C242" s="29"/>
      <c r="D242" s="7"/>
      <c r="E242" s="7"/>
      <c r="F242" s="7"/>
      <c r="G242" s="7"/>
      <c r="H242" s="69"/>
      <c r="I242" s="65"/>
      <c r="J242" s="65"/>
      <c r="K242" s="69"/>
      <c r="L242" s="69"/>
      <c r="M242" s="7"/>
      <c r="N242" s="7"/>
      <c r="O242" s="7"/>
      <c r="P242" s="7"/>
    </row>
    <row r="243" spans="1:16" ht="15.6" customHeight="1">
      <c r="A243" s="7"/>
      <c r="B243" s="7"/>
      <c r="C243" s="29"/>
      <c r="D243" s="7"/>
      <c r="E243" s="7"/>
      <c r="F243" s="7"/>
      <c r="G243" s="7"/>
      <c r="H243" s="69"/>
      <c r="I243" s="65"/>
      <c r="J243" s="65"/>
      <c r="K243" s="69"/>
      <c r="L243" s="69"/>
      <c r="M243" s="7"/>
      <c r="N243" s="7"/>
      <c r="O243" s="7"/>
      <c r="P243" s="7"/>
    </row>
    <row r="244" spans="1:16" ht="15.6" customHeight="1">
      <c r="A244" s="7"/>
      <c r="B244" s="7"/>
      <c r="C244" s="29"/>
      <c r="D244" s="7"/>
      <c r="E244" s="7"/>
      <c r="F244" s="7"/>
      <c r="G244" s="7"/>
      <c r="H244" s="69"/>
      <c r="I244" s="65"/>
      <c r="J244" s="65"/>
      <c r="K244" s="69"/>
      <c r="L244" s="69"/>
      <c r="M244" s="7"/>
      <c r="N244" s="7"/>
      <c r="O244" s="7"/>
      <c r="P244" s="7"/>
    </row>
    <row r="245" spans="1:16" ht="15.6" customHeight="1">
      <c r="A245" s="7"/>
      <c r="B245" s="7"/>
      <c r="C245" s="29"/>
      <c r="D245" s="7"/>
      <c r="E245" s="7"/>
      <c r="F245" s="7"/>
      <c r="G245" s="7"/>
      <c r="H245" s="69"/>
      <c r="I245" s="65"/>
      <c r="J245" s="65"/>
      <c r="K245" s="69"/>
      <c r="L245" s="69"/>
      <c r="M245" s="7"/>
      <c r="N245" s="7"/>
      <c r="O245" s="7"/>
      <c r="P245" s="7"/>
    </row>
    <row r="246" spans="1:16" ht="15.6" customHeight="1">
      <c r="A246" s="7"/>
      <c r="B246" s="7"/>
      <c r="C246" s="29"/>
      <c r="D246" s="7"/>
      <c r="E246" s="7"/>
      <c r="F246" s="7"/>
      <c r="G246" s="7"/>
      <c r="H246" s="69"/>
      <c r="I246" s="65"/>
      <c r="J246" s="65"/>
      <c r="K246" s="69"/>
      <c r="L246" s="69"/>
      <c r="M246" s="7"/>
      <c r="N246" s="7"/>
      <c r="O246" s="7"/>
      <c r="P246" s="7"/>
    </row>
    <row r="247" spans="1:16" ht="15.6" customHeight="1">
      <c r="A247" s="7"/>
      <c r="B247" s="7"/>
      <c r="C247" s="29"/>
      <c r="D247" s="7"/>
      <c r="E247" s="7"/>
      <c r="F247" s="7"/>
      <c r="G247" s="7"/>
      <c r="H247" s="69"/>
      <c r="I247" s="65"/>
      <c r="J247" s="65"/>
      <c r="K247" s="69"/>
      <c r="L247" s="69"/>
      <c r="M247" s="7"/>
      <c r="N247" s="7"/>
      <c r="O247" s="7"/>
      <c r="P247" s="7"/>
    </row>
    <row r="248" spans="1:16" ht="15.6" customHeight="1">
      <c r="A248" s="7"/>
      <c r="B248" s="7"/>
      <c r="C248" s="29"/>
      <c r="D248" s="7"/>
      <c r="E248" s="7"/>
      <c r="F248" s="7"/>
      <c r="G248" s="7"/>
      <c r="H248" s="69"/>
      <c r="I248" s="65"/>
      <c r="J248" s="65"/>
      <c r="K248" s="69"/>
      <c r="L248" s="69"/>
      <c r="M248" s="7"/>
      <c r="N248" s="7"/>
      <c r="O248" s="7"/>
      <c r="P248" s="7"/>
    </row>
    <row r="249" spans="1:16" ht="15.6" customHeight="1">
      <c r="A249" s="7"/>
      <c r="B249" s="7"/>
      <c r="C249" s="29"/>
      <c r="D249" s="7"/>
      <c r="E249" s="7"/>
      <c r="F249" s="7"/>
      <c r="G249" s="7"/>
      <c r="H249" s="69"/>
      <c r="I249" s="65"/>
      <c r="J249" s="65"/>
      <c r="K249" s="69"/>
      <c r="L249" s="69"/>
      <c r="M249" s="7"/>
      <c r="N249" s="7"/>
      <c r="O249" s="7"/>
      <c r="P249" s="7"/>
    </row>
    <row r="250" spans="1:16" ht="15.6" customHeight="1">
      <c r="A250" s="7"/>
      <c r="B250" s="7"/>
      <c r="C250" s="29"/>
      <c r="D250" s="7"/>
      <c r="E250" s="7"/>
      <c r="F250" s="7"/>
      <c r="G250" s="7"/>
      <c r="H250" s="69"/>
      <c r="I250" s="65"/>
      <c r="J250" s="65"/>
      <c r="K250" s="69"/>
      <c r="L250" s="69"/>
      <c r="M250" s="7"/>
      <c r="N250" s="7"/>
      <c r="O250" s="7"/>
      <c r="P250" s="7"/>
    </row>
    <row r="251" spans="1:16" ht="15.6" customHeight="1">
      <c r="A251" s="7"/>
      <c r="B251" s="7"/>
      <c r="C251" s="29"/>
      <c r="D251" s="7"/>
      <c r="E251" s="7"/>
      <c r="F251" s="7"/>
      <c r="G251" s="7"/>
      <c r="H251" s="69"/>
      <c r="I251" s="65"/>
      <c r="J251" s="65"/>
      <c r="K251" s="69"/>
      <c r="L251" s="69"/>
      <c r="M251" s="7"/>
      <c r="N251" s="7"/>
      <c r="O251" s="7"/>
      <c r="P251" s="7"/>
    </row>
    <row r="252" spans="1:16" ht="15.6" customHeight="1">
      <c r="A252" s="7"/>
      <c r="B252" s="7"/>
      <c r="C252" s="29"/>
      <c r="D252" s="7"/>
      <c r="E252" s="7"/>
      <c r="F252" s="7"/>
      <c r="G252" s="7"/>
      <c r="H252" s="69"/>
      <c r="I252" s="65"/>
      <c r="J252" s="65"/>
      <c r="K252" s="69"/>
      <c r="L252" s="69"/>
      <c r="M252" s="7"/>
      <c r="N252" s="7"/>
      <c r="O252" s="7"/>
      <c r="P252" s="7"/>
    </row>
    <row r="253" spans="1:16" ht="15.6" customHeight="1">
      <c r="A253" s="7"/>
      <c r="B253" s="7"/>
      <c r="C253" s="29"/>
      <c r="D253" s="7"/>
      <c r="E253" s="7"/>
      <c r="F253" s="7"/>
      <c r="G253" s="7"/>
      <c r="H253" s="69"/>
      <c r="I253" s="65"/>
      <c r="J253" s="65"/>
      <c r="K253" s="69"/>
      <c r="L253" s="69"/>
      <c r="M253" s="7"/>
      <c r="N253" s="7"/>
      <c r="O253" s="7"/>
      <c r="P253" s="7"/>
    </row>
    <row r="254" spans="1:16" ht="15.6" customHeight="1">
      <c r="A254" s="7"/>
      <c r="B254" s="7"/>
      <c r="C254" s="29"/>
      <c r="D254" s="7"/>
      <c r="E254" s="7"/>
      <c r="F254" s="7"/>
      <c r="G254" s="7"/>
      <c r="H254" s="69"/>
      <c r="I254" s="65"/>
      <c r="J254" s="65"/>
      <c r="K254" s="69"/>
      <c r="L254" s="69"/>
      <c r="M254" s="7"/>
      <c r="N254" s="7"/>
      <c r="O254" s="7"/>
      <c r="P254" s="7"/>
    </row>
    <row r="255" spans="1:16" ht="15.6" customHeight="1">
      <c r="A255" s="7"/>
      <c r="B255" s="7"/>
      <c r="C255" s="29"/>
      <c r="D255" s="7"/>
      <c r="E255" s="7"/>
      <c r="F255" s="7"/>
      <c r="G255" s="7"/>
      <c r="H255" s="69"/>
      <c r="I255" s="65"/>
      <c r="J255" s="65"/>
      <c r="K255" s="69"/>
      <c r="L255" s="69"/>
      <c r="M255" s="7"/>
      <c r="N255" s="7"/>
      <c r="O255" s="7"/>
      <c r="P255" s="7"/>
    </row>
    <row r="256" spans="1:16" ht="15.6" customHeight="1">
      <c r="A256" s="7"/>
      <c r="B256" s="7"/>
      <c r="C256" s="29"/>
      <c r="D256" s="7"/>
      <c r="E256" s="7"/>
      <c r="F256" s="7"/>
      <c r="G256" s="7"/>
      <c r="H256" s="69"/>
      <c r="I256" s="65"/>
      <c r="J256" s="65"/>
      <c r="K256" s="69"/>
      <c r="L256" s="69"/>
      <c r="M256" s="7"/>
      <c r="N256" s="7"/>
      <c r="O256" s="7"/>
      <c r="P256" s="7"/>
    </row>
    <row r="257" spans="1:16" ht="15.6" customHeight="1">
      <c r="A257" s="7"/>
      <c r="B257" s="7"/>
      <c r="C257" s="29"/>
      <c r="D257" s="7"/>
      <c r="E257" s="7"/>
      <c r="F257" s="7"/>
      <c r="G257" s="7"/>
      <c r="H257" s="69"/>
      <c r="I257" s="65"/>
      <c r="J257" s="65"/>
      <c r="K257" s="69"/>
      <c r="L257" s="69"/>
      <c r="M257" s="7"/>
      <c r="N257" s="7"/>
      <c r="O257" s="7"/>
      <c r="P257" s="7"/>
    </row>
    <row r="258" spans="1:16" ht="15.6" customHeight="1">
      <c r="A258" s="7"/>
      <c r="B258" s="7"/>
      <c r="C258" s="29"/>
      <c r="D258" s="7"/>
      <c r="E258" s="7"/>
      <c r="F258" s="7"/>
      <c r="G258" s="7"/>
      <c r="H258" s="69"/>
      <c r="I258" s="65"/>
      <c r="J258" s="65"/>
      <c r="K258" s="69"/>
      <c r="L258" s="69"/>
      <c r="M258" s="7"/>
      <c r="N258" s="7"/>
      <c r="O258" s="7"/>
      <c r="P258" s="7"/>
    </row>
    <row r="259" spans="1:16" ht="15.6" customHeight="1">
      <c r="A259" s="7"/>
      <c r="B259" s="7"/>
      <c r="C259" s="29"/>
      <c r="D259" s="7"/>
      <c r="E259" s="7"/>
      <c r="F259" s="7"/>
      <c r="G259" s="7"/>
      <c r="H259" s="69"/>
      <c r="I259" s="65"/>
      <c r="J259" s="65"/>
      <c r="K259" s="69"/>
      <c r="L259" s="69"/>
      <c r="M259" s="7"/>
      <c r="N259" s="7"/>
      <c r="O259" s="7"/>
      <c r="P259" s="7"/>
    </row>
    <row r="260" spans="1:16" ht="15.6" customHeight="1">
      <c r="A260" s="7"/>
      <c r="B260" s="7"/>
      <c r="C260" s="29"/>
      <c r="D260" s="7"/>
      <c r="E260" s="7"/>
      <c r="F260" s="7"/>
      <c r="G260" s="7"/>
      <c r="H260" s="69"/>
      <c r="I260" s="65"/>
      <c r="J260" s="65"/>
      <c r="K260" s="69"/>
      <c r="L260" s="69"/>
      <c r="M260" s="7"/>
      <c r="N260" s="7"/>
      <c r="O260" s="7"/>
      <c r="P260" s="7"/>
    </row>
    <row r="261" spans="1:16" ht="15.6" customHeight="1">
      <c r="A261" s="7"/>
      <c r="B261" s="7"/>
      <c r="C261" s="29"/>
      <c r="D261" s="7"/>
      <c r="E261" s="7"/>
      <c r="F261" s="7"/>
      <c r="G261" s="7"/>
      <c r="H261" s="69"/>
      <c r="I261" s="65"/>
      <c r="J261" s="65"/>
      <c r="K261" s="69"/>
      <c r="L261" s="69"/>
      <c r="M261" s="7"/>
      <c r="N261" s="7"/>
      <c r="O261" s="7"/>
      <c r="P261" s="7"/>
    </row>
    <row r="262" spans="1:16" ht="15.6" customHeight="1">
      <c r="A262" s="7"/>
      <c r="B262" s="7"/>
      <c r="C262" s="29"/>
      <c r="D262" s="7"/>
      <c r="E262" s="7"/>
      <c r="F262" s="7"/>
      <c r="G262" s="7"/>
      <c r="H262" s="69"/>
      <c r="I262" s="65"/>
      <c r="J262" s="65"/>
      <c r="K262" s="69"/>
      <c r="L262" s="69"/>
      <c r="M262" s="7"/>
      <c r="N262" s="7"/>
      <c r="O262" s="7"/>
      <c r="P262" s="7"/>
    </row>
    <row r="263" spans="1:16" ht="15.6" customHeight="1">
      <c r="A263" s="7"/>
      <c r="B263" s="7"/>
      <c r="C263" s="29"/>
      <c r="D263" s="7"/>
      <c r="E263" s="7"/>
      <c r="F263" s="7"/>
      <c r="G263" s="7"/>
      <c r="H263" s="69"/>
      <c r="I263" s="65"/>
      <c r="J263" s="65"/>
      <c r="K263" s="69"/>
      <c r="L263" s="69"/>
      <c r="M263" s="7"/>
      <c r="N263" s="7"/>
      <c r="O263" s="7"/>
      <c r="P263" s="7"/>
    </row>
    <row r="264" spans="1:16" ht="15.6" customHeight="1">
      <c r="A264" s="7"/>
      <c r="B264" s="7"/>
      <c r="C264" s="29"/>
      <c r="D264" s="7"/>
      <c r="E264" s="7"/>
      <c r="F264" s="7"/>
      <c r="G264" s="7"/>
      <c r="H264" s="69"/>
      <c r="I264" s="65"/>
      <c r="J264" s="65"/>
      <c r="K264" s="69"/>
      <c r="L264" s="69"/>
      <c r="M264" s="7"/>
      <c r="N264" s="7"/>
      <c r="O264" s="7"/>
      <c r="P264" s="7"/>
    </row>
    <row r="265" spans="1:16" ht="15.6" customHeight="1">
      <c r="A265" s="7"/>
      <c r="B265" s="7"/>
      <c r="C265" s="29"/>
      <c r="D265" s="7"/>
      <c r="E265" s="7"/>
      <c r="F265" s="7"/>
      <c r="G265" s="7"/>
      <c r="H265" s="69"/>
      <c r="I265" s="65"/>
      <c r="J265" s="65"/>
      <c r="K265" s="69"/>
      <c r="L265" s="69"/>
      <c r="M265" s="7"/>
      <c r="N265" s="7"/>
      <c r="O265" s="7"/>
      <c r="P265" s="7"/>
    </row>
    <row r="266" spans="1:16" ht="15.6" customHeight="1">
      <c r="A266" s="7"/>
      <c r="B266" s="7"/>
      <c r="C266" s="29"/>
      <c r="D266" s="7"/>
      <c r="E266" s="7"/>
      <c r="F266" s="7"/>
      <c r="G266" s="7"/>
      <c r="H266" s="69"/>
      <c r="I266" s="65"/>
      <c r="J266" s="65"/>
      <c r="K266" s="69"/>
      <c r="L266" s="69"/>
      <c r="M266" s="7"/>
      <c r="N266" s="7"/>
      <c r="O266" s="7"/>
      <c r="P266" s="7"/>
    </row>
    <row r="267" spans="1:16" ht="15.6" customHeight="1">
      <c r="A267" s="7"/>
      <c r="B267" s="7"/>
      <c r="C267" s="29"/>
      <c r="D267" s="7"/>
      <c r="E267" s="7"/>
      <c r="F267" s="7"/>
      <c r="G267" s="7"/>
      <c r="H267" s="69"/>
      <c r="I267" s="65"/>
      <c r="J267" s="65"/>
      <c r="K267" s="69"/>
      <c r="L267" s="69"/>
      <c r="M267" s="7"/>
      <c r="N267" s="7"/>
      <c r="O267" s="7"/>
      <c r="P267" s="7"/>
    </row>
    <row r="268" spans="1:16" ht="15.6" customHeight="1">
      <c r="A268" s="7"/>
      <c r="B268" s="7"/>
      <c r="C268" s="29"/>
      <c r="D268" s="7"/>
      <c r="E268" s="7"/>
      <c r="F268" s="7"/>
      <c r="G268" s="7"/>
      <c r="H268" s="69"/>
      <c r="I268" s="65"/>
      <c r="J268" s="65"/>
      <c r="K268" s="69"/>
      <c r="L268" s="69"/>
      <c r="M268" s="7"/>
      <c r="N268" s="7"/>
      <c r="O268" s="7"/>
      <c r="P268" s="7"/>
    </row>
    <row r="269" spans="1:16" ht="15.6" customHeight="1">
      <c r="A269" s="7"/>
      <c r="B269" s="7"/>
      <c r="C269" s="29"/>
      <c r="D269" s="7"/>
      <c r="E269" s="7"/>
      <c r="F269" s="7"/>
      <c r="G269" s="7"/>
      <c r="H269" s="69"/>
      <c r="I269" s="65"/>
      <c r="J269" s="65"/>
      <c r="K269" s="69"/>
      <c r="L269" s="69"/>
      <c r="M269" s="7"/>
      <c r="N269" s="7"/>
      <c r="O269" s="7"/>
      <c r="P269" s="7"/>
    </row>
    <row r="270" spans="1:16" ht="15.6" customHeight="1">
      <c r="A270" s="7"/>
      <c r="B270" s="7"/>
      <c r="C270" s="29"/>
      <c r="D270" s="7"/>
      <c r="E270" s="7"/>
      <c r="F270" s="7"/>
      <c r="G270" s="7"/>
      <c r="H270" s="69"/>
      <c r="I270" s="65"/>
      <c r="J270" s="65"/>
      <c r="K270" s="69"/>
      <c r="L270" s="69"/>
      <c r="M270" s="7"/>
      <c r="N270" s="7"/>
      <c r="O270" s="7"/>
      <c r="P270" s="7"/>
    </row>
    <row r="271" spans="1:16" ht="15.6" customHeight="1">
      <c r="A271" s="7"/>
      <c r="B271" s="7"/>
      <c r="C271" s="29"/>
      <c r="D271" s="7"/>
      <c r="E271" s="7"/>
      <c r="F271" s="7"/>
      <c r="G271" s="7"/>
      <c r="H271" s="69"/>
      <c r="I271" s="65"/>
      <c r="J271" s="65"/>
      <c r="K271" s="69"/>
      <c r="L271" s="69"/>
      <c r="M271" s="7"/>
      <c r="N271" s="7"/>
      <c r="O271" s="7"/>
      <c r="P271" s="7"/>
    </row>
    <row r="272" spans="1:16" ht="15.6" customHeight="1">
      <c r="A272" s="7"/>
      <c r="B272" s="7"/>
      <c r="C272" s="29"/>
      <c r="D272" s="7"/>
      <c r="E272" s="7"/>
      <c r="F272" s="7"/>
      <c r="G272" s="7"/>
      <c r="H272" s="69"/>
      <c r="I272" s="65"/>
      <c r="J272" s="65"/>
      <c r="K272" s="69"/>
      <c r="L272" s="69"/>
      <c r="M272" s="7"/>
      <c r="N272" s="7"/>
      <c r="O272" s="7"/>
      <c r="P272" s="7"/>
    </row>
    <row r="273" spans="1:16" ht="15.6" customHeight="1">
      <c r="A273" s="7"/>
      <c r="B273" s="7"/>
      <c r="C273" s="29"/>
      <c r="D273" s="7"/>
      <c r="E273" s="7"/>
      <c r="F273" s="7"/>
      <c r="G273" s="7"/>
      <c r="H273" s="69"/>
      <c r="I273" s="65"/>
      <c r="J273" s="65"/>
      <c r="K273" s="69"/>
      <c r="L273" s="69"/>
      <c r="M273" s="7"/>
      <c r="N273" s="7"/>
      <c r="O273" s="7"/>
      <c r="P273" s="7"/>
    </row>
    <row r="274" spans="1:16" ht="15.6" customHeight="1">
      <c r="A274" s="7"/>
      <c r="B274" s="7"/>
      <c r="C274" s="29"/>
      <c r="D274" s="7"/>
      <c r="E274" s="7"/>
      <c r="F274" s="7"/>
      <c r="G274" s="7"/>
      <c r="H274" s="69"/>
      <c r="I274" s="65"/>
      <c r="J274" s="65"/>
      <c r="K274" s="69"/>
      <c r="L274" s="69"/>
      <c r="M274" s="7"/>
      <c r="N274" s="7"/>
      <c r="O274" s="7"/>
      <c r="P274" s="7"/>
    </row>
    <row r="275" spans="1:16" ht="15.6" customHeight="1">
      <c r="A275" s="7"/>
      <c r="B275" s="7"/>
      <c r="C275" s="29"/>
      <c r="D275" s="7"/>
      <c r="E275" s="7"/>
      <c r="F275" s="7"/>
      <c r="G275" s="7"/>
      <c r="H275" s="69"/>
      <c r="I275" s="65"/>
      <c r="J275" s="65"/>
      <c r="K275" s="69"/>
      <c r="L275" s="69"/>
      <c r="M275" s="7"/>
      <c r="N275" s="7"/>
      <c r="O275" s="7"/>
      <c r="P275" s="7"/>
    </row>
    <row r="276" spans="1:16" ht="15.6" customHeight="1">
      <c r="A276" s="7"/>
      <c r="B276" s="7"/>
      <c r="C276" s="29"/>
      <c r="D276" s="7"/>
      <c r="E276" s="7"/>
      <c r="F276" s="7"/>
      <c r="G276" s="7"/>
      <c r="H276" s="69"/>
      <c r="I276" s="65"/>
      <c r="J276" s="65"/>
      <c r="K276" s="69"/>
      <c r="L276" s="69"/>
      <c r="M276" s="7"/>
      <c r="N276" s="7"/>
      <c r="O276" s="7"/>
      <c r="P276" s="7"/>
    </row>
    <row r="277" spans="1:16" ht="15.6" customHeight="1">
      <c r="A277" s="7"/>
      <c r="B277" s="7"/>
      <c r="C277" s="29"/>
      <c r="D277" s="7"/>
      <c r="E277" s="7"/>
      <c r="F277" s="7"/>
      <c r="G277" s="7"/>
      <c r="H277" s="69"/>
      <c r="I277" s="65"/>
      <c r="J277" s="65"/>
      <c r="K277" s="69"/>
      <c r="L277" s="69"/>
      <c r="M277" s="7"/>
      <c r="N277" s="7"/>
      <c r="O277" s="7"/>
      <c r="P277" s="7"/>
    </row>
    <row r="278" spans="1:16" ht="15.6" customHeight="1">
      <c r="A278" s="7"/>
      <c r="B278" s="7"/>
      <c r="C278" s="29"/>
      <c r="D278" s="7"/>
      <c r="E278" s="7"/>
      <c r="F278" s="7"/>
      <c r="G278" s="7"/>
      <c r="H278" s="69"/>
      <c r="I278" s="65"/>
      <c r="J278" s="65"/>
      <c r="K278" s="69"/>
      <c r="L278" s="69"/>
      <c r="M278" s="7"/>
      <c r="N278" s="7"/>
      <c r="O278" s="7"/>
      <c r="P278" s="7"/>
    </row>
    <row r="279" spans="1:16" ht="15.6" customHeight="1">
      <c r="A279" s="7"/>
      <c r="B279" s="7"/>
      <c r="C279" s="29"/>
      <c r="D279" s="7"/>
      <c r="E279" s="7"/>
      <c r="F279" s="7"/>
      <c r="G279" s="7"/>
      <c r="H279" s="69"/>
      <c r="I279" s="65"/>
      <c r="J279" s="65"/>
      <c r="K279" s="69"/>
      <c r="L279" s="69"/>
      <c r="M279" s="7"/>
      <c r="N279" s="7"/>
      <c r="O279" s="7"/>
      <c r="P279" s="7"/>
    </row>
    <row r="280" spans="1:16" ht="15.6" customHeight="1">
      <c r="A280" s="7"/>
      <c r="B280" s="7"/>
      <c r="C280" s="29"/>
      <c r="D280" s="7"/>
      <c r="E280" s="7"/>
      <c r="F280" s="7"/>
      <c r="G280" s="7"/>
      <c r="H280" s="69"/>
      <c r="I280" s="65"/>
      <c r="J280" s="65"/>
      <c r="K280" s="69"/>
      <c r="L280" s="69"/>
      <c r="M280" s="7"/>
      <c r="N280" s="7"/>
      <c r="O280" s="7"/>
      <c r="P280" s="7"/>
    </row>
    <row r="281" spans="1:16" ht="15.6" customHeight="1">
      <c r="A281" s="7"/>
      <c r="B281" s="7"/>
      <c r="C281" s="29"/>
      <c r="D281" s="7"/>
      <c r="E281" s="7"/>
      <c r="F281" s="7"/>
      <c r="G281" s="7"/>
      <c r="H281" s="69"/>
      <c r="I281" s="65"/>
      <c r="J281" s="65"/>
      <c r="K281" s="69"/>
      <c r="L281" s="69"/>
      <c r="M281" s="7"/>
      <c r="N281" s="7"/>
      <c r="O281" s="7"/>
      <c r="P281" s="7"/>
    </row>
    <row r="282" spans="1:16" ht="15.6" customHeight="1">
      <c r="A282" s="7"/>
      <c r="B282" s="7"/>
      <c r="C282" s="29"/>
      <c r="D282" s="7"/>
      <c r="E282" s="7"/>
      <c r="F282" s="7"/>
      <c r="G282" s="7"/>
      <c r="H282" s="69"/>
      <c r="I282" s="65"/>
      <c r="J282" s="65"/>
      <c r="K282" s="69"/>
      <c r="L282" s="69"/>
      <c r="M282" s="7"/>
      <c r="N282" s="7"/>
      <c r="O282" s="7"/>
      <c r="P282" s="7"/>
    </row>
    <row r="283" spans="1:16" ht="15.6" customHeight="1">
      <c r="A283" s="7"/>
      <c r="B283" s="7"/>
      <c r="C283" s="29"/>
      <c r="D283" s="7"/>
      <c r="E283" s="7"/>
      <c r="F283" s="7"/>
      <c r="G283" s="7"/>
      <c r="H283" s="69"/>
      <c r="I283" s="65"/>
      <c r="J283" s="65"/>
      <c r="K283" s="69"/>
      <c r="L283" s="69"/>
      <c r="M283" s="7"/>
      <c r="N283" s="7"/>
      <c r="O283" s="7"/>
      <c r="P283" s="7"/>
    </row>
    <row r="284" spans="1:16" ht="15.6" customHeight="1">
      <c r="A284" s="7"/>
      <c r="B284" s="7"/>
      <c r="C284" s="29"/>
      <c r="D284" s="7"/>
      <c r="E284" s="7"/>
      <c r="F284" s="7"/>
      <c r="G284" s="7"/>
      <c r="H284" s="69"/>
      <c r="I284" s="65"/>
      <c r="J284" s="65"/>
      <c r="K284" s="69"/>
      <c r="L284" s="69"/>
      <c r="M284" s="7"/>
      <c r="N284" s="7"/>
      <c r="O284" s="7"/>
      <c r="P284" s="7"/>
    </row>
    <row r="285" spans="1:16" ht="15.6" customHeight="1">
      <c r="A285" s="7"/>
      <c r="B285" s="7"/>
      <c r="C285" s="29"/>
      <c r="D285" s="7"/>
      <c r="E285" s="7"/>
      <c r="F285" s="7"/>
      <c r="G285" s="7"/>
      <c r="H285" s="69"/>
      <c r="I285" s="65"/>
      <c r="J285" s="65"/>
      <c r="K285" s="69"/>
      <c r="L285" s="69"/>
      <c r="M285" s="7"/>
      <c r="N285" s="7"/>
      <c r="O285" s="7"/>
      <c r="P285" s="7"/>
    </row>
    <row r="286" spans="1:16" ht="15.6" customHeight="1">
      <c r="A286" s="7"/>
      <c r="B286" s="7"/>
      <c r="C286" s="29"/>
      <c r="D286" s="7"/>
      <c r="E286" s="7"/>
      <c r="F286" s="7"/>
      <c r="G286" s="7"/>
      <c r="H286" s="69"/>
      <c r="I286" s="65"/>
      <c r="J286" s="65"/>
      <c r="K286" s="69"/>
      <c r="L286" s="69"/>
      <c r="M286" s="7"/>
      <c r="N286" s="7"/>
      <c r="O286" s="7"/>
      <c r="P286" s="7"/>
    </row>
    <row r="287" spans="1:16" ht="15.6" customHeight="1">
      <c r="A287" s="7"/>
      <c r="B287" s="7"/>
      <c r="C287" s="29"/>
      <c r="D287" s="7"/>
      <c r="E287" s="7"/>
      <c r="F287" s="7"/>
      <c r="G287" s="7"/>
      <c r="H287" s="69"/>
      <c r="I287" s="65"/>
      <c r="J287" s="65"/>
      <c r="K287" s="69"/>
      <c r="L287" s="69"/>
      <c r="M287" s="7"/>
      <c r="N287" s="7"/>
      <c r="O287" s="7"/>
      <c r="P287" s="7"/>
    </row>
    <row r="288" spans="1:16" ht="15.6" customHeight="1">
      <c r="A288" s="7"/>
      <c r="B288" s="7"/>
      <c r="C288" s="29"/>
      <c r="D288" s="7"/>
      <c r="E288" s="7"/>
      <c r="F288" s="7"/>
      <c r="G288" s="7"/>
      <c r="H288" s="69"/>
      <c r="I288" s="65"/>
      <c r="J288" s="65"/>
      <c r="K288" s="69"/>
      <c r="L288" s="69"/>
      <c r="M288" s="7"/>
      <c r="N288" s="7"/>
      <c r="O288" s="7"/>
      <c r="P288" s="7"/>
    </row>
    <row r="289" spans="1:16" ht="15.6" customHeight="1">
      <c r="A289" s="7"/>
      <c r="B289" s="7"/>
      <c r="C289" s="29"/>
      <c r="D289" s="7"/>
      <c r="E289" s="7"/>
      <c r="F289" s="7"/>
      <c r="G289" s="7"/>
      <c r="H289" s="69"/>
      <c r="I289" s="65"/>
      <c r="J289" s="65"/>
      <c r="K289" s="69"/>
      <c r="L289" s="69"/>
      <c r="M289" s="7"/>
      <c r="N289" s="7"/>
      <c r="O289" s="7"/>
      <c r="P289" s="7"/>
    </row>
    <row r="290" spans="1:16" ht="15.6" customHeight="1">
      <c r="A290" s="7"/>
      <c r="B290" s="7"/>
      <c r="C290" s="29"/>
      <c r="D290" s="7"/>
      <c r="E290" s="7"/>
      <c r="F290" s="7"/>
      <c r="G290" s="7"/>
      <c r="H290" s="69"/>
      <c r="I290" s="65"/>
      <c r="J290" s="65"/>
      <c r="K290" s="69"/>
      <c r="L290" s="69"/>
      <c r="M290" s="7"/>
      <c r="N290" s="7"/>
      <c r="O290" s="7"/>
      <c r="P290" s="7"/>
    </row>
    <row r="291" spans="1:16" ht="15.6" customHeight="1">
      <c r="A291" s="7"/>
      <c r="B291" s="7"/>
      <c r="C291" s="29"/>
      <c r="D291" s="7"/>
      <c r="E291" s="7"/>
      <c r="F291" s="7"/>
      <c r="G291" s="7"/>
      <c r="H291" s="69"/>
      <c r="I291" s="65"/>
      <c r="J291" s="65"/>
      <c r="K291" s="69"/>
      <c r="L291" s="69"/>
      <c r="M291" s="7"/>
      <c r="N291" s="7"/>
      <c r="O291" s="7"/>
      <c r="P291" s="7"/>
    </row>
    <row r="292" spans="1:16" ht="15.6" customHeight="1">
      <c r="A292" s="7"/>
      <c r="B292" s="7"/>
      <c r="C292" s="29"/>
      <c r="D292" s="7"/>
      <c r="E292" s="7"/>
      <c r="F292" s="7"/>
      <c r="G292" s="7"/>
      <c r="H292" s="69"/>
      <c r="I292" s="65"/>
      <c r="J292" s="65"/>
      <c r="K292" s="69"/>
      <c r="L292" s="69"/>
      <c r="M292" s="7"/>
      <c r="N292" s="7"/>
      <c r="O292" s="7"/>
      <c r="P292" s="7"/>
    </row>
    <row r="293" spans="1:16" ht="15.6" customHeight="1">
      <c r="A293" s="7"/>
      <c r="B293" s="7"/>
      <c r="C293" s="29"/>
      <c r="D293" s="7"/>
      <c r="E293" s="7"/>
      <c r="F293" s="7"/>
      <c r="G293" s="7"/>
      <c r="H293" s="69"/>
      <c r="I293" s="65"/>
      <c r="J293" s="65"/>
      <c r="K293" s="69"/>
      <c r="L293" s="69"/>
      <c r="M293" s="7"/>
      <c r="N293" s="7"/>
      <c r="O293" s="7"/>
      <c r="P293" s="7"/>
    </row>
    <row r="294" spans="1:16" ht="15.6" customHeight="1">
      <c r="A294" s="7"/>
      <c r="B294" s="7"/>
      <c r="C294" s="29"/>
      <c r="D294" s="7"/>
      <c r="E294" s="7"/>
      <c r="F294" s="7"/>
      <c r="G294" s="7"/>
      <c r="H294" s="69"/>
      <c r="I294" s="65"/>
      <c r="J294" s="65"/>
      <c r="K294" s="69"/>
      <c r="L294" s="69"/>
      <c r="M294" s="7"/>
      <c r="N294" s="7"/>
      <c r="O294" s="7"/>
      <c r="P294" s="7"/>
    </row>
    <row r="295" spans="1:16" ht="15.6" customHeight="1">
      <c r="A295" s="7"/>
      <c r="B295" s="7"/>
      <c r="C295" s="29"/>
      <c r="D295" s="7"/>
      <c r="E295" s="7"/>
      <c r="F295" s="7"/>
      <c r="G295" s="7"/>
      <c r="H295" s="69"/>
      <c r="I295" s="65"/>
      <c r="J295" s="65"/>
      <c r="K295" s="69"/>
      <c r="L295" s="69"/>
      <c r="M295" s="7"/>
      <c r="N295" s="7"/>
      <c r="O295" s="7"/>
      <c r="P295" s="7"/>
    </row>
    <row r="296" spans="1:16" ht="15.6" customHeight="1">
      <c r="A296" s="7"/>
      <c r="B296" s="7"/>
      <c r="C296" s="29"/>
      <c r="D296" s="7"/>
      <c r="E296" s="7"/>
      <c r="F296" s="7"/>
      <c r="G296" s="7"/>
      <c r="H296" s="69"/>
      <c r="I296" s="65"/>
      <c r="J296" s="65"/>
      <c r="K296" s="69"/>
      <c r="L296" s="69"/>
      <c r="M296" s="7"/>
      <c r="N296" s="7"/>
      <c r="O296" s="7"/>
      <c r="P296" s="7"/>
    </row>
    <row r="297" spans="1:16" ht="15.6" customHeight="1">
      <c r="A297" s="7"/>
      <c r="B297" s="7"/>
      <c r="C297" s="29"/>
      <c r="D297" s="7"/>
      <c r="E297" s="7"/>
      <c r="F297" s="7"/>
      <c r="G297" s="7"/>
      <c r="H297" s="69"/>
      <c r="I297" s="65"/>
      <c r="J297" s="65"/>
      <c r="K297" s="69"/>
      <c r="L297" s="69"/>
      <c r="M297" s="7"/>
      <c r="N297" s="7"/>
      <c r="O297" s="7"/>
      <c r="P297" s="7"/>
    </row>
    <row r="298" spans="1:16" ht="15.6" customHeight="1">
      <c r="A298" s="7"/>
      <c r="B298" s="7"/>
      <c r="C298" s="29"/>
      <c r="D298" s="7"/>
      <c r="E298" s="7"/>
      <c r="F298" s="7"/>
      <c r="G298" s="7"/>
      <c r="H298" s="69"/>
      <c r="I298" s="65"/>
      <c r="J298" s="65"/>
      <c r="K298" s="69"/>
      <c r="L298" s="69"/>
      <c r="M298" s="7"/>
      <c r="N298" s="7"/>
      <c r="O298" s="7"/>
      <c r="P298" s="7"/>
    </row>
    <row r="299" spans="1:16" ht="15.6" customHeight="1">
      <c r="A299" s="7"/>
      <c r="B299" s="7"/>
      <c r="C299" s="29"/>
      <c r="D299" s="7"/>
      <c r="E299" s="7"/>
      <c r="F299" s="7"/>
      <c r="G299" s="7"/>
      <c r="H299" s="69"/>
      <c r="I299" s="65"/>
      <c r="J299" s="65"/>
      <c r="K299" s="69"/>
      <c r="L299" s="69"/>
      <c r="M299" s="7"/>
      <c r="N299" s="7"/>
      <c r="O299" s="7"/>
      <c r="P299" s="7"/>
    </row>
    <row r="300" spans="1:16" ht="15.6" customHeight="1">
      <c r="A300" s="7"/>
      <c r="B300" s="7"/>
      <c r="C300" s="29"/>
      <c r="D300" s="7"/>
      <c r="E300" s="7"/>
      <c r="F300" s="7"/>
      <c r="G300" s="7"/>
      <c r="H300" s="69"/>
      <c r="I300" s="65"/>
      <c r="J300" s="65"/>
      <c r="K300" s="69"/>
      <c r="L300" s="69"/>
      <c r="M300" s="7"/>
      <c r="N300" s="7"/>
      <c r="O300" s="7"/>
      <c r="P300" s="7"/>
    </row>
    <row r="301" spans="1:16" ht="15.6" customHeight="1">
      <c r="A301" s="7"/>
      <c r="B301" s="7"/>
      <c r="C301" s="29"/>
      <c r="D301" s="7"/>
      <c r="E301" s="7"/>
      <c r="F301" s="7"/>
      <c r="G301" s="7"/>
      <c r="H301" s="69"/>
      <c r="I301" s="65"/>
      <c r="J301" s="65"/>
      <c r="K301" s="69"/>
      <c r="L301" s="69"/>
      <c r="M301" s="7"/>
      <c r="N301" s="7"/>
      <c r="O301" s="7"/>
      <c r="P301" s="7"/>
    </row>
    <row r="302" spans="1:16" ht="15.6" customHeight="1">
      <c r="A302" s="7"/>
      <c r="B302" s="7"/>
      <c r="C302" s="29"/>
      <c r="D302" s="7"/>
      <c r="E302" s="7"/>
      <c r="F302" s="7"/>
      <c r="G302" s="7"/>
      <c r="H302" s="69"/>
      <c r="I302" s="65"/>
      <c r="J302" s="65"/>
      <c r="K302" s="69"/>
      <c r="L302" s="69"/>
      <c r="M302" s="7"/>
      <c r="N302" s="7"/>
      <c r="O302" s="7"/>
      <c r="P302" s="7"/>
    </row>
    <row r="303" spans="1:16" ht="15.6" customHeight="1">
      <c r="A303" s="7"/>
      <c r="B303" s="7"/>
      <c r="C303" s="29"/>
      <c r="D303" s="7"/>
      <c r="E303" s="7"/>
      <c r="F303" s="7"/>
      <c r="G303" s="7"/>
      <c r="H303" s="69"/>
      <c r="I303" s="65"/>
      <c r="J303" s="65"/>
      <c r="K303" s="69"/>
      <c r="L303" s="69"/>
      <c r="M303" s="7"/>
      <c r="N303" s="7"/>
      <c r="O303" s="7"/>
      <c r="P303" s="7"/>
    </row>
    <row r="304" spans="1:16" ht="15.6" customHeight="1">
      <c r="A304" s="7"/>
      <c r="B304" s="7"/>
      <c r="C304" s="29"/>
      <c r="D304" s="7"/>
      <c r="E304" s="7"/>
      <c r="F304" s="7"/>
      <c r="G304" s="7"/>
      <c r="H304" s="69"/>
      <c r="I304" s="65"/>
      <c r="J304" s="65"/>
      <c r="K304" s="69"/>
      <c r="L304" s="69"/>
      <c r="M304" s="7"/>
      <c r="N304" s="7"/>
      <c r="O304" s="7"/>
      <c r="P304" s="7"/>
    </row>
    <row r="305" spans="1:16" ht="15.6" customHeight="1">
      <c r="A305" s="7"/>
      <c r="B305" s="7"/>
      <c r="C305" s="29"/>
      <c r="D305" s="7"/>
      <c r="E305" s="7"/>
      <c r="F305" s="7"/>
      <c r="G305" s="7"/>
      <c r="H305" s="69"/>
      <c r="I305" s="65"/>
      <c r="J305" s="65"/>
      <c r="K305" s="69"/>
      <c r="L305" s="69"/>
      <c r="M305" s="7"/>
      <c r="N305" s="7"/>
      <c r="O305" s="7"/>
      <c r="P305" s="7"/>
    </row>
    <row r="306" spans="1:16" ht="15.6" customHeight="1">
      <c r="A306" s="7"/>
      <c r="B306" s="7"/>
      <c r="C306" s="29"/>
      <c r="D306" s="7"/>
      <c r="E306" s="7"/>
      <c r="F306" s="7"/>
      <c r="G306" s="7"/>
      <c r="H306" s="69"/>
      <c r="I306" s="65"/>
      <c r="J306" s="65"/>
      <c r="K306" s="69"/>
      <c r="L306" s="69"/>
      <c r="M306" s="7"/>
      <c r="N306" s="7"/>
      <c r="O306" s="7"/>
      <c r="P306" s="7"/>
    </row>
    <row r="307" spans="1:16" ht="15.6" customHeight="1">
      <c r="A307" s="7"/>
      <c r="B307" s="7"/>
      <c r="C307" s="29"/>
      <c r="D307" s="7"/>
      <c r="E307" s="7"/>
      <c r="F307" s="7"/>
      <c r="G307" s="7"/>
      <c r="H307" s="69"/>
      <c r="I307" s="65"/>
      <c r="J307" s="65"/>
      <c r="K307" s="69"/>
      <c r="L307" s="69"/>
      <c r="M307" s="7"/>
      <c r="N307" s="7"/>
      <c r="O307" s="7"/>
      <c r="P307" s="7"/>
    </row>
    <row r="308" spans="1:16" ht="15.6" customHeight="1">
      <c r="A308" s="7"/>
      <c r="B308" s="7"/>
      <c r="C308" s="29"/>
      <c r="D308" s="7"/>
      <c r="E308" s="7"/>
      <c r="F308" s="7"/>
      <c r="G308" s="7"/>
      <c r="H308" s="69"/>
      <c r="I308" s="65"/>
      <c r="J308" s="65"/>
      <c r="K308" s="69"/>
      <c r="L308" s="69"/>
      <c r="M308" s="7"/>
      <c r="N308" s="7"/>
      <c r="O308" s="7"/>
      <c r="P308" s="7"/>
    </row>
    <row r="309" spans="1:16" ht="15.6" customHeight="1">
      <c r="A309" s="7"/>
      <c r="B309" s="7"/>
      <c r="C309" s="29"/>
      <c r="D309" s="7"/>
      <c r="E309" s="7"/>
      <c r="F309" s="7"/>
      <c r="G309" s="7"/>
      <c r="H309" s="69"/>
      <c r="I309" s="65"/>
      <c r="J309" s="65"/>
      <c r="K309" s="69"/>
      <c r="L309" s="69"/>
      <c r="M309" s="7"/>
      <c r="N309" s="7"/>
      <c r="O309" s="7"/>
      <c r="P309" s="7"/>
    </row>
    <row r="310" spans="1:16" ht="15.6" customHeight="1">
      <c r="A310" s="7"/>
      <c r="B310" s="7"/>
      <c r="C310" s="29"/>
      <c r="D310" s="7"/>
      <c r="E310" s="7"/>
      <c r="F310" s="7"/>
      <c r="G310" s="7"/>
      <c r="H310" s="69"/>
      <c r="I310" s="65"/>
      <c r="J310" s="65"/>
      <c r="K310" s="69"/>
      <c r="L310" s="69"/>
      <c r="M310" s="7"/>
      <c r="N310" s="7"/>
      <c r="O310" s="7"/>
      <c r="P310" s="7"/>
    </row>
    <row r="311" spans="1:16" ht="15.6" customHeight="1">
      <c r="A311" s="7"/>
      <c r="B311" s="7"/>
      <c r="C311" s="29"/>
      <c r="D311" s="7"/>
      <c r="E311" s="7"/>
      <c r="F311" s="7"/>
      <c r="G311" s="7"/>
      <c r="H311" s="69"/>
      <c r="I311" s="65"/>
      <c r="J311" s="65"/>
      <c r="K311" s="69"/>
      <c r="L311" s="69"/>
      <c r="M311" s="7"/>
      <c r="N311" s="7"/>
      <c r="O311" s="7"/>
      <c r="P311" s="7"/>
    </row>
    <row r="312" spans="1:16" ht="15.6" customHeight="1">
      <c r="A312" s="7"/>
      <c r="B312" s="7"/>
      <c r="C312" s="29"/>
      <c r="D312" s="7"/>
      <c r="E312" s="7"/>
      <c r="F312" s="7"/>
      <c r="G312" s="7"/>
      <c r="H312" s="69"/>
      <c r="I312" s="65"/>
      <c r="J312" s="65"/>
      <c r="K312" s="69"/>
      <c r="L312" s="69"/>
      <c r="M312" s="7"/>
      <c r="N312" s="7"/>
      <c r="O312" s="7"/>
      <c r="P312" s="7"/>
    </row>
    <row r="313" spans="1:16" ht="15.6" customHeight="1">
      <c r="A313" s="7"/>
      <c r="B313" s="7"/>
      <c r="C313" s="29"/>
      <c r="D313" s="7"/>
      <c r="E313" s="7"/>
      <c r="F313" s="7"/>
      <c r="G313" s="7"/>
      <c r="H313" s="69"/>
      <c r="I313" s="65"/>
      <c r="J313" s="65"/>
      <c r="K313" s="69"/>
      <c r="L313" s="69"/>
      <c r="M313" s="7"/>
      <c r="N313" s="7"/>
      <c r="O313" s="7"/>
      <c r="P313" s="7"/>
    </row>
    <row r="314" spans="1:16" ht="15.6" customHeight="1">
      <c r="A314" s="7"/>
      <c r="B314" s="7"/>
      <c r="C314" s="29"/>
      <c r="D314" s="7"/>
      <c r="E314" s="7"/>
      <c r="F314" s="7"/>
      <c r="G314" s="7"/>
      <c r="H314" s="69"/>
      <c r="I314" s="65"/>
      <c r="J314" s="65"/>
      <c r="K314" s="69"/>
      <c r="L314" s="69"/>
      <c r="M314" s="7"/>
      <c r="N314" s="7"/>
      <c r="O314" s="7"/>
      <c r="P314" s="7"/>
    </row>
    <row r="315" spans="1:16" ht="15.6" customHeight="1">
      <c r="A315" s="7"/>
      <c r="B315" s="7"/>
      <c r="C315" s="29"/>
      <c r="D315" s="7"/>
      <c r="E315" s="7"/>
      <c r="F315" s="7"/>
      <c r="G315" s="7"/>
      <c r="H315" s="69"/>
      <c r="I315" s="65"/>
      <c r="J315" s="65"/>
      <c r="K315" s="69"/>
      <c r="L315" s="69"/>
      <c r="M315" s="7"/>
      <c r="N315" s="7"/>
      <c r="O315" s="7"/>
      <c r="P315" s="7"/>
    </row>
    <row r="316" spans="1:16" ht="15.6" customHeight="1">
      <c r="A316" s="7"/>
      <c r="B316" s="7"/>
      <c r="C316" s="29"/>
      <c r="D316" s="7"/>
      <c r="E316" s="7"/>
      <c r="F316" s="7"/>
      <c r="G316" s="7"/>
      <c r="H316" s="69"/>
      <c r="I316" s="65"/>
      <c r="J316" s="65"/>
      <c r="K316" s="69"/>
      <c r="L316" s="69"/>
      <c r="M316" s="7"/>
      <c r="N316" s="7"/>
      <c r="O316" s="7"/>
      <c r="P316" s="7"/>
    </row>
    <row r="317" spans="1:16" ht="15.6" customHeight="1">
      <c r="A317" s="7"/>
      <c r="B317" s="7"/>
      <c r="C317" s="29"/>
      <c r="D317" s="7"/>
      <c r="E317" s="7"/>
      <c r="F317" s="7"/>
      <c r="G317" s="7"/>
      <c r="H317" s="69"/>
      <c r="I317" s="65"/>
      <c r="J317" s="65"/>
      <c r="K317" s="69"/>
      <c r="L317" s="69"/>
      <c r="M317" s="7"/>
      <c r="N317" s="7"/>
      <c r="O317" s="7"/>
      <c r="P317" s="7"/>
    </row>
    <row r="318" spans="1:16" ht="15.6" customHeight="1">
      <c r="A318" s="7"/>
      <c r="B318" s="7"/>
      <c r="C318" s="29"/>
      <c r="D318" s="7"/>
      <c r="E318" s="7"/>
      <c r="F318" s="7"/>
      <c r="G318" s="7"/>
      <c r="H318" s="69"/>
      <c r="I318" s="65"/>
      <c r="J318" s="65"/>
      <c r="K318" s="69"/>
      <c r="L318" s="69"/>
      <c r="M318" s="7"/>
      <c r="N318" s="7"/>
      <c r="O318" s="7"/>
      <c r="P318" s="7"/>
    </row>
    <row r="319" spans="1:16" ht="15.6" customHeight="1">
      <c r="A319" s="7"/>
      <c r="B319" s="7"/>
      <c r="C319" s="29"/>
      <c r="D319" s="7"/>
      <c r="E319" s="7"/>
      <c r="F319" s="7"/>
      <c r="G319" s="7"/>
      <c r="H319" s="69"/>
      <c r="I319" s="65"/>
      <c r="J319" s="65"/>
      <c r="K319" s="69"/>
      <c r="L319" s="69"/>
      <c r="M319" s="7"/>
      <c r="N319" s="7"/>
      <c r="O319" s="7"/>
      <c r="P319" s="7"/>
    </row>
    <row r="320" spans="1:16" ht="15.6" customHeight="1">
      <c r="A320" s="7"/>
      <c r="B320" s="7"/>
      <c r="C320" s="29"/>
      <c r="D320" s="7"/>
      <c r="E320" s="7"/>
      <c r="F320" s="7"/>
      <c r="G320" s="7"/>
      <c r="H320" s="69"/>
      <c r="I320" s="65"/>
      <c r="J320" s="65"/>
      <c r="K320" s="69"/>
      <c r="L320" s="69"/>
      <c r="M320" s="7"/>
      <c r="N320" s="7"/>
      <c r="O320" s="7"/>
      <c r="P320" s="7"/>
    </row>
    <row r="321" spans="1:16" ht="15.6" customHeight="1">
      <c r="A321" s="7"/>
      <c r="B321" s="7"/>
      <c r="C321" s="29"/>
      <c r="D321" s="7"/>
      <c r="E321" s="7"/>
      <c r="F321" s="7"/>
      <c r="G321" s="7"/>
      <c r="H321" s="69"/>
      <c r="I321" s="65"/>
      <c r="J321" s="65"/>
      <c r="K321" s="69"/>
      <c r="L321" s="69"/>
      <c r="M321" s="7"/>
      <c r="N321" s="7"/>
      <c r="O321" s="7"/>
      <c r="P321" s="7"/>
    </row>
    <row r="322" spans="1:16" ht="15.6" customHeight="1">
      <c r="A322" s="7"/>
      <c r="B322" s="7"/>
      <c r="C322" s="29"/>
      <c r="D322" s="7"/>
      <c r="E322" s="7"/>
      <c r="F322" s="7"/>
      <c r="G322" s="7"/>
      <c r="H322" s="69"/>
      <c r="I322" s="65"/>
      <c r="J322" s="65"/>
      <c r="K322" s="69"/>
      <c r="L322" s="69"/>
      <c r="M322" s="7"/>
      <c r="N322" s="7"/>
      <c r="O322" s="7"/>
      <c r="P322" s="7"/>
    </row>
    <row r="323" spans="1:16" ht="15.6" customHeight="1">
      <c r="A323" s="7"/>
      <c r="B323" s="7"/>
      <c r="C323" s="29"/>
      <c r="D323" s="7"/>
      <c r="E323" s="7"/>
      <c r="F323" s="7"/>
      <c r="G323" s="7"/>
      <c r="H323" s="69"/>
      <c r="I323" s="65"/>
      <c r="J323" s="65"/>
      <c r="K323" s="69"/>
      <c r="L323" s="69"/>
      <c r="M323" s="7"/>
      <c r="N323" s="7"/>
      <c r="O323" s="7"/>
      <c r="P323" s="7"/>
    </row>
    <row r="324" spans="1:16" ht="15.6" customHeight="1">
      <c r="A324" s="7"/>
      <c r="B324" s="7"/>
      <c r="C324" s="29"/>
      <c r="D324" s="7"/>
      <c r="E324" s="7"/>
      <c r="F324" s="7"/>
      <c r="G324" s="7"/>
      <c r="H324" s="69"/>
      <c r="I324" s="65"/>
      <c r="J324" s="65"/>
      <c r="K324" s="69"/>
      <c r="L324" s="69"/>
      <c r="M324" s="7"/>
      <c r="N324" s="7"/>
      <c r="O324" s="7"/>
      <c r="P324" s="7"/>
    </row>
    <row r="325" spans="1:16" ht="15.6" customHeight="1">
      <c r="A325" s="7"/>
      <c r="B325" s="7"/>
      <c r="C325" s="29"/>
      <c r="D325" s="7"/>
      <c r="E325" s="7"/>
      <c r="F325" s="7"/>
      <c r="G325" s="7"/>
      <c r="H325" s="69"/>
      <c r="I325" s="65"/>
      <c r="J325" s="65"/>
      <c r="K325" s="69"/>
      <c r="L325" s="69"/>
      <c r="M325" s="7"/>
      <c r="N325" s="7"/>
      <c r="O325" s="7"/>
      <c r="P325" s="7"/>
    </row>
    <row r="326" spans="1:16" ht="15.6" customHeight="1">
      <c r="A326" s="7"/>
      <c r="B326" s="7"/>
      <c r="C326" s="29"/>
      <c r="D326" s="7"/>
      <c r="E326" s="7"/>
      <c r="F326" s="7"/>
      <c r="G326" s="7"/>
      <c r="H326" s="69"/>
      <c r="I326" s="65"/>
      <c r="J326" s="65"/>
      <c r="K326" s="69"/>
      <c r="L326" s="69"/>
      <c r="M326" s="7"/>
      <c r="N326" s="7"/>
      <c r="O326" s="7"/>
      <c r="P326" s="7"/>
    </row>
    <row r="327" spans="1:16" ht="15.6" customHeight="1">
      <c r="A327" s="7"/>
      <c r="B327" s="7"/>
      <c r="C327" s="29"/>
      <c r="D327" s="7"/>
      <c r="E327" s="7"/>
      <c r="F327" s="7"/>
      <c r="G327" s="7"/>
      <c r="H327" s="69"/>
      <c r="I327" s="65"/>
      <c r="J327" s="65"/>
      <c r="K327" s="69"/>
      <c r="L327" s="69"/>
      <c r="M327" s="7"/>
      <c r="N327" s="7"/>
      <c r="O327" s="7"/>
      <c r="P327" s="7"/>
    </row>
    <row r="328" spans="1:16" ht="15.6" customHeight="1">
      <c r="A328" s="7"/>
      <c r="B328" s="7"/>
      <c r="C328" s="29"/>
      <c r="D328" s="7"/>
      <c r="E328" s="7"/>
      <c r="F328" s="7"/>
      <c r="G328" s="7"/>
      <c r="H328" s="69"/>
      <c r="I328" s="65"/>
      <c r="J328" s="65"/>
      <c r="K328" s="69"/>
      <c r="L328" s="69"/>
      <c r="M328" s="7"/>
      <c r="N328" s="7"/>
      <c r="O328" s="7"/>
      <c r="P328" s="7"/>
    </row>
    <row r="329" spans="1:16" ht="15.6" customHeight="1">
      <c r="A329" s="7"/>
      <c r="B329" s="7"/>
      <c r="C329" s="29"/>
      <c r="D329" s="7"/>
      <c r="E329" s="7"/>
      <c r="F329" s="7"/>
      <c r="G329" s="7"/>
      <c r="H329" s="69"/>
      <c r="I329" s="65"/>
      <c r="J329" s="65"/>
      <c r="K329" s="69"/>
      <c r="L329" s="69"/>
      <c r="M329" s="7"/>
      <c r="N329" s="7"/>
      <c r="O329" s="7"/>
      <c r="P329" s="7"/>
    </row>
    <row r="330" spans="1:16" ht="15.6" customHeight="1">
      <c r="A330" s="7"/>
      <c r="B330" s="7"/>
      <c r="C330" s="29"/>
      <c r="D330" s="7"/>
      <c r="E330" s="7"/>
      <c r="F330" s="7"/>
      <c r="G330" s="7"/>
      <c r="H330" s="69"/>
      <c r="I330" s="65"/>
      <c r="J330" s="65"/>
      <c r="K330" s="69"/>
      <c r="L330" s="69"/>
      <c r="M330" s="7"/>
      <c r="N330" s="7"/>
      <c r="O330" s="7"/>
      <c r="P330" s="7"/>
    </row>
    <row r="331" spans="1:16" ht="15.6" customHeight="1">
      <c r="A331" s="7"/>
      <c r="B331" s="7"/>
      <c r="C331" s="29"/>
      <c r="D331" s="7"/>
      <c r="E331" s="7"/>
      <c r="F331" s="7"/>
      <c r="G331" s="7"/>
      <c r="H331" s="69"/>
      <c r="I331" s="65"/>
      <c r="J331" s="65"/>
      <c r="K331" s="69"/>
      <c r="L331" s="69"/>
      <c r="M331" s="7"/>
      <c r="N331" s="7"/>
      <c r="O331" s="7"/>
      <c r="P331" s="7"/>
    </row>
    <row r="332" spans="1:16" ht="15.6" customHeight="1">
      <c r="A332" s="7"/>
      <c r="B332" s="7"/>
      <c r="C332" s="29"/>
      <c r="D332" s="7"/>
      <c r="E332" s="7"/>
      <c r="F332" s="7"/>
      <c r="G332" s="7"/>
      <c r="H332" s="69"/>
      <c r="I332" s="65"/>
      <c r="J332" s="65"/>
      <c r="K332" s="69"/>
      <c r="L332" s="69"/>
      <c r="M332" s="7"/>
      <c r="N332" s="7"/>
      <c r="O332" s="7"/>
      <c r="P332" s="7"/>
    </row>
    <row r="333" spans="1:16" ht="15.6" customHeight="1">
      <c r="A333" s="7"/>
      <c r="B333" s="7"/>
      <c r="C333" s="29"/>
      <c r="D333" s="7"/>
      <c r="E333" s="7"/>
      <c r="F333" s="7"/>
      <c r="G333" s="7"/>
      <c r="H333" s="69"/>
      <c r="I333" s="65"/>
      <c r="J333" s="65"/>
      <c r="K333" s="69"/>
      <c r="L333" s="69"/>
      <c r="M333" s="7"/>
      <c r="N333" s="7"/>
      <c r="O333" s="7"/>
      <c r="P333" s="7"/>
    </row>
    <row r="334" spans="1:16" ht="15.6" customHeight="1">
      <c r="A334" s="7"/>
      <c r="B334" s="7"/>
      <c r="C334" s="29"/>
      <c r="D334" s="7"/>
      <c r="E334" s="7"/>
      <c r="F334" s="7"/>
      <c r="G334" s="7"/>
      <c r="H334" s="69"/>
      <c r="I334" s="65"/>
      <c r="J334" s="65"/>
      <c r="K334" s="69"/>
      <c r="L334" s="69"/>
      <c r="M334" s="7"/>
      <c r="N334" s="7"/>
      <c r="O334" s="7"/>
      <c r="P334" s="7"/>
    </row>
    <row r="335" spans="1:16" ht="15.6" customHeight="1">
      <c r="A335" s="7"/>
      <c r="B335" s="7"/>
      <c r="C335" s="29"/>
      <c r="D335" s="7"/>
      <c r="E335" s="7"/>
      <c r="F335" s="7"/>
      <c r="G335" s="7"/>
      <c r="H335" s="69"/>
      <c r="I335" s="65"/>
      <c r="J335" s="65"/>
      <c r="K335" s="69"/>
      <c r="L335" s="69"/>
      <c r="M335" s="7"/>
      <c r="N335" s="7"/>
      <c r="O335" s="7"/>
      <c r="P335" s="7"/>
    </row>
    <row r="336" spans="1:16" ht="15.6" customHeight="1">
      <c r="A336" s="7"/>
      <c r="B336" s="7"/>
      <c r="C336" s="29"/>
      <c r="D336" s="7"/>
      <c r="E336" s="7"/>
      <c r="F336" s="7"/>
      <c r="G336" s="7"/>
      <c r="H336" s="69"/>
      <c r="I336" s="65"/>
      <c r="J336" s="65"/>
      <c r="K336" s="69"/>
      <c r="L336" s="69"/>
      <c r="M336" s="7"/>
      <c r="N336" s="7"/>
      <c r="O336" s="7"/>
      <c r="P336" s="7"/>
    </row>
    <row r="337" spans="1:16" ht="15.6" customHeight="1">
      <c r="A337" s="7"/>
      <c r="B337" s="7"/>
      <c r="C337" s="29"/>
      <c r="D337" s="7"/>
      <c r="E337" s="7"/>
      <c r="F337" s="7"/>
      <c r="G337" s="7"/>
      <c r="H337" s="69"/>
      <c r="I337" s="65"/>
      <c r="J337" s="65"/>
      <c r="K337" s="69"/>
      <c r="L337" s="69"/>
      <c r="M337" s="7"/>
      <c r="N337" s="7"/>
      <c r="O337" s="7"/>
      <c r="P337" s="7"/>
    </row>
    <row r="338" spans="1:16" ht="15.6" customHeight="1">
      <c r="A338" s="7"/>
      <c r="B338" s="7"/>
      <c r="C338" s="29"/>
      <c r="D338" s="7"/>
      <c r="E338" s="7"/>
      <c r="F338" s="7"/>
      <c r="G338" s="7"/>
      <c r="H338" s="69"/>
      <c r="I338" s="65"/>
      <c r="J338" s="65"/>
      <c r="K338" s="69"/>
      <c r="L338" s="69"/>
      <c r="M338" s="7"/>
      <c r="N338" s="7"/>
      <c r="O338" s="7"/>
      <c r="P338" s="7"/>
    </row>
    <row r="339" spans="1:16" ht="15.6" customHeight="1">
      <c r="A339" s="7"/>
      <c r="B339" s="7"/>
      <c r="C339" s="29"/>
      <c r="D339" s="7"/>
      <c r="E339" s="7"/>
      <c r="F339" s="7"/>
      <c r="G339" s="7"/>
      <c r="H339" s="69"/>
      <c r="I339" s="65"/>
      <c r="J339" s="65"/>
      <c r="K339" s="69"/>
      <c r="L339" s="69"/>
      <c r="M339" s="7"/>
      <c r="N339" s="7"/>
      <c r="O339" s="7"/>
      <c r="P339" s="7"/>
    </row>
    <row r="340" spans="1:16" ht="15.6" customHeight="1">
      <c r="A340" s="7"/>
      <c r="B340" s="7"/>
      <c r="C340" s="29"/>
      <c r="D340" s="7"/>
      <c r="E340" s="7"/>
      <c r="F340" s="7"/>
      <c r="G340" s="7"/>
      <c r="H340" s="69"/>
      <c r="I340" s="65"/>
      <c r="J340" s="65"/>
      <c r="K340" s="69"/>
      <c r="L340" s="69"/>
      <c r="M340" s="7"/>
      <c r="N340" s="7"/>
      <c r="O340" s="7"/>
      <c r="P340" s="7"/>
    </row>
    <row r="341" spans="1:16" ht="15.6" customHeight="1">
      <c r="A341" s="7"/>
      <c r="B341" s="7"/>
      <c r="C341" s="29"/>
      <c r="D341" s="7"/>
      <c r="E341" s="7"/>
      <c r="F341" s="7"/>
      <c r="G341" s="7"/>
      <c r="H341" s="69"/>
      <c r="I341" s="65"/>
      <c r="J341" s="65"/>
      <c r="K341" s="69"/>
      <c r="L341" s="69"/>
      <c r="M341" s="7"/>
      <c r="N341" s="7"/>
      <c r="O341" s="7"/>
      <c r="P341" s="7"/>
    </row>
    <row r="342" spans="1:16" ht="15.6" customHeight="1">
      <c r="A342" s="7"/>
      <c r="B342" s="7"/>
      <c r="C342" s="29"/>
      <c r="D342" s="7"/>
      <c r="E342" s="7"/>
      <c r="F342" s="7"/>
      <c r="G342" s="7"/>
      <c r="H342" s="69"/>
      <c r="I342" s="65"/>
      <c r="J342" s="65"/>
      <c r="K342" s="69"/>
      <c r="L342" s="69"/>
      <c r="M342" s="7"/>
      <c r="N342" s="7"/>
      <c r="O342" s="7"/>
      <c r="P342" s="7"/>
    </row>
    <row r="343" spans="1:16" ht="15.6" customHeight="1">
      <c r="A343" s="7"/>
      <c r="B343" s="7"/>
      <c r="C343" s="29"/>
      <c r="D343" s="7"/>
      <c r="E343" s="7"/>
      <c r="F343" s="7"/>
      <c r="G343" s="7"/>
      <c r="H343" s="69"/>
      <c r="I343" s="65"/>
      <c r="J343" s="65"/>
      <c r="K343" s="69"/>
      <c r="L343" s="69"/>
      <c r="M343" s="7"/>
      <c r="N343" s="7"/>
      <c r="O343" s="7"/>
      <c r="P343" s="7"/>
    </row>
    <row r="344" spans="1:16" ht="15.6" customHeight="1">
      <c r="A344" s="7"/>
      <c r="B344" s="7"/>
      <c r="C344" s="29"/>
      <c r="D344" s="7"/>
      <c r="E344" s="7"/>
      <c r="F344" s="7"/>
      <c r="G344" s="7"/>
      <c r="H344" s="69"/>
      <c r="I344" s="65"/>
      <c r="J344" s="65"/>
      <c r="K344" s="69"/>
      <c r="L344" s="69"/>
      <c r="M344" s="7"/>
      <c r="N344" s="7"/>
      <c r="O344" s="7"/>
      <c r="P344" s="7"/>
    </row>
    <row r="345" spans="1:16" ht="15.6" customHeight="1">
      <c r="A345" s="7"/>
      <c r="B345" s="7"/>
      <c r="C345" s="29"/>
      <c r="D345" s="7"/>
      <c r="E345" s="7"/>
      <c r="F345" s="7"/>
      <c r="G345" s="7"/>
      <c r="H345" s="69"/>
      <c r="I345" s="65"/>
      <c r="J345" s="65"/>
      <c r="K345" s="69"/>
      <c r="L345" s="69"/>
      <c r="M345" s="7"/>
      <c r="N345" s="7"/>
      <c r="O345" s="7"/>
      <c r="P345" s="7"/>
    </row>
    <row r="346" spans="1:16" ht="15.6" customHeight="1">
      <c r="A346" s="7"/>
      <c r="B346" s="7"/>
      <c r="C346" s="29"/>
      <c r="D346" s="7"/>
      <c r="E346" s="7"/>
      <c r="F346" s="7"/>
      <c r="G346" s="7"/>
      <c r="H346" s="69"/>
      <c r="I346" s="65"/>
      <c r="J346" s="65"/>
      <c r="K346" s="69"/>
      <c r="L346" s="69"/>
      <c r="M346" s="7"/>
      <c r="N346" s="7"/>
      <c r="O346" s="7"/>
      <c r="P346" s="7"/>
    </row>
    <row r="347" spans="1:16" ht="15.6" customHeight="1">
      <c r="A347" s="7"/>
      <c r="B347" s="7"/>
      <c r="C347" s="29"/>
      <c r="D347" s="7"/>
      <c r="E347" s="7"/>
      <c r="F347" s="7"/>
      <c r="G347" s="7"/>
      <c r="H347" s="69"/>
      <c r="I347" s="65"/>
      <c r="J347" s="65"/>
      <c r="K347" s="69"/>
      <c r="L347" s="69"/>
      <c r="M347" s="7"/>
      <c r="N347" s="7"/>
      <c r="O347" s="7"/>
      <c r="P347" s="7"/>
    </row>
    <row r="348" spans="1:16" ht="15.6" customHeight="1">
      <c r="A348" s="7"/>
      <c r="B348" s="7"/>
      <c r="C348" s="29"/>
      <c r="D348" s="7"/>
      <c r="E348" s="7"/>
      <c r="F348" s="7"/>
      <c r="G348" s="7"/>
      <c r="H348" s="69"/>
      <c r="I348" s="65"/>
      <c r="J348" s="65"/>
      <c r="K348" s="69"/>
      <c r="L348" s="69"/>
      <c r="M348" s="7"/>
      <c r="N348" s="7"/>
      <c r="O348" s="7"/>
      <c r="P348" s="7"/>
    </row>
    <row r="349" spans="1:16" ht="15.6" customHeight="1">
      <c r="A349" s="7"/>
      <c r="B349" s="7"/>
      <c r="C349" s="29"/>
      <c r="D349" s="7"/>
      <c r="E349" s="7"/>
      <c r="F349" s="7"/>
      <c r="G349" s="7"/>
      <c r="H349" s="69"/>
      <c r="I349" s="65"/>
      <c r="J349" s="65"/>
      <c r="K349" s="69"/>
      <c r="L349" s="69"/>
      <c r="M349" s="7"/>
      <c r="N349" s="7"/>
      <c r="O349" s="7"/>
      <c r="P349" s="7"/>
    </row>
    <row r="350" spans="1:16" ht="15.6" customHeight="1">
      <c r="A350" s="7"/>
      <c r="B350" s="7"/>
      <c r="C350" s="29"/>
      <c r="D350" s="7"/>
      <c r="E350" s="7"/>
      <c r="F350" s="7"/>
      <c r="G350" s="7"/>
      <c r="H350" s="69"/>
      <c r="I350" s="65"/>
      <c r="J350" s="65"/>
      <c r="K350" s="69"/>
      <c r="L350" s="69"/>
      <c r="M350" s="7"/>
      <c r="N350" s="7"/>
      <c r="O350" s="7"/>
      <c r="P350" s="7"/>
    </row>
    <row r="351" spans="1:16" ht="15.6" customHeight="1">
      <c r="A351" s="7"/>
      <c r="B351" s="7"/>
      <c r="C351" s="29"/>
      <c r="D351" s="7"/>
      <c r="E351" s="7"/>
      <c r="F351" s="7"/>
      <c r="G351" s="7"/>
      <c r="H351" s="69"/>
      <c r="I351" s="65"/>
      <c r="J351" s="65"/>
      <c r="K351" s="69"/>
      <c r="L351" s="69"/>
      <c r="M351" s="7"/>
      <c r="N351" s="7"/>
      <c r="O351" s="7"/>
      <c r="P351" s="7"/>
    </row>
    <row r="352" spans="1:16" ht="15.6" customHeight="1">
      <c r="A352" s="7"/>
      <c r="B352" s="7"/>
      <c r="C352" s="29"/>
      <c r="D352" s="7"/>
      <c r="E352" s="7"/>
      <c r="F352" s="7"/>
      <c r="G352" s="7"/>
      <c r="H352" s="69"/>
      <c r="I352" s="65"/>
      <c r="J352" s="65"/>
      <c r="K352" s="69"/>
      <c r="L352" s="69"/>
      <c r="M352" s="7"/>
      <c r="N352" s="7"/>
      <c r="O352" s="7"/>
      <c r="P352" s="7"/>
    </row>
    <row r="353" spans="1:16" ht="15.6" customHeight="1">
      <c r="A353" s="7"/>
      <c r="B353" s="7"/>
      <c r="C353" s="29"/>
      <c r="D353" s="7"/>
      <c r="E353" s="7"/>
      <c r="F353" s="7"/>
      <c r="G353" s="7"/>
      <c r="H353" s="69"/>
      <c r="I353" s="65"/>
      <c r="J353" s="65"/>
      <c r="K353" s="69"/>
      <c r="L353" s="69"/>
      <c r="M353" s="7"/>
      <c r="N353" s="7"/>
      <c r="O353" s="7"/>
      <c r="P353" s="7"/>
    </row>
    <row r="354" spans="1:16" ht="15.6" customHeight="1">
      <c r="A354" s="7"/>
      <c r="B354" s="7"/>
      <c r="C354" s="29"/>
      <c r="D354" s="7"/>
      <c r="E354" s="7"/>
      <c r="F354" s="7"/>
      <c r="G354" s="7"/>
      <c r="H354" s="69"/>
      <c r="I354" s="65"/>
      <c r="J354" s="65"/>
      <c r="K354" s="69"/>
      <c r="L354" s="69"/>
      <c r="M354" s="7"/>
      <c r="N354" s="7"/>
      <c r="O354" s="7"/>
      <c r="P354" s="7"/>
    </row>
    <row r="355" spans="1:16" ht="15.6" customHeight="1">
      <c r="A355" s="7"/>
      <c r="B355" s="7"/>
      <c r="C355" s="29"/>
      <c r="D355" s="7"/>
      <c r="E355" s="7"/>
      <c r="F355" s="7"/>
      <c r="G355" s="7"/>
      <c r="H355" s="69"/>
      <c r="I355" s="65"/>
      <c r="J355" s="65"/>
      <c r="K355" s="69"/>
      <c r="L355" s="69"/>
      <c r="M355" s="7"/>
      <c r="N355" s="7"/>
      <c r="O355" s="7"/>
      <c r="P355" s="7"/>
    </row>
    <row r="356" spans="1:16" ht="15.6" customHeight="1">
      <c r="A356" s="7"/>
      <c r="B356" s="7"/>
      <c r="C356" s="29"/>
      <c r="D356" s="7"/>
      <c r="E356" s="7"/>
      <c r="F356" s="7"/>
      <c r="G356" s="7"/>
      <c r="H356" s="69"/>
      <c r="I356" s="65"/>
      <c r="J356" s="65"/>
      <c r="K356" s="69"/>
      <c r="L356" s="69"/>
      <c r="M356" s="7"/>
      <c r="N356" s="7"/>
      <c r="O356" s="7"/>
      <c r="P356" s="7"/>
    </row>
    <row r="357" spans="1:16" ht="15.6" customHeight="1">
      <c r="A357" s="7"/>
      <c r="B357" s="7"/>
      <c r="C357" s="29"/>
      <c r="D357" s="7"/>
      <c r="E357" s="7"/>
      <c r="F357" s="7"/>
      <c r="G357" s="7"/>
      <c r="H357" s="69"/>
      <c r="I357" s="65"/>
      <c r="J357" s="65"/>
      <c r="K357" s="69"/>
      <c r="L357" s="69"/>
      <c r="M357" s="7"/>
      <c r="N357" s="7"/>
      <c r="O357" s="7"/>
      <c r="P357" s="7"/>
    </row>
    <row r="358" spans="1:16" ht="15.6" customHeight="1">
      <c r="A358" s="7"/>
      <c r="B358" s="7"/>
      <c r="C358" s="29"/>
      <c r="D358" s="7"/>
      <c r="E358" s="7"/>
      <c r="F358" s="7"/>
      <c r="G358" s="7"/>
      <c r="H358" s="69"/>
      <c r="I358" s="65"/>
      <c r="J358" s="65"/>
      <c r="K358" s="69"/>
      <c r="L358" s="69"/>
      <c r="M358" s="7"/>
      <c r="N358" s="7"/>
      <c r="O358" s="7"/>
      <c r="P358" s="7"/>
    </row>
    <row r="359" spans="1:16" ht="15.6" customHeight="1">
      <c r="A359" s="7"/>
      <c r="B359" s="7"/>
      <c r="C359" s="29"/>
      <c r="D359" s="7"/>
      <c r="E359" s="7"/>
      <c r="F359" s="7"/>
      <c r="G359" s="7"/>
      <c r="H359" s="69"/>
      <c r="I359" s="65"/>
      <c r="J359" s="65"/>
      <c r="K359" s="69"/>
      <c r="L359" s="69"/>
      <c r="M359" s="7"/>
      <c r="N359" s="7"/>
      <c r="O359" s="7"/>
      <c r="P359" s="7"/>
    </row>
    <row r="360" spans="1:16" ht="15.6" customHeight="1">
      <c r="A360" s="7"/>
      <c r="B360" s="7"/>
      <c r="C360" s="29"/>
      <c r="D360" s="7"/>
      <c r="E360" s="7"/>
      <c r="F360" s="7"/>
      <c r="G360" s="7"/>
      <c r="H360" s="69"/>
      <c r="I360" s="65"/>
      <c r="J360" s="65"/>
      <c r="K360" s="69"/>
      <c r="L360" s="69"/>
      <c r="M360" s="7"/>
      <c r="N360" s="7"/>
      <c r="O360" s="7"/>
      <c r="P360" s="7"/>
    </row>
    <row r="361" spans="1:16" ht="15.6" customHeight="1">
      <c r="A361" s="7"/>
      <c r="B361" s="7"/>
      <c r="C361" s="29"/>
      <c r="D361" s="7"/>
      <c r="E361" s="7"/>
      <c r="F361" s="7"/>
      <c r="G361" s="7"/>
      <c r="H361" s="69"/>
      <c r="I361" s="65"/>
      <c r="J361" s="65"/>
      <c r="K361" s="69"/>
      <c r="L361" s="69"/>
      <c r="M361" s="7"/>
      <c r="N361" s="7"/>
      <c r="O361" s="7"/>
      <c r="P361" s="7"/>
    </row>
    <row r="362" spans="1:16" ht="15.6" customHeight="1">
      <c r="A362" s="7"/>
      <c r="B362" s="7"/>
      <c r="C362" s="29"/>
      <c r="D362" s="7"/>
      <c r="E362" s="7"/>
      <c r="F362" s="7"/>
      <c r="G362" s="7"/>
      <c r="H362" s="69"/>
      <c r="I362" s="65"/>
      <c r="J362" s="65"/>
      <c r="K362" s="69"/>
      <c r="L362" s="69"/>
      <c r="M362" s="7"/>
      <c r="N362" s="7"/>
      <c r="O362" s="7"/>
      <c r="P362" s="7"/>
    </row>
    <row r="363" spans="1:16" ht="15.6" customHeight="1">
      <c r="A363" s="7"/>
      <c r="B363" s="7"/>
      <c r="C363" s="29"/>
      <c r="D363" s="7"/>
      <c r="E363" s="7"/>
      <c r="F363" s="7"/>
      <c r="G363" s="7"/>
      <c r="H363" s="69"/>
      <c r="I363" s="65"/>
      <c r="J363" s="65"/>
      <c r="K363" s="69"/>
      <c r="L363" s="69"/>
      <c r="M363" s="7"/>
      <c r="N363" s="7"/>
      <c r="O363" s="7"/>
      <c r="P363" s="7"/>
    </row>
    <row r="364" spans="1:16" ht="15.6" customHeight="1">
      <c r="A364" s="7"/>
      <c r="B364" s="7"/>
      <c r="C364" s="29"/>
      <c r="D364" s="7"/>
      <c r="E364" s="7"/>
      <c r="F364" s="7"/>
      <c r="G364" s="7"/>
      <c r="H364" s="69"/>
      <c r="I364" s="65"/>
      <c r="J364" s="65"/>
      <c r="K364" s="69"/>
      <c r="L364" s="69"/>
      <c r="M364" s="7"/>
      <c r="N364" s="7"/>
      <c r="O364" s="7"/>
      <c r="P364" s="7"/>
    </row>
    <row r="365" spans="1:16" ht="15.6" customHeight="1">
      <c r="A365" s="7"/>
      <c r="B365" s="7"/>
      <c r="C365" s="29"/>
      <c r="D365" s="7"/>
      <c r="E365" s="7"/>
      <c r="F365" s="7"/>
      <c r="G365" s="7"/>
      <c r="H365" s="69"/>
      <c r="I365" s="65"/>
      <c r="J365" s="65"/>
      <c r="K365" s="69"/>
      <c r="L365" s="69"/>
      <c r="M365" s="7"/>
      <c r="N365" s="7"/>
      <c r="O365" s="7"/>
      <c r="P365" s="7"/>
    </row>
    <row r="366" spans="1:16" ht="15.6" customHeight="1">
      <c r="A366" s="7"/>
      <c r="B366" s="7"/>
      <c r="C366" s="29"/>
      <c r="D366" s="7"/>
      <c r="E366" s="7"/>
      <c r="F366" s="7"/>
      <c r="G366" s="7"/>
      <c r="H366" s="69"/>
      <c r="I366" s="65"/>
      <c r="J366" s="65"/>
      <c r="K366" s="69"/>
      <c r="L366" s="69"/>
      <c r="M366" s="7"/>
      <c r="N366" s="7"/>
      <c r="O366" s="7"/>
      <c r="P366" s="7"/>
    </row>
    <row r="367" spans="1:16" ht="15.6" customHeight="1">
      <c r="A367" s="7"/>
      <c r="B367" s="7"/>
      <c r="C367" s="29"/>
      <c r="D367" s="7"/>
      <c r="E367" s="7"/>
      <c r="F367" s="7"/>
      <c r="G367" s="7"/>
      <c r="H367" s="69"/>
      <c r="I367" s="65"/>
      <c r="J367" s="65"/>
      <c r="K367" s="69"/>
      <c r="L367" s="69"/>
      <c r="M367" s="7"/>
      <c r="N367" s="7"/>
      <c r="O367" s="7"/>
      <c r="P367" s="7"/>
    </row>
    <row r="368" spans="1:16" ht="15.6" customHeight="1">
      <c r="A368" s="7"/>
      <c r="B368" s="7"/>
      <c r="C368" s="29"/>
      <c r="D368" s="7"/>
      <c r="E368" s="7"/>
      <c r="F368" s="7"/>
      <c r="G368" s="7"/>
      <c r="H368" s="69"/>
      <c r="I368" s="65"/>
      <c r="J368" s="65"/>
      <c r="K368" s="69"/>
      <c r="L368" s="69"/>
      <c r="M368" s="7"/>
      <c r="N368" s="7"/>
      <c r="O368" s="7"/>
      <c r="P368" s="7"/>
    </row>
    <row r="369" spans="1:16" ht="15.6" customHeight="1">
      <c r="A369" s="7"/>
      <c r="B369" s="7"/>
      <c r="C369" s="29"/>
      <c r="D369" s="7"/>
      <c r="E369" s="7"/>
      <c r="F369" s="7"/>
      <c r="G369" s="7"/>
      <c r="H369" s="69"/>
      <c r="I369" s="65"/>
      <c r="J369" s="65"/>
      <c r="K369" s="69"/>
      <c r="L369" s="69"/>
      <c r="M369" s="7"/>
      <c r="N369" s="7"/>
      <c r="O369" s="7"/>
      <c r="P369" s="7"/>
    </row>
    <row r="370" spans="1:16" ht="15.6" customHeight="1">
      <c r="A370" s="7"/>
      <c r="B370" s="7"/>
      <c r="C370" s="29"/>
      <c r="D370" s="7"/>
      <c r="E370" s="7"/>
      <c r="F370" s="7"/>
      <c r="G370" s="7"/>
      <c r="H370" s="69"/>
      <c r="I370" s="65"/>
      <c r="J370" s="65"/>
      <c r="K370" s="69"/>
      <c r="L370" s="69"/>
      <c r="M370" s="7"/>
      <c r="N370" s="7"/>
      <c r="O370" s="7"/>
      <c r="P370" s="7"/>
    </row>
    <row r="371" spans="1:16" ht="15.6" customHeight="1">
      <c r="A371" s="7"/>
      <c r="B371" s="7"/>
      <c r="C371" s="29"/>
      <c r="D371" s="7"/>
      <c r="E371" s="7"/>
      <c r="F371" s="7"/>
      <c r="G371" s="7"/>
      <c r="H371" s="69"/>
      <c r="I371" s="65"/>
      <c r="J371" s="65"/>
      <c r="K371" s="69"/>
      <c r="L371" s="69"/>
      <c r="M371" s="7"/>
      <c r="N371" s="7"/>
      <c r="O371" s="7"/>
      <c r="P371" s="7"/>
    </row>
    <row r="372" spans="1:16" ht="15.6" customHeight="1">
      <c r="A372" s="7"/>
      <c r="B372" s="7"/>
      <c r="C372" s="29"/>
      <c r="D372" s="7"/>
      <c r="E372" s="7"/>
      <c r="F372" s="7"/>
      <c r="G372" s="7"/>
      <c r="H372" s="69"/>
      <c r="I372" s="65"/>
      <c r="J372" s="65"/>
      <c r="K372" s="69"/>
      <c r="L372" s="69"/>
      <c r="M372" s="7"/>
      <c r="N372" s="7"/>
      <c r="O372" s="7"/>
      <c r="P372" s="7"/>
    </row>
    <row r="373" spans="1:16" ht="15.6" customHeight="1">
      <c r="A373" s="7"/>
      <c r="B373" s="7"/>
      <c r="C373" s="29"/>
      <c r="D373" s="7"/>
      <c r="E373" s="7"/>
      <c r="F373" s="7"/>
      <c r="G373" s="7"/>
      <c r="H373" s="69"/>
      <c r="I373" s="65"/>
      <c r="J373" s="65"/>
      <c r="K373" s="69"/>
      <c r="L373" s="69"/>
      <c r="M373" s="7"/>
      <c r="N373" s="7"/>
      <c r="O373" s="7"/>
      <c r="P373" s="7"/>
    </row>
    <row r="374" spans="1:16" ht="15.6" customHeight="1">
      <c r="A374" s="7"/>
      <c r="B374" s="7"/>
      <c r="C374" s="29"/>
      <c r="D374" s="7"/>
      <c r="E374" s="7"/>
      <c r="F374" s="7"/>
      <c r="G374" s="7"/>
      <c r="H374" s="69"/>
      <c r="I374" s="65"/>
      <c r="J374" s="65"/>
      <c r="K374" s="69"/>
      <c r="L374" s="69"/>
      <c r="M374" s="7"/>
      <c r="N374" s="7"/>
      <c r="O374" s="7"/>
      <c r="P374" s="7"/>
    </row>
    <row r="375" spans="1:16" ht="15.6" customHeight="1">
      <c r="A375" s="7"/>
      <c r="B375" s="7"/>
      <c r="C375" s="29"/>
      <c r="D375" s="7"/>
      <c r="E375" s="7"/>
      <c r="F375" s="7"/>
      <c r="G375" s="7"/>
      <c r="H375" s="69"/>
      <c r="I375" s="65"/>
      <c r="J375" s="65"/>
      <c r="K375" s="69"/>
      <c r="L375" s="69"/>
      <c r="M375" s="7"/>
      <c r="N375" s="7"/>
      <c r="O375" s="7"/>
      <c r="P375" s="7"/>
    </row>
    <row r="376" spans="1:16" ht="15.6" customHeight="1">
      <c r="A376" s="7"/>
      <c r="B376" s="7"/>
      <c r="C376" s="29"/>
      <c r="D376" s="7"/>
      <c r="E376" s="7"/>
      <c r="F376" s="7"/>
      <c r="G376" s="7"/>
      <c r="H376" s="69"/>
      <c r="I376" s="65"/>
      <c r="J376" s="65"/>
      <c r="K376" s="69"/>
      <c r="L376" s="69"/>
      <c r="M376" s="7"/>
      <c r="N376" s="7"/>
      <c r="O376" s="7"/>
      <c r="P376" s="7"/>
    </row>
    <row r="377" spans="1:16" ht="15.6" customHeight="1">
      <c r="A377" s="7"/>
      <c r="B377" s="7"/>
      <c r="C377" s="29"/>
      <c r="D377" s="7"/>
      <c r="E377" s="7"/>
      <c r="F377" s="7"/>
      <c r="G377" s="7"/>
      <c r="H377" s="69"/>
      <c r="I377" s="65"/>
      <c r="J377" s="65"/>
      <c r="K377" s="69"/>
      <c r="L377" s="69"/>
      <c r="M377" s="7"/>
      <c r="N377" s="7"/>
      <c r="O377" s="7"/>
      <c r="P377" s="7"/>
    </row>
    <row r="378" spans="1:16" ht="15.6" customHeight="1">
      <c r="A378" s="7"/>
      <c r="B378" s="7"/>
      <c r="C378" s="29"/>
      <c r="D378" s="7"/>
      <c r="E378" s="7"/>
      <c r="F378" s="7"/>
      <c r="G378" s="7"/>
      <c r="H378" s="69"/>
      <c r="I378" s="65"/>
      <c r="J378" s="65"/>
      <c r="K378" s="69"/>
      <c r="L378" s="69"/>
      <c r="M378" s="7"/>
      <c r="N378" s="7"/>
      <c r="O378" s="7"/>
      <c r="P378" s="7"/>
    </row>
    <row r="379" spans="1:16" ht="15.6" customHeight="1">
      <c r="A379" s="7"/>
      <c r="B379" s="7"/>
      <c r="C379" s="29"/>
      <c r="D379" s="7"/>
      <c r="E379" s="7"/>
      <c r="F379" s="7"/>
      <c r="G379" s="7"/>
      <c r="H379" s="69"/>
      <c r="I379" s="65"/>
      <c r="J379" s="65"/>
      <c r="K379" s="69"/>
      <c r="L379" s="69"/>
      <c r="M379" s="7"/>
      <c r="N379" s="7"/>
      <c r="O379" s="7"/>
      <c r="P379" s="7"/>
    </row>
    <row r="380" spans="1:16" ht="15.6" customHeight="1">
      <c r="A380" s="7"/>
      <c r="B380" s="7"/>
      <c r="C380" s="29"/>
      <c r="D380" s="7"/>
      <c r="E380" s="7"/>
      <c r="F380" s="7"/>
      <c r="G380" s="7"/>
      <c r="H380" s="69"/>
      <c r="I380" s="65"/>
      <c r="J380" s="65"/>
      <c r="K380" s="69"/>
      <c r="L380" s="69"/>
      <c r="M380" s="7"/>
      <c r="N380" s="7"/>
      <c r="O380" s="7"/>
      <c r="P380" s="7"/>
    </row>
    <row r="381" spans="1:16" ht="15.6" customHeight="1">
      <c r="A381" s="7"/>
      <c r="B381" s="7"/>
      <c r="C381" s="29"/>
      <c r="D381" s="7"/>
      <c r="E381" s="7"/>
      <c r="F381" s="7"/>
      <c r="G381" s="7"/>
      <c r="H381" s="69"/>
      <c r="I381" s="65"/>
      <c r="J381" s="65"/>
      <c r="K381" s="69"/>
      <c r="L381" s="69"/>
      <c r="M381" s="7"/>
      <c r="N381" s="7"/>
      <c r="O381" s="7"/>
      <c r="P381" s="7"/>
    </row>
    <row r="382" spans="1:16" ht="15.6" customHeight="1">
      <c r="A382" s="7"/>
      <c r="B382" s="7"/>
      <c r="C382" s="29"/>
      <c r="D382" s="7"/>
      <c r="E382" s="7"/>
      <c r="F382" s="7"/>
      <c r="G382" s="7"/>
      <c r="H382" s="69"/>
      <c r="I382" s="65"/>
      <c r="J382" s="65"/>
      <c r="K382" s="69"/>
      <c r="L382" s="69"/>
      <c r="M382" s="7"/>
      <c r="N382" s="7"/>
      <c r="O382" s="7"/>
      <c r="P382" s="7"/>
    </row>
    <row r="383" spans="1:16" ht="15.6" customHeight="1">
      <c r="A383" s="7"/>
      <c r="B383" s="7"/>
      <c r="C383" s="29"/>
      <c r="D383" s="7"/>
      <c r="E383" s="7"/>
      <c r="F383" s="7"/>
      <c r="G383" s="7"/>
      <c r="H383" s="69"/>
      <c r="I383" s="65"/>
      <c r="J383" s="65"/>
      <c r="K383" s="69"/>
      <c r="L383" s="69"/>
      <c r="M383" s="7"/>
      <c r="N383" s="7"/>
      <c r="O383" s="7"/>
      <c r="P383" s="7"/>
    </row>
    <row r="384" spans="1:16" ht="15.6" customHeight="1">
      <c r="A384" s="7"/>
      <c r="B384" s="7"/>
      <c r="C384" s="29"/>
      <c r="D384" s="7"/>
      <c r="E384" s="7"/>
      <c r="F384" s="7"/>
      <c r="G384" s="7"/>
      <c r="H384" s="69"/>
      <c r="I384" s="65"/>
      <c r="J384" s="65"/>
      <c r="K384" s="69"/>
      <c r="L384" s="69"/>
      <c r="M384" s="7"/>
      <c r="N384" s="7"/>
      <c r="O384" s="7"/>
      <c r="P384" s="7"/>
    </row>
    <row r="385" spans="1:16" ht="15.6" customHeight="1">
      <c r="A385" s="7"/>
      <c r="B385" s="7"/>
      <c r="C385" s="29"/>
      <c r="D385" s="7"/>
      <c r="E385" s="7"/>
      <c r="F385" s="7"/>
      <c r="G385" s="7"/>
      <c r="H385" s="69"/>
      <c r="I385" s="65"/>
      <c r="J385" s="65"/>
      <c r="K385" s="69"/>
      <c r="L385" s="69"/>
      <c r="M385" s="7"/>
      <c r="N385" s="7"/>
      <c r="O385" s="7"/>
      <c r="P385" s="7"/>
    </row>
    <row r="386" spans="1:16" ht="15.6" customHeight="1">
      <c r="A386" s="7"/>
      <c r="B386" s="7"/>
      <c r="C386" s="29"/>
      <c r="D386" s="7"/>
      <c r="E386" s="7"/>
      <c r="F386" s="7"/>
      <c r="G386" s="7"/>
      <c r="H386" s="69"/>
      <c r="I386" s="65"/>
      <c r="J386" s="65"/>
      <c r="K386" s="69"/>
      <c r="L386" s="69"/>
      <c r="M386" s="7"/>
      <c r="N386" s="7"/>
      <c r="O386" s="7"/>
      <c r="P386" s="7"/>
    </row>
    <row r="387" spans="1:16" ht="15.6" customHeight="1">
      <c r="A387" s="7"/>
      <c r="B387" s="7"/>
      <c r="C387" s="29"/>
      <c r="D387" s="7"/>
      <c r="E387" s="7"/>
      <c r="F387" s="7"/>
      <c r="G387" s="7"/>
      <c r="H387" s="69"/>
      <c r="I387" s="65"/>
      <c r="J387" s="65"/>
      <c r="K387" s="69"/>
      <c r="L387" s="69"/>
      <c r="M387" s="7"/>
      <c r="N387" s="7"/>
      <c r="O387" s="7"/>
      <c r="P387" s="7"/>
    </row>
    <row r="388" spans="1:16" ht="15.6" customHeight="1">
      <c r="A388" s="7"/>
      <c r="B388" s="7"/>
      <c r="C388" s="29"/>
      <c r="D388" s="7"/>
      <c r="E388" s="7"/>
      <c r="F388" s="7"/>
      <c r="G388" s="7"/>
      <c r="H388" s="69"/>
      <c r="I388" s="65"/>
      <c r="J388" s="65"/>
      <c r="K388" s="69"/>
      <c r="L388" s="69"/>
      <c r="M388" s="7"/>
      <c r="N388" s="7"/>
      <c r="O388" s="7"/>
      <c r="P388" s="7"/>
    </row>
    <row r="389" spans="1:16" ht="15.6" customHeight="1">
      <c r="A389" s="7"/>
      <c r="B389" s="7"/>
      <c r="C389" s="29"/>
      <c r="D389" s="7"/>
      <c r="E389" s="7"/>
      <c r="F389" s="7"/>
      <c r="G389" s="7"/>
      <c r="H389" s="69"/>
      <c r="I389" s="65"/>
      <c r="J389" s="65"/>
      <c r="K389" s="69"/>
      <c r="L389" s="69"/>
      <c r="M389" s="7"/>
      <c r="N389" s="7"/>
      <c r="O389" s="7"/>
      <c r="P389" s="7"/>
    </row>
    <row r="390" spans="1:16" ht="15.6" customHeight="1">
      <c r="A390" s="7"/>
      <c r="B390" s="7"/>
      <c r="C390" s="29"/>
      <c r="D390" s="7"/>
      <c r="E390" s="7"/>
      <c r="F390" s="7"/>
      <c r="G390" s="7"/>
      <c r="H390" s="69"/>
      <c r="I390" s="65"/>
      <c r="J390" s="65"/>
      <c r="K390" s="69"/>
      <c r="L390" s="69"/>
      <c r="M390" s="7"/>
      <c r="N390" s="7"/>
      <c r="O390" s="7"/>
      <c r="P390" s="7"/>
    </row>
    <row r="391" spans="1:16" ht="15.6" customHeight="1">
      <c r="A391" s="7"/>
      <c r="B391" s="7"/>
      <c r="C391" s="29"/>
      <c r="D391" s="7"/>
      <c r="E391" s="7"/>
      <c r="F391" s="7"/>
      <c r="G391" s="7"/>
      <c r="H391" s="69"/>
      <c r="I391" s="65"/>
      <c r="J391" s="65"/>
      <c r="K391" s="69"/>
      <c r="L391" s="69"/>
      <c r="M391" s="7"/>
      <c r="N391" s="7"/>
      <c r="O391" s="7"/>
      <c r="P391" s="7"/>
    </row>
    <row r="392" spans="1:16" ht="15.6" customHeight="1">
      <c r="A392" s="7"/>
      <c r="B392" s="7"/>
      <c r="C392" s="29"/>
      <c r="D392" s="7"/>
      <c r="E392" s="7"/>
      <c r="F392" s="7"/>
      <c r="G392" s="7"/>
      <c r="H392" s="69"/>
      <c r="I392" s="65"/>
      <c r="J392" s="65"/>
      <c r="K392" s="69"/>
      <c r="L392" s="69"/>
      <c r="M392" s="7"/>
      <c r="N392" s="7"/>
      <c r="O392" s="7"/>
      <c r="P392" s="7"/>
    </row>
    <row r="393" spans="1:16" ht="15.6" customHeight="1">
      <c r="A393" s="7"/>
      <c r="B393" s="7"/>
      <c r="C393" s="29"/>
      <c r="D393" s="7"/>
      <c r="E393" s="7"/>
      <c r="F393" s="7"/>
      <c r="G393" s="7"/>
      <c r="H393" s="69"/>
      <c r="I393" s="65"/>
      <c r="J393" s="65"/>
      <c r="K393" s="69"/>
      <c r="L393" s="69"/>
      <c r="M393" s="7"/>
      <c r="N393" s="7"/>
      <c r="O393" s="7"/>
      <c r="P393" s="7"/>
    </row>
    <row r="394" spans="1:16" ht="15.6" customHeight="1">
      <c r="A394" s="7"/>
      <c r="B394" s="7"/>
      <c r="C394" s="29"/>
      <c r="D394" s="7"/>
      <c r="E394" s="7"/>
      <c r="F394" s="7"/>
      <c r="G394" s="7"/>
      <c r="H394" s="69"/>
      <c r="I394" s="65"/>
      <c r="J394" s="65"/>
      <c r="K394" s="69"/>
      <c r="L394" s="69"/>
      <c r="M394" s="7"/>
      <c r="N394" s="7"/>
      <c r="O394" s="7"/>
      <c r="P394" s="7"/>
    </row>
    <row r="395" spans="1:16" ht="15.6" customHeight="1">
      <c r="A395" s="7"/>
      <c r="B395" s="7"/>
      <c r="C395" s="29"/>
      <c r="D395" s="7"/>
      <c r="E395" s="7"/>
      <c r="F395" s="7"/>
      <c r="G395" s="7"/>
      <c r="H395" s="69"/>
      <c r="I395" s="65"/>
      <c r="J395" s="65"/>
      <c r="K395" s="69"/>
      <c r="L395" s="69"/>
      <c r="M395" s="7"/>
      <c r="N395" s="7"/>
      <c r="O395" s="7"/>
      <c r="P395" s="7"/>
    </row>
    <row r="396" spans="1:16" ht="15.6" customHeight="1">
      <c r="A396" s="7"/>
      <c r="B396" s="7"/>
      <c r="C396" s="29"/>
      <c r="D396" s="7"/>
      <c r="E396" s="7"/>
      <c r="F396" s="7"/>
      <c r="G396" s="7"/>
      <c r="H396" s="69"/>
      <c r="I396" s="65"/>
      <c r="J396" s="65"/>
      <c r="K396" s="69"/>
      <c r="L396" s="69"/>
      <c r="M396" s="7"/>
      <c r="N396" s="7"/>
      <c r="O396" s="7"/>
      <c r="P396" s="7"/>
    </row>
    <row r="397" spans="1:16" ht="15.6" customHeight="1">
      <c r="A397" s="7"/>
      <c r="B397" s="7"/>
      <c r="C397" s="29"/>
      <c r="D397" s="7"/>
      <c r="E397" s="7"/>
      <c r="F397" s="7"/>
      <c r="G397" s="7"/>
      <c r="H397" s="69"/>
      <c r="I397" s="65"/>
      <c r="J397" s="65"/>
      <c r="K397" s="69"/>
      <c r="L397" s="69"/>
      <c r="M397" s="7"/>
      <c r="N397" s="7"/>
      <c r="O397" s="7"/>
      <c r="P397" s="7"/>
    </row>
    <row r="398" spans="1:16" ht="15.6" customHeight="1">
      <c r="A398" s="7"/>
      <c r="B398" s="7"/>
      <c r="C398" s="29"/>
      <c r="D398" s="7"/>
      <c r="E398" s="7"/>
      <c r="F398" s="7"/>
      <c r="G398" s="7"/>
      <c r="H398" s="69"/>
      <c r="I398" s="65"/>
      <c r="J398" s="65"/>
      <c r="K398" s="69"/>
      <c r="L398" s="69"/>
      <c r="M398" s="7"/>
      <c r="N398" s="7"/>
      <c r="O398" s="7"/>
      <c r="P398" s="7"/>
    </row>
    <row r="399" spans="1:16" ht="15.6" customHeight="1">
      <c r="A399" s="7"/>
      <c r="B399" s="7"/>
      <c r="C399" s="29"/>
      <c r="D399" s="7"/>
      <c r="E399" s="7"/>
      <c r="F399" s="7"/>
      <c r="G399" s="7"/>
      <c r="H399" s="69"/>
      <c r="I399" s="65"/>
      <c r="J399" s="65"/>
      <c r="K399" s="69"/>
      <c r="L399" s="69"/>
      <c r="M399" s="7"/>
      <c r="N399" s="7"/>
      <c r="O399" s="7"/>
      <c r="P399" s="7"/>
    </row>
    <row r="400" spans="1:16" ht="15.6" customHeight="1">
      <c r="A400" s="7"/>
      <c r="B400" s="7"/>
      <c r="C400" s="29"/>
      <c r="D400" s="7"/>
      <c r="E400" s="7"/>
      <c r="F400" s="7"/>
      <c r="G400" s="7"/>
      <c r="H400" s="69"/>
      <c r="I400" s="65"/>
      <c r="J400" s="65"/>
      <c r="K400" s="69"/>
      <c r="L400" s="69"/>
      <c r="M400" s="7"/>
      <c r="N400" s="7"/>
      <c r="O400" s="7"/>
      <c r="P400" s="7"/>
    </row>
    <row r="401" spans="1:16" ht="15.6" customHeight="1">
      <c r="A401" s="7"/>
      <c r="B401" s="7"/>
      <c r="C401" s="29"/>
      <c r="D401" s="7"/>
      <c r="E401" s="7"/>
      <c r="F401" s="7"/>
      <c r="G401" s="7"/>
      <c r="H401" s="69"/>
      <c r="I401" s="65"/>
      <c r="J401" s="65"/>
      <c r="K401" s="69"/>
      <c r="L401" s="69"/>
      <c r="M401" s="7"/>
      <c r="N401" s="7"/>
      <c r="O401" s="7"/>
      <c r="P401" s="7"/>
    </row>
    <row r="402" spans="1:16" ht="15.6" customHeight="1">
      <c r="A402" s="7"/>
      <c r="B402" s="7"/>
      <c r="C402" s="29"/>
      <c r="D402" s="7"/>
      <c r="E402" s="7"/>
      <c r="F402" s="7"/>
      <c r="G402" s="7"/>
      <c r="H402" s="69"/>
      <c r="I402" s="65"/>
      <c r="J402" s="65"/>
      <c r="K402" s="69"/>
      <c r="L402" s="69"/>
      <c r="M402" s="7"/>
      <c r="N402" s="7"/>
      <c r="O402" s="7"/>
      <c r="P402" s="7"/>
    </row>
    <row r="403" spans="1:16" ht="15.6" customHeight="1">
      <c r="A403" s="7"/>
      <c r="B403" s="7"/>
      <c r="C403" s="29"/>
      <c r="D403" s="7"/>
      <c r="E403" s="7"/>
      <c r="F403" s="7"/>
      <c r="G403" s="7"/>
      <c r="H403" s="69"/>
      <c r="I403" s="65"/>
      <c r="J403" s="65"/>
      <c r="K403" s="69"/>
      <c r="L403" s="69"/>
      <c r="M403" s="7"/>
      <c r="N403" s="7"/>
      <c r="O403" s="7"/>
      <c r="P403" s="7"/>
    </row>
    <row r="404" spans="1:16" ht="15.6" customHeight="1">
      <c r="A404" s="7"/>
      <c r="B404" s="7"/>
      <c r="C404" s="29"/>
      <c r="D404" s="7"/>
      <c r="E404" s="7"/>
      <c r="F404" s="7"/>
      <c r="G404" s="7"/>
      <c r="H404" s="69"/>
      <c r="I404" s="65"/>
      <c r="J404" s="65"/>
      <c r="K404" s="69"/>
      <c r="L404" s="69"/>
      <c r="M404" s="7"/>
      <c r="N404" s="7"/>
      <c r="O404" s="7"/>
      <c r="P404" s="7"/>
    </row>
    <row r="405" spans="1:16" ht="15.6" customHeight="1">
      <c r="A405" s="7"/>
      <c r="B405" s="7"/>
      <c r="C405" s="29"/>
      <c r="D405" s="7"/>
      <c r="E405" s="7"/>
      <c r="F405" s="7"/>
      <c r="G405" s="7"/>
      <c r="H405" s="69"/>
      <c r="I405" s="65"/>
      <c r="J405" s="65"/>
      <c r="K405" s="69"/>
      <c r="L405" s="69"/>
      <c r="M405" s="7"/>
      <c r="N405" s="7"/>
      <c r="O405" s="7"/>
      <c r="P405" s="7"/>
    </row>
    <row r="406" spans="1:16" ht="15.6" customHeight="1">
      <c r="A406" s="7"/>
      <c r="B406" s="7"/>
      <c r="C406" s="29"/>
      <c r="D406" s="7"/>
      <c r="E406" s="7"/>
      <c r="F406" s="7"/>
      <c r="G406" s="7"/>
      <c r="H406" s="69"/>
      <c r="I406" s="65"/>
      <c r="J406" s="65"/>
      <c r="K406" s="69"/>
      <c r="L406" s="69"/>
      <c r="M406" s="7"/>
      <c r="N406" s="7"/>
      <c r="O406" s="7"/>
      <c r="P406" s="7"/>
    </row>
    <row r="407" spans="1:16" ht="15.6" customHeight="1">
      <c r="A407" s="7"/>
      <c r="B407" s="7"/>
      <c r="C407" s="29"/>
      <c r="D407" s="7"/>
      <c r="E407" s="7"/>
      <c r="F407" s="7"/>
      <c r="G407" s="7"/>
      <c r="H407" s="69"/>
      <c r="I407" s="65"/>
      <c r="J407" s="65"/>
      <c r="K407" s="69"/>
      <c r="L407" s="69"/>
      <c r="M407" s="7"/>
      <c r="N407" s="7"/>
      <c r="O407" s="7"/>
      <c r="P407" s="7"/>
    </row>
    <row r="408" spans="1:16" ht="15.6" customHeight="1">
      <c r="A408" s="7"/>
      <c r="B408" s="7"/>
      <c r="C408" s="29"/>
      <c r="D408" s="7"/>
      <c r="E408" s="7"/>
      <c r="F408" s="7"/>
      <c r="G408" s="7"/>
      <c r="H408" s="69"/>
      <c r="I408" s="65"/>
      <c r="J408" s="65"/>
      <c r="K408" s="69"/>
      <c r="L408" s="69"/>
      <c r="M408" s="7"/>
      <c r="N408" s="7"/>
      <c r="O408" s="7"/>
      <c r="P408" s="7"/>
    </row>
    <row r="409" spans="1:16" ht="15.6" customHeight="1">
      <c r="A409" s="7"/>
      <c r="B409" s="7"/>
      <c r="C409" s="29"/>
      <c r="D409" s="7"/>
      <c r="E409" s="7"/>
      <c r="F409" s="7"/>
      <c r="G409" s="7"/>
      <c r="H409" s="69"/>
      <c r="I409" s="65"/>
      <c r="J409" s="65"/>
      <c r="K409" s="69"/>
      <c r="L409" s="69"/>
      <c r="M409" s="7"/>
      <c r="N409" s="7"/>
      <c r="O409" s="7"/>
      <c r="P409" s="7"/>
    </row>
    <row r="410" spans="1:16" ht="15.6" customHeight="1">
      <c r="A410" s="7"/>
      <c r="B410" s="7"/>
      <c r="C410" s="29"/>
      <c r="D410" s="7"/>
      <c r="E410" s="7"/>
      <c r="F410" s="7"/>
      <c r="G410" s="7"/>
      <c r="H410" s="69"/>
      <c r="I410" s="65"/>
      <c r="J410" s="65"/>
      <c r="K410" s="69"/>
      <c r="L410" s="69"/>
      <c r="M410" s="7"/>
      <c r="N410" s="7"/>
      <c r="O410" s="7"/>
      <c r="P410" s="7"/>
    </row>
    <row r="411" spans="1:16" ht="15.6" customHeight="1">
      <c r="A411" s="7"/>
      <c r="B411" s="7"/>
      <c r="C411" s="29"/>
      <c r="D411" s="7"/>
      <c r="E411" s="7"/>
      <c r="F411" s="7"/>
      <c r="G411" s="7"/>
      <c r="H411" s="69"/>
      <c r="I411" s="65"/>
      <c r="J411" s="65"/>
      <c r="K411" s="69"/>
      <c r="L411" s="69"/>
      <c r="M411" s="7"/>
      <c r="N411" s="7"/>
      <c r="O411" s="7"/>
      <c r="P411" s="7"/>
    </row>
    <row r="412" spans="1:16" ht="15.6" customHeight="1">
      <c r="A412" s="7"/>
      <c r="B412" s="7"/>
      <c r="C412" s="29"/>
      <c r="D412" s="7"/>
      <c r="E412" s="7"/>
      <c r="F412" s="7"/>
      <c r="G412" s="7"/>
      <c r="H412" s="69"/>
      <c r="I412" s="65"/>
      <c r="J412" s="65"/>
      <c r="K412" s="69"/>
      <c r="L412" s="69"/>
      <c r="M412" s="7"/>
      <c r="N412" s="7"/>
      <c r="O412" s="7"/>
      <c r="P412" s="7"/>
    </row>
    <row r="413" spans="1:16" ht="15.6" customHeight="1">
      <c r="A413" s="7"/>
      <c r="B413" s="7"/>
      <c r="C413" s="29"/>
      <c r="D413" s="7"/>
      <c r="E413" s="7"/>
      <c r="F413" s="7"/>
      <c r="G413" s="7"/>
      <c r="H413" s="69"/>
      <c r="I413" s="65"/>
      <c r="J413" s="65"/>
      <c r="K413" s="69"/>
      <c r="L413" s="69"/>
      <c r="M413" s="7"/>
      <c r="N413" s="7"/>
      <c r="O413" s="7"/>
      <c r="P413" s="7"/>
    </row>
    <row r="414" spans="1:16" ht="15.6" customHeight="1">
      <c r="A414" s="7"/>
      <c r="B414" s="7"/>
      <c r="C414" s="29"/>
      <c r="D414" s="7"/>
      <c r="E414" s="7"/>
      <c r="F414" s="7"/>
      <c r="G414" s="7"/>
      <c r="H414" s="69"/>
      <c r="I414" s="65"/>
      <c r="J414" s="65"/>
      <c r="K414" s="69"/>
      <c r="L414" s="69"/>
      <c r="M414" s="7"/>
      <c r="N414" s="7"/>
      <c r="O414" s="7"/>
      <c r="P414" s="7"/>
    </row>
    <row r="415" spans="1:16" ht="15.6" customHeight="1">
      <c r="A415" s="7"/>
      <c r="B415" s="7"/>
      <c r="C415" s="29"/>
      <c r="D415" s="7"/>
      <c r="E415" s="7"/>
      <c r="F415" s="7"/>
      <c r="G415" s="7"/>
      <c r="H415" s="69"/>
      <c r="I415" s="65"/>
      <c r="J415" s="65"/>
      <c r="K415" s="69"/>
      <c r="L415" s="69"/>
      <c r="M415" s="7"/>
      <c r="N415" s="7"/>
      <c r="O415" s="7"/>
      <c r="P415" s="7"/>
    </row>
    <row r="416" spans="1:16" ht="15.6" customHeight="1">
      <c r="A416" s="7"/>
      <c r="B416" s="7"/>
      <c r="C416" s="29"/>
      <c r="D416" s="7"/>
      <c r="E416" s="7"/>
      <c r="F416" s="7"/>
      <c r="G416" s="7"/>
      <c r="H416" s="69"/>
      <c r="I416" s="65"/>
      <c r="J416" s="65"/>
      <c r="K416" s="69"/>
      <c r="L416" s="69"/>
      <c r="M416" s="7"/>
      <c r="N416" s="7"/>
      <c r="O416" s="7"/>
      <c r="P416" s="7"/>
    </row>
    <row r="417" spans="1:16" ht="15.6" customHeight="1">
      <c r="A417" s="7"/>
      <c r="B417" s="7"/>
      <c r="C417" s="29"/>
      <c r="D417" s="7"/>
      <c r="E417" s="7"/>
      <c r="F417" s="7"/>
      <c r="G417" s="7"/>
      <c r="H417" s="69"/>
      <c r="I417" s="65"/>
      <c r="J417" s="65"/>
      <c r="K417" s="69"/>
      <c r="L417" s="69"/>
      <c r="M417" s="7"/>
      <c r="N417" s="7"/>
      <c r="O417" s="7"/>
      <c r="P417" s="7"/>
    </row>
    <row r="418" spans="1:16" ht="15.6" customHeight="1">
      <c r="A418" s="7"/>
      <c r="B418" s="7"/>
      <c r="C418" s="29"/>
      <c r="D418" s="7"/>
      <c r="E418" s="7"/>
      <c r="F418" s="7"/>
      <c r="G418" s="7"/>
      <c r="H418" s="69"/>
      <c r="I418" s="65"/>
      <c r="J418" s="65"/>
      <c r="K418" s="69"/>
      <c r="L418" s="69"/>
      <c r="M418" s="7"/>
      <c r="N418" s="7"/>
      <c r="O418" s="7"/>
      <c r="P418" s="7"/>
    </row>
    <row r="419" spans="1:16" ht="15.6" customHeight="1">
      <c r="A419" s="7"/>
      <c r="B419" s="7"/>
      <c r="C419" s="29"/>
      <c r="D419" s="7"/>
      <c r="E419" s="7"/>
      <c r="F419" s="7"/>
      <c r="G419" s="7"/>
      <c r="H419" s="69"/>
      <c r="I419" s="65"/>
      <c r="J419" s="65"/>
      <c r="K419" s="69"/>
      <c r="L419" s="69"/>
      <c r="M419" s="7"/>
      <c r="N419" s="7"/>
      <c r="O419" s="7"/>
      <c r="P419" s="7"/>
    </row>
    <row r="420" spans="1:16" ht="15.6" customHeight="1">
      <c r="A420" s="7"/>
      <c r="B420" s="7"/>
      <c r="C420" s="29"/>
      <c r="D420" s="7"/>
      <c r="E420" s="7"/>
      <c r="F420" s="7"/>
      <c r="G420" s="7"/>
      <c r="H420" s="69"/>
      <c r="I420" s="65"/>
      <c r="J420" s="65"/>
      <c r="K420" s="69"/>
      <c r="L420" s="69"/>
      <c r="M420" s="7"/>
      <c r="N420" s="7"/>
      <c r="O420" s="7"/>
      <c r="P420" s="7"/>
    </row>
    <row r="421" spans="1:16" ht="15.6" customHeight="1">
      <c r="A421" s="7"/>
      <c r="B421" s="7"/>
      <c r="C421" s="29"/>
      <c r="D421" s="7"/>
      <c r="E421" s="7"/>
      <c r="F421" s="7"/>
      <c r="G421" s="7"/>
      <c r="H421" s="69"/>
      <c r="I421" s="65"/>
      <c r="J421" s="65"/>
      <c r="K421" s="69"/>
      <c r="L421" s="69"/>
      <c r="M421" s="7"/>
      <c r="N421" s="7"/>
      <c r="O421" s="7"/>
      <c r="P421" s="7"/>
    </row>
    <row r="422" spans="1:16" ht="15.6" customHeight="1">
      <c r="A422" s="7"/>
      <c r="B422" s="7"/>
      <c r="C422" s="29"/>
      <c r="D422" s="7"/>
      <c r="E422" s="7"/>
      <c r="F422" s="7"/>
      <c r="G422" s="7"/>
      <c r="H422" s="69"/>
      <c r="I422" s="65"/>
      <c r="J422" s="65"/>
      <c r="K422" s="69"/>
      <c r="L422" s="69"/>
      <c r="M422" s="7"/>
      <c r="N422" s="7"/>
      <c r="O422" s="7"/>
      <c r="P422" s="7"/>
    </row>
    <row r="423" spans="1:16" ht="15.6" customHeight="1">
      <c r="A423" s="7"/>
      <c r="B423" s="7"/>
      <c r="C423" s="29"/>
      <c r="D423" s="7"/>
      <c r="E423" s="7"/>
      <c r="F423" s="7"/>
      <c r="G423" s="7"/>
      <c r="H423" s="69"/>
      <c r="I423" s="65"/>
      <c r="J423" s="65"/>
      <c r="K423" s="69"/>
      <c r="L423" s="69"/>
      <c r="M423" s="7"/>
      <c r="N423" s="7"/>
      <c r="O423" s="7"/>
      <c r="P423" s="7"/>
    </row>
    <row r="424" spans="1:16" ht="15.6" customHeight="1">
      <c r="A424" s="7"/>
      <c r="B424" s="7"/>
      <c r="C424" s="29"/>
      <c r="D424" s="7"/>
      <c r="E424" s="7"/>
      <c r="F424" s="7"/>
      <c r="G424" s="7"/>
      <c r="H424" s="69"/>
      <c r="I424" s="65"/>
      <c r="J424" s="65"/>
      <c r="K424" s="69"/>
      <c r="L424" s="69"/>
      <c r="M424" s="7"/>
      <c r="N424" s="7"/>
      <c r="O424" s="7"/>
      <c r="P424" s="7"/>
    </row>
    <row r="425" spans="1:16" ht="15.6" customHeight="1">
      <c r="A425" s="7"/>
      <c r="B425" s="7"/>
      <c r="C425" s="29"/>
      <c r="D425" s="7"/>
      <c r="E425" s="7"/>
      <c r="F425" s="7"/>
      <c r="G425" s="7"/>
      <c r="H425" s="69"/>
      <c r="I425" s="65"/>
      <c r="J425" s="65"/>
      <c r="K425" s="69"/>
      <c r="L425" s="69"/>
      <c r="M425" s="7"/>
      <c r="N425" s="7"/>
      <c r="O425" s="7"/>
      <c r="P425" s="7"/>
    </row>
    <row r="426" spans="1:16" ht="15.6" customHeight="1">
      <c r="A426" s="7"/>
      <c r="B426" s="7"/>
      <c r="C426" s="29"/>
      <c r="D426" s="7"/>
      <c r="E426" s="7"/>
      <c r="F426" s="7"/>
      <c r="G426" s="7"/>
      <c r="H426" s="69"/>
      <c r="I426" s="65"/>
      <c r="J426" s="65"/>
      <c r="K426" s="69"/>
      <c r="L426" s="69"/>
      <c r="M426" s="7"/>
      <c r="N426" s="7"/>
      <c r="O426" s="7"/>
      <c r="P426" s="7"/>
    </row>
    <row r="427" spans="1:16" ht="15.6" customHeight="1">
      <c r="A427" s="7"/>
      <c r="B427" s="7"/>
      <c r="C427" s="29"/>
      <c r="D427" s="7"/>
      <c r="E427" s="7"/>
      <c r="F427" s="7"/>
      <c r="G427" s="7"/>
      <c r="H427" s="69"/>
      <c r="I427" s="65"/>
      <c r="J427" s="65"/>
      <c r="K427" s="69"/>
      <c r="L427" s="69"/>
      <c r="M427" s="7"/>
      <c r="N427" s="7"/>
      <c r="O427" s="7"/>
      <c r="P427" s="7"/>
    </row>
    <row r="428" spans="1:16" ht="15.6" customHeight="1">
      <c r="A428" s="7"/>
      <c r="B428" s="7"/>
      <c r="C428" s="29"/>
      <c r="D428" s="7"/>
      <c r="E428" s="7"/>
      <c r="F428" s="7"/>
      <c r="G428" s="7"/>
      <c r="H428" s="69"/>
      <c r="I428" s="65"/>
      <c r="J428" s="65"/>
      <c r="K428" s="69"/>
      <c r="L428" s="69"/>
      <c r="M428" s="7"/>
      <c r="N428" s="7"/>
      <c r="O428" s="7"/>
      <c r="P428" s="7"/>
    </row>
    <row r="429" spans="1:16" ht="15.6" customHeight="1">
      <c r="A429" s="7"/>
      <c r="B429" s="7"/>
      <c r="C429" s="29"/>
      <c r="D429" s="7"/>
      <c r="E429" s="7"/>
      <c r="F429" s="7"/>
      <c r="G429" s="7"/>
      <c r="H429" s="69"/>
      <c r="I429" s="65"/>
      <c r="J429" s="65"/>
      <c r="K429" s="69"/>
      <c r="L429" s="69"/>
      <c r="M429" s="7"/>
      <c r="N429" s="7"/>
      <c r="O429" s="7"/>
      <c r="P429" s="7"/>
    </row>
    <row r="430" spans="1:16" ht="15.6" customHeight="1">
      <c r="A430" s="7"/>
      <c r="B430" s="7"/>
      <c r="C430" s="29"/>
      <c r="D430" s="7"/>
      <c r="E430" s="7"/>
      <c r="F430" s="7"/>
      <c r="G430" s="7"/>
      <c r="H430" s="69"/>
      <c r="I430" s="65"/>
      <c r="J430" s="65"/>
      <c r="K430" s="69"/>
      <c r="L430" s="69"/>
      <c r="M430" s="7"/>
      <c r="N430" s="7"/>
      <c r="O430" s="7"/>
      <c r="P430" s="7"/>
    </row>
    <row r="431" spans="1:16" ht="15.6" customHeight="1">
      <c r="A431" s="7"/>
      <c r="B431" s="7"/>
      <c r="C431" s="29"/>
      <c r="D431" s="7"/>
      <c r="E431" s="7"/>
      <c r="F431" s="7"/>
      <c r="G431" s="7"/>
      <c r="H431" s="69"/>
      <c r="I431" s="65"/>
      <c r="J431" s="65"/>
      <c r="K431" s="69"/>
      <c r="L431" s="69"/>
      <c r="M431" s="7"/>
      <c r="N431" s="7"/>
      <c r="O431" s="7"/>
      <c r="P431" s="7"/>
    </row>
    <row r="432" spans="1:16" ht="15.6" customHeight="1">
      <c r="A432" s="7"/>
      <c r="B432" s="7"/>
      <c r="C432" s="29"/>
      <c r="D432" s="7"/>
      <c r="E432" s="7"/>
      <c r="F432" s="7"/>
      <c r="G432" s="7"/>
      <c r="H432" s="69"/>
      <c r="I432" s="65"/>
      <c r="J432" s="65"/>
      <c r="K432" s="69"/>
      <c r="L432" s="69"/>
      <c r="M432" s="7"/>
      <c r="N432" s="7"/>
      <c r="O432" s="7"/>
      <c r="P432" s="7"/>
    </row>
    <row r="433" spans="1:16" ht="15.6" customHeight="1">
      <c r="A433" s="7"/>
      <c r="B433" s="7"/>
      <c r="C433" s="29"/>
      <c r="D433" s="7"/>
      <c r="E433" s="7"/>
      <c r="F433" s="7"/>
      <c r="G433" s="7"/>
      <c r="H433" s="69"/>
      <c r="I433" s="65"/>
      <c r="J433" s="65"/>
      <c r="K433" s="69"/>
      <c r="L433" s="69"/>
      <c r="M433" s="7"/>
      <c r="N433" s="7"/>
      <c r="O433" s="7"/>
      <c r="P433" s="7"/>
    </row>
    <row r="434" spans="1:16" ht="15.6" customHeight="1">
      <c r="A434" s="7"/>
      <c r="B434" s="7"/>
      <c r="C434" s="29"/>
      <c r="D434" s="7"/>
      <c r="E434" s="7"/>
      <c r="F434" s="7"/>
      <c r="G434" s="7"/>
      <c r="H434" s="69"/>
      <c r="I434" s="65"/>
      <c r="J434" s="65"/>
      <c r="K434" s="69"/>
      <c r="L434" s="69"/>
      <c r="M434" s="7"/>
      <c r="N434" s="7"/>
      <c r="O434" s="7"/>
      <c r="P434" s="7"/>
    </row>
    <row r="435" spans="1:16" ht="15.6" customHeight="1">
      <c r="A435" s="7"/>
      <c r="B435" s="7"/>
      <c r="C435" s="29"/>
      <c r="D435" s="7"/>
      <c r="E435" s="7"/>
      <c r="F435" s="7"/>
      <c r="G435" s="7"/>
      <c r="H435" s="69"/>
      <c r="I435" s="65"/>
      <c r="J435" s="65"/>
      <c r="K435" s="69"/>
      <c r="L435" s="69"/>
      <c r="M435" s="7"/>
      <c r="N435" s="7"/>
      <c r="O435" s="7"/>
      <c r="P435" s="7"/>
    </row>
    <row r="436" spans="1:16" ht="15.6" customHeight="1">
      <c r="A436" s="7"/>
      <c r="B436" s="7"/>
      <c r="C436" s="29"/>
      <c r="D436" s="7"/>
      <c r="E436" s="7"/>
      <c r="F436" s="7"/>
      <c r="G436" s="7"/>
      <c r="H436" s="69"/>
      <c r="I436" s="65"/>
      <c r="J436" s="65"/>
      <c r="K436" s="69"/>
      <c r="L436" s="69"/>
      <c r="M436" s="7"/>
      <c r="N436" s="7"/>
      <c r="O436" s="7"/>
      <c r="P436" s="7"/>
    </row>
    <row r="437" spans="1:16" ht="15.6" customHeight="1">
      <c r="A437" s="7"/>
      <c r="B437" s="7"/>
      <c r="C437" s="29"/>
      <c r="D437" s="7"/>
      <c r="E437" s="7"/>
      <c r="F437" s="7"/>
      <c r="G437" s="7"/>
      <c r="H437" s="69"/>
      <c r="I437" s="65"/>
      <c r="J437" s="65"/>
      <c r="K437" s="69"/>
      <c r="L437" s="69"/>
      <c r="M437" s="7"/>
      <c r="N437" s="7"/>
      <c r="O437" s="7"/>
      <c r="P437" s="7"/>
    </row>
    <row r="438" spans="1:16" ht="15.6" customHeight="1">
      <c r="A438" s="7"/>
      <c r="B438" s="7"/>
      <c r="C438" s="29"/>
      <c r="D438" s="7"/>
      <c r="E438" s="7"/>
      <c r="F438" s="7"/>
      <c r="G438" s="7"/>
      <c r="H438" s="69"/>
      <c r="I438" s="65"/>
      <c r="J438" s="65"/>
      <c r="K438" s="69"/>
      <c r="L438" s="69"/>
      <c r="M438" s="7"/>
      <c r="N438" s="7"/>
      <c r="O438" s="7"/>
      <c r="P438" s="7"/>
    </row>
    <row r="439" spans="1:16" ht="15.6" customHeight="1">
      <c r="A439" s="7"/>
      <c r="B439" s="7"/>
      <c r="C439" s="29"/>
      <c r="D439" s="7"/>
      <c r="E439" s="7"/>
      <c r="F439" s="7"/>
      <c r="G439" s="7"/>
      <c r="H439" s="69"/>
      <c r="I439" s="65"/>
      <c r="J439" s="65"/>
      <c r="K439" s="69"/>
      <c r="L439" s="69"/>
      <c r="M439" s="7"/>
      <c r="N439" s="7"/>
      <c r="O439" s="7"/>
      <c r="P439" s="7"/>
    </row>
    <row r="440" spans="1:16" ht="15.6" customHeight="1">
      <c r="A440" s="7"/>
      <c r="B440" s="7"/>
      <c r="C440" s="29"/>
      <c r="D440" s="7"/>
      <c r="E440" s="7"/>
      <c r="F440" s="7"/>
      <c r="G440" s="7"/>
      <c r="H440" s="69"/>
      <c r="I440" s="65"/>
      <c r="J440" s="65"/>
      <c r="K440" s="69"/>
      <c r="L440" s="69"/>
      <c r="M440" s="7"/>
      <c r="N440" s="7"/>
      <c r="O440" s="7"/>
      <c r="P440" s="7"/>
    </row>
    <row r="441" spans="1:16" ht="15.6" customHeight="1">
      <c r="A441" s="7"/>
      <c r="B441" s="7"/>
      <c r="C441" s="29"/>
      <c r="D441" s="7"/>
      <c r="E441" s="7"/>
      <c r="F441" s="7"/>
      <c r="G441" s="7"/>
      <c r="H441" s="69"/>
      <c r="I441" s="65"/>
      <c r="J441" s="65"/>
      <c r="K441" s="69"/>
      <c r="L441" s="69"/>
      <c r="M441" s="7"/>
      <c r="N441" s="7"/>
      <c r="O441" s="7"/>
      <c r="P441" s="7"/>
    </row>
    <row r="442" spans="1:16" ht="15.6" customHeight="1">
      <c r="A442" s="7"/>
      <c r="B442" s="7"/>
      <c r="C442" s="29"/>
      <c r="D442" s="7"/>
      <c r="E442" s="7"/>
      <c r="F442" s="7"/>
      <c r="G442" s="7"/>
      <c r="H442" s="69"/>
      <c r="I442" s="65"/>
      <c r="J442" s="65"/>
      <c r="K442" s="69"/>
      <c r="L442" s="69"/>
      <c r="M442" s="7"/>
      <c r="N442" s="7"/>
      <c r="O442" s="7"/>
      <c r="P442" s="7"/>
    </row>
    <row r="443" spans="1:16" ht="15.6" customHeight="1">
      <c r="A443" s="7"/>
      <c r="B443" s="7"/>
      <c r="C443" s="29"/>
      <c r="D443" s="7"/>
      <c r="E443" s="7"/>
      <c r="F443" s="7"/>
      <c r="G443" s="7"/>
      <c r="H443" s="69"/>
      <c r="I443" s="65"/>
      <c r="J443" s="65"/>
      <c r="K443" s="69"/>
      <c r="L443" s="69"/>
      <c r="M443" s="7"/>
      <c r="N443" s="7"/>
      <c r="O443" s="7"/>
      <c r="P443" s="7"/>
    </row>
    <row r="444" spans="1:16" ht="15.6" customHeight="1">
      <c r="A444" s="7"/>
      <c r="B444" s="7"/>
      <c r="C444" s="29"/>
      <c r="D444" s="7"/>
      <c r="E444" s="7"/>
      <c r="F444" s="7"/>
      <c r="G444" s="7"/>
      <c r="H444" s="69"/>
      <c r="I444" s="65"/>
      <c r="J444" s="65"/>
      <c r="K444" s="69"/>
      <c r="L444" s="69"/>
      <c r="M444" s="7"/>
      <c r="N444" s="7"/>
      <c r="O444" s="7"/>
      <c r="P444" s="7"/>
    </row>
    <row r="445" spans="1:16" ht="15.6" customHeight="1">
      <c r="A445" s="7"/>
      <c r="B445" s="7"/>
      <c r="C445" s="29"/>
      <c r="D445" s="7"/>
      <c r="E445" s="7"/>
      <c r="F445" s="7"/>
      <c r="G445" s="7"/>
      <c r="H445" s="69"/>
      <c r="I445" s="65"/>
      <c r="J445" s="65"/>
      <c r="K445" s="69"/>
      <c r="L445" s="69"/>
      <c r="M445" s="7"/>
      <c r="N445" s="7"/>
      <c r="O445" s="7"/>
      <c r="P445" s="7"/>
    </row>
    <row r="446" spans="1:16" ht="15.6" customHeight="1">
      <c r="A446" s="7"/>
      <c r="B446" s="7"/>
      <c r="C446" s="29"/>
      <c r="D446" s="7"/>
      <c r="E446" s="7"/>
      <c r="F446" s="7"/>
      <c r="G446" s="7"/>
      <c r="H446" s="69"/>
      <c r="I446" s="65"/>
      <c r="J446" s="65"/>
      <c r="K446" s="69"/>
      <c r="L446" s="69"/>
      <c r="M446" s="7"/>
      <c r="N446" s="7"/>
      <c r="O446" s="7"/>
      <c r="P446" s="7"/>
    </row>
    <row r="447" spans="1:16" ht="15.6" customHeight="1">
      <c r="A447" s="7"/>
      <c r="B447" s="7"/>
      <c r="C447" s="29"/>
      <c r="D447" s="7"/>
      <c r="E447" s="7"/>
      <c r="F447" s="7"/>
      <c r="G447" s="7"/>
      <c r="H447" s="69"/>
      <c r="I447" s="65"/>
      <c r="J447" s="65"/>
      <c r="K447" s="69"/>
      <c r="L447" s="69"/>
      <c r="M447" s="7"/>
      <c r="N447" s="7"/>
      <c r="O447" s="7"/>
      <c r="P447" s="7"/>
    </row>
    <row r="448" spans="1:16" ht="15.6" customHeight="1">
      <c r="A448" s="7"/>
      <c r="B448" s="7"/>
      <c r="C448" s="29"/>
      <c r="D448" s="7"/>
      <c r="E448" s="7"/>
      <c r="F448" s="7"/>
      <c r="G448" s="7"/>
      <c r="H448" s="69"/>
      <c r="I448" s="65"/>
      <c r="J448" s="65"/>
      <c r="K448" s="69"/>
      <c r="L448" s="69"/>
      <c r="M448" s="7"/>
      <c r="N448" s="7"/>
      <c r="O448" s="7"/>
      <c r="P448" s="7"/>
    </row>
    <row r="449" spans="1:16" ht="15.6" customHeight="1">
      <c r="A449" s="7"/>
      <c r="B449" s="7"/>
      <c r="C449" s="29"/>
      <c r="D449" s="7"/>
      <c r="E449" s="7"/>
      <c r="F449" s="7"/>
      <c r="G449" s="7"/>
      <c r="H449" s="69"/>
      <c r="I449" s="65"/>
      <c r="J449" s="65"/>
      <c r="K449" s="69"/>
      <c r="L449" s="69"/>
      <c r="M449" s="7"/>
      <c r="N449" s="7"/>
      <c r="O449" s="7"/>
      <c r="P449" s="7"/>
    </row>
    <row r="450" spans="1:16" ht="15.6" customHeight="1">
      <c r="A450" s="7"/>
      <c r="B450" s="7"/>
      <c r="C450" s="29"/>
      <c r="D450" s="7"/>
      <c r="E450" s="7"/>
      <c r="F450" s="7"/>
      <c r="G450" s="7"/>
      <c r="H450" s="69"/>
      <c r="I450" s="65"/>
      <c r="J450" s="65"/>
      <c r="K450" s="69"/>
      <c r="L450" s="69"/>
      <c r="M450" s="7"/>
      <c r="N450" s="7"/>
      <c r="O450" s="7"/>
      <c r="P450" s="7"/>
    </row>
    <row r="451" spans="1:16" ht="15.6" customHeight="1">
      <c r="A451" s="7"/>
      <c r="B451" s="7"/>
      <c r="C451" s="29"/>
      <c r="D451" s="7"/>
      <c r="E451" s="7"/>
      <c r="F451" s="7"/>
      <c r="G451" s="7"/>
      <c r="H451" s="69"/>
      <c r="I451" s="65"/>
      <c r="J451" s="65"/>
      <c r="K451" s="69"/>
      <c r="L451" s="69"/>
      <c r="M451" s="7"/>
      <c r="N451" s="7"/>
      <c r="O451" s="7"/>
      <c r="P451" s="7"/>
    </row>
    <row r="452" spans="1:16" ht="15.6" customHeight="1">
      <c r="A452" s="7"/>
      <c r="B452" s="7"/>
      <c r="C452" s="29"/>
      <c r="D452" s="7"/>
      <c r="E452" s="7"/>
      <c r="F452" s="7"/>
      <c r="G452" s="7"/>
      <c r="H452" s="69"/>
      <c r="I452" s="65"/>
      <c r="J452" s="65"/>
      <c r="K452" s="69"/>
      <c r="L452" s="69"/>
      <c r="M452" s="7"/>
      <c r="N452" s="7"/>
      <c r="O452" s="7"/>
      <c r="P452" s="7"/>
    </row>
    <row r="453" spans="1:16" ht="15.6" customHeight="1">
      <c r="A453" s="7"/>
      <c r="B453" s="7"/>
      <c r="C453" s="29"/>
      <c r="D453" s="7"/>
      <c r="E453" s="7"/>
      <c r="F453" s="7"/>
      <c r="G453" s="7"/>
      <c r="H453" s="69"/>
      <c r="I453" s="65"/>
      <c r="J453" s="65"/>
      <c r="K453" s="69"/>
      <c r="L453" s="69"/>
      <c r="M453" s="7"/>
      <c r="N453" s="7"/>
      <c r="O453" s="7"/>
      <c r="P453" s="7"/>
    </row>
    <row r="454" spans="1:16" ht="15.6" customHeight="1">
      <c r="A454" s="7"/>
      <c r="B454" s="7"/>
      <c r="C454" s="29"/>
      <c r="D454" s="7"/>
      <c r="E454" s="7"/>
      <c r="F454" s="7"/>
      <c r="G454" s="7"/>
      <c r="H454" s="69"/>
      <c r="I454" s="65"/>
      <c r="J454" s="65"/>
      <c r="K454" s="69"/>
      <c r="L454" s="69"/>
      <c r="M454" s="7"/>
      <c r="N454" s="7"/>
      <c r="O454" s="7"/>
      <c r="P454" s="7"/>
    </row>
    <row r="455" spans="1:16" ht="15.6" customHeight="1">
      <c r="A455" s="7"/>
      <c r="B455" s="7"/>
      <c r="C455" s="29"/>
      <c r="D455" s="7"/>
      <c r="E455" s="7"/>
      <c r="F455" s="7"/>
      <c r="G455" s="7"/>
      <c r="H455" s="69"/>
      <c r="I455" s="65"/>
      <c r="J455" s="65"/>
      <c r="K455" s="69"/>
      <c r="L455" s="69"/>
      <c r="M455" s="7"/>
      <c r="N455" s="7"/>
      <c r="O455" s="7"/>
      <c r="P455" s="7"/>
    </row>
    <row r="456" spans="1:16" ht="15.6" customHeight="1">
      <c r="A456" s="7"/>
      <c r="B456" s="7"/>
      <c r="C456" s="29"/>
      <c r="D456" s="7"/>
      <c r="E456" s="7"/>
      <c r="F456" s="7"/>
      <c r="G456" s="7"/>
      <c r="H456" s="69"/>
      <c r="I456" s="65"/>
      <c r="J456" s="65"/>
      <c r="K456" s="69"/>
      <c r="L456" s="69"/>
      <c r="M456" s="7"/>
      <c r="N456" s="7"/>
      <c r="O456" s="7"/>
      <c r="P456" s="7"/>
    </row>
    <row r="457" spans="1:16" ht="15.6" customHeight="1">
      <c r="A457" s="7"/>
      <c r="B457" s="7"/>
      <c r="C457" s="29"/>
      <c r="D457" s="7"/>
      <c r="E457" s="7"/>
      <c r="F457" s="7"/>
      <c r="G457" s="7"/>
      <c r="H457" s="69"/>
      <c r="I457" s="65"/>
      <c r="J457" s="65"/>
      <c r="K457" s="69"/>
      <c r="L457" s="69"/>
      <c r="M457" s="7"/>
      <c r="N457" s="7"/>
      <c r="O457" s="7"/>
      <c r="P457" s="7"/>
    </row>
    <row r="458" spans="1:16" ht="15.6" customHeight="1">
      <c r="A458" s="7"/>
      <c r="B458" s="7"/>
      <c r="C458" s="29"/>
      <c r="D458" s="7"/>
      <c r="E458" s="7"/>
      <c r="F458" s="7"/>
      <c r="G458" s="7"/>
      <c r="H458" s="69"/>
      <c r="I458" s="65"/>
      <c r="J458" s="65"/>
      <c r="K458" s="69"/>
      <c r="L458" s="69"/>
      <c r="M458" s="7"/>
      <c r="N458" s="7"/>
      <c r="O458" s="7"/>
      <c r="P458" s="7"/>
    </row>
    <row r="459" spans="1:16" ht="15.6" customHeight="1">
      <c r="A459" s="7"/>
      <c r="B459" s="7"/>
      <c r="C459" s="29"/>
      <c r="D459" s="7"/>
      <c r="E459" s="7"/>
      <c r="F459" s="7"/>
      <c r="G459" s="7"/>
      <c r="H459" s="69"/>
      <c r="I459" s="65"/>
      <c r="J459" s="65"/>
      <c r="K459" s="69"/>
      <c r="L459" s="69"/>
      <c r="M459" s="7"/>
      <c r="N459" s="7"/>
      <c r="O459" s="7"/>
      <c r="P459" s="7"/>
    </row>
    <row r="460" spans="1:16" ht="15.6" customHeight="1">
      <c r="A460" s="7"/>
      <c r="B460" s="7"/>
      <c r="C460" s="29"/>
      <c r="D460" s="7"/>
      <c r="E460" s="7"/>
      <c r="F460" s="7"/>
      <c r="G460" s="7"/>
      <c r="H460" s="69"/>
      <c r="I460" s="65"/>
      <c r="J460" s="65"/>
      <c r="K460" s="69"/>
      <c r="L460" s="69"/>
      <c r="M460" s="7"/>
      <c r="N460" s="7"/>
      <c r="O460" s="7"/>
      <c r="P460" s="7"/>
    </row>
    <row r="461" spans="1:16" ht="15.6" customHeight="1">
      <c r="A461" s="7"/>
      <c r="B461" s="7"/>
      <c r="C461" s="29"/>
      <c r="D461" s="7"/>
      <c r="E461" s="7"/>
      <c r="F461" s="7"/>
      <c r="G461" s="7"/>
      <c r="H461" s="69"/>
      <c r="I461" s="65"/>
      <c r="J461" s="65"/>
      <c r="K461" s="69"/>
      <c r="L461" s="69"/>
      <c r="M461" s="7"/>
      <c r="N461" s="7"/>
      <c r="O461" s="7"/>
      <c r="P461" s="7"/>
    </row>
    <row r="462" spans="1:16" ht="15.6" customHeight="1">
      <c r="A462" s="7"/>
      <c r="B462" s="7"/>
      <c r="C462" s="29"/>
      <c r="D462" s="7"/>
      <c r="E462" s="7"/>
      <c r="F462" s="7"/>
      <c r="G462" s="7"/>
      <c r="H462" s="69"/>
      <c r="I462" s="65"/>
      <c r="J462" s="65"/>
      <c r="K462" s="69"/>
      <c r="L462" s="69"/>
      <c r="M462" s="7"/>
      <c r="N462" s="7"/>
      <c r="O462" s="7"/>
      <c r="P462" s="7"/>
    </row>
    <row r="463" spans="1:16" ht="15.6" customHeight="1">
      <c r="A463" s="7"/>
      <c r="B463" s="7"/>
      <c r="C463" s="29"/>
      <c r="D463" s="7"/>
      <c r="E463" s="7"/>
      <c r="F463" s="7"/>
      <c r="G463" s="7"/>
      <c r="H463" s="69"/>
      <c r="I463" s="65"/>
      <c r="J463" s="65"/>
      <c r="K463" s="69"/>
      <c r="L463" s="69"/>
      <c r="M463" s="7"/>
      <c r="N463" s="7"/>
      <c r="O463" s="7"/>
      <c r="P463" s="7"/>
    </row>
    <row r="464" spans="1:16" ht="15.6" customHeight="1">
      <c r="A464" s="7"/>
      <c r="B464" s="7"/>
      <c r="C464" s="29"/>
      <c r="D464" s="7"/>
      <c r="E464" s="7"/>
      <c r="F464" s="7"/>
      <c r="G464" s="7"/>
      <c r="H464" s="69"/>
      <c r="I464" s="65"/>
      <c r="J464" s="65"/>
      <c r="K464" s="69"/>
      <c r="L464" s="69"/>
      <c r="M464" s="7"/>
      <c r="N464" s="7"/>
      <c r="O464" s="7"/>
      <c r="P464" s="7"/>
    </row>
    <row r="465" spans="1:16" ht="15.6" customHeight="1">
      <c r="A465" s="7"/>
      <c r="B465" s="7"/>
      <c r="C465" s="29"/>
      <c r="D465" s="7"/>
      <c r="E465" s="7"/>
      <c r="F465" s="7"/>
      <c r="G465" s="7"/>
      <c r="H465" s="69"/>
      <c r="I465" s="65"/>
      <c r="J465" s="65"/>
      <c r="K465" s="69"/>
      <c r="L465" s="69"/>
      <c r="M465" s="7"/>
      <c r="N465" s="7"/>
      <c r="O465" s="7"/>
      <c r="P465" s="7"/>
    </row>
    <row r="466" spans="1:16" ht="15.6" customHeight="1">
      <c r="A466" s="7"/>
      <c r="B466" s="7"/>
      <c r="C466" s="29"/>
      <c r="D466" s="7"/>
      <c r="E466" s="7"/>
      <c r="F466" s="7"/>
      <c r="G466" s="7"/>
      <c r="H466" s="69"/>
      <c r="I466" s="65"/>
      <c r="J466" s="65"/>
      <c r="K466" s="69"/>
      <c r="L466" s="69"/>
      <c r="M466" s="7"/>
      <c r="N466" s="7"/>
      <c r="O466" s="7"/>
      <c r="P466" s="7"/>
    </row>
    <row r="467" spans="1:16" ht="15.6" customHeight="1">
      <c r="A467" s="7"/>
      <c r="B467" s="7"/>
      <c r="C467" s="29"/>
      <c r="D467" s="7"/>
      <c r="E467" s="7"/>
      <c r="F467" s="7"/>
      <c r="G467" s="7"/>
      <c r="H467" s="69"/>
      <c r="I467" s="65"/>
      <c r="J467" s="65"/>
      <c r="K467" s="69"/>
      <c r="L467" s="69"/>
      <c r="M467" s="7"/>
      <c r="N467" s="7"/>
      <c r="O467" s="7"/>
      <c r="P467" s="7"/>
    </row>
    <row r="468" spans="1:16" ht="15.6" customHeight="1">
      <c r="A468" s="7"/>
      <c r="B468" s="7"/>
      <c r="C468" s="29"/>
      <c r="D468" s="7"/>
      <c r="E468" s="7"/>
      <c r="F468" s="7"/>
      <c r="G468" s="7"/>
      <c r="H468" s="69"/>
      <c r="I468" s="65"/>
      <c r="J468" s="65"/>
      <c r="K468" s="69"/>
      <c r="L468" s="69"/>
      <c r="M468" s="7"/>
      <c r="N468" s="7"/>
      <c r="O468" s="7"/>
      <c r="P468" s="7"/>
    </row>
    <row r="469" spans="1:16" ht="15.6" customHeight="1">
      <c r="A469" s="7"/>
      <c r="B469" s="7"/>
      <c r="C469" s="29"/>
      <c r="D469" s="7"/>
      <c r="E469" s="7"/>
      <c r="F469" s="7"/>
      <c r="G469" s="7"/>
      <c r="H469" s="69"/>
      <c r="I469" s="65"/>
      <c r="J469" s="65"/>
      <c r="K469" s="69"/>
      <c r="L469" s="69"/>
      <c r="M469" s="7"/>
      <c r="N469" s="7"/>
      <c r="O469" s="7"/>
      <c r="P469" s="7"/>
    </row>
    <row r="470" spans="1:16" ht="15.6" customHeight="1">
      <c r="A470" s="7"/>
      <c r="B470" s="7"/>
      <c r="C470" s="29"/>
      <c r="D470" s="7"/>
      <c r="E470" s="7"/>
      <c r="F470" s="7"/>
      <c r="G470" s="7"/>
      <c r="H470" s="69"/>
      <c r="I470" s="65"/>
      <c r="J470" s="65"/>
      <c r="K470" s="69"/>
      <c r="L470" s="69"/>
      <c r="M470" s="7"/>
      <c r="N470" s="7"/>
      <c r="O470" s="7"/>
      <c r="P470" s="7"/>
    </row>
    <row r="471" spans="1:16" ht="15.6" customHeight="1">
      <c r="A471" s="7"/>
      <c r="B471" s="7"/>
      <c r="C471" s="29"/>
      <c r="D471" s="7"/>
      <c r="E471" s="7"/>
      <c r="F471" s="7"/>
      <c r="G471" s="7"/>
      <c r="H471" s="69"/>
      <c r="I471" s="65"/>
      <c r="J471" s="65"/>
      <c r="K471" s="69"/>
      <c r="L471" s="69"/>
      <c r="M471" s="7"/>
      <c r="N471" s="7"/>
      <c r="O471" s="7"/>
      <c r="P471" s="7"/>
    </row>
    <row r="472" spans="1:16" ht="15.6" customHeight="1">
      <c r="A472" s="7"/>
      <c r="B472" s="7"/>
      <c r="C472" s="29"/>
      <c r="D472" s="7"/>
      <c r="E472" s="7"/>
      <c r="F472" s="7"/>
      <c r="G472" s="7"/>
      <c r="H472" s="69"/>
      <c r="I472" s="65"/>
      <c r="J472" s="65"/>
      <c r="K472" s="69"/>
      <c r="L472" s="69"/>
      <c r="M472" s="7"/>
      <c r="N472" s="7"/>
      <c r="O472" s="7"/>
      <c r="P472" s="7"/>
    </row>
    <row r="473" spans="1:16" ht="15.6" customHeight="1">
      <c r="A473" s="7"/>
      <c r="B473" s="7"/>
      <c r="C473" s="29"/>
      <c r="D473" s="7"/>
      <c r="E473" s="7"/>
      <c r="F473" s="7"/>
      <c r="G473" s="7"/>
      <c r="H473" s="69"/>
      <c r="I473" s="65"/>
      <c r="J473" s="65"/>
      <c r="K473" s="69"/>
      <c r="L473" s="69"/>
      <c r="M473" s="7"/>
      <c r="N473" s="7"/>
      <c r="O473" s="7"/>
      <c r="P473" s="7"/>
    </row>
    <row r="474" spans="1:16" ht="15.6" customHeight="1">
      <c r="A474" s="7"/>
      <c r="B474" s="7"/>
      <c r="C474" s="29"/>
      <c r="D474" s="7"/>
      <c r="E474" s="7"/>
      <c r="F474" s="7"/>
      <c r="G474" s="7"/>
      <c r="H474" s="69"/>
      <c r="I474" s="65"/>
      <c r="J474" s="65"/>
      <c r="K474" s="69"/>
      <c r="L474" s="69"/>
      <c r="M474" s="7"/>
      <c r="N474" s="7"/>
      <c r="O474" s="7"/>
      <c r="P474" s="7"/>
    </row>
    <row r="475" spans="1:16" ht="15.6" customHeight="1">
      <c r="A475" s="7"/>
      <c r="B475" s="7"/>
      <c r="C475" s="29"/>
      <c r="D475" s="7"/>
      <c r="E475" s="7"/>
      <c r="F475" s="7"/>
      <c r="G475" s="7"/>
      <c r="H475" s="69"/>
      <c r="I475" s="65"/>
      <c r="J475" s="65"/>
      <c r="K475" s="69"/>
      <c r="L475" s="69"/>
      <c r="M475" s="7"/>
      <c r="N475" s="7"/>
      <c r="O475" s="7"/>
      <c r="P475" s="7"/>
    </row>
    <row r="476" spans="1:16" ht="15.6" customHeight="1">
      <c r="A476" s="7"/>
      <c r="B476" s="7"/>
      <c r="C476" s="29"/>
      <c r="D476" s="7"/>
      <c r="E476" s="7"/>
      <c r="F476" s="7"/>
      <c r="G476" s="7"/>
      <c r="H476" s="69"/>
      <c r="I476" s="65"/>
      <c r="J476" s="65"/>
      <c r="K476" s="69"/>
      <c r="L476" s="69"/>
      <c r="M476" s="7"/>
      <c r="N476" s="7"/>
      <c r="O476" s="7"/>
      <c r="P476" s="7"/>
    </row>
    <row r="477" spans="1:16" ht="15.6" customHeight="1">
      <c r="A477" s="7"/>
      <c r="B477" s="7"/>
      <c r="C477" s="29"/>
      <c r="D477" s="7"/>
      <c r="E477" s="7"/>
      <c r="F477" s="7"/>
      <c r="G477" s="7"/>
      <c r="H477" s="69"/>
      <c r="I477" s="65"/>
      <c r="J477" s="65"/>
      <c r="K477" s="69"/>
      <c r="L477" s="69"/>
      <c r="M477" s="7"/>
      <c r="N477" s="7"/>
      <c r="O477" s="7"/>
      <c r="P477" s="7"/>
    </row>
    <row r="478" spans="1:16" ht="15.6" customHeight="1">
      <c r="A478" s="7"/>
      <c r="B478" s="7"/>
      <c r="C478" s="29"/>
      <c r="D478" s="7"/>
      <c r="E478" s="7"/>
      <c r="F478" s="7"/>
      <c r="G478" s="7"/>
      <c r="H478" s="69"/>
      <c r="I478" s="65"/>
      <c r="J478" s="65"/>
      <c r="K478" s="69"/>
      <c r="L478" s="69"/>
      <c r="M478" s="7"/>
      <c r="N478" s="7"/>
      <c r="O478" s="7"/>
      <c r="P478" s="7"/>
    </row>
    <row r="479" spans="1:16" ht="15.6" customHeight="1">
      <c r="A479" s="7"/>
      <c r="B479" s="7"/>
      <c r="C479" s="29"/>
      <c r="D479" s="7"/>
      <c r="E479" s="7"/>
      <c r="F479" s="7"/>
      <c r="G479" s="7"/>
      <c r="H479" s="69"/>
      <c r="I479" s="65"/>
      <c r="J479" s="65"/>
      <c r="K479" s="69"/>
      <c r="L479" s="69"/>
      <c r="M479" s="7"/>
      <c r="N479" s="7"/>
      <c r="O479" s="7"/>
      <c r="P479" s="7"/>
    </row>
    <row r="480" spans="1:16" ht="15.6" customHeight="1">
      <c r="A480" s="7"/>
      <c r="B480" s="7"/>
      <c r="C480" s="29"/>
      <c r="D480" s="7"/>
      <c r="E480" s="7"/>
      <c r="F480" s="7"/>
      <c r="G480" s="7"/>
      <c r="H480" s="69"/>
      <c r="I480" s="65"/>
      <c r="J480" s="65"/>
      <c r="K480" s="69"/>
      <c r="L480" s="69"/>
      <c r="M480" s="7"/>
      <c r="N480" s="7"/>
      <c r="O480" s="7"/>
      <c r="P480" s="7"/>
    </row>
    <row r="481" spans="1:16" ht="15.6" customHeight="1">
      <c r="A481" s="7"/>
      <c r="B481" s="7"/>
      <c r="C481" s="29"/>
      <c r="D481" s="7"/>
      <c r="E481" s="7"/>
      <c r="F481" s="7"/>
      <c r="G481" s="7"/>
      <c r="H481" s="69"/>
      <c r="I481" s="65"/>
      <c r="J481" s="65"/>
      <c r="K481" s="69"/>
      <c r="L481" s="69"/>
      <c r="M481" s="7"/>
      <c r="N481" s="7"/>
      <c r="O481" s="7"/>
      <c r="P481" s="7"/>
    </row>
    <row r="482" spans="1:16" ht="15.6" customHeight="1">
      <c r="A482" s="7"/>
      <c r="B482" s="7"/>
      <c r="C482" s="29"/>
      <c r="D482" s="7"/>
      <c r="E482" s="7"/>
      <c r="F482" s="7"/>
      <c r="G482" s="7"/>
      <c r="H482" s="69"/>
      <c r="I482" s="65"/>
      <c r="J482" s="65"/>
      <c r="K482" s="69"/>
      <c r="L482" s="69"/>
      <c r="M482" s="7"/>
      <c r="N482" s="7"/>
      <c r="O482" s="7"/>
      <c r="P482" s="7"/>
    </row>
    <row r="483" spans="1:16" ht="15.6" customHeight="1">
      <c r="A483" s="7"/>
      <c r="B483" s="7"/>
      <c r="C483" s="29"/>
      <c r="D483" s="7"/>
      <c r="E483" s="7"/>
      <c r="F483" s="7"/>
      <c r="G483" s="7"/>
      <c r="H483" s="69"/>
      <c r="I483" s="65"/>
      <c r="J483" s="65"/>
      <c r="K483" s="69"/>
      <c r="L483" s="69"/>
      <c r="M483" s="7"/>
      <c r="N483" s="7"/>
      <c r="O483" s="7"/>
      <c r="P483" s="7"/>
    </row>
    <row r="484" spans="1:16" ht="15.6" customHeight="1">
      <c r="A484" s="7"/>
      <c r="B484" s="7"/>
      <c r="C484" s="29"/>
      <c r="D484" s="7"/>
      <c r="E484" s="7"/>
      <c r="F484" s="7"/>
      <c r="G484" s="7"/>
      <c r="H484" s="69"/>
      <c r="I484" s="65"/>
      <c r="J484" s="65"/>
      <c r="K484" s="69"/>
      <c r="L484" s="69"/>
      <c r="M484" s="7"/>
      <c r="N484" s="7"/>
      <c r="O484" s="7"/>
      <c r="P484" s="7"/>
    </row>
    <row r="485" spans="1:16" ht="15.6" customHeight="1">
      <c r="A485" s="7"/>
      <c r="B485" s="7"/>
      <c r="C485" s="29"/>
      <c r="D485" s="7"/>
      <c r="E485" s="7"/>
      <c r="F485" s="7"/>
      <c r="G485" s="7"/>
      <c r="H485" s="69"/>
      <c r="I485" s="65"/>
      <c r="J485" s="65"/>
      <c r="K485" s="69"/>
      <c r="L485" s="69"/>
      <c r="M485" s="7"/>
      <c r="N485" s="7"/>
      <c r="O485" s="7"/>
      <c r="P485" s="7"/>
    </row>
    <row r="486" spans="1:16" ht="15.6" customHeight="1">
      <c r="A486" s="7"/>
      <c r="B486" s="7"/>
      <c r="C486" s="29"/>
      <c r="D486" s="7"/>
      <c r="E486" s="7"/>
      <c r="F486" s="7"/>
      <c r="G486" s="7"/>
      <c r="H486" s="69"/>
      <c r="I486" s="65"/>
      <c r="J486" s="65"/>
      <c r="K486" s="69"/>
      <c r="L486" s="69"/>
      <c r="M486" s="7"/>
      <c r="N486" s="7"/>
      <c r="O486" s="7"/>
      <c r="P486" s="7"/>
    </row>
    <row r="487" spans="1:16" ht="15.6" customHeight="1">
      <c r="A487" s="7"/>
      <c r="B487" s="7"/>
      <c r="C487" s="29"/>
      <c r="D487" s="7"/>
      <c r="E487" s="7"/>
      <c r="F487" s="7"/>
      <c r="G487" s="7"/>
      <c r="H487" s="69"/>
      <c r="I487" s="65"/>
      <c r="J487" s="65"/>
      <c r="K487" s="69"/>
      <c r="L487" s="69"/>
      <c r="M487" s="7"/>
      <c r="N487" s="7"/>
      <c r="O487" s="7"/>
      <c r="P487" s="7"/>
    </row>
    <row r="488" spans="1:16" ht="15.6" customHeight="1">
      <c r="A488" s="7"/>
      <c r="B488" s="7"/>
      <c r="C488" s="29"/>
      <c r="D488" s="7"/>
      <c r="E488" s="7"/>
      <c r="F488" s="7"/>
      <c r="G488" s="7"/>
      <c r="H488" s="69"/>
      <c r="I488" s="65"/>
      <c r="J488" s="65"/>
      <c r="K488" s="69"/>
      <c r="L488" s="69"/>
      <c r="M488" s="7"/>
      <c r="N488" s="7"/>
      <c r="O488" s="7"/>
      <c r="P488" s="7"/>
    </row>
    <row r="489" spans="1:16" ht="15.6" customHeight="1">
      <c r="A489" s="7"/>
      <c r="B489" s="7"/>
      <c r="C489" s="29"/>
      <c r="D489" s="7"/>
      <c r="E489" s="7"/>
      <c r="F489" s="7"/>
      <c r="G489" s="7"/>
      <c r="H489" s="69"/>
      <c r="I489" s="65"/>
      <c r="J489" s="65"/>
      <c r="K489" s="69"/>
      <c r="L489" s="69"/>
      <c r="M489" s="7"/>
      <c r="N489" s="7"/>
      <c r="O489" s="7"/>
      <c r="P489" s="7"/>
    </row>
    <row r="490" spans="1:16" ht="15.6" customHeight="1">
      <c r="A490" s="7"/>
      <c r="B490" s="7"/>
      <c r="C490" s="29"/>
      <c r="D490" s="7"/>
      <c r="E490" s="7"/>
      <c r="F490" s="7"/>
      <c r="G490" s="7"/>
      <c r="H490" s="69"/>
      <c r="I490" s="65"/>
      <c r="J490" s="65"/>
      <c r="K490" s="69"/>
      <c r="L490" s="69"/>
      <c r="M490" s="7"/>
      <c r="N490" s="7"/>
      <c r="O490" s="7"/>
      <c r="P490" s="7"/>
    </row>
    <row r="491" spans="1:16" ht="15.6" customHeight="1">
      <c r="A491" s="7"/>
      <c r="B491" s="7"/>
      <c r="C491" s="29"/>
      <c r="D491" s="7"/>
      <c r="E491" s="7"/>
      <c r="F491" s="7"/>
      <c r="G491" s="7"/>
      <c r="H491" s="69"/>
      <c r="I491" s="65"/>
      <c r="J491" s="65"/>
      <c r="K491" s="69"/>
      <c r="L491" s="69"/>
      <c r="M491" s="7"/>
      <c r="N491" s="7"/>
      <c r="O491" s="7"/>
      <c r="P491" s="7"/>
    </row>
    <row r="492" spans="1:16" ht="15.6" customHeight="1">
      <c r="A492" s="7"/>
      <c r="B492" s="7"/>
      <c r="C492" s="29"/>
      <c r="D492" s="7"/>
      <c r="E492" s="7"/>
      <c r="F492" s="7"/>
      <c r="G492" s="7"/>
      <c r="H492" s="69"/>
      <c r="I492" s="65"/>
      <c r="J492" s="65"/>
      <c r="K492" s="69"/>
      <c r="L492" s="69"/>
      <c r="M492" s="7"/>
      <c r="N492" s="7"/>
      <c r="O492" s="7"/>
      <c r="P492" s="7"/>
    </row>
    <row r="493" spans="1:16" ht="15.6" customHeight="1">
      <c r="A493" s="7"/>
      <c r="B493" s="7"/>
      <c r="C493" s="29"/>
      <c r="D493" s="7"/>
      <c r="E493" s="7"/>
      <c r="F493" s="7"/>
      <c r="G493" s="7"/>
      <c r="H493" s="69"/>
      <c r="I493" s="65"/>
      <c r="J493" s="65"/>
      <c r="K493" s="69"/>
      <c r="L493" s="69"/>
      <c r="M493" s="7"/>
      <c r="N493" s="7"/>
      <c r="O493" s="7"/>
      <c r="P493" s="7"/>
    </row>
    <row r="494" spans="1:16" ht="15.6" customHeight="1">
      <c r="A494" s="7"/>
      <c r="B494" s="7"/>
      <c r="C494" s="29"/>
      <c r="D494" s="7"/>
      <c r="E494" s="7"/>
      <c r="F494" s="7"/>
      <c r="G494" s="7"/>
      <c r="H494" s="69"/>
      <c r="I494" s="65"/>
      <c r="J494" s="65"/>
      <c r="K494" s="69"/>
      <c r="L494" s="69"/>
      <c r="M494" s="7"/>
      <c r="N494" s="7"/>
      <c r="O494" s="7"/>
      <c r="P494" s="7"/>
    </row>
    <row r="495" spans="1:16" ht="15.6" customHeight="1">
      <c r="A495" s="7"/>
      <c r="B495" s="7"/>
      <c r="C495" s="29"/>
      <c r="D495" s="7"/>
      <c r="E495" s="7"/>
      <c r="F495" s="7"/>
      <c r="G495" s="7"/>
      <c r="H495" s="69"/>
      <c r="I495" s="65"/>
      <c r="J495" s="65"/>
      <c r="K495" s="69"/>
      <c r="L495" s="69"/>
      <c r="M495" s="7"/>
      <c r="N495" s="7"/>
      <c r="O495" s="7"/>
      <c r="P495" s="7"/>
    </row>
    <row r="496" spans="1:16" ht="15.6" customHeight="1">
      <c r="A496" s="7"/>
      <c r="B496" s="7"/>
      <c r="C496" s="29"/>
      <c r="D496" s="7"/>
      <c r="E496" s="7"/>
      <c r="F496" s="7"/>
      <c r="G496" s="7"/>
      <c r="H496" s="69"/>
      <c r="I496" s="65"/>
      <c r="J496" s="65"/>
      <c r="K496" s="69"/>
      <c r="L496" s="69"/>
      <c r="M496" s="7"/>
      <c r="N496" s="7"/>
      <c r="O496" s="7"/>
      <c r="P496" s="7"/>
    </row>
    <row r="497" spans="1:16" ht="15.6" customHeight="1">
      <c r="A497" s="7"/>
      <c r="B497" s="7"/>
      <c r="C497" s="29"/>
      <c r="D497" s="7"/>
      <c r="E497" s="7"/>
      <c r="F497" s="7"/>
      <c r="G497" s="7"/>
      <c r="H497" s="69"/>
      <c r="I497" s="65"/>
      <c r="J497" s="65"/>
      <c r="K497" s="69"/>
      <c r="L497" s="69"/>
      <c r="M497" s="7"/>
      <c r="N497" s="7"/>
      <c r="O497" s="7"/>
      <c r="P497" s="7"/>
    </row>
    <row r="498" spans="1:16" ht="15.6" customHeight="1">
      <c r="A498" s="7"/>
      <c r="B498" s="7"/>
      <c r="C498" s="29"/>
      <c r="D498" s="7"/>
      <c r="E498" s="7"/>
      <c r="F498" s="7"/>
      <c r="G498" s="7"/>
      <c r="H498" s="69"/>
      <c r="I498" s="65"/>
      <c r="J498" s="65"/>
      <c r="K498" s="69"/>
      <c r="L498" s="69"/>
      <c r="M498" s="7"/>
      <c r="N498" s="7"/>
      <c r="O498" s="7"/>
      <c r="P498" s="7"/>
    </row>
    <row r="499" spans="1:16" ht="15.6" customHeight="1">
      <c r="A499" s="7"/>
      <c r="B499" s="7"/>
      <c r="C499" s="29"/>
      <c r="D499" s="7"/>
      <c r="E499" s="7"/>
      <c r="F499" s="7"/>
      <c r="G499" s="7"/>
      <c r="H499" s="69"/>
      <c r="I499" s="65"/>
      <c r="J499" s="65"/>
      <c r="K499" s="69"/>
      <c r="L499" s="69"/>
      <c r="M499" s="7"/>
      <c r="N499" s="7"/>
      <c r="O499" s="7"/>
      <c r="P499" s="7"/>
    </row>
    <row r="500" spans="1:16" ht="15.6" customHeight="1">
      <c r="A500" s="7"/>
      <c r="B500" s="7"/>
      <c r="C500" s="29"/>
      <c r="D500" s="7"/>
      <c r="E500" s="7"/>
      <c r="F500" s="7"/>
      <c r="G500" s="7"/>
      <c r="H500" s="69"/>
      <c r="I500" s="65"/>
      <c r="J500" s="65"/>
      <c r="K500" s="69"/>
      <c r="L500" s="69"/>
      <c r="M500" s="7"/>
      <c r="N500" s="7"/>
      <c r="O500" s="7"/>
      <c r="P500" s="7"/>
    </row>
    <row r="501" spans="1:16" ht="15.6" customHeight="1">
      <c r="A501" s="7"/>
      <c r="B501" s="7"/>
      <c r="C501" s="29"/>
      <c r="D501" s="7"/>
      <c r="E501" s="7"/>
      <c r="F501" s="7"/>
      <c r="G501" s="7"/>
      <c r="H501" s="69"/>
      <c r="I501" s="65"/>
      <c r="J501" s="65"/>
      <c r="K501" s="69"/>
      <c r="L501" s="69"/>
      <c r="M501" s="7"/>
      <c r="N501" s="7"/>
      <c r="O501" s="7"/>
      <c r="P501" s="7"/>
    </row>
    <row r="502" spans="1:16" ht="15.6" customHeight="1">
      <c r="A502" s="7"/>
      <c r="B502" s="7"/>
      <c r="C502" s="29"/>
      <c r="D502" s="7"/>
      <c r="E502" s="7"/>
      <c r="F502" s="7"/>
      <c r="G502" s="7"/>
      <c r="H502" s="69"/>
      <c r="I502" s="65"/>
      <c r="J502" s="65"/>
      <c r="K502" s="69"/>
      <c r="L502" s="69"/>
      <c r="M502" s="7"/>
      <c r="N502" s="7"/>
      <c r="O502" s="7"/>
      <c r="P502" s="7"/>
    </row>
    <row r="503" spans="1:16" ht="15.6" customHeight="1">
      <c r="A503" s="7"/>
      <c r="B503" s="7"/>
      <c r="C503" s="29"/>
      <c r="D503" s="7"/>
      <c r="E503" s="7"/>
      <c r="F503" s="7"/>
      <c r="G503" s="7"/>
      <c r="H503" s="69"/>
      <c r="I503" s="65"/>
      <c r="J503" s="65"/>
      <c r="K503" s="69"/>
      <c r="L503" s="69"/>
      <c r="M503" s="7"/>
      <c r="N503" s="7"/>
      <c r="O503" s="7"/>
      <c r="P503" s="7"/>
    </row>
    <row r="504" spans="1:16" ht="15.6" customHeight="1">
      <c r="A504" s="7"/>
      <c r="B504" s="7"/>
      <c r="C504" s="29"/>
      <c r="D504" s="7"/>
      <c r="E504" s="7"/>
      <c r="F504" s="7"/>
      <c r="G504" s="7"/>
      <c r="H504" s="69"/>
      <c r="I504" s="65"/>
      <c r="J504" s="65"/>
      <c r="K504" s="69"/>
      <c r="L504" s="69"/>
      <c r="M504" s="7"/>
      <c r="N504" s="7"/>
      <c r="O504" s="7"/>
      <c r="P504" s="7"/>
    </row>
    <row r="505" spans="1:16" ht="15.6" customHeight="1">
      <c r="A505" s="7"/>
      <c r="B505" s="7"/>
      <c r="C505" s="29"/>
      <c r="D505" s="7"/>
      <c r="E505" s="7"/>
      <c r="F505" s="7"/>
      <c r="G505" s="7"/>
      <c r="H505" s="69"/>
      <c r="I505" s="65"/>
      <c r="J505" s="65"/>
      <c r="K505" s="69"/>
      <c r="L505" s="69"/>
      <c r="M505" s="7"/>
      <c r="N505" s="7"/>
      <c r="O505" s="7"/>
      <c r="P505" s="7"/>
    </row>
    <row r="506" spans="1:16" ht="15.6" customHeight="1">
      <c r="A506" s="7"/>
      <c r="B506" s="7"/>
      <c r="C506" s="29"/>
      <c r="D506" s="7"/>
      <c r="E506" s="7"/>
      <c r="F506" s="7"/>
      <c r="G506" s="7"/>
      <c r="H506" s="69"/>
      <c r="I506" s="65"/>
      <c r="J506" s="65"/>
      <c r="K506" s="69"/>
      <c r="L506" s="69"/>
      <c r="M506" s="7"/>
      <c r="N506" s="7"/>
      <c r="O506" s="7"/>
      <c r="P506" s="7"/>
    </row>
    <row r="507" spans="1:16" ht="15.6" customHeight="1">
      <c r="A507" s="7"/>
      <c r="B507" s="7"/>
      <c r="C507" s="29"/>
      <c r="D507" s="7"/>
      <c r="E507" s="7"/>
      <c r="F507" s="7"/>
      <c r="G507" s="7"/>
      <c r="H507" s="69"/>
      <c r="I507" s="65"/>
      <c r="J507" s="65"/>
      <c r="K507" s="69"/>
      <c r="L507" s="69"/>
      <c r="M507" s="7"/>
      <c r="N507" s="7"/>
      <c r="O507" s="7"/>
      <c r="P507" s="7"/>
    </row>
    <row r="508" spans="1:16" ht="15.6" customHeight="1">
      <c r="A508" s="7"/>
      <c r="B508" s="7"/>
      <c r="C508" s="29"/>
      <c r="D508" s="7"/>
      <c r="E508" s="7"/>
      <c r="F508" s="7"/>
      <c r="G508" s="7"/>
      <c r="H508" s="69"/>
      <c r="I508" s="65"/>
      <c r="J508" s="65"/>
      <c r="K508" s="69"/>
      <c r="L508" s="69"/>
      <c r="M508" s="7"/>
      <c r="N508" s="7"/>
      <c r="O508" s="7"/>
      <c r="P508" s="7"/>
    </row>
    <row r="509" spans="1:16" ht="15.6" customHeight="1">
      <c r="A509" s="7"/>
      <c r="B509" s="7"/>
      <c r="C509" s="29"/>
      <c r="D509" s="7"/>
      <c r="E509" s="7"/>
      <c r="F509" s="7"/>
      <c r="G509" s="7"/>
      <c r="H509" s="69"/>
      <c r="I509" s="65"/>
      <c r="J509" s="65"/>
      <c r="K509" s="69"/>
      <c r="L509" s="69"/>
      <c r="M509" s="7"/>
      <c r="N509" s="7"/>
      <c r="O509" s="7"/>
      <c r="P509" s="7"/>
    </row>
    <row r="510" spans="1:16" ht="15.6" customHeight="1">
      <c r="A510" s="7"/>
      <c r="B510" s="7"/>
      <c r="C510" s="29"/>
      <c r="D510" s="7"/>
      <c r="E510" s="7"/>
      <c r="F510" s="7"/>
      <c r="G510" s="7"/>
      <c r="H510" s="69"/>
      <c r="I510" s="65"/>
      <c r="J510" s="65"/>
      <c r="K510" s="69"/>
      <c r="L510" s="69"/>
      <c r="M510" s="7"/>
      <c r="N510" s="7"/>
      <c r="O510" s="7"/>
      <c r="P510" s="7"/>
    </row>
    <row r="511" spans="1:16" ht="15.6" customHeight="1">
      <c r="A511" s="7"/>
      <c r="B511" s="7"/>
      <c r="C511" s="29"/>
      <c r="D511" s="7"/>
      <c r="E511" s="7"/>
      <c r="F511" s="7"/>
      <c r="G511" s="7"/>
      <c r="H511" s="69"/>
      <c r="I511" s="65"/>
      <c r="J511" s="65"/>
      <c r="K511" s="69"/>
      <c r="L511" s="69"/>
      <c r="M511" s="7"/>
      <c r="N511" s="7"/>
      <c r="O511" s="7"/>
      <c r="P511" s="7"/>
    </row>
    <row r="512" spans="1:16" ht="15.6" customHeight="1">
      <c r="A512" s="7"/>
      <c r="B512" s="7"/>
      <c r="C512" s="29"/>
      <c r="D512" s="7"/>
      <c r="E512" s="7"/>
      <c r="F512" s="7"/>
      <c r="G512" s="7"/>
      <c r="H512" s="69"/>
      <c r="I512" s="65"/>
      <c r="J512" s="65"/>
      <c r="K512" s="69"/>
      <c r="L512" s="69"/>
      <c r="M512" s="7"/>
      <c r="N512" s="7"/>
      <c r="O512" s="7"/>
      <c r="P512" s="7"/>
    </row>
    <row r="513" spans="1:16" ht="15.6" customHeight="1">
      <c r="A513" s="7"/>
      <c r="B513" s="7"/>
      <c r="C513" s="29"/>
      <c r="D513" s="7"/>
      <c r="E513" s="7"/>
      <c r="F513" s="7"/>
      <c r="G513" s="7"/>
      <c r="H513" s="69"/>
      <c r="I513" s="65"/>
      <c r="J513" s="65"/>
      <c r="K513" s="69"/>
      <c r="L513" s="69"/>
      <c r="M513" s="7"/>
      <c r="N513" s="7"/>
      <c r="O513" s="7"/>
      <c r="P513" s="7"/>
    </row>
    <row r="514" spans="1:16" ht="15.6" customHeight="1">
      <c r="A514" s="7"/>
      <c r="B514" s="7"/>
      <c r="C514" s="29"/>
      <c r="D514" s="7"/>
      <c r="E514" s="7"/>
      <c r="F514" s="7"/>
      <c r="G514" s="7"/>
      <c r="H514" s="69"/>
      <c r="I514" s="65"/>
      <c r="J514" s="65"/>
      <c r="K514" s="69"/>
      <c r="L514" s="69"/>
      <c r="M514" s="7"/>
      <c r="N514" s="7"/>
      <c r="O514" s="7"/>
      <c r="P514" s="7"/>
    </row>
    <row r="515" spans="1:16" ht="15.6" customHeight="1">
      <c r="A515" s="7"/>
      <c r="B515" s="7"/>
      <c r="C515" s="29"/>
      <c r="D515" s="7"/>
      <c r="E515" s="7"/>
      <c r="F515" s="7"/>
      <c r="G515" s="7"/>
      <c r="H515" s="69"/>
      <c r="I515" s="65"/>
      <c r="J515" s="65"/>
      <c r="K515" s="69"/>
      <c r="L515" s="69"/>
      <c r="M515" s="7"/>
      <c r="N515" s="7"/>
      <c r="O515" s="7"/>
      <c r="P515" s="7"/>
    </row>
    <row r="516" spans="1:16" ht="15.6" customHeight="1">
      <c r="A516" s="7"/>
      <c r="B516" s="7"/>
      <c r="C516" s="29"/>
      <c r="D516" s="7"/>
      <c r="E516" s="7"/>
      <c r="F516" s="7"/>
      <c r="G516" s="7"/>
      <c r="H516" s="69"/>
      <c r="I516" s="65"/>
      <c r="J516" s="65"/>
      <c r="K516" s="69"/>
      <c r="L516" s="69"/>
      <c r="M516" s="7"/>
      <c r="N516" s="7"/>
      <c r="O516" s="7"/>
      <c r="P516" s="7"/>
    </row>
    <row r="517" spans="1:16" ht="15.6" customHeight="1">
      <c r="A517" s="7"/>
      <c r="B517" s="7"/>
      <c r="C517" s="29"/>
      <c r="D517" s="7"/>
      <c r="E517" s="7"/>
      <c r="F517" s="7"/>
      <c r="G517" s="7"/>
      <c r="H517" s="69"/>
      <c r="I517" s="65"/>
      <c r="J517" s="65"/>
      <c r="K517" s="69"/>
      <c r="L517" s="69"/>
      <c r="M517" s="7"/>
      <c r="N517" s="7"/>
      <c r="O517" s="7"/>
      <c r="P517" s="7"/>
    </row>
    <row r="518" spans="1:16" ht="15.6" customHeight="1">
      <c r="A518" s="7"/>
      <c r="B518" s="7"/>
      <c r="C518" s="29"/>
      <c r="D518" s="7"/>
      <c r="E518" s="7"/>
      <c r="F518" s="7"/>
      <c r="G518" s="7"/>
      <c r="H518" s="69"/>
      <c r="I518" s="65"/>
      <c r="J518" s="65"/>
      <c r="K518" s="69"/>
      <c r="L518" s="69"/>
      <c r="M518" s="7"/>
      <c r="N518" s="7"/>
      <c r="O518" s="7"/>
      <c r="P518" s="7"/>
    </row>
    <row r="519" spans="1:16" ht="15.6" customHeight="1">
      <c r="A519" s="7"/>
      <c r="B519" s="7"/>
      <c r="C519" s="29"/>
      <c r="D519" s="7"/>
      <c r="E519" s="7"/>
      <c r="F519" s="7"/>
      <c r="G519" s="7"/>
      <c r="H519" s="69"/>
      <c r="I519" s="65"/>
      <c r="J519" s="65"/>
      <c r="K519" s="69"/>
      <c r="L519" s="69"/>
      <c r="M519" s="7"/>
      <c r="N519" s="7"/>
      <c r="O519" s="7"/>
      <c r="P519" s="7"/>
    </row>
    <row r="520" spans="1:16" ht="15.6" customHeight="1">
      <c r="A520" s="7"/>
      <c r="B520" s="7"/>
      <c r="C520" s="29"/>
      <c r="D520" s="7"/>
      <c r="E520" s="7"/>
      <c r="F520" s="7"/>
      <c r="G520" s="7"/>
      <c r="H520" s="69"/>
      <c r="I520" s="65"/>
      <c r="J520" s="65"/>
      <c r="K520" s="69"/>
      <c r="L520" s="69"/>
      <c r="M520" s="7"/>
      <c r="N520" s="7"/>
      <c r="O520" s="7"/>
      <c r="P520" s="7"/>
    </row>
    <row r="521" spans="1:16" ht="15.6" customHeight="1">
      <c r="A521" s="7"/>
      <c r="B521" s="7"/>
      <c r="C521" s="29"/>
      <c r="D521" s="7"/>
      <c r="E521" s="7"/>
      <c r="F521" s="7"/>
      <c r="G521" s="7"/>
      <c r="H521" s="69"/>
      <c r="I521" s="65"/>
      <c r="J521" s="65"/>
      <c r="K521" s="69"/>
      <c r="L521" s="69"/>
      <c r="M521" s="7"/>
      <c r="N521" s="7"/>
      <c r="O521" s="7"/>
      <c r="P521" s="7"/>
    </row>
    <row r="522" spans="1:16" ht="15.6" customHeight="1">
      <c r="A522" s="7"/>
      <c r="B522" s="7"/>
      <c r="C522" s="29"/>
      <c r="D522" s="7"/>
      <c r="E522" s="7"/>
      <c r="F522" s="7"/>
      <c r="G522" s="7"/>
      <c r="H522" s="69"/>
      <c r="I522" s="65"/>
      <c r="J522" s="65"/>
      <c r="K522" s="69"/>
      <c r="L522" s="69"/>
      <c r="M522" s="7"/>
      <c r="N522" s="7"/>
      <c r="O522" s="7"/>
      <c r="P522" s="7"/>
    </row>
    <row r="523" spans="1:16" ht="15.6" customHeight="1">
      <c r="A523" s="7"/>
      <c r="B523" s="7"/>
      <c r="C523" s="29"/>
      <c r="D523" s="7"/>
      <c r="E523" s="7"/>
      <c r="F523" s="7"/>
      <c r="G523" s="7"/>
      <c r="H523" s="69"/>
      <c r="I523" s="65"/>
      <c r="J523" s="65"/>
      <c r="K523" s="69"/>
      <c r="L523" s="69"/>
      <c r="M523" s="7"/>
      <c r="N523" s="7"/>
      <c r="O523" s="7"/>
      <c r="P523" s="7"/>
    </row>
    <row r="524" spans="1:16" ht="15.6" customHeight="1">
      <c r="A524" s="7"/>
      <c r="B524" s="7"/>
      <c r="C524" s="29"/>
      <c r="D524" s="7"/>
      <c r="E524" s="7"/>
      <c r="F524" s="7"/>
      <c r="G524" s="7"/>
      <c r="H524" s="69"/>
      <c r="I524" s="65"/>
      <c r="J524" s="65"/>
      <c r="K524" s="69"/>
      <c r="L524" s="69"/>
      <c r="M524" s="7"/>
      <c r="N524" s="7"/>
      <c r="O524" s="7"/>
      <c r="P524" s="7"/>
    </row>
    <row r="525" spans="1:16" ht="15.6" customHeight="1">
      <c r="A525" s="7"/>
      <c r="B525" s="7"/>
      <c r="C525" s="29"/>
      <c r="D525" s="7"/>
      <c r="E525" s="7"/>
      <c r="F525" s="7"/>
      <c r="G525" s="7"/>
      <c r="H525" s="69"/>
      <c r="I525" s="65"/>
      <c r="J525" s="65"/>
      <c r="K525" s="69"/>
      <c r="L525" s="69"/>
      <c r="M525" s="7"/>
      <c r="N525" s="7"/>
      <c r="O525" s="7"/>
      <c r="P525" s="7"/>
    </row>
    <row r="526" spans="1:16" ht="15.6" customHeight="1">
      <c r="A526" s="7"/>
      <c r="B526" s="7"/>
      <c r="C526" s="29"/>
      <c r="D526" s="7"/>
      <c r="E526" s="7"/>
      <c r="F526" s="7"/>
      <c r="G526" s="7"/>
      <c r="H526" s="69"/>
      <c r="I526" s="65"/>
      <c r="J526" s="65"/>
      <c r="K526" s="69"/>
      <c r="L526" s="69"/>
      <c r="M526" s="7"/>
      <c r="N526" s="7"/>
      <c r="O526" s="7"/>
      <c r="P526" s="7"/>
    </row>
    <row r="527" spans="1:16" ht="15.6" customHeight="1">
      <c r="A527" s="7"/>
      <c r="B527" s="7"/>
      <c r="C527" s="29"/>
      <c r="D527" s="7"/>
      <c r="E527" s="7"/>
      <c r="F527" s="7"/>
      <c r="G527" s="7"/>
      <c r="H527" s="69"/>
      <c r="I527" s="65"/>
      <c r="J527" s="65"/>
      <c r="K527" s="69"/>
      <c r="L527" s="69"/>
      <c r="M527" s="7"/>
      <c r="N527" s="7"/>
      <c r="O527" s="7"/>
      <c r="P527" s="7"/>
    </row>
    <row r="528" spans="1:16" ht="15.6" customHeight="1">
      <c r="A528" s="7"/>
      <c r="B528" s="7"/>
      <c r="C528" s="29"/>
      <c r="D528" s="7"/>
      <c r="E528" s="7"/>
      <c r="F528" s="7"/>
      <c r="G528" s="7"/>
      <c r="H528" s="69"/>
      <c r="I528" s="65"/>
      <c r="J528" s="65"/>
      <c r="K528" s="69"/>
      <c r="L528" s="69"/>
      <c r="M528" s="7"/>
      <c r="N528" s="7"/>
      <c r="O528" s="7"/>
      <c r="P528" s="7"/>
    </row>
    <row r="529" spans="1:16" ht="15.6" customHeight="1">
      <c r="A529" s="7"/>
      <c r="B529" s="7"/>
      <c r="C529" s="29"/>
      <c r="D529" s="7"/>
      <c r="E529" s="7"/>
      <c r="F529" s="7"/>
      <c r="G529" s="7"/>
      <c r="H529" s="69"/>
      <c r="I529" s="65"/>
      <c r="J529" s="65"/>
      <c r="K529" s="69"/>
      <c r="L529" s="69"/>
      <c r="M529" s="7"/>
      <c r="N529" s="7"/>
      <c r="O529" s="7"/>
      <c r="P529" s="7"/>
    </row>
    <row r="530" spans="1:16" ht="15.6" customHeight="1">
      <c r="A530" s="7"/>
      <c r="B530" s="7"/>
      <c r="C530" s="29"/>
      <c r="D530" s="7"/>
      <c r="E530" s="7"/>
      <c r="F530" s="7"/>
      <c r="G530" s="7"/>
      <c r="H530" s="69"/>
      <c r="I530" s="65"/>
      <c r="J530" s="65"/>
      <c r="K530" s="69"/>
      <c r="L530" s="69"/>
      <c r="M530" s="7"/>
      <c r="N530" s="7"/>
      <c r="O530" s="7"/>
      <c r="P530" s="7"/>
    </row>
    <row r="531" spans="1:16" ht="15.6" customHeight="1">
      <c r="A531" s="7"/>
      <c r="B531" s="7"/>
      <c r="C531" s="29"/>
      <c r="D531" s="7"/>
      <c r="E531" s="7"/>
      <c r="F531" s="7"/>
      <c r="G531" s="7"/>
      <c r="H531" s="69"/>
      <c r="I531" s="65"/>
      <c r="J531" s="65"/>
      <c r="K531" s="69"/>
      <c r="L531" s="69"/>
      <c r="M531" s="7"/>
      <c r="N531" s="7"/>
      <c r="O531" s="7"/>
      <c r="P531" s="7"/>
    </row>
    <row r="532" spans="1:16" ht="15.6" customHeight="1">
      <c r="A532" s="7"/>
      <c r="B532" s="7"/>
      <c r="C532" s="29"/>
      <c r="D532" s="7"/>
      <c r="E532" s="7"/>
      <c r="F532" s="7"/>
      <c r="G532" s="7"/>
      <c r="H532" s="69"/>
      <c r="I532" s="65"/>
      <c r="J532" s="65"/>
      <c r="K532" s="69"/>
      <c r="L532" s="69"/>
      <c r="M532" s="7"/>
      <c r="N532" s="7"/>
      <c r="O532" s="7"/>
      <c r="P532" s="7"/>
    </row>
    <row r="533" spans="1:16" ht="15.6" customHeight="1">
      <c r="A533" s="7"/>
      <c r="B533" s="7"/>
      <c r="C533" s="29"/>
      <c r="D533" s="7"/>
      <c r="E533" s="7"/>
      <c r="F533" s="7"/>
      <c r="G533" s="7"/>
      <c r="H533" s="69"/>
      <c r="I533" s="65"/>
      <c r="J533" s="65"/>
      <c r="K533" s="69"/>
      <c r="L533" s="69"/>
      <c r="M533" s="7"/>
      <c r="N533" s="7"/>
      <c r="O533" s="7"/>
      <c r="P533" s="7"/>
    </row>
    <row r="534" spans="1:16" ht="15.6" customHeight="1">
      <c r="A534" s="7"/>
      <c r="B534" s="7"/>
      <c r="C534" s="29"/>
      <c r="D534" s="7"/>
      <c r="E534" s="7"/>
      <c r="F534" s="7"/>
      <c r="G534" s="7"/>
      <c r="H534" s="69"/>
      <c r="I534" s="65"/>
      <c r="J534" s="65"/>
      <c r="K534" s="69"/>
      <c r="L534" s="69"/>
      <c r="M534" s="7"/>
      <c r="N534" s="7"/>
      <c r="O534" s="7"/>
      <c r="P534" s="7"/>
    </row>
    <row r="535" spans="1:16" ht="15.6" customHeight="1">
      <c r="A535" s="7"/>
      <c r="B535" s="7"/>
      <c r="C535" s="29"/>
      <c r="D535" s="7"/>
      <c r="E535" s="7"/>
      <c r="F535" s="7"/>
      <c r="G535" s="7"/>
      <c r="H535" s="69"/>
      <c r="I535" s="65"/>
      <c r="J535" s="65"/>
      <c r="K535" s="69"/>
      <c r="L535" s="69"/>
      <c r="M535" s="7"/>
      <c r="N535" s="7"/>
      <c r="O535" s="7"/>
      <c r="P535" s="7"/>
    </row>
    <row r="536" spans="1:16" ht="15.6" customHeight="1">
      <c r="A536" s="7"/>
      <c r="B536" s="7"/>
      <c r="C536" s="29"/>
      <c r="D536" s="7"/>
      <c r="E536" s="7"/>
      <c r="F536" s="7"/>
      <c r="G536" s="7"/>
      <c r="H536" s="69"/>
      <c r="I536" s="65"/>
      <c r="J536" s="65"/>
      <c r="K536" s="69"/>
      <c r="L536" s="69"/>
      <c r="M536" s="7"/>
      <c r="N536" s="7"/>
      <c r="O536" s="7"/>
      <c r="P536" s="7"/>
    </row>
    <row r="537" spans="1:16" ht="15.6" customHeight="1">
      <c r="A537" s="7"/>
      <c r="B537" s="7"/>
      <c r="C537" s="29"/>
      <c r="D537" s="7"/>
      <c r="E537" s="7"/>
      <c r="F537" s="7"/>
      <c r="G537" s="7"/>
      <c r="H537" s="69"/>
      <c r="I537" s="65"/>
      <c r="J537" s="65"/>
      <c r="K537" s="69"/>
      <c r="L537" s="69"/>
      <c r="M537" s="7"/>
      <c r="N537" s="7"/>
      <c r="O537" s="7"/>
      <c r="P537" s="7"/>
    </row>
    <row r="538" spans="1:16" ht="15.6" customHeight="1">
      <c r="A538" s="7"/>
      <c r="B538" s="7"/>
      <c r="C538" s="29"/>
      <c r="D538" s="7"/>
      <c r="E538" s="7"/>
      <c r="F538" s="7"/>
      <c r="G538" s="7"/>
      <c r="H538" s="69"/>
      <c r="I538" s="65"/>
      <c r="J538" s="65"/>
      <c r="K538" s="69"/>
      <c r="L538" s="69"/>
      <c r="M538" s="7"/>
      <c r="N538" s="7"/>
      <c r="O538" s="7"/>
      <c r="P538" s="7"/>
    </row>
    <row r="539" spans="1:16" ht="15.6" customHeight="1">
      <c r="A539" s="7"/>
      <c r="B539" s="7"/>
      <c r="C539" s="29"/>
      <c r="D539" s="7"/>
      <c r="E539" s="7"/>
      <c r="F539" s="7"/>
      <c r="G539" s="7"/>
      <c r="H539" s="69"/>
      <c r="I539" s="65"/>
      <c r="J539" s="65"/>
      <c r="K539" s="69"/>
      <c r="L539" s="69"/>
      <c r="M539" s="7"/>
      <c r="N539" s="7"/>
      <c r="O539" s="7"/>
      <c r="P539" s="7"/>
    </row>
    <row r="540" spans="1:16" ht="15.6" customHeight="1">
      <c r="A540" s="7"/>
      <c r="B540" s="7"/>
      <c r="C540" s="29"/>
      <c r="D540" s="7"/>
      <c r="E540" s="7"/>
      <c r="F540" s="7"/>
      <c r="G540" s="7"/>
      <c r="H540" s="69"/>
      <c r="I540" s="65"/>
      <c r="J540" s="65"/>
      <c r="K540" s="69"/>
      <c r="L540" s="69"/>
      <c r="M540" s="7"/>
      <c r="N540" s="7"/>
      <c r="O540" s="7"/>
      <c r="P540" s="7"/>
    </row>
    <row r="541" spans="1:16" ht="15.6" customHeight="1">
      <c r="A541" s="7"/>
      <c r="B541" s="7"/>
      <c r="C541" s="29"/>
      <c r="D541" s="7"/>
      <c r="E541" s="7"/>
      <c r="F541" s="7"/>
      <c r="G541" s="7"/>
      <c r="H541" s="69"/>
      <c r="I541" s="65"/>
      <c r="J541" s="65"/>
      <c r="K541" s="69"/>
      <c r="L541" s="69"/>
      <c r="M541" s="7"/>
      <c r="N541" s="7"/>
      <c r="O541" s="7"/>
      <c r="P541" s="7"/>
    </row>
    <row r="542" spans="1:16" ht="15.6" customHeight="1">
      <c r="A542" s="7"/>
      <c r="B542" s="7"/>
      <c r="C542" s="29"/>
      <c r="D542" s="7"/>
      <c r="E542" s="7"/>
      <c r="F542" s="7"/>
      <c r="G542" s="7"/>
      <c r="H542" s="69"/>
      <c r="I542" s="65"/>
      <c r="J542" s="65"/>
      <c r="K542" s="69"/>
      <c r="L542" s="69"/>
      <c r="M542" s="7"/>
      <c r="N542" s="7"/>
      <c r="O542" s="7"/>
      <c r="P542" s="7"/>
    </row>
    <row r="543" spans="1:16" ht="15.6" customHeight="1">
      <c r="A543" s="7"/>
      <c r="B543" s="7"/>
      <c r="C543" s="29"/>
      <c r="D543" s="7"/>
      <c r="E543" s="7"/>
      <c r="F543" s="7"/>
      <c r="G543" s="7"/>
      <c r="H543" s="69"/>
      <c r="I543" s="65"/>
      <c r="J543" s="65"/>
      <c r="K543" s="69"/>
      <c r="L543" s="69"/>
      <c r="M543" s="7"/>
      <c r="N543" s="7"/>
      <c r="O543" s="7"/>
      <c r="P543" s="7"/>
    </row>
    <row r="544" spans="1:16" ht="15.6" customHeight="1">
      <c r="A544" s="7"/>
      <c r="B544" s="7"/>
      <c r="C544" s="29"/>
      <c r="D544" s="7"/>
      <c r="E544" s="7"/>
      <c r="F544" s="7"/>
      <c r="G544" s="7"/>
      <c r="H544" s="69"/>
      <c r="I544" s="65"/>
      <c r="J544" s="65"/>
      <c r="K544" s="69"/>
      <c r="L544" s="69"/>
      <c r="M544" s="7"/>
      <c r="N544" s="7"/>
      <c r="O544" s="7"/>
      <c r="P544" s="7"/>
    </row>
    <row r="545" spans="1:16" ht="15.6" customHeight="1">
      <c r="A545" s="7"/>
      <c r="B545" s="7"/>
      <c r="C545" s="29"/>
      <c r="D545" s="7"/>
      <c r="E545" s="7"/>
      <c r="F545" s="7"/>
      <c r="G545" s="7"/>
      <c r="H545" s="69"/>
      <c r="I545" s="65"/>
      <c r="J545" s="65"/>
      <c r="K545" s="69"/>
      <c r="L545" s="69"/>
      <c r="M545" s="7"/>
      <c r="N545" s="7"/>
      <c r="O545" s="7"/>
      <c r="P545" s="7"/>
    </row>
    <row r="546" spans="1:16" ht="15.6" customHeight="1">
      <c r="A546" s="7"/>
      <c r="B546" s="7"/>
      <c r="C546" s="29"/>
      <c r="D546" s="7"/>
      <c r="E546" s="7"/>
      <c r="F546" s="7"/>
      <c r="G546" s="7"/>
      <c r="H546" s="69"/>
      <c r="I546" s="65"/>
      <c r="J546" s="65"/>
      <c r="K546" s="69"/>
      <c r="L546" s="69"/>
      <c r="M546" s="7"/>
      <c r="N546" s="7"/>
      <c r="O546" s="7"/>
      <c r="P546" s="7"/>
    </row>
    <row r="547" spans="1:16" ht="15.6" customHeight="1">
      <c r="A547" s="7"/>
      <c r="B547" s="7"/>
      <c r="C547" s="29"/>
      <c r="D547" s="7"/>
      <c r="E547" s="7"/>
      <c r="F547" s="7"/>
      <c r="G547" s="7"/>
      <c r="H547" s="69"/>
      <c r="I547" s="65"/>
      <c r="J547" s="65"/>
      <c r="K547" s="69"/>
      <c r="L547" s="69"/>
      <c r="M547" s="7"/>
      <c r="N547" s="7"/>
      <c r="O547" s="7"/>
      <c r="P547" s="7"/>
    </row>
    <row r="548" spans="1:16" ht="15.6" customHeight="1">
      <c r="A548" s="7"/>
      <c r="B548" s="7"/>
      <c r="C548" s="29"/>
      <c r="D548" s="7"/>
      <c r="E548" s="7"/>
      <c r="F548" s="7"/>
      <c r="G548" s="7"/>
      <c r="H548" s="69"/>
      <c r="I548" s="65"/>
      <c r="J548" s="65"/>
      <c r="K548" s="69"/>
      <c r="L548" s="69"/>
      <c r="M548" s="7"/>
      <c r="N548" s="7"/>
      <c r="O548" s="7"/>
      <c r="P548" s="7"/>
    </row>
    <row r="549" spans="1:16" ht="15.6" customHeight="1">
      <c r="A549" s="7"/>
      <c r="B549" s="7"/>
      <c r="C549" s="29"/>
      <c r="D549" s="7"/>
      <c r="E549" s="7"/>
      <c r="F549" s="7"/>
      <c r="G549" s="7"/>
      <c r="H549" s="69"/>
      <c r="I549" s="65"/>
      <c r="J549" s="65"/>
      <c r="K549" s="69"/>
      <c r="L549" s="69"/>
      <c r="M549" s="7"/>
      <c r="N549" s="7"/>
      <c r="O549" s="7"/>
      <c r="P549" s="7"/>
    </row>
    <row r="550" spans="1:16" ht="15.6" customHeight="1">
      <c r="A550" s="7"/>
      <c r="B550" s="7"/>
      <c r="C550" s="29"/>
      <c r="D550" s="7"/>
      <c r="E550" s="7"/>
      <c r="F550" s="7"/>
      <c r="G550" s="7"/>
      <c r="H550" s="69"/>
      <c r="I550" s="65"/>
      <c r="J550" s="65"/>
      <c r="K550" s="69"/>
      <c r="L550" s="69"/>
      <c r="M550" s="7"/>
      <c r="N550" s="7"/>
      <c r="O550" s="7"/>
      <c r="P550" s="7"/>
    </row>
    <row r="551" spans="1:16" ht="15.6" customHeight="1">
      <c r="A551" s="7"/>
      <c r="B551" s="7"/>
      <c r="C551" s="29"/>
      <c r="D551" s="7"/>
      <c r="E551" s="7"/>
      <c r="F551" s="7"/>
      <c r="G551" s="7"/>
      <c r="H551" s="69"/>
      <c r="I551" s="65"/>
      <c r="J551" s="65"/>
      <c r="K551" s="69"/>
      <c r="L551" s="69"/>
      <c r="M551" s="7"/>
      <c r="N551" s="7"/>
      <c r="O551" s="7"/>
      <c r="P551" s="7"/>
    </row>
    <row r="552" spans="1:16" ht="15.6" customHeight="1">
      <c r="A552" s="7"/>
      <c r="B552" s="7"/>
      <c r="C552" s="29"/>
      <c r="D552" s="7"/>
      <c r="E552" s="7"/>
      <c r="F552" s="7"/>
      <c r="G552" s="7"/>
      <c r="H552" s="69"/>
      <c r="I552" s="65"/>
      <c r="J552" s="65"/>
      <c r="K552" s="69"/>
      <c r="L552" s="69"/>
      <c r="M552" s="7"/>
      <c r="N552" s="7"/>
      <c r="O552" s="7"/>
      <c r="P552" s="7"/>
    </row>
    <row r="553" spans="1:16" ht="15.6" customHeight="1">
      <c r="A553" s="7"/>
      <c r="B553" s="7"/>
      <c r="C553" s="29"/>
      <c r="D553" s="7"/>
      <c r="E553" s="7"/>
      <c r="F553" s="7"/>
      <c r="G553" s="7"/>
      <c r="H553" s="69"/>
      <c r="I553" s="65"/>
      <c r="J553" s="65"/>
      <c r="K553" s="69"/>
      <c r="L553" s="69"/>
      <c r="M553" s="7"/>
      <c r="N553" s="7"/>
      <c r="O553" s="7"/>
      <c r="P553" s="7"/>
    </row>
    <row r="554" spans="1:16" ht="15.6" customHeight="1">
      <c r="A554" s="7"/>
      <c r="B554" s="7"/>
      <c r="C554" s="29"/>
      <c r="D554" s="7"/>
      <c r="E554" s="7"/>
      <c r="F554" s="7"/>
      <c r="G554" s="7"/>
      <c r="H554" s="69"/>
      <c r="I554" s="65"/>
      <c r="J554" s="65"/>
      <c r="K554" s="69"/>
      <c r="L554" s="69"/>
      <c r="M554" s="7"/>
      <c r="N554" s="7"/>
      <c r="O554" s="7"/>
      <c r="P554" s="7"/>
    </row>
    <row r="555" spans="1:16" ht="15.6" customHeight="1">
      <c r="A555" s="7"/>
      <c r="B555" s="7"/>
      <c r="C555" s="29"/>
      <c r="D555" s="7"/>
      <c r="E555" s="7"/>
      <c r="F555" s="7"/>
      <c r="G555" s="7"/>
      <c r="H555" s="69"/>
      <c r="I555" s="65"/>
      <c r="J555" s="65"/>
      <c r="K555" s="69"/>
      <c r="L555" s="69"/>
      <c r="M555" s="7"/>
      <c r="N555" s="7"/>
      <c r="O555" s="7"/>
      <c r="P555" s="7"/>
    </row>
    <row r="556" spans="1:16" ht="15.6" customHeight="1">
      <c r="A556" s="7"/>
      <c r="B556" s="7"/>
      <c r="C556" s="29"/>
      <c r="D556" s="7"/>
      <c r="E556" s="7"/>
      <c r="F556" s="7"/>
      <c r="G556" s="7"/>
      <c r="H556" s="69"/>
      <c r="I556" s="65"/>
      <c r="J556" s="65"/>
      <c r="K556" s="69"/>
      <c r="L556" s="69"/>
      <c r="M556" s="7"/>
      <c r="N556" s="7"/>
      <c r="O556" s="7"/>
      <c r="P556" s="7"/>
    </row>
    <row r="557" spans="1:16" ht="15.6" customHeight="1">
      <c r="A557" s="7"/>
      <c r="B557" s="7"/>
      <c r="C557" s="29"/>
      <c r="D557" s="7"/>
      <c r="E557" s="7"/>
      <c r="F557" s="7"/>
      <c r="G557" s="7"/>
      <c r="H557" s="69"/>
      <c r="I557" s="65"/>
      <c r="J557" s="65"/>
      <c r="K557" s="69"/>
      <c r="L557" s="69"/>
      <c r="M557" s="7"/>
      <c r="N557" s="7"/>
      <c r="O557" s="7"/>
      <c r="P557" s="7"/>
    </row>
    <row r="558" spans="1:16" ht="15.6" customHeight="1">
      <c r="A558" s="7"/>
      <c r="B558" s="7"/>
      <c r="C558" s="29"/>
      <c r="D558" s="7"/>
      <c r="E558" s="7"/>
      <c r="F558" s="7"/>
      <c r="G558" s="7"/>
      <c r="H558" s="69"/>
      <c r="I558" s="65"/>
      <c r="J558" s="65"/>
      <c r="K558" s="69"/>
      <c r="L558" s="69"/>
      <c r="M558" s="7"/>
      <c r="N558" s="7"/>
      <c r="O558" s="7"/>
      <c r="P558" s="7"/>
    </row>
    <row r="559" spans="1:16" ht="15.6" customHeight="1">
      <c r="A559" s="7"/>
      <c r="B559" s="7"/>
      <c r="C559" s="29"/>
      <c r="D559" s="7"/>
      <c r="E559" s="7"/>
      <c r="F559" s="7"/>
      <c r="G559" s="7"/>
      <c r="H559" s="69"/>
      <c r="I559" s="65"/>
      <c r="J559" s="65"/>
      <c r="K559" s="69"/>
      <c r="L559" s="69"/>
      <c r="M559" s="7"/>
      <c r="N559" s="7"/>
      <c r="O559" s="7"/>
      <c r="P559" s="7"/>
    </row>
    <row r="560" spans="1:16" ht="15.6" customHeight="1">
      <c r="A560" s="7"/>
      <c r="B560" s="7"/>
      <c r="C560" s="29"/>
      <c r="D560" s="7"/>
      <c r="E560" s="7"/>
      <c r="F560" s="7"/>
      <c r="G560" s="7"/>
      <c r="H560" s="69"/>
      <c r="I560" s="65"/>
      <c r="J560" s="65"/>
      <c r="K560" s="69"/>
      <c r="L560" s="69"/>
      <c r="M560" s="7"/>
      <c r="N560" s="7"/>
      <c r="O560" s="7"/>
      <c r="P560" s="7"/>
    </row>
    <row r="561" spans="1:16" ht="15.6" customHeight="1">
      <c r="A561" s="7"/>
      <c r="B561" s="7"/>
      <c r="C561" s="29"/>
      <c r="D561" s="7"/>
      <c r="E561" s="7"/>
      <c r="F561" s="7"/>
      <c r="G561" s="7"/>
      <c r="H561" s="69"/>
      <c r="I561" s="65"/>
      <c r="J561" s="65"/>
      <c r="K561" s="69"/>
      <c r="L561" s="69"/>
      <c r="M561" s="7"/>
      <c r="N561" s="7"/>
      <c r="O561" s="7"/>
      <c r="P561" s="7"/>
    </row>
    <row r="562" spans="1:16" ht="15.6" customHeight="1">
      <c r="A562" s="7"/>
      <c r="B562" s="7"/>
      <c r="C562" s="29"/>
      <c r="D562" s="7"/>
      <c r="E562" s="7"/>
      <c r="F562" s="7"/>
      <c r="G562" s="7"/>
      <c r="H562" s="69"/>
      <c r="I562" s="65"/>
      <c r="J562" s="65"/>
      <c r="K562" s="69"/>
      <c r="L562" s="69"/>
      <c r="M562" s="7"/>
      <c r="N562" s="7"/>
      <c r="O562" s="7"/>
      <c r="P562" s="7"/>
    </row>
    <row r="563" spans="1:16" ht="15.6" customHeight="1">
      <c r="A563" s="7"/>
      <c r="B563" s="7"/>
      <c r="C563" s="29"/>
      <c r="D563" s="7"/>
      <c r="E563" s="7"/>
      <c r="F563" s="7"/>
      <c r="G563" s="7"/>
      <c r="H563" s="69"/>
      <c r="I563" s="65"/>
      <c r="J563" s="65"/>
      <c r="K563" s="69"/>
      <c r="L563" s="69"/>
      <c r="M563" s="7"/>
      <c r="N563" s="7"/>
      <c r="O563" s="7"/>
      <c r="P563" s="7"/>
    </row>
    <row r="564" spans="1:16" ht="15.6" customHeight="1">
      <c r="A564" s="7"/>
      <c r="B564" s="7"/>
      <c r="C564" s="29"/>
      <c r="D564" s="7"/>
      <c r="E564" s="7"/>
      <c r="F564" s="7"/>
      <c r="G564" s="7"/>
      <c r="H564" s="69"/>
      <c r="I564" s="65"/>
      <c r="J564" s="65"/>
      <c r="K564" s="69"/>
      <c r="L564" s="69"/>
      <c r="M564" s="7"/>
      <c r="N564" s="7"/>
      <c r="O564" s="7"/>
      <c r="P564" s="7"/>
    </row>
    <row r="565" spans="1:16" ht="15.6" customHeight="1">
      <c r="A565" s="7"/>
      <c r="B565" s="7"/>
      <c r="C565" s="29"/>
      <c r="D565" s="7"/>
      <c r="E565" s="7"/>
      <c r="F565" s="7"/>
      <c r="G565" s="7"/>
      <c r="H565" s="69"/>
      <c r="I565" s="65"/>
      <c r="J565" s="65"/>
      <c r="K565" s="69"/>
      <c r="L565" s="69"/>
      <c r="M565" s="7"/>
      <c r="N565" s="7"/>
      <c r="O565" s="7"/>
      <c r="P565" s="7"/>
    </row>
    <row r="566" spans="1:16" ht="15.6" customHeight="1">
      <c r="A566" s="7"/>
      <c r="B566" s="7"/>
      <c r="C566" s="29"/>
      <c r="D566" s="7"/>
      <c r="E566" s="7"/>
      <c r="F566" s="7"/>
      <c r="G566" s="7"/>
      <c r="H566" s="69"/>
      <c r="I566" s="65"/>
      <c r="J566" s="65"/>
      <c r="K566" s="69"/>
      <c r="L566" s="69"/>
      <c r="M566" s="7"/>
      <c r="N566" s="7"/>
      <c r="O566" s="7"/>
      <c r="P566" s="7"/>
    </row>
    <row r="567" spans="1:16" ht="15.6" customHeight="1">
      <c r="A567" s="7"/>
      <c r="B567" s="7"/>
      <c r="C567" s="29"/>
      <c r="D567" s="7"/>
      <c r="E567" s="7"/>
      <c r="F567" s="7"/>
      <c r="G567" s="7"/>
      <c r="H567" s="69"/>
      <c r="I567" s="65"/>
      <c r="J567" s="65"/>
      <c r="K567" s="69"/>
      <c r="L567" s="69"/>
      <c r="M567" s="7"/>
      <c r="N567" s="7"/>
      <c r="O567" s="7"/>
      <c r="P567" s="7"/>
    </row>
    <row r="568" spans="1:16" ht="15.6" customHeight="1">
      <c r="A568" s="7"/>
      <c r="B568" s="7"/>
      <c r="C568" s="29"/>
      <c r="D568" s="7"/>
      <c r="E568" s="7"/>
      <c r="F568" s="7"/>
      <c r="G568" s="7"/>
      <c r="H568" s="69"/>
      <c r="I568" s="65"/>
      <c r="J568" s="65"/>
      <c r="K568" s="69"/>
      <c r="L568" s="69"/>
      <c r="M568" s="7"/>
      <c r="N568" s="7"/>
      <c r="O568" s="7"/>
      <c r="P568" s="7"/>
    </row>
    <row r="569" spans="1:16" ht="15.6" customHeight="1">
      <c r="A569" s="7"/>
      <c r="B569" s="7"/>
      <c r="C569" s="29"/>
      <c r="D569" s="7"/>
      <c r="E569" s="7"/>
      <c r="F569" s="7"/>
      <c r="G569" s="7"/>
      <c r="H569" s="69"/>
      <c r="I569" s="65"/>
      <c r="J569" s="65"/>
      <c r="K569" s="69"/>
      <c r="L569" s="69"/>
      <c r="M569" s="7"/>
      <c r="N569" s="7"/>
      <c r="O569" s="7"/>
      <c r="P569" s="7"/>
    </row>
    <row r="570" spans="1:16" ht="15.6" customHeight="1">
      <c r="A570" s="7"/>
      <c r="B570" s="7"/>
      <c r="C570" s="29"/>
      <c r="D570" s="7"/>
      <c r="E570" s="7"/>
      <c r="F570" s="7"/>
      <c r="G570" s="7"/>
      <c r="H570" s="69"/>
      <c r="I570" s="65"/>
      <c r="J570" s="65"/>
      <c r="K570" s="69"/>
      <c r="L570" s="69"/>
      <c r="M570" s="7"/>
      <c r="N570" s="7"/>
      <c r="O570" s="7"/>
      <c r="P570" s="7"/>
    </row>
    <row r="571" spans="1:16" ht="15.6" customHeight="1">
      <c r="A571" s="7"/>
      <c r="B571" s="7"/>
      <c r="C571" s="29"/>
      <c r="D571" s="7"/>
      <c r="E571" s="7"/>
      <c r="F571" s="7"/>
      <c r="G571" s="7"/>
      <c r="H571" s="69"/>
      <c r="I571" s="65"/>
      <c r="J571" s="65"/>
      <c r="K571" s="69"/>
      <c r="L571" s="69"/>
      <c r="M571" s="7"/>
      <c r="N571" s="7"/>
      <c r="O571" s="7"/>
      <c r="P571" s="7"/>
    </row>
    <row r="572" spans="1:16" ht="15.6" customHeight="1">
      <c r="A572" s="7"/>
      <c r="B572" s="7"/>
      <c r="C572" s="29"/>
      <c r="D572" s="7"/>
      <c r="E572" s="7"/>
      <c r="F572" s="7"/>
      <c r="G572" s="7"/>
      <c r="H572" s="69"/>
      <c r="I572" s="65"/>
      <c r="J572" s="65"/>
      <c r="K572" s="69"/>
      <c r="L572" s="69"/>
      <c r="M572" s="7"/>
      <c r="N572" s="7"/>
      <c r="O572" s="7"/>
      <c r="P572" s="7"/>
    </row>
    <row r="573" spans="1:16" ht="15.6" customHeight="1">
      <c r="A573" s="7"/>
      <c r="B573" s="7"/>
      <c r="C573" s="29"/>
      <c r="D573" s="7"/>
      <c r="E573" s="7"/>
      <c r="F573" s="7"/>
      <c r="G573" s="7"/>
      <c r="H573" s="69"/>
      <c r="I573" s="65"/>
      <c r="J573" s="65"/>
      <c r="K573" s="69"/>
      <c r="L573" s="69"/>
      <c r="M573" s="7"/>
      <c r="N573" s="7"/>
      <c r="O573" s="7"/>
      <c r="P573" s="7"/>
    </row>
    <row r="574" spans="1:16" ht="15.6" customHeight="1">
      <c r="A574" s="7"/>
      <c r="B574" s="7"/>
      <c r="C574" s="29"/>
      <c r="D574" s="7"/>
      <c r="E574" s="7"/>
      <c r="F574" s="7"/>
      <c r="G574" s="7"/>
      <c r="H574" s="69"/>
      <c r="I574" s="65"/>
      <c r="J574" s="65"/>
      <c r="K574" s="69"/>
      <c r="L574" s="69"/>
      <c r="M574" s="7"/>
      <c r="N574" s="7"/>
      <c r="O574" s="7"/>
      <c r="P574" s="7"/>
    </row>
    <row r="575" spans="1:16" ht="15.6" customHeight="1">
      <c r="A575" s="7"/>
      <c r="B575" s="7"/>
      <c r="C575" s="29"/>
      <c r="D575" s="7"/>
      <c r="E575" s="7"/>
      <c r="F575" s="7"/>
      <c r="G575" s="7"/>
      <c r="H575" s="69"/>
      <c r="I575" s="65"/>
      <c r="J575" s="65"/>
      <c r="K575" s="69"/>
      <c r="L575" s="69"/>
      <c r="M575" s="7"/>
      <c r="N575" s="7"/>
      <c r="O575" s="7"/>
      <c r="P575" s="7"/>
    </row>
    <row r="576" spans="1:16" ht="15.6" customHeight="1">
      <c r="A576" s="7"/>
      <c r="B576" s="7"/>
      <c r="C576" s="29"/>
      <c r="D576" s="7"/>
      <c r="E576" s="7"/>
      <c r="F576" s="7"/>
      <c r="G576" s="7"/>
      <c r="H576" s="69"/>
      <c r="I576" s="65"/>
      <c r="J576" s="65"/>
      <c r="K576" s="69"/>
      <c r="L576" s="69"/>
      <c r="M576" s="7"/>
      <c r="N576" s="7"/>
      <c r="O576" s="7"/>
      <c r="P576" s="7"/>
    </row>
    <row r="577" spans="1:16" ht="15.6" customHeight="1">
      <c r="A577" s="7"/>
      <c r="B577" s="7"/>
      <c r="C577" s="29"/>
      <c r="D577" s="7"/>
      <c r="E577" s="7"/>
      <c r="F577" s="7"/>
      <c r="G577" s="7"/>
      <c r="H577" s="69"/>
      <c r="I577" s="65"/>
      <c r="J577" s="65"/>
      <c r="K577" s="69"/>
      <c r="L577" s="69"/>
      <c r="M577" s="7"/>
      <c r="N577" s="7"/>
      <c r="O577" s="7"/>
      <c r="P577" s="7"/>
    </row>
    <row r="578" spans="1:16" ht="15.6" customHeight="1">
      <c r="A578" s="7"/>
      <c r="B578" s="7"/>
      <c r="C578" s="29"/>
      <c r="D578" s="7"/>
      <c r="E578" s="7"/>
      <c r="F578" s="7"/>
      <c r="G578" s="7"/>
      <c r="H578" s="69"/>
      <c r="I578" s="65"/>
      <c r="J578" s="65"/>
      <c r="K578" s="69"/>
      <c r="L578" s="69"/>
      <c r="M578" s="7"/>
      <c r="N578" s="7"/>
      <c r="O578" s="7"/>
      <c r="P578" s="7"/>
    </row>
    <row r="579" spans="1:16" ht="15.6" customHeight="1">
      <c r="A579" s="7"/>
      <c r="B579" s="7"/>
      <c r="C579" s="29"/>
      <c r="D579" s="7"/>
      <c r="E579" s="7"/>
      <c r="F579" s="7"/>
      <c r="G579" s="7"/>
      <c r="H579" s="69"/>
      <c r="I579" s="65"/>
      <c r="J579" s="65"/>
      <c r="K579" s="69"/>
      <c r="L579" s="69"/>
      <c r="M579" s="7"/>
      <c r="N579" s="7"/>
      <c r="O579" s="7"/>
      <c r="P579" s="7"/>
    </row>
    <row r="580" spans="1:16" ht="15.6" customHeight="1">
      <c r="A580" s="7"/>
      <c r="B580" s="7"/>
      <c r="C580" s="29"/>
      <c r="D580" s="7"/>
      <c r="E580" s="7"/>
      <c r="F580" s="7"/>
      <c r="G580" s="7"/>
      <c r="H580" s="69"/>
      <c r="I580" s="65"/>
      <c r="J580" s="65"/>
      <c r="K580" s="69"/>
      <c r="L580" s="69"/>
      <c r="M580" s="7"/>
      <c r="N580" s="7"/>
      <c r="O580" s="7"/>
      <c r="P580" s="7"/>
    </row>
    <row r="581" spans="1:16" ht="15.6" customHeight="1">
      <c r="A581" s="7"/>
      <c r="B581" s="7"/>
      <c r="C581" s="29"/>
      <c r="D581" s="7"/>
      <c r="E581" s="7"/>
      <c r="F581" s="7"/>
      <c r="G581" s="7"/>
      <c r="H581" s="69"/>
      <c r="I581" s="65"/>
      <c r="J581" s="65"/>
      <c r="K581" s="69"/>
      <c r="L581" s="69"/>
      <c r="M581" s="7"/>
      <c r="N581" s="7"/>
      <c r="O581" s="7"/>
      <c r="P581" s="7"/>
    </row>
    <row r="582" spans="1:16" ht="15.6" customHeight="1">
      <c r="A582" s="7"/>
      <c r="B582" s="7"/>
      <c r="C582" s="29"/>
      <c r="D582" s="7"/>
      <c r="E582" s="7"/>
      <c r="F582" s="7"/>
      <c r="G582" s="7"/>
      <c r="H582" s="69"/>
      <c r="I582" s="65"/>
      <c r="J582" s="65"/>
      <c r="K582" s="69"/>
      <c r="L582" s="69"/>
      <c r="M582" s="7"/>
      <c r="N582" s="7"/>
      <c r="O582" s="7"/>
      <c r="P582" s="7"/>
    </row>
    <row r="583" spans="1:16" ht="15.6" customHeight="1">
      <c r="A583" s="7"/>
      <c r="B583" s="7"/>
      <c r="C583" s="29"/>
      <c r="D583" s="7"/>
      <c r="E583" s="7"/>
      <c r="F583" s="7"/>
      <c r="G583" s="7"/>
      <c r="H583" s="69"/>
      <c r="I583" s="65"/>
      <c r="J583" s="65"/>
      <c r="K583" s="69"/>
      <c r="L583" s="69"/>
      <c r="M583" s="7"/>
      <c r="N583" s="7"/>
      <c r="O583" s="7"/>
      <c r="P583" s="7"/>
    </row>
    <row r="584" spans="1:16" ht="15.6" customHeight="1">
      <c r="A584" s="7"/>
      <c r="B584" s="7"/>
      <c r="C584" s="29"/>
      <c r="D584" s="7"/>
      <c r="E584" s="7"/>
      <c r="F584" s="7"/>
      <c r="G584" s="7"/>
      <c r="H584" s="69"/>
      <c r="I584" s="65"/>
      <c r="J584" s="65"/>
      <c r="K584" s="69"/>
      <c r="L584" s="69"/>
      <c r="M584" s="7"/>
      <c r="N584" s="7"/>
      <c r="O584" s="7"/>
      <c r="P584" s="7"/>
    </row>
    <row r="585" spans="1:16" ht="15.6" customHeight="1">
      <c r="A585" s="7"/>
      <c r="B585" s="7"/>
      <c r="C585" s="29"/>
      <c r="D585" s="7"/>
      <c r="E585" s="7"/>
      <c r="F585" s="7"/>
      <c r="G585" s="7"/>
      <c r="H585" s="69"/>
      <c r="I585" s="65"/>
      <c r="J585" s="65"/>
      <c r="K585" s="69"/>
      <c r="L585" s="69"/>
      <c r="M585" s="7"/>
      <c r="N585" s="7"/>
      <c r="O585" s="7"/>
      <c r="P585" s="7"/>
    </row>
    <row r="586" spans="1:16" ht="15.6" customHeight="1">
      <c r="A586" s="7"/>
      <c r="B586" s="7"/>
      <c r="C586" s="29"/>
      <c r="D586" s="7"/>
      <c r="E586" s="7"/>
      <c r="F586" s="7"/>
      <c r="G586" s="7"/>
      <c r="H586" s="69"/>
      <c r="I586" s="65"/>
      <c r="J586" s="65"/>
      <c r="K586" s="69"/>
      <c r="L586" s="69"/>
      <c r="M586" s="7"/>
      <c r="N586" s="7"/>
      <c r="O586" s="7"/>
      <c r="P586" s="7"/>
    </row>
    <row r="587" spans="1:16" ht="15.6" customHeight="1">
      <c r="A587" s="7"/>
      <c r="B587" s="7"/>
      <c r="C587" s="29"/>
      <c r="D587" s="7"/>
      <c r="E587" s="7"/>
      <c r="F587" s="7"/>
      <c r="G587" s="7"/>
      <c r="H587" s="69"/>
      <c r="I587" s="65"/>
      <c r="J587" s="65"/>
      <c r="K587" s="69"/>
      <c r="L587" s="69"/>
      <c r="M587" s="7"/>
      <c r="N587" s="7"/>
      <c r="O587" s="7"/>
      <c r="P587" s="7"/>
    </row>
    <row r="588" spans="1:16" ht="15.6" customHeight="1">
      <c r="A588" s="7"/>
      <c r="B588" s="7"/>
      <c r="C588" s="29"/>
      <c r="D588" s="7"/>
      <c r="E588" s="7"/>
      <c r="F588" s="7"/>
      <c r="G588" s="7"/>
      <c r="H588" s="69"/>
      <c r="I588" s="65"/>
      <c r="J588" s="65"/>
      <c r="K588" s="69"/>
      <c r="L588" s="69"/>
      <c r="M588" s="7"/>
      <c r="N588" s="7"/>
      <c r="O588" s="7"/>
      <c r="P588" s="7"/>
    </row>
    <row r="589" spans="1:16" ht="15.6" customHeight="1">
      <c r="A589" s="7"/>
      <c r="B589" s="7"/>
      <c r="C589" s="29"/>
      <c r="D589" s="7"/>
      <c r="E589" s="7"/>
      <c r="F589" s="7"/>
      <c r="G589" s="7"/>
      <c r="H589" s="69"/>
      <c r="I589" s="65"/>
      <c r="J589" s="65"/>
      <c r="K589" s="69"/>
      <c r="L589" s="69"/>
      <c r="M589" s="7"/>
      <c r="N589" s="7"/>
      <c r="O589" s="7"/>
      <c r="P589" s="7"/>
    </row>
    <row r="590" spans="1:16" ht="15.6" customHeight="1">
      <c r="A590" s="7"/>
      <c r="B590" s="7"/>
      <c r="C590" s="29"/>
      <c r="D590" s="7"/>
      <c r="E590" s="7"/>
      <c r="F590" s="7"/>
      <c r="G590" s="7"/>
      <c r="H590" s="69"/>
      <c r="I590" s="65"/>
      <c r="J590" s="65"/>
      <c r="K590" s="69"/>
      <c r="L590" s="69"/>
      <c r="M590" s="7"/>
      <c r="N590" s="7"/>
      <c r="O590" s="7"/>
      <c r="P590" s="7"/>
    </row>
    <row r="591" spans="1:16" ht="15.6" customHeight="1">
      <c r="A591" s="7"/>
      <c r="B591" s="7"/>
      <c r="C591" s="29"/>
      <c r="D591" s="7"/>
      <c r="E591" s="7"/>
      <c r="F591" s="7"/>
      <c r="G591" s="7"/>
      <c r="H591" s="69"/>
      <c r="I591" s="65"/>
      <c r="J591" s="65"/>
      <c r="K591" s="69"/>
      <c r="L591" s="69"/>
      <c r="M591" s="7"/>
      <c r="N591" s="7"/>
      <c r="O591" s="7"/>
      <c r="P591" s="7"/>
    </row>
    <row r="592" spans="1:16" ht="15.6" customHeight="1">
      <c r="A592" s="7"/>
      <c r="B592" s="7"/>
      <c r="C592" s="29"/>
      <c r="D592" s="7"/>
      <c r="E592" s="7"/>
      <c r="F592" s="7"/>
      <c r="G592" s="7"/>
      <c r="H592" s="69"/>
      <c r="I592" s="65"/>
      <c r="J592" s="65"/>
      <c r="K592" s="69"/>
      <c r="L592" s="69"/>
      <c r="M592" s="7"/>
      <c r="N592" s="7"/>
      <c r="O592" s="7"/>
      <c r="P592" s="7"/>
    </row>
    <row r="593" spans="1:16" ht="15.6" customHeight="1">
      <c r="A593" s="7"/>
      <c r="B593" s="7"/>
      <c r="C593" s="29"/>
      <c r="D593" s="7"/>
      <c r="E593" s="7"/>
      <c r="F593" s="7"/>
      <c r="G593" s="7"/>
      <c r="H593" s="69"/>
      <c r="I593" s="65"/>
      <c r="J593" s="65"/>
      <c r="K593" s="69"/>
      <c r="L593" s="69"/>
      <c r="M593" s="7"/>
      <c r="N593" s="7"/>
      <c r="O593" s="7"/>
      <c r="P593" s="7"/>
    </row>
    <row r="594" spans="1:16" ht="15.6" customHeight="1">
      <c r="A594" s="7"/>
      <c r="B594" s="7"/>
      <c r="C594" s="29"/>
      <c r="D594" s="7"/>
      <c r="E594" s="7"/>
      <c r="F594" s="7"/>
      <c r="G594" s="7"/>
      <c r="H594" s="69"/>
      <c r="I594" s="65"/>
      <c r="J594" s="65"/>
      <c r="K594" s="69"/>
      <c r="L594" s="69"/>
      <c r="M594" s="7"/>
      <c r="N594" s="7"/>
      <c r="O594" s="7"/>
      <c r="P594" s="7"/>
    </row>
    <row r="595" spans="1:16" ht="15.6" customHeight="1">
      <c r="A595" s="7"/>
      <c r="B595" s="7"/>
      <c r="C595" s="29"/>
      <c r="D595" s="7"/>
      <c r="E595" s="7"/>
      <c r="F595" s="7"/>
      <c r="G595" s="7"/>
      <c r="H595" s="69"/>
      <c r="I595" s="65"/>
      <c r="J595" s="65"/>
      <c r="K595" s="69"/>
      <c r="L595" s="69"/>
      <c r="M595" s="7"/>
      <c r="N595" s="7"/>
      <c r="O595" s="7"/>
      <c r="P595" s="7"/>
    </row>
    <row r="596" spans="1:16" ht="15.6" customHeight="1">
      <c r="A596" s="7"/>
      <c r="B596" s="7"/>
      <c r="C596" s="29"/>
      <c r="D596" s="7"/>
      <c r="E596" s="7"/>
      <c r="F596" s="7"/>
      <c r="G596" s="7"/>
      <c r="H596" s="69"/>
      <c r="I596" s="65"/>
      <c r="J596" s="65"/>
      <c r="K596" s="69"/>
      <c r="L596" s="69"/>
      <c r="M596" s="7"/>
      <c r="N596" s="7"/>
      <c r="O596" s="7"/>
      <c r="P596" s="7"/>
    </row>
    <row r="597" spans="1:16" ht="15.6" customHeight="1">
      <c r="A597" s="7"/>
      <c r="B597" s="7"/>
      <c r="C597" s="29"/>
      <c r="D597" s="7"/>
      <c r="E597" s="7"/>
      <c r="F597" s="7"/>
      <c r="G597" s="7"/>
      <c r="H597" s="69"/>
      <c r="I597" s="65"/>
      <c r="J597" s="65"/>
      <c r="K597" s="69"/>
      <c r="L597" s="69"/>
      <c r="M597" s="7"/>
      <c r="N597" s="7"/>
      <c r="O597" s="7"/>
      <c r="P597" s="7"/>
    </row>
    <row r="598" spans="1:16" ht="15.6" customHeight="1">
      <c r="A598" s="7"/>
      <c r="B598" s="7"/>
      <c r="C598" s="29"/>
      <c r="D598" s="7"/>
      <c r="E598" s="7"/>
      <c r="F598" s="7"/>
      <c r="G598" s="7"/>
      <c r="H598" s="69"/>
      <c r="I598" s="65"/>
      <c r="J598" s="65"/>
      <c r="K598" s="69"/>
      <c r="L598" s="69"/>
      <c r="M598" s="7"/>
      <c r="N598" s="7"/>
      <c r="O598" s="7"/>
      <c r="P598" s="7"/>
    </row>
    <row r="599" spans="1:16" ht="15.6" customHeight="1">
      <c r="A599" s="7"/>
      <c r="B599" s="7"/>
      <c r="C599" s="29"/>
      <c r="D599" s="7"/>
      <c r="E599" s="7"/>
      <c r="F599" s="7"/>
      <c r="G599" s="7"/>
      <c r="H599" s="69"/>
      <c r="I599" s="65"/>
      <c r="J599" s="65"/>
      <c r="K599" s="69"/>
      <c r="L599" s="69"/>
      <c r="M599" s="7"/>
      <c r="N599" s="7"/>
      <c r="O599" s="7"/>
      <c r="P599" s="7"/>
    </row>
    <row r="600" spans="1:16" ht="15.6" customHeight="1">
      <c r="A600" s="7"/>
      <c r="B600" s="7"/>
      <c r="C600" s="29"/>
      <c r="D600" s="7"/>
      <c r="E600" s="7"/>
      <c r="F600" s="7"/>
      <c r="G600" s="7"/>
      <c r="H600" s="69"/>
      <c r="I600" s="65"/>
      <c r="J600" s="65"/>
      <c r="K600" s="69"/>
      <c r="L600" s="69"/>
      <c r="M600" s="7"/>
      <c r="N600" s="7"/>
      <c r="O600" s="7"/>
      <c r="P600" s="7"/>
    </row>
    <row r="601" spans="1:16" ht="15.6" customHeight="1">
      <c r="A601" s="7"/>
      <c r="B601" s="7"/>
      <c r="C601" s="29"/>
      <c r="D601" s="7"/>
      <c r="E601" s="7"/>
      <c r="F601" s="7"/>
      <c r="G601" s="7"/>
      <c r="H601" s="69"/>
      <c r="I601" s="65"/>
      <c r="J601" s="65"/>
      <c r="K601" s="69"/>
      <c r="L601" s="69"/>
      <c r="M601" s="7"/>
      <c r="N601" s="7"/>
      <c r="O601" s="7"/>
      <c r="P601" s="7"/>
    </row>
    <row r="602" spans="1:16" ht="15.6" customHeight="1">
      <c r="A602" s="7"/>
      <c r="B602" s="7"/>
      <c r="C602" s="29"/>
      <c r="D602" s="7"/>
      <c r="E602" s="7"/>
      <c r="F602" s="7"/>
      <c r="G602" s="7"/>
      <c r="H602" s="69"/>
      <c r="I602" s="65"/>
      <c r="J602" s="65"/>
      <c r="K602" s="69"/>
      <c r="L602" s="69"/>
      <c r="M602" s="7"/>
      <c r="N602" s="7"/>
      <c r="O602" s="7"/>
      <c r="P602" s="7"/>
    </row>
    <row r="603" spans="1:16" ht="15.6" customHeight="1">
      <c r="A603" s="7"/>
      <c r="B603" s="7"/>
      <c r="C603" s="29"/>
      <c r="D603" s="7"/>
      <c r="E603" s="7"/>
      <c r="F603" s="7"/>
      <c r="G603" s="7"/>
      <c r="H603" s="69"/>
      <c r="I603" s="65"/>
      <c r="J603" s="65"/>
      <c r="K603" s="69"/>
      <c r="L603" s="69"/>
      <c r="M603" s="7"/>
      <c r="N603" s="7"/>
      <c r="O603" s="7"/>
      <c r="P603" s="7"/>
    </row>
    <row r="604" spans="1:16" ht="15.6" customHeight="1">
      <c r="A604" s="7"/>
      <c r="B604" s="7"/>
      <c r="C604" s="29"/>
      <c r="D604" s="7"/>
      <c r="E604" s="7"/>
      <c r="F604" s="7"/>
      <c r="G604" s="7"/>
      <c r="H604" s="69"/>
      <c r="I604" s="65"/>
      <c r="J604" s="65"/>
      <c r="K604" s="69"/>
      <c r="L604" s="69"/>
      <c r="M604" s="7"/>
      <c r="N604" s="7"/>
      <c r="O604" s="7"/>
      <c r="P604" s="7"/>
    </row>
    <row r="605" spans="1:16" ht="15.6" customHeight="1">
      <c r="A605" s="7"/>
      <c r="B605" s="7"/>
      <c r="C605" s="29"/>
      <c r="D605" s="7"/>
      <c r="E605" s="7"/>
      <c r="F605" s="7"/>
      <c r="G605" s="7"/>
      <c r="H605" s="69"/>
      <c r="I605" s="65"/>
      <c r="J605" s="65"/>
      <c r="K605" s="69"/>
      <c r="L605" s="69"/>
      <c r="M605" s="7"/>
      <c r="N605" s="7"/>
      <c r="O605" s="7"/>
      <c r="P605" s="7"/>
    </row>
    <row r="606" spans="1:16" ht="15.6" customHeight="1">
      <c r="A606" s="7"/>
      <c r="B606" s="7"/>
      <c r="C606" s="29"/>
      <c r="D606" s="7"/>
      <c r="E606" s="7"/>
      <c r="F606" s="7"/>
      <c r="G606" s="7"/>
      <c r="H606" s="69"/>
      <c r="I606" s="65"/>
      <c r="J606" s="65"/>
      <c r="K606" s="69"/>
      <c r="L606" s="69"/>
      <c r="M606" s="7"/>
      <c r="N606" s="7"/>
      <c r="O606" s="7"/>
      <c r="P606" s="7"/>
    </row>
    <row r="607" spans="1:16" ht="15.6" customHeight="1">
      <c r="A607" s="7"/>
      <c r="B607" s="7"/>
      <c r="C607" s="29"/>
      <c r="D607" s="7"/>
      <c r="E607" s="7"/>
      <c r="F607" s="7"/>
      <c r="G607" s="7"/>
      <c r="H607" s="69"/>
      <c r="I607" s="65"/>
      <c r="J607" s="65"/>
      <c r="K607" s="69"/>
      <c r="L607" s="69"/>
      <c r="M607" s="7"/>
      <c r="N607" s="7"/>
      <c r="O607" s="7"/>
      <c r="P607" s="7"/>
    </row>
    <row r="608" spans="1:16" ht="15.6" customHeight="1">
      <c r="A608" s="7"/>
      <c r="B608" s="7"/>
      <c r="C608" s="29"/>
      <c r="D608" s="7"/>
      <c r="E608" s="7"/>
      <c r="F608" s="7"/>
      <c r="G608" s="7"/>
      <c r="H608" s="69"/>
      <c r="I608" s="65"/>
      <c r="J608" s="65"/>
      <c r="K608" s="69"/>
      <c r="L608" s="69"/>
      <c r="M608" s="7"/>
      <c r="N608" s="7"/>
      <c r="O608" s="7"/>
      <c r="P608" s="7"/>
    </row>
    <row r="609" spans="1:16" ht="15.6" customHeight="1">
      <c r="A609" s="7"/>
      <c r="B609" s="7"/>
      <c r="C609" s="29"/>
      <c r="D609" s="7"/>
      <c r="E609" s="7"/>
      <c r="F609" s="7"/>
      <c r="G609" s="7"/>
      <c r="H609" s="69"/>
      <c r="I609" s="65"/>
      <c r="J609" s="65"/>
      <c r="K609" s="69"/>
      <c r="L609" s="69"/>
      <c r="M609" s="7"/>
      <c r="N609" s="7"/>
      <c r="O609" s="7"/>
      <c r="P609" s="7"/>
    </row>
    <row r="610" spans="1:16" ht="15.6" customHeight="1">
      <c r="A610" s="7"/>
      <c r="B610" s="7"/>
      <c r="C610" s="29"/>
      <c r="D610" s="7"/>
      <c r="E610" s="7"/>
      <c r="F610" s="7"/>
      <c r="G610" s="7"/>
      <c r="H610" s="69"/>
      <c r="I610" s="65"/>
      <c r="J610" s="65"/>
      <c r="K610" s="69"/>
      <c r="L610" s="69"/>
      <c r="M610" s="7"/>
      <c r="N610" s="7"/>
      <c r="O610" s="7"/>
      <c r="P610" s="7"/>
    </row>
    <row r="611" spans="1:16" ht="15.6" customHeight="1">
      <c r="A611" s="7"/>
      <c r="B611" s="7"/>
      <c r="C611" s="29"/>
      <c r="D611" s="7"/>
      <c r="E611" s="7"/>
      <c r="F611" s="7"/>
      <c r="G611" s="7"/>
      <c r="H611" s="69"/>
      <c r="I611" s="65"/>
      <c r="J611" s="65"/>
      <c r="K611" s="69"/>
      <c r="L611" s="69"/>
      <c r="M611" s="7"/>
      <c r="N611" s="7"/>
      <c r="O611" s="7"/>
      <c r="P611" s="7"/>
    </row>
    <row r="612" spans="1:16" ht="15.6" customHeight="1">
      <c r="A612" s="7"/>
      <c r="B612" s="7"/>
      <c r="C612" s="29"/>
      <c r="D612" s="7"/>
      <c r="E612" s="7"/>
      <c r="F612" s="7"/>
      <c r="G612" s="7"/>
      <c r="H612" s="69"/>
      <c r="I612" s="65"/>
      <c r="J612" s="65"/>
      <c r="K612" s="69"/>
      <c r="L612" s="69"/>
      <c r="M612" s="7"/>
      <c r="N612" s="7"/>
      <c r="O612" s="7"/>
      <c r="P612" s="7"/>
    </row>
    <row r="613" spans="1:16" ht="15.6" customHeight="1">
      <c r="A613" s="7"/>
      <c r="B613" s="7"/>
      <c r="C613" s="29"/>
      <c r="D613" s="7"/>
      <c r="E613" s="7"/>
      <c r="F613" s="7"/>
      <c r="G613" s="7"/>
      <c r="H613" s="69"/>
      <c r="I613" s="65"/>
      <c r="J613" s="65"/>
      <c r="K613" s="69"/>
      <c r="L613" s="69"/>
      <c r="M613" s="7"/>
      <c r="N613" s="7"/>
      <c r="O613" s="7"/>
      <c r="P613" s="7"/>
    </row>
    <row r="614" spans="1:16" ht="15.6" customHeight="1">
      <c r="A614" s="7"/>
      <c r="B614" s="7"/>
      <c r="C614" s="29"/>
      <c r="D614" s="7"/>
      <c r="E614" s="7"/>
      <c r="F614" s="7"/>
      <c r="G614" s="7"/>
      <c r="H614" s="69"/>
      <c r="I614" s="65"/>
      <c r="J614" s="65"/>
      <c r="K614" s="69"/>
      <c r="L614" s="69"/>
      <c r="M614" s="7"/>
      <c r="N614" s="7"/>
      <c r="O614" s="7"/>
      <c r="P614" s="7"/>
    </row>
    <row r="615" spans="1:16" ht="15.6" customHeight="1">
      <c r="A615" s="7"/>
      <c r="B615" s="7"/>
      <c r="C615" s="29"/>
      <c r="D615" s="7"/>
      <c r="E615" s="7"/>
      <c r="F615" s="7"/>
      <c r="G615" s="7"/>
      <c r="H615" s="69"/>
      <c r="I615" s="65"/>
      <c r="J615" s="65"/>
      <c r="K615" s="69"/>
      <c r="L615" s="69"/>
      <c r="M615" s="7"/>
      <c r="N615" s="7"/>
      <c r="O615" s="7"/>
      <c r="P615" s="7"/>
    </row>
    <row r="616" spans="1:16" ht="15.6" customHeight="1">
      <c r="A616" s="7"/>
      <c r="B616" s="7"/>
      <c r="C616" s="29"/>
      <c r="D616" s="7"/>
      <c r="E616" s="7"/>
      <c r="F616" s="7"/>
      <c r="G616" s="7"/>
      <c r="H616" s="69"/>
      <c r="I616" s="65"/>
      <c r="J616" s="65"/>
      <c r="K616" s="69"/>
      <c r="L616" s="69"/>
      <c r="M616" s="7"/>
      <c r="N616" s="7"/>
      <c r="O616" s="7"/>
      <c r="P616" s="7"/>
    </row>
    <row r="617" spans="1:16" ht="15.6" customHeight="1">
      <c r="A617" s="7"/>
      <c r="B617" s="7"/>
      <c r="C617" s="29"/>
      <c r="D617" s="7"/>
      <c r="E617" s="7"/>
      <c r="F617" s="7"/>
      <c r="G617" s="7"/>
      <c r="H617" s="69"/>
      <c r="I617" s="65"/>
      <c r="J617" s="65"/>
      <c r="K617" s="69"/>
      <c r="L617" s="69"/>
      <c r="M617" s="7"/>
      <c r="N617" s="7"/>
      <c r="O617" s="7"/>
      <c r="P617" s="7"/>
    </row>
    <row r="618" spans="1:16" ht="15.6" customHeight="1">
      <c r="A618" s="7"/>
      <c r="B618" s="7"/>
      <c r="C618" s="29"/>
      <c r="D618" s="7"/>
      <c r="E618" s="7"/>
      <c r="F618" s="7"/>
      <c r="G618" s="7"/>
      <c r="H618" s="69"/>
      <c r="I618" s="65"/>
      <c r="J618" s="65"/>
      <c r="K618" s="69"/>
      <c r="L618" s="69"/>
      <c r="M618" s="7"/>
      <c r="N618" s="7"/>
      <c r="O618" s="7"/>
      <c r="P618" s="7"/>
    </row>
    <row r="619" spans="1:16" ht="15.6" customHeight="1">
      <c r="A619" s="7"/>
      <c r="B619" s="7"/>
      <c r="C619" s="29"/>
      <c r="D619" s="7"/>
      <c r="E619" s="7"/>
      <c r="F619" s="7"/>
      <c r="G619" s="7"/>
      <c r="H619" s="69"/>
      <c r="I619" s="65"/>
      <c r="J619" s="65"/>
      <c r="K619" s="69"/>
      <c r="L619" s="69"/>
      <c r="M619" s="7"/>
      <c r="N619" s="7"/>
      <c r="O619" s="7"/>
      <c r="P619" s="7"/>
    </row>
    <row r="620" spans="1:16" ht="15.6" customHeight="1">
      <c r="A620" s="7"/>
      <c r="B620" s="7"/>
      <c r="C620" s="29"/>
      <c r="D620" s="7"/>
      <c r="E620" s="7"/>
      <c r="F620" s="7"/>
      <c r="G620" s="7"/>
      <c r="H620" s="69"/>
      <c r="I620" s="65"/>
      <c r="J620" s="65"/>
      <c r="K620" s="69"/>
      <c r="L620" s="69"/>
      <c r="M620" s="7"/>
      <c r="N620" s="7"/>
      <c r="O620" s="7"/>
      <c r="P620" s="7"/>
    </row>
    <row r="621" spans="1:16" ht="15.6" customHeight="1">
      <c r="A621" s="7"/>
      <c r="B621" s="7"/>
      <c r="C621" s="29"/>
      <c r="D621" s="7"/>
      <c r="E621" s="7"/>
      <c r="F621" s="7"/>
      <c r="G621" s="7"/>
      <c r="H621" s="69"/>
      <c r="I621" s="65"/>
      <c r="J621" s="65"/>
      <c r="K621" s="69"/>
      <c r="L621" s="69"/>
      <c r="M621" s="7"/>
      <c r="N621" s="7"/>
      <c r="O621" s="7"/>
      <c r="P621" s="7"/>
    </row>
    <row r="622" spans="1:16" ht="15.6" customHeight="1">
      <c r="A622" s="7"/>
      <c r="B622" s="7"/>
      <c r="C622" s="29"/>
      <c r="D622" s="7"/>
      <c r="E622" s="7"/>
      <c r="F622" s="7"/>
      <c r="G622" s="7"/>
      <c r="H622" s="69"/>
      <c r="I622" s="65"/>
      <c r="J622" s="65"/>
      <c r="K622" s="69"/>
      <c r="L622" s="69"/>
      <c r="M622" s="7"/>
      <c r="N622" s="7"/>
      <c r="O622" s="7"/>
      <c r="P622" s="7"/>
    </row>
    <row r="623" spans="1:16" ht="15.6" customHeight="1">
      <c r="A623" s="7"/>
      <c r="B623" s="7"/>
      <c r="C623" s="29"/>
      <c r="D623" s="7"/>
      <c r="E623" s="7"/>
      <c r="F623" s="7"/>
      <c r="G623" s="7"/>
      <c r="H623" s="69"/>
      <c r="I623" s="65"/>
      <c r="J623" s="65"/>
      <c r="K623" s="69"/>
      <c r="L623" s="69"/>
      <c r="M623" s="7"/>
      <c r="N623" s="7"/>
      <c r="O623" s="7"/>
      <c r="P623" s="7"/>
    </row>
    <row r="624" spans="1:16" ht="15.6" customHeight="1">
      <c r="A624" s="7"/>
      <c r="B624" s="7"/>
      <c r="C624" s="29"/>
      <c r="D624" s="7"/>
      <c r="E624" s="7"/>
      <c r="F624" s="7"/>
      <c r="G624" s="7"/>
      <c r="H624" s="69"/>
      <c r="I624" s="65"/>
      <c r="J624" s="65"/>
      <c r="K624" s="69"/>
      <c r="L624" s="69"/>
      <c r="M624" s="7"/>
      <c r="N624" s="7"/>
      <c r="O624" s="7"/>
      <c r="P624" s="7"/>
    </row>
    <row r="625" spans="1:16" ht="15.6" customHeight="1">
      <c r="A625" s="7"/>
      <c r="B625" s="7"/>
      <c r="C625" s="29"/>
      <c r="D625" s="7"/>
      <c r="E625" s="7"/>
      <c r="F625" s="7"/>
      <c r="G625" s="7"/>
      <c r="H625" s="69"/>
      <c r="I625" s="65"/>
      <c r="J625" s="65"/>
      <c r="K625" s="69"/>
      <c r="L625" s="69"/>
      <c r="M625" s="7"/>
      <c r="N625" s="7"/>
      <c r="O625" s="7"/>
      <c r="P625" s="7"/>
    </row>
    <row r="626" spans="1:16" ht="15.6" customHeight="1">
      <c r="A626" s="7"/>
      <c r="B626" s="7"/>
      <c r="C626" s="29"/>
      <c r="D626" s="7"/>
      <c r="E626" s="7"/>
      <c r="F626" s="7"/>
      <c r="G626" s="7"/>
      <c r="H626" s="69"/>
      <c r="I626" s="65"/>
      <c r="J626" s="65"/>
      <c r="K626" s="69"/>
      <c r="L626" s="69"/>
      <c r="M626" s="7"/>
      <c r="N626" s="7"/>
      <c r="O626" s="7"/>
      <c r="P626" s="7"/>
    </row>
    <row r="627" spans="1:16" ht="15.6" customHeight="1">
      <c r="A627" s="7"/>
      <c r="B627" s="7"/>
      <c r="C627" s="29"/>
      <c r="D627" s="7"/>
      <c r="E627" s="7"/>
      <c r="F627" s="7"/>
      <c r="G627" s="7"/>
      <c r="H627" s="69"/>
      <c r="I627" s="65"/>
      <c r="J627" s="65"/>
      <c r="K627" s="69"/>
      <c r="L627" s="69"/>
      <c r="M627" s="7"/>
      <c r="N627" s="7"/>
      <c r="O627" s="7"/>
      <c r="P627" s="7"/>
    </row>
    <row r="628" spans="1:16" ht="15.6" customHeight="1">
      <c r="A628" s="7"/>
      <c r="B628" s="7"/>
      <c r="C628" s="29"/>
      <c r="D628" s="7"/>
      <c r="E628" s="7"/>
      <c r="F628" s="7"/>
      <c r="G628" s="7"/>
      <c r="H628" s="69"/>
      <c r="I628" s="65"/>
      <c r="J628" s="65"/>
      <c r="K628" s="69"/>
      <c r="L628" s="69"/>
      <c r="M628" s="7"/>
      <c r="N628" s="7"/>
      <c r="O628" s="7"/>
      <c r="P628" s="7"/>
    </row>
    <row r="629" spans="1:16" ht="15.6" customHeight="1">
      <c r="A629" s="7"/>
      <c r="B629" s="7"/>
      <c r="C629" s="29"/>
      <c r="D629" s="7"/>
      <c r="E629" s="7"/>
      <c r="F629" s="7"/>
      <c r="G629" s="7"/>
      <c r="H629" s="69"/>
      <c r="I629" s="65"/>
      <c r="J629" s="65"/>
      <c r="K629" s="69"/>
      <c r="L629" s="69"/>
      <c r="M629" s="7"/>
      <c r="N629" s="7"/>
      <c r="O629" s="7"/>
      <c r="P629" s="7"/>
    </row>
    <row r="630" spans="1:16" ht="15.6" customHeight="1">
      <c r="A630" s="7"/>
      <c r="B630" s="7"/>
      <c r="C630" s="29"/>
      <c r="D630" s="7"/>
      <c r="E630" s="7"/>
      <c r="F630" s="7"/>
      <c r="G630" s="7"/>
      <c r="H630" s="69"/>
      <c r="I630" s="65"/>
      <c r="J630" s="65"/>
      <c r="K630" s="69"/>
      <c r="L630" s="69"/>
      <c r="M630" s="7"/>
      <c r="N630" s="7"/>
      <c r="O630" s="7"/>
      <c r="P630" s="7"/>
    </row>
    <row r="631" spans="1:16" ht="15.6" customHeight="1">
      <c r="A631" s="7"/>
      <c r="B631" s="7"/>
      <c r="C631" s="29"/>
      <c r="D631" s="7"/>
      <c r="E631" s="7"/>
      <c r="F631" s="7"/>
      <c r="G631" s="7"/>
      <c r="H631" s="69"/>
      <c r="I631" s="65"/>
      <c r="J631" s="65"/>
      <c r="K631" s="69"/>
      <c r="L631" s="69"/>
      <c r="M631" s="7"/>
      <c r="N631" s="7"/>
      <c r="O631" s="7"/>
      <c r="P631" s="7"/>
    </row>
    <row r="632" spans="1:16" ht="15.6" customHeight="1">
      <c r="A632" s="7"/>
      <c r="B632" s="7"/>
      <c r="C632" s="29"/>
      <c r="D632" s="7"/>
      <c r="E632" s="7"/>
      <c r="F632" s="7"/>
      <c r="G632" s="7"/>
      <c r="H632" s="69"/>
      <c r="I632" s="65"/>
      <c r="J632" s="65"/>
      <c r="K632" s="69"/>
      <c r="L632" s="69"/>
      <c r="M632" s="7"/>
      <c r="N632" s="7"/>
      <c r="O632" s="7"/>
      <c r="P632" s="7"/>
    </row>
    <row r="633" spans="1:16" ht="15.6" customHeight="1">
      <c r="A633" s="7"/>
      <c r="B633" s="7"/>
      <c r="C633" s="29"/>
      <c r="D633" s="7"/>
      <c r="E633" s="7"/>
      <c r="F633" s="7"/>
      <c r="G633" s="7"/>
      <c r="H633" s="69"/>
      <c r="I633" s="65"/>
      <c r="J633" s="65"/>
      <c r="K633" s="69"/>
      <c r="L633" s="69"/>
      <c r="M633" s="7"/>
      <c r="N633" s="7"/>
      <c r="O633" s="7"/>
      <c r="P633" s="7"/>
    </row>
    <row r="634" spans="1:16" ht="15.6" customHeight="1">
      <c r="A634" s="7"/>
      <c r="B634" s="7"/>
      <c r="C634" s="29"/>
      <c r="D634" s="7"/>
      <c r="E634" s="7"/>
      <c r="F634" s="7"/>
      <c r="G634" s="7"/>
      <c r="H634" s="69"/>
      <c r="I634" s="65"/>
      <c r="J634" s="65"/>
      <c r="K634" s="69"/>
      <c r="L634" s="69"/>
      <c r="M634" s="7"/>
      <c r="N634" s="7"/>
      <c r="O634" s="7"/>
      <c r="P634" s="7"/>
    </row>
    <row r="635" spans="1:16" ht="15.6" customHeight="1">
      <c r="A635" s="7"/>
      <c r="B635" s="7"/>
      <c r="C635" s="29"/>
      <c r="D635" s="7"/>
      <c r="E635" s="7"/>
      <c r="F635" s="7"/>
      <c r="G635" s="7"/>
      <c r="H635" s="69"/>
      <c r="I635" s="65"/>
      <c r="J635" s="65"/>
      <c r="K635" s="69"/>
      <c r="L635" s="69"/>
      <c r="M635" s="7"/>
      <c r="N635" s="7"/>
      <c r="O635" s="7"/>
      <c r="P635" s="7"/>
    </row>
    <row r="636" spans="1:16" ht="15.6" customHeight="1">
      <c r="A636" s="7"/>
      <c r="B636" s="7"/>
      <c r="C636" s="29"/>
      <c r="D636" s="7"/>
      <c r="E636" s="7"/>
      <c r="F636" s="7"/>
      <c r="G636" s="7"/>
      <c r="H636" s="69"/>
      <c r="I636" s="65"/>
      <c r="J636" s="65"/>
      <c r="K636" s="69"/>
      <c r="L636" s="69"/>
      <c r="M636" s="7"/>
      <c r="N636" s="7"/>
      <c r="O636" s="7"/>
      <c r="P636" s="7"/>
    </row>
    <row r="637" spans="1:16" ht="15.6" customHeight="1">
      <c r="A637" s="7"/>
      <c r="B637" s="7"/>
      <c r="C637" s="29"/>
      <c r="D637" s="7"/>
      <c r="E637" s="7"/>
      <c r="F637" s="7"/>
      <c r="G637" s="7"/>
      <c r="H637" s="69"/>
      <c r="I637" s="65"/>
      <c r="J637" s="65"/>
      <c r="K637" s="69"/>
      <c r="L637" s="69"/>
      <c r="M637" s="7"/>
      <c r="N637" s="7"/>
      <c r="O637" s="7"/>
      <c r="P637" s="7"/>
    </row>
    <row r="638" spans="1:16" ht="15.6" customHeight="1">
      <c r="A638" s="7"/>
      <c r="B638" s="7"/>
      <c r="C638" s="29"/>
      <c r="D638" s="7"/>
      <c r="E638" s="7"/>
      <c r="F638" s="7"/>
      <c r="G638" s="7"/>
      <c r="H638" s="69"/>
      <c r="I638" s="65"/>
      <c r="J638" s="65"/>
      <c r="K638" s="69"/>
      <c r="L638" s="69"/>
      <c r="M638" s="7"/>
      <c r="N638" s="7"/>
      <c r="O638" s="7"/>
      <c r="P638" s="7"/>
    </row>
    <row r="639" spans="1:16" ht="15.6" customHeight="1">
      <c r="A639" s="7"/>
      <c r="B639" s="7"/>
      <c r="C639" s="29"/>
      <c r="D639" s="7"/>
      <c r="E639" s="7"/>
      <c r="F639" s="7"/>
      <c r="G639" s="7"/>
      <c r="H639" s="69"/>
      <c r="I639" s="65"/>
      <c r="J639" s="65"/>
      <c r="K639" s="69"/>
      <c r="L639" s="69"/>
      <c r="M639" s="7"/>
      <c r="N639" s="7"/>
      <c r="O639" s="7"/>
      <c r="P639" s="7"/>
    </row>
    <row r="640" spans="1:16" ht="15.6" customHeight="1">
      <c r="A640" s="7"/>
      <c r="B640" s="7"/>
      <c r="C640" s="29"/>
      <c r="D640" s="7"/>
      <c r="E640" s="7"/>
      <c r="F640" s="7"/>
      <c r="G640" s="7"/>
      <c r="H640" s="69"/>
      <c r="I640" s="65"/>
      <c r="J640" s="65"/>
      <c r="K640" s="69"/>
      <c r="L640" s="69"/>
      <c r="M640" s="7"/>
      <c r="N640" s="7"/>
      <c r="O640" s="7"/>
      <c r="P640" s="7"/>
    </row>
    <row r="641" spans="1:16" ht="15.6" customHeight="1">
      <c r="A641" s="7"/>
      <c r="B641" s="7"/>
      <c r="C641" s="29"/>
      <c r="D641" s="7"/>
      <c r="E641" s="7"/>
      <c r="F641" s="7"/>
      <c r="G641" s="7"/>
      <c r="H641" s="69"/>
      <c r="I641" s="65"/>
      <c r="J641" s="65"/>
      <c r="K641" s="69"/>
      <c r="L641" s="69"/>
      <c r="M641" s="7"/>
      <c r="N641" s="7"/>
      <c r="O641" s="7"/>
      <c r="P641" s="7"/>
    </row>
    <row r="642" spans="1:16" ht="15.6" customHeight="1">
      <c r="A642" s="7"/>
      <c r="B642" s="7"/>
      <c r="C642" s="29"/>
      <c r="D642" s="7"/>
      <c r="E642" s="7"/>
      <c r="F642" s="7"/>
      <c r="G642" s="7"/>
      <c r="H642" s="69"/>
      <c r="I642" s="65"/>
      <c r="J642" s="65"/>
      <c r="K642" s="69"/>
      <c r="L642" s="69"/>
      <c r="M642" s="7"/>
      <c r="N642" s="7"/>
      <c r="O642" s="7"/>
      <c r="P642" s="7"/>
    </row>
    <row r="643" spans="1:16" ht="15.6" customHeight="1">
      <c r="A643" s="7"/>
      <c r="B643" s="7"/>
      <c r="C643" s="29"/>
      <c r="D643" s="7"/>
      <c r="E643" s="7"/>
      <c r="F643" s="7"/>
      <c r="G643" s="7"/>
      <c r="H643" s="69"/>
      <c r="I643" s="65"/>
      <c r="J643" s="65"/>
      <c r="K643" s="69"/>
      <c r="L643" s="69"/>
      <c r="M643" s="7"/>
      <c r="N643" s="7"/>
      <c r="O643" s="7"/>
      <c r="P643" s="7"/>
    </row>
    <row r="644" spans="1:16" ht="15.6" customHeight="1">
      <c r="A644" s="7"/>
      <c r="B644" s="7"/>
      <c r="C644" s="29"/>
      <c r="D644" s="7"/>
      <c r="E644" s="7"/>
      <c r="F644" s="7"/>
      <c r="G644" s="7"/>
      <c r="H644" s="69"/>
      <c r="I644" s="65"/>
      <c r="J644" s="65"/>
      <c r="K644" s="69"/>
      <c r="L644" s="69"/>
      <c r="M644" s="7"/>
      <c r="N644" s="7"/>
      <c r="O644" s="7"/>
      <c r="P644" s="7"/>
    </row>
    <row r="645" spans="1:16" ht="15.6" customHeight="1">
      <c r="A645" s="7"/>
      <c r="B645" s="7"/>
      <c r="C645" s="29"/>
      <c r="D645" s="7"/>
      <c r="E645" s="7"/>
      <c r="F645" s="7"/>
      <c r="G645" s="7"/>
      <c r="H645" s="69"/>
      <c r="I645" s="65"/>
      <c r="J645" s="65"/>
      <c r="K645" s="69"/>
      <c r="L645" s="69"/>
      <c r="M645" s="7"/>
      <c r="N645" s="7"/>
      <c r="O645" s="7"/>
      <c r="P645" s="7"/>
    </row>
    <row r="646" spans="1:16" ht="15.6" customHeight="1">
      <c r="A646" s="7"/>
      <c r="B646" s="7"/>
      <c r="C646" s="29"/>
      <c r="D646" s="7"/>
      <c r="E646" s="7"/>
      <c r="F646" s="7"/>
      <c r="G646" s="7"/>
      <c r="H646" s="69"/>
      <c r="I646" s="65"/>
      <c r="J646" s="65"/>
      <c r="K646" s="69"/>
      <c r="L646" s="69"/>
      <c r="M646" s="7"/>
      <c r="N646" s="7"/>
      <c r="O646" s="7"/>
      <c r="P646" s="7"/>
    </row>
    <row r="647" spans="1:16" ht="15.6" customHeight="1">
      <c r="A647" s="7"/>
      <c r="B647" s="7"/>
      <c r="C647" s="29"/>
      <c r="D647" s="7"/>
      <c r="E647" s="7"/>
      <c r="F647" s="7"/>
      <c r="G647" s="7"/>
      <c r="H647" s="69"/>
      <c r="I647" s="65"/>
      <c r="J647" s="65"/>
      <c r="K647" s="69"/>
      <c r="L647" s="69"/>
      <c r="M647" s="7"/>
      <c r="N647" s="7"/>
      <c r="O647" s="7"/>
      <c r="P647" s="7"/>
    </row>
    <row r="648" spans="1:16" ht="15.6" customHeight="1">
      <c r="A648" s="7"/>
      <c r="B648" s="7"/>
      <c r="C648" s="29"/>
      <c r="D648" s="7"/>
      <c r="E648" s="7"/>
      <c r="F648" s="7"/>
      <c r="G648" s="7"/>
      <c r="H648" s="69"/>
      <c r="I648" s="65"/>
      <c r="J648" s="65"/>
      <c r="K648" s="69"/>
      <c r="L648" s="69"/>
      <c r="M648" s="7"/>
      <c r="N648" s="7"/>
      <c r="O648" s="7"/>
      <c r="P648" s="7"/>
    </row>
    <row r="649" spans="1:16" ht="15.6" customHeight="1">
      <c r="A649" s="7"/>
      <c r="B649" s="7"/>
      <c r="C649" s="29"/>
      <c r="D649" s="7"/>
      <c r="E649" s="7"/>
      <c r="F649" s="7"/>
      <c r="G649" s="7"/>
      <c r="H649" s="69"/>
      <c r="I649" s="65"/>
      <c r="J649" s="65"/>
      <c r="K649" s="69"/>
      <c r="L649" s="69"/>
      <c r="M649" s="7"/>
      <c r="N649" s="7"/>
      <c r="O649" s="7"/>
      <c r="P649" s="7"/>
    </row>
    <row r="650" spans="1:16" ht="15.6" customHeight="1">
      <c r="A650" s="7"/>
      <c r="B650" s="7"/>
      <c r="C650" s="29"/>
      <c r="D650" s="7"/>
      <c r="E650" s="7"/>
      <c r="F650" s="7"/>
      <c r="G650" s="7"/>
      <c r="H650" s="69"/>
      <c r="I650" s="65"/>
      <c r="J650" s="65"/>
      <c r="K650" s="69"/>
      <c r="L650" s="69"/>
      <c r="M650" s="7"/>
      <c r="N650" s="7"/>
      <c r="O650" s="7"/>
      <c r="P650" s="7"/>
    </row>
    <row r="651" spans="1:16" ht="15.6" customHeight="1">
      <c r="A651" s="7"/>
      <c r="B651" s="7"/>
      <c r="C651" s="29"/>
      <c r="D651" s="7"/>
      <c r="E651" s="7"/>
      <c r="F651" s="7"/>
      <c r="G651" s="7"/>
      <c r="H651" s="69"/>
      <c r="I651" s="65"/>
      <c r="J651" s="65"/>
      <c r="K651" s="69"/>
      <c r="L651" s="69"/>
      <c r="M651" s="7"/>
      <c r="N651" s="7"/>
      <c r="O651" s="7"/>
      <c r="P651" s="7"/>
    </row>
    <row r="652" spans="1:16" ht="15.6" customHeight="1">
      <c r="A652" s="7"/>
      <c r="B652" s="7"/>
      <c r="C652" s="29"/>
      <c r="D652" s="7"/>
      <c r="E652" s="7"/>
      <c r="F652" s="7"/>
      <c r="G652" s="7"/>
      <c r="H652" s="69"/>
      <c r="I652" s="65"/>
      <c r="J652" s="65"/>
      <c r="K652" s="69"/>
      <c r="L652" s="69"/>
      <c r="M652" s="7"/>
      <c r="N652" s="7"/>
      <c r="O652" s="7"/>
      <c r="P652" s="7"/>
    </row>
    <row r="653" spans="1:16" ht="15.6" customHeight="1">
      <c r="A653" s="7"/>
      <c r="B653" s="7"/>
      <c r="C653" s="29"/>
      <c r="D653" s="7"/>
      <c r="E653" s="7"/>
      <c r="F653" s="7"/>
      <c r="G653" s="7"/>
      <c r="H653" s="69"/>
      <c r="I653" s="65"/>
      <c r="J653" s="65"/>
      <c r="K653" s="69"/>
      <c r="L653" s="69"/>
      <c r="M653" s="7"/>
      <c r="N653" s="7"/>
      <c r="O653" s="7"/>
      <c r="P653" s="7"/>
    </row>
    <row r="654" spans="1:16" ht="15.6" customHeight="1">
      <c r="A654" s="7"/>
      <c r="B654" s="7"/>
      <c r="C654" s="29"/>
      <c r="D654" s="7"/>
      <c r="E654" s="7"/>
      <c r="F654" s="7"/>
      <c r="G654" s="7"/>
      <c r="H654" s="69"/>
      <c r="I654" s="65"/>
      <c r="J654" s="65"/>
      <c r="K654" s="69"/>
      <c r="L654" s="69"/>
      <c r="M654" s="7"/>
      <c r="N654" s="7"/>
      <c r="O654" s="7"/>
      <c r="P654" s="7"/>
    </row>
    <row r="655" spans="1:16" ht="15.6" customHeight="1">
      <c r="A655" s="7"/>
      <c r="B655" s="7"/>
      <c r="C655" s="29"/>
      <c r="D655" s="7"/>
      <c r="E655" s="7"/>
      <c r="F655" s="7"/>
      <c r="G655" s="7"/>
      <c r="H655" s="69"/>
      <c r="I655" s="65"/>
      <c r="J655" s="65"/>
      <c r="K655" s="69"/>
      <c r="L655" s="69"/>
      <c r="M655" s="7"/>
      <c r="N655" s="7"/>
      <c r="O655" s="7"/>
      <c r="P655" s="7"/>
    </row>
    <row r="656" spans="1:16" ht="15.6" customHeight="1">
      <c r="A656" s="7"/>
      <c r="B656" s="7"/>
      <c r="C656" s="29"/>
      <c r="D656" s="7"/>
      <c r="E656" s="7"/>
      <c r="F656" s="7"/>
      <c r="G656" s="7"/>
      <c r="H656" s="69"/>
      <c r="I656" s="65"/>
      <c r="J656" s="65"/>
      <c r="K656" s="69"/>
      <c r="L656" s="69"/>
      <c r="M656" s="7"/>
      <c r="N656" s="7"/>
      <c r="O656" s="7"/>
      <c r="P656" s="7"/>
    </row>
    <row r="657" spans="1:16" ht="15.6" customHeight="1">
      <c r="A657" s="7"/>
      <c r="B657" s="7"/>
      <c r="C657" s="29"/>
      <c r="D657" s="7"/>
      <c r="E657" s="7"/>
      <c r="F657" s="7"/>
      <c r="G657" s="7"/>
      <c r="H657" s="69"/>
      <c r="I657" s="65"/>
      <c r="J657" s="65"/>
      <c r="K657" s="69"/>
      <c r="L657" s="69"/>
      <c r="M657" s="7"/>
      <c r="N657" s="7"/>
      <c r="O657" s="7"/>
      <c r="P657" s="7"/>
    </row>
    <row r="658" spans="1:16" ht="15.6" customHeight="1">
      <c r="A658" s="7"/>
      <c r="B658" s="7"/>
      <c r="C658" s="29"/>
      <c r="D658" s="7"/>
      <c r="E658" s="7"/>
      <c r="F658" s="7"/>
      <c r="G658" s="7"/>
      <c r="H658" s="69"/>
      <c r="I658" s="65"/>
      <c r="J658" s="65"/>
      <c r="K658" s="69"/>
      <c r="L658" s="69"/>
      <c r="M658" s="7"/>
      <c r="N658" s="7"/>
      <c r="O658" s="7"/>
      <c r="P658" s="7"/>
    </row>
    <row r="659" spans="1:16" ht="15.6" customHeight="1">
      <c r="A659" s="7"/>
      <c r="B659" s="7"/>
      <c r="C659" s="29"/>
      <c r="D659" s="7"/>
      <c r="E659" s="7"/>
      <c r="F659" s="7"/>
      <c r="G659" s="7"/>
      <c r="H659" s="69"/>
      <c r="I659" s="65"/>
      <c r="J659" s="65"/>
      <c r="K659" s="69"/>
      <c r="L659" s="69"/>
      <c r="M659" s="7"/>
      <c r="N659" s="7"/>
      <c r="O659" s="7"/>
      <c r="P659" s="7"/>
    </row>
    <row r="660" spans="1:16" ht="15.6" customHeight="1">
      <c r="A660" s="7"/>
      <c r="B660" s="7"/>
      <c r="C660" s="29"/>
      <c r="D660" s="7"/>
      <c r="E660" s="7"/>
      <c r="F660" s="7"/>
      <c r="G660" s="7"/>
      <c r="H660" s="69"/>
      <c r="I660" s="65"/>
      <c r="J660" s="65"/>
      <c r="K660" s="69"/>
      <c r="L660" s="69"/>
      <c r="M660" s="7"/>
      <c r="N660" s="7"/>
      <c r="O660" s="7"/>
      <c r="P660" s="7"/>
    </row>
    <row r="661" spans="1:16" ht="15.6" customHeight="1">
      <c r="A661" s="7"/>
      <c r="B661" s="7"/>
      <c r="C661" s="29"/>
      <c r="D661" s="7"/>
      <c r="E661" s="7"/>
      <c r="F661" s="7"/>
      <c r="G661" s="7"/>
      <c r="H661" s="69"/>
      <c r="I661" s="65"/>
      <c r="J661" s="65"/>
      <c r="K661" s="69"/>
      <c r="L661" s="69"/>
      <c r="M661" s="7"/>
      <c r="N661" s="7"/>
      <c r="O661" s="7"/>
      <c r="P661" s="7"/>
    </row>
    <row r="662" spans="1:16" ht="15.6" customHeight="1">
      <c r="A662" s="7"/>
      <c r="B662" s="7"/>
      <c r="C662" s="29"/>
      <c r="D662" s="7"/>
      <c r="E662" s="7"/>
      <c r="F662" s="7"/>
      <c r="G662" s="7"/>
      <c r="H662" s="69"/>
      <c r="I662" s="65"/>
      <c r="J662" s="65"/>
      <c r="K662" s="69"/>
      <c r="L662" s="69"/>
      <c r="M662" s="7"/>
      <c r="N662" s="7"/>
      <c r="O662" s="7"/>
      <c r="P662" s="7"/>
    </row>
    <row r="663" spans="1:16" ht="15.6" customHeight="1">
      <c r="A663" s="7"/>
      <c r="B663" s="7"/>
      <c r="C663" s="29"/>
      <c r="D663" s="7"/>
      <c r="E663" s="7"/>
      <c r="F663" s="7"/>
      <c r="G663" s="7"/>
      <c r="H663" s="69"/>
      <c r="I663" s="65"/>
      <c r="J663" s="65"/>
      <c r="K663" s="69"/>
      <c r="L663" s="69"/>
      <c r="M663" s="7"/>
      <c r="N663" s="7"/>
      <c r="O663" s="7"/>
      <c r="P663" s="7"/>
    </row>
    <row r="664" spans="1:16" ht="15.6" customHeight="1">
      <c r="A664" s="7"/>
      <c r="B664" s="7"/>
      <c r="C664" s="29"/>
      <c r="D664" s="7"/>
      <c r="E664" s="7"/>
      <c r="F664" s="7"/>
      <c r="G664" s="7"/>
      <c r="H664" s="69"/>
      <c r="I664" s="65"/>
      <c r="J664" s="65"/>
      <c r="K664" s="69"/>
      <c r="L664" s="69"/>
      <c r="M664" s="7"/>
      <c r="N664" s="7"/>
      <c r="O664" s="7"/>
      <c r="P664" s="7"/>
    </row>
    <row r="665" spans="1:16" ht="15.6" customHeight="1">
      <c r="A665" s="7"/>
      <c r="B665" s="7"/>
      <c r="C665" s="29"/>
      <c r="D665" s="7"/>
      <c r="E665" s="7"/>
      <c r="F665" s="7"/>
      <c r="G665" s="7"/>
      <c r="H665" s="69"/>
      <c r="I665" s="65"/>
      <c r="J665" s="65"/>
      <c r="K665" s="69"/>
      <c r="L665" s="69"/>
      <c r="M665" s="7"/>
      <c r="N665" s="7"/>
      <c r="O665" s="7"/>
      <c r="P665" s="7"/>
    </row>
    <row r="666" spans="1:16" ht="15.6" customHeight="1">
      <c r="A666" s="7"/>
      <c r="B666" s="7"/>
      <c r="C666" s="29"/>
      <c r="D666" s="7"/>
      <c r="E666" s="7"/>
      <c r="F666" s="7"/>
      <c r="G666" s="7"/>
      <c r="H666" s="69"/>
      <c r="I666" s="65"/>
      <c r="J666" s="65"/>
      <c r="K666" s="69"/>
      <c r="L666" s="69"/>
      <c r="M666" s="7"/>
      <c r="N666" s="7"/>
      <c r="O666" s="7"/>
      <c r="P666" s="7"/>
    </row>
    <row r="667" spans="1:16" ht="15.6" customHeight="1">
      <c r="A667" s="7"/>
      <c r="B667" s="7"/>
      <c r="C667" s="29"/>
      <c r="D667" s="7"/>
      <c r="E667" s="7"/>
      <c r="F667" s="7"/>
      <c r="G667" s="7"/>
      <c r="H667" s="69"/>
      <c r="I667" s="65"/>
      <c r="J667" s="65"/>
      <c r="K667" s="69"/>
      <c r="L667" s="69"/>
      <c r="M667" s="7"/>
      <c r="N667" s="7"/>
      <c r="O667" s="7"/>
      <c r="P667" s="7"/>
    </row>
    <row r="668" spans="1:16" ht="15.6" customHeight="1">
      <c r="A668" s="7"/>
      <c r="B668" s="7"/>
      <c r="C668" s="29"/>
      <c r="D668" s="7"/>
      <c r="E668" s="7"/>
      <c r="F668" s="7"/>
      <c r="G668" s="7"/>
      <c r="H668" s="69"/>
      <c r="I668" s="65"/>
      <c r="J668" s="65"/>
      <c r="K668" s="69"/>
      <c r="L668" s="69"/>
      <c r="M668" s="7"/>
      <c r="N668" s="7"/>
      <c r="O668" s="7"/>
      <c r="P668" s="7"/>
    </row>
    <row r="669" spans="1:16" ht="15.6" customHeight="1">
      <c r="A669" s="7"/>
      <c r="B669" s="7"/>
      <c r="C669" s="29"/>
      <c r="D669" s="7"/>
      <c r="E669" s="7"/>
      <c r="F669" s="7"/>
      <c r="G669" s="7"/>
      <c r="H669" s="69"/>
      <c r="I669" s="65"/>
      <c r="J669" s="65"/>
      <c r="K669" s="69"/>
      <c r="L669" s="69"/>
      <c r="M669" s="7"/>
      <c r="N669" s="7"/>
      <c r="O669" s="7"/>
      <c r="P669" s="7"/>
    </row>
    <row r="670" spans="1:16" ht="15.6" customHeight="1">
      <c r="A670" s="7"/>
      <c r="B670" s="7"/>
      <c r="C670" s="29"/>
      <c r="D670" s="7"/>
      <c r="E670" s="7"/>
      <c r="F670" s="7"/>
      <c r="G670" s="7"/>
      <c r="H670" s="69"/>
      <c r="I670" s="65"/>
      <c r="J670" s="65"/>
      <c r="K670" s="69"/>
      <c r="L670" s="69"/>
      <c r="M670" s="7"/>
      <c r="N670" s="7"/>
      <c r="O670" s="7"/>
      <c r="P670" s="7"/>
    </row>
    <row r="671" spans="1:16" ht="15.6" customHeight="1">
      <c r="A671" s="7"/>
      <c r="B671" s="7"/>
      <c r="C671" s="29"/>
      <c r="D671" s="7"/>
      <c r="E671" s="7"/>
      <c r="F671" s="7"/>
      <c r="G671" s="7"/>
      <c r="H671" s="69"/>
      <c r="I671" s="65"/>
      <c r="J671" s="65"/>
      <c r="K671" s="69"/>
      <c r="L671" s="69"/>
      <c r="M671" s="7"/>
      <c r="N671" s="7"/>
      <c r="O671" s="7"/>
      <c r="P671" s="7"/>
    </row>
    <row r="672" spans="1:16" ht="15.6" customHeight="1">
      <c r="A672" s="7"/>
      <c r="B672" s="7"/>
      <c r="C672" s="29"/>
      <c r="D672" s="7"/>
      <c r="E672" s="7"/>
      <c r="F672" s="7"/>
      <c r="G672" s="7"/>
      <c r="H672" s="69"/>
      <c r="I672" s="65"/>
      <c r="J672" s="65"/>
      <c r="K672" s="69"/>
      <c r="L672" s="69"/>
      <c r="M672" s="7"/>
      <c r="N672" s="7"/>
      <c r="O672" s="7"/>
      <c r="P672" s="7"/>
    </row>
    <row r="673" spans="1:16" ht="15.6" customHeight="1">
      <c r="A673" s="7"/>
      <c r="B673" s="7"/>
      <c r="C673" s="29"/>
      <c r="D673" s="7"/>
      <c r="E673" s="7"/>
      <c r="F673" s="7"/>
      <c r="G673" s="7"/>
      <c r="H673" s="69"/>
      <c r="I673" s="65"/>
      <c r="J673" s="65"/>
      <c r="K673" s="69"/>
      <c r="L673" s="69"/>
      <c r="M673" s="7"/>
      <c r="N673" s="7"/>
      <c r="O673" s="7"/>
      <c r="P673" s="7"/>
    </row>
    <row r="674" spans="1:16" ht="15.6" customHeight="1">
      <c r="A674" s="7"/>
      <c r="B674" s="7"/>
      <c r="C674" s="29"/>
      <c r="D674" s="7"/>
      <c r="E674" s="7"/>
      <c r="F674" s="7"/>
      <c r="G674" s="7"/>
      <c r="H674" s="69"/>
      <c r="I674" s="65"/>
      <c r="J674" s="65"/>
      <c r="K674" s="69"/>
      <c r="L674" s="69"/>
      <c r="M674" s="7"/>
      <c r="N674" s="7"/>
      <c r="O674" s="7"/>
      <c r="P674" s="7"/>
    </row>
    <row r="675" spans="1:16" ht="15.6" customHeight="1">
      <c r="A675" s="7"/>
      <c r="B675" s="7"/>
      <c r="C675" s="29"/>
      <c r="D675" s="7"/>
      <c r="E675" s="7"/>
      <c r="F675" s="7"/>
      <c r="G675" s="7"/>
      <c r="H675" s="69"/>
      <c r="I675" s="65"/>
      <c r="J675" s="65"/>
      <c r="K675" s="69"/>
      <c r="L675" s="69"/>
      <c r="M675" s="7"/>
      <c r="N675" s="7"/>
      <c r="O675" s="7"/>
      <c r="P675" s="7"/>
    </row>
    <row r="676" spans="1:16" ht="15.6" customHeight="1">
      <c r="A676" s="7"/>
      <c r="B676" s="7"/>
      <c r="C676" s="29"/>
      <c r="D676" s="7"/>
      <c r="E676" s="7"/>
      <c r="F676" s="7"/>
      <c r="G676" s="7"/>
      <c r="H676" s="69"/>
      <c r="I676" s="65"/>
      <c r="J676" s="65"/>
      <c r="K676" s="69"/>
      <c r="L676" s="69"/>
      <c r="M676" s="7"/>
      <c r="N676" s="7"/>
      <c r="O676" s="7"/>
      <c r="P676" s="7"/>
    </row>
    <row r="677" spans="1:16" ht="15.6" customHeight="1">
      <c r="A677" s="7"/>
      <c r="B677" s="7"/>
      <c r="C677" s="29"/>
      <c r="D677" s="7"/>
      <c r="E677" s="7"/>
      <c r="F677" s="7"/>
      <c r="G677" s="7"/>
      <c r="H677" s="69"/>
      <c r="I677" s="65"/>
      <c r="J677" s="65"/>
      <c r="K677" s="69"/>
      <c r="L677" s="69"/>
      <c r="M677" s="7"/>
      <c r="N677" s="7"/>
      <c r="O677" s="7"/>
      <c r="P677" s="7"/>
    </row>
    <row r="678" spans="1:16" ht="15.6" customHeight="1">
      <c r="A678" s="7"/>
      <c r="B678" s="7"/>
      <c r="C678" s="29"/>
      <c r="D678" s="7"/>
      <c r="E678" s="7"/>
      <c r="F678" s="7"/>
      <c r="G678" s="7"/>
      <c r="H678" s="69"/>
      <c r="I678" s="65"/>
      <c r="J678" s="65"/>
      <c r="K678" s="69"/>
      <c r="L678" s="69"/>
      <c r="M678" s="7"/>
      <c r="N678" s="7"/>
      <c r="O678" s="7"/>
      <c r="P678" s="7"/>
    </row>
    <row r="679" spans="1:16" ht="15.6" customHeight="1">
      <c r="A679" s="7"/>
      <c r="B679" s="7"/>
      <c r="C679" s="29"/>
      <c r="D679" s="7"/>
      <c r="E679" s="7"/>
      <c r="F679" s="7"/>
      <c r="G679" s="7"/>
      <c r="H679" s="69"/>
      <c r="I679" s="65"/>
      <c r="J679" s="65"/>
      <c r="K679" s="69"/>
      <c r="L679" s="69"/>
      <c r="M679" s="7"/>
      <c r="N679" s="7"/>
      <c r="O679" s="7"/>
      <c r="P679" s="7"/>
    </row>
    <row r="680" spans="1:16" ht="15.6" customHeight="1">
      <c r="A680" s="7"/>
      <c r="B680" s="7"/>
      <c r="C680" s="29"/>
      <c r="D680" s="7"/>
      <c r="E680" s="7"/>
      <c r="F680" s="7"/>
      <c r="G680" s="7"/>
      <c r="H680" s="69"/>
      <c r="I680" s="65"/>
      <c r="J680" s="65"/>
      <c r="K680" s="69"/>
      <c r="L680" s="69"/>
      <c r="M680" s="7"/>
      <c r="N680" s="7"/>
      <c r="O680" s="7"/>
      <c r="P680" s="7"/>
    </row>
    <row r="681" spans="1:16" ht="15.6" customHeight="1">
      <c r="A681" s="7"/>
      <c r="B681" s="7"/>
      <c r="C681" s="29"/>
      <c r="D681" s="7"/>
      <c r="E681" s="7"/>
      <c r="F681" s="7"/>
      <c r="G681" s="7"/>
      <c r="H681" s="69"/>
      <c r="I681" s="65"/>
      <c r="J681" s="65"/>
      <c r="K681" s="69"/>
      <c r="L681" s="69"/>
      <c r="M681" s="7"/>
      <c r="N681" s="7"/>
      <c r="O681" s="7"/>
      <c r="P681" s="7"/>
    </row>
    <row r="682" spans="1:16" ht="15.6" customHeight="1">
      <c r="A682" s="7"/>
      <c r="B682" s="7"/>
      <c r="C682" s="29"/>
      <c r="D682" s="7"/>
      <c r="E682" s="7"/>
      <c r="F682" s="7"/>
      <c r="G682" s="7"/>
      <c r="H682" s="69"/>
      <c r="I682" s="65"/>
      <c r="J682" s="65"/>
      <c r="K682" s="69"/>
      <c r="L682" s="69"/>
      <c r="M682" s="7"/>
      <c r="N682" s="7"/>
      <c r="O682" s="7"/>
      <c r="P682" s="7"/>
    </row>
    <row r="683" spans="1:16" ht="15.6" customHeight="1">
      <c r="A683" s="7"/>
      <c r="B683" s="7"/>
      <c r="C683" s="29"/>
      <c r="D683" s="7"/>
      <c r="E683" s="7"/>
      <c r="F683" s="7"/>
      <c r="G683" s="7"/>
      <c r="H683" s="69"/>
      <c r="I683" s="65"/>
      <c r="J683" s="65"/>
      <c r="K683" s="69"/>
      <c r="L683" s="69"/>
      <c r="M683" s="7"/>
      <c r="N683" s="7"/>
      <c r="O683" s="7"/>
      <c r="P683" s="7"/>
    </row>
    <row r="684" spans="1:16" ht="15.6" customHeight="1">
      <c r="A684" s="7"/>
      <c r="B684" s="7"/>
      <c r="C684" s="29"/>
      <c r="D684" s="7"/>
      <c r="E684" s="7"/>
      <c r="F684" s="7"/>
      <c r="G684" s="7"/>
      <c r="H684" s="69"/>
      <c r="I684" s="65"/>
      <c r="J684" s="65"/>
      <c r="K684" s="69"/>
      <c r="L684" s="69"/>
      <c r="M684" s="7"/>
      <c r="N684" s="7"/>
      <c r="O684" s="7"/>
      <c r="P684" s="7"/>
    </row>
    <row r="685" spans="1:16" ht="15.6" customHeight="1">
      <c r="A685" s="7"/>
      <c r="B685" s="7"/>
      <c r="C685" s="29"/>
      <c r="D685" s="7"/>
      <c r="E685" s="7"/>
      <c r="F685" s="7"/>
      <c r="G685" s="7"/>
      <c r="H685" s="69"/>
      <c r="I685" s="65"/>
      <c r="J685" s="65"/>
      <c r="K685" s="69"/>
      <c r="L685" s="69"/>
      <c r="M685" s="7"/>
      <c r="N685" s="7"/>
      <c r="O685" s="7"/>
      <c r="P685" s="7"/>
    </row>
    <row r="686" spans="1:16" ht="15.6" customHeight="1">
      <c r="A686" s="7"/>
      <c r="B686" s="7"/>
      <c r="C686" s="29"/>
      <c r="D686" s="7"/>
      <c r="E686" s="7"/>
      <c r="F686" s="7"/>
      <c r="G686" s="7"/>
      <c r="H686" s="69"/>
      <c r="I686" s="65"/>
      <c r="J686" s="65"/>
      <c r="K686" s="69"/>
      <c r="L686" s="69"/>
      <c r="M686" s="7"/>
      <c r="N686" s="7"/>
      <c r="O686" s="7"/>
      <c r="P686" s="7"/>
    </row>
    <row r="687" spans="1:16" ht="15.6" customHeight="1">
      <c r="A687" s="7"/>
      <c r="B687" s="7"/>
      <c r="C687" s="29"/>
      <c r="D687" s="7"/>
      <c r="E687" s="7"/>
      <c r="F687" s="7"/>
      <c r="G687" s="7"/>
      <c r="H687" s="69"/>
      <c r="I687" s="65"/>
      <c r="J687" s="65"/>
      <c r="K687" s="69"/>
      <c r="L687" s="69"/>
      <c r="M687" s="7"/>
      <c r="N687" s="7"/>
      <c r="O687" s="7"/>
      <c r="P687" s="7"/>
    </row>
    <row r="688" spans="1:16" ht="15.6" customHeight="1">
      <c r="A688" s="7"/>
      <c r="B688" s="7"/>
      <c r="C688" s="29"/>
      <c r="D688" s="7"/>
      <c r="E688" s="7"/>
      <c r="F688" s="7"/>
      <c r="G688" s="7"/>
      <c r="H688" s="69"/>
      <c r="I688" s="65"/>
      <c r="J688" s="65"/>
      <c r="K688" s="69"/>
      <c r="L688" s="69"/>
      <c r="M688" s="7"/>
      <c r="N688" s="7"/>
      <c r="O688" s="7"/>
      <c r="P688" s="7"/>
    </row>
    <row r="689" spans="1:16" ht="15.6" customHeight="1">
      <c r="A689" s="7"/>
      <c r="B689" s="7"/>
      <c r="C689" s="29"/>
      <c r="D689" s="7"/>
      <c r="E689" s="7"/>
      <c r="F689" s="7"/>
      <c r="G689" s="7"/>
      <c r="H689" s="69"/>
      <c r="I689" s="65"/>
      <c r="J689" s="65"/>
      <c r="K689" s="69"/>
      <c r="L689" s="69"/>
      <c r="M689" s="7"/>
      <c r="N689" s="7"/>
      <c r="O689" s="7"/>
      <c r="P689" s="7"/>
    </row>
    <row r="690" spans="1:16" ht="15.6" customHeight="1">
      <c r="A690" s="7"/>
      <c r="B690" s="7"/>
      <c r="C690" s="29"/>
      <c r="D690" s="7"/>
      <c r="E690" s="7"/>
      <c r="F690" s="7"/>
      <c r="G690" s="7"/>
      <c r="H690" s="69"/>
      <c r="I690" s="65"/>
      <c r="J690" s="65"/>
      <c r="K690" s="69"/>
      <c r="L690" s="69"/>
      <c r="M690" s="7"/>
      <c r="N690" s="7"/>
      <c r="O690" s="7"/>
      <c r="P690" s="7"/>
    </row>
    <row r="691" spans="1:16" ht="15.6" customHeight="1">
      <c r="A691" s="7"/>
      <c r="B691" s="7"/>
      <c r="C691" s="29"/>
      <c r="D691" s="7"/>
      <c r="E691" s="7"/>
      <c r="F691" s="7"/>
      <c r="G691" s="7"/>
      <c r="H691" s="69"/>
      <c r="I691" s="65"/>
      <c r="J691" s="65"/>
      <c r="K691" s="69"/>
      <c r="L691" s="69"/>
      <c r="M691" s="7"/>
      <c r="N691" s="7"/>
      <c r="O691" s="7"/>
      <c r="P691" s="7"/>
    </row>
    <row r="692" spans="1:16" ht="15.6" customHeight="1">
      <c r="A692" s="7"/>
      <c r="B692" s="7"/>
      <c r="C692" s="29"/>
      <c r="D692" s="7"/>
      <c r="E692" s="7"/>
      <c r="F692" s="7"/>
      <c r="G692" s="7"/>
      <c r="H692" s="69"/>
      <c r="I692" s="65"/>
      <c r="J692" s="65"/>
      <c r="K692" s="69"/>
      <c r="L692" s="69"/>
      <c r="M692" s="7"/>
      <c r="N692" s="7"/>
      <c r="O692" s="7"/>
      <c r="P692" s="7"/>
    </row>
    <row r="693" spans="1:16" ht="15.6" customHeight="1">
      <c r="A693" s="7"/>
      <c r="B693" s="7"/>
      <c r="C693" s="29"/>
      <c r="D693" s="7"/>
      <c r="E693" s="7"/>
      <c r="F693" s="7"/>
      <c r="G693" s="7"/>
      <c r="H693" s="69"/>
      <c r="I693" s="65"/>
      <c r="J693" s="65"/>
      <c r="K693" s="69"/>
      <c r="L693" s="69"/>
      <c r="M693" s="7"/>
      <c r="N693" s="7"/>
      <c r="O693" s="7"/>
      <c r="P693" s="7"/>
    </row>
    <row r="694" spans="1:16" ht="15.6" customHeight="1">
      <c r="A694" s="7"/>
      <c r="B694" s="7"/>
      <c r="C694" s="29"/>
      <c r="D694" s="7"/>
      <c r="E694" s="7"/>
      <c r="F694" s="7"/>
      <c r="G694" s="7"/>
      <c r="H694" s="69"/>
      <c r="I694" s="65"/>
      <c r="J694" s="65"/>
      <c r="K694" s="69"/>
      <c r="L694" s="69"/>
      <c r="M694" s="7"/>
      <c r="N694" s="7"/>
      <c r="O694" s="7"/>
      <c r="P694" s="7"/>
    </row>
    <row r="695" spans="1:16" ht="15.6" customHeight="1">
      <c r="A695" s="7"/>
      <c r="B695" s="7"/>
      <c r="C695" s="29"/>
      <c r="D695" s="7"/>
      <c r="E695" s="7"/>
      <c r="F695" s="7"/>
      <c r="G695" s="7"/>
      <c r="H695" s="69"/>
      <c r="I695" s="65"/>
      <c r="J695" s="65"/>
      <c r="K695" s="69"/>
      <c r="L695" s="69"/>
      <c r="M695" s="7"/>
      <c r="N695" s="7"/>
      <c r="O695" s="7"/>
      <c r="P695" s="7"/>
    </row>
    <row r="696" spans="1:16" ht="15.6" customHeight="1">
      <c r="A696" s="7"/>
      <c r="B696" s="7"/>
      <c r="C696" s="29"/>
      <c r="D696" s="7"/>
      <c r="E696" s="7"/>
      <c r="F696" s="7"/>
      <c r="G696" s="7"/>
      <c r="H696" s="69"/>
      <c r="I696" s="65"/>
      <c r="J696" s="65"/>
      <c r="K696" s="69"/>
      <c r="L696" s="69"/>
      <c r="M696" s="7"/>
      <c r="N696" s="7"/>
      <c r="O696" s="7"/>
      <c r="P696" s="7"/>
    </row>
    <row r="697" spans="1:16" ht="15.6" customHeight="1">
      <c r="A697" s="7"/>
      <c r="B697" s="7"/>
      <c r="C697" s="29"/>
      <c r="D697" s="7"/>
      <c r="E697" s="7"/>
      <c r="F697" s="7"/>
      <c r="G697" s="7"/>
      <c r="H697" s="69"/>
      <c r="I697" s="65"/>
      <c r="J697" s="65"/>
      <c r="K697" s="69"/>
      <c r="L697" s="69"/>
      <c r="M697" s="7"/>
      <c r="N697" s="7"/>
      <c r="O697" s="7"/>
      <c r="P697" s="7"/>
    </row>
    <row r="698" spans="1:16" ht="15.6" customHeight="1">
      <c r="A698" s="7"/>
      <c r="B698" s="7"/>
      <c r="C698" s="29"/>
      <c r="D698" s="7"/>
      <c r="E698" s="7"/>
      <c r="F698" s="7"/>
      <c r="G698" s="7"/>
      <c r="H698" s="69"/>
      <c r="I698" s="65"/>
      <c r="J698" s="65"/>
      <c r="K698" s="69"/>
      <c r="L698" s="69"/>
      <c r="M698" s="7"/>
      <c r="N698" s="7"/>
      <c r="O698" s="7"/>
      <c r="P698" s="7"/>
    </row>
    <row r="699" spans="1:16" ht="15.6" customHeight="1">
      <c r="A699" s="7"/>
      <c r="B699" s="7"/>
      <c r="C699" s="29"/>
      <c r="D699" s="7"/>
      <c r="E699" s="7"/>
      <c r="F699" s="7"/>
      <c r="G699" s="7"/>
      <c r="H699" s="69"/>
      <c r="I699" s="65"/>
      <c r="J699" s="65"/>
      <c r="K699" s="69"/>
      <c r="L699" s="69"/>
      <c r="M699" s="7"/>
      <c r="N699" s="7"/>
      <c r="O699" s="7"/>
      <c r="P699" s="7"/>
    </row>
    <row r="700" spans="1:16" ht="15.6" customHeight="1">
      <c r="A700" s="7"/>
      <c r="B700" s="7"/>
      <c r="C700" s="29"/>
      <c r="D700" s="7"/>
      <c r="E700" s="7"/>
      <c r="F700" s="7"/>
      <c r="G700" s="7"/>
      <c r="H700" s="69"/>
      <c r="I700" s="65"/>
      <c r="J700" s="65"/>
      <c r="K700" s="69"/>
      <c r="L700" s="69"/>
      <c r="M700" s="7"/>
      <c r="N700" s="7"/>
      <c r="O700" s="7"/>
      <c r="P700" s="7"/>
    </row>
    <row r="701" spans="1:16" ht="15.6" customHeight="1">
      <c r="A701" s="7"/>
      <c r="B701" s="7"/>
      <c r="C701" s="29"/>
      <c r="D701" s="7"/>
      <c r="E701" s="7"/>
      <c r="F701" s="7"/>
      <c r="G701" s="7"/>
      <c r="H701" s="69"/>
      <c r="I701" s="65"/>
      <c r="J701" s="65"/>
      <c r="K701" s="69"/>
      <c r="L701" s="69"/>
      <c r="M701" s="7"/>
      <c r="N701" s="7"/>
      <c r="O701" s="7"/>
      <c r="P701" s="7"/>
    </row>
    <row r="702" spans="1:16" ht="15.6" customHeight="1">
      <c r="A702" s="7"/>
      <c r="B702" s="7"/>
      <c r="C702" s="29"/>
      <c r="D702" s="7"/>
      <c r="E702" s="7"/>
      <c r="F702" s="7"/>
      <c r="G702" s="7"/>
      <c r="H702" s="69"/>
      <c r="I702" s="65"/>
      <c r="J702" s="65"/>
      <c r="K702" s="69"/>
      <c r="L702" s="69"/>
      <c r="M702" s="7"/>
      <c r="N702" s="7"/>
      <c r="O702" s="7"/>
      <c r="P702" s="7"/>
    </row>
    <row r="703" spans="1:16" ht="15.6" customHeight="1">
      <c r="A703" s="7"/>
      <c r="B703" s="7"/>
      <c r="C703" s="29"/>
      <c r="D703" s="7"/>
      <c r="E703" s="7"/>
      <c r="F703" s="7"/>
      <c r="G703" s="7"/>
      <c r="H703" s="69"/>
      <c r="I703" s="65"/>
      <c r="J703" s="65"/>
      <c r="K703" s="69"/>
      <c r="L703" s="69"/>
      <c r="M703" s="7"/>
      <c r="N703" s="7"/>
      <c r="O703" s="7"/>
      <c r="P703" s="7"/>
    </row>
    <row r="704" spans="1:16" ht="15.6" customHeight="1">
      <c r="A704" s="7"/>
      <c r="B704" s="7"/>
      <c r="C704" s="29"/>
      <c r="D704" s="7"/>
      <c r="E704" s="7"/>
      <c r="F704" s="7"/>
      <c r="G704" s="7"/>
      <c r="H704" s="69"/>
      <c r="I704" s="65"/>
      <c r="J704" s="65"/>
      <c r="K704" s="69"/>
      <c r="L704" s="69"/>
      <c r="M704" s="7"/>
      <c r="N704" s="7"/>
      <c r="O704" s="7"/>
      <c r="P704" s="7"/>
    </row>
    <row r="705" spans="1:16" ht="15.6" customHeight="1">
      <c r="A705" s="7"/>
      <c r="B705" s="7"/>
      <c r="C705" s="29"/>
      <c r="D705" s="7"/>
      <c r="E705" s="7"/>
      <c r="F705" s="7"/>
      <c r="G705" s="7"/>
      <c r="H705" s="69"/>
      <c r="I705" s="65"/>
      <c r="J705" s="65"/>
      <c r="K705" s="69"/>
      <c r="L705" s="69"/>
      <c r="M705" s="7"/>
      <c r="N705" s="7"/>
      <c r="O705" s="7"/>
      <c r="P705" s="7"/>
    </row>
    <row r="706" spans="1:16" ht="15.6" customHeight="1">
      <c r="A706" s="7"/>
      <c r="B706" s="7"/>
      <c r="C706" s="29"/>
      <c r="D706" s="7"/>
      <c r="E706" s="7"/>
      <c r="F706" s="7"/>
      <c r="G706" s="7"/>
      <c r="H706" s="69"/>
      <c r="I706" s="65"/>
      <c r="J706" s="65"/>
      <c r="K706" s="69"/>
      <c r="L706" s="69"/>
      <c r="M706" s="7"/>
      <c r="N706" s="7"/>
      <c r="O706" s="7"/>
      <c r="P706" s="7"/>
    </row>
    <row r="707" spans="1:16" ht="15.6" customHeight="1">
      <c r="A707" s="7"/>
      <c r="B707" s="7"/>
      <c r="C707" s="29"/>
      <c r="D707" s="7"/>
      <c r="E707" s="7"/>
      <c r="F707" s="7"/>
      <c r="G707" s="7"/>
      <c r="H707" s="69"/>
      <c r="I707" s="65"/>
      <c r="J707" s="65"/>
      <c r="K707" s="69"/>
      <c r="L707" s="69"/>
      <c r="M707" s="7"/>
      <c r="N707" s="7"/>
      <c r="O707" s="7"/>
      <c r="P707" s="7"/>
    </row>
    <row r="708" spans="1:16" ht="15.6" customHeight="1">
      <c r="A708" s="7"/>
      <c r="B708" s="7"/>
      <c r="C708" s="29"/>
      <c r="D708" s="7"/>
      <c r="E708" s="7"/>
      <c r="F708" s="7"/>
      <c r="G708" s="7"/>
      <c r="H708" s="69"/>
      <c r="I708" s="65"/>
      <c r="J708" s="65"/>
      <c r="K708" s="69"/>
      <c r="L708" s="69"/>
      <c r="M708" s="7"/>
      <c r="N708" s="7"/>
      <c r="O708" s="7"/>
      <c r="P708" s="7"/>
    </row>
    <row r="709" spans="1:16" ht="15.6" customHeight="1">
      <c r="A709" s="7"/>
      <c r="B709" s="7"/>
      <c r="C709" s="29"/>
      <c r="D709" s="7"/>
      <c r="E709" s="7"/>
      <c r="F709" s="7"/>
      <c r="G709" s="7"/>
      <c r="H709" s="69"/>
      <c r="I709" s="65"/>
      <c r="J709" s="65"/>
      <c r="K709" s="69"/>
      <c r="L709" s="69"/>
      <c r="M709" s="7"/>
      <c r="N709" s="7"/>
      <c r="O709" s="7"/>
      <c r="P709" s="7"/>
    </row>
    <row r="710" spans="1:16" ht="15.6" customHeight="1">
      <c r="A710" s="7"/>
      <c r="B710" s="7"/>
      <c r="C710" s="29"/>
      <c r="D710" s="7"/>
      <c r="E710" s="7"/>
      <c r="F710" s="7"/>
      <c r="G710" s="7"/>
      <c r="H710" s="69"/>
      <c r="I710" s="65"/>
      <c r="J710" s="65"/>
      <c r="K710" s="69"/>
      <c r="L710" s="69"/>
      <c r="M710" s="7"/>
      <c r="N710" s="7"/>
      <c r="O710" s="7"/>
      <c r="P710" s="7"/>
    </row>
    <row r="711" spans="1:16" ht="15.6" customHeight="1">
      <c r="A711" s="7"/>
      <c r="B711" s="7"/>
      <c r="C711" s="29"/>
      <c r="D711" s="7"/>
      <c r="E711" s="7"/>
      <c r="F711" s="7"/>
      <c r="G711" s="7"/>
      <c r="H711" s="69"/>
      <c r="I711" s="65"/>
      <c r="J711" s="65"/>
      <c r="K711" s="69"/>
      <c r="L711" s="69"/>
      <c r="M711" s="7"/>
      <c r="N711" s="7"/>
      <c r="O711" s="7"/>
      <c r="P711" s="7"/>
    </row>
    <row r="712" spans="1:16" ht="15.6" customHeight="1">
      <c r="A712" s="7"/>
      <c r="B712" s="7"/>
      <c r="C712" s="29"/>
      <c r="D712" s="7"/>
      <c r="E712" s="7"/>
      <c r="F712" s="7"/>
      <c r="G712" s="7"/>
      <c r="H712" s="69"/>
      <c r="I712" s="65"/>
      <c r="J712" s="65"/>
      <c r="K712" s="69"/>
      <c r="L712" s="69"/>
      <c r="M712" s="7"/>
      <c r="N712" s="7"/>
      <c r="O712" s="7"/>
      <c r="P712" s="7"/>
    </row>
    <row r="713" spans="1:16" ht="15.6" customHeight="1">
      <c r="A713" s="7"/>
      <c r="B713" s="7"/>
      <c r="C713" s="29"/>
      <c r="D713" s="7"/>
      <c r="E713" s="7"/>
      <c r="F713" s="7"/>
      <c r="G713" s="7"/>
      <c r="H713" s="69"/>
      <c r="I713" s="65"/>
      <c r="J713" s="65"/>
      <c r="K713" s="69"/>
      <c r="L713" s="69"/>
      <c r="M713" s="7"/>
      <c r="N713" s="7"/>
      <c r="O713" s="7"/>
      <c r="P713" s="7"/>
    </row>
    <row r="714" spans="1:16" ht="15.6" customHeight="1">
      <c r="A714" s="7"/>
      <c r="B714" s="7"/>
      <c r="C714" s="29"/>
      <c r="D714" s="7"/>
      <c r="E714" s="7"/>
      <c r="F714" s="7"/>
      <c r="G714" s="7"/>
      <c r="H714" s="69"/>
      <c r="I714" s="65"/>
      <c r="J714" s="65"/>
      <c r="K714" s="69"/>
      <c r="L714" s="69"/>
      <c r="M714" s="7"/>
      <c r="N714" s="7"/>
      <c r="O714" s="7"/>
      <c r="P714" s="7"/>
    </row>
    <row r="715" spans="1:16" ht="15.6" customHeight="1">
      <c r="A715" s="7"/>
      <c r="B715" s="7"/>
      <c r="C715" s="29"/>
      <c r="D715" s="7"/>
      <c r="E715" s="7"/>
      <c r="F715" s="7"/>
      <c r="G715" s="7"/>
      <c r="H715" s="69"/>
      <c r="I715" s="65"/>
      <c r="J715" s="65"/>
      <c r="K715" s="69"/>
      <c r="L715" s="69"/>
      <c r="M715" s="7"/>
      <c r="N715" s="7"/>
      <c r="O715" s="7"/>
      <c r="P715" s="7"/>
    </row>
    <row r="716" spans="1:16" ht="15.6" customHeight="1">
      <c r="A716" s="7"/>
      <c r="B716" s="7"/>
      <c r="C716" s="29"/>
      <c r="D716" s="7"/>
      <c r="E716" s="7"/>
      <c r="F716" s="7"/>
      <c r="G716" s="7"/>
      <c r="H716" s="69"/>
      <c r="I716" s="65"/>
      <c r="J716" s="65"/>
      <c r="K716" s="69"/>
      <c r="L716" s="69"/>
      <c r="M716" s="7"/>
      <c r="N716" s="7"/>
      <c r="O716" s="7"/>
      <c r="P716" s="7"/>
    </row>
    <row r="717" spans="1:16" ht="15.6" customHeight="1">
      <c r="A717" s="7"/>
      <c r="B717" s="7"/>
      <c r="C717" s="29"/>
      <c r="D717" s="7"/>
      <c r="E717" s="7"/>
      <c r="F717" s="7"/>
      <c r="G717" s="7"/>
      <c r="H717" s="69"/>
      <c r="I717" s="65"/>
      <c r="J717" s="65"/>
      <c r="K717" s="69"/>
      <c r="L717" s="69"/>
      <c r="M717" s="7"/>
      <c r="N717" s="7"/>
      <c r="O717" s="7"/>
      <c r="P717" s="7"/>
    </row>
    <row r="718" spans="1:16" ht="15.6" customHeight="1">
      <c r="A718" s="7"/>
      <c r="B718" s="7"/>
      <c r="C718" s="29"/>
      <c r="D718" s="7"/>
      <c r="E718" s="7"/>
      <c r="F718" s="7"/>
      <c r="G718" s="7"/>
      <c r="H718" s="69"/>
      <c r="I718" s="65"/>
      <c r="J718" s="65"/>
      <c r="K718" s="69"/>
      <c r="L718" s="69"/>
      <c r="M718" s="7"/>
      <c r="N718" s="7"/>
      <c r="O718" s="7"/>
      <c r="P718" s="7"/>
    </row>
    <row r="719" spans="1:16" ht="15.6" customHeight="1">
      <c r="A719" s="7"/>
      <c r="B719" s="7"/>
      <c r="C719" s="29"/>
      <c r="D719" s="7"/>
      <c r="E719" s="7"/>
      <c r="F719" s="7"/>
      <c r="G719" s="7"/>
      <c r="H719" s="69"/>
      <c r="I719" s="65"/>
      <c r="J719" s="65"/>
      <c r="K719" s="69"/>
      <c r="L719" s="69"/>
      <c r="M719" s="7"/>
      <c r="N719" s="7"/>
      <c r="O719" s="7"/>
      <c r="P719" s="7"/>
    </row>
    <row r="720" spans="1:16" ht="15.6" customHeight="1">
      <c r="A720" s="7"/>
      <c r="B720" s="7"/>
      <c r="C720" s="29"/>
      <c r="D720" s="7"/>
      <c r="E720" s="7"/>
      <c r="F720" s="7"/>
      <c r="G720" s="7"/>
      <c r="H720" s="69"/>
      <c r="I720" s="65"/>
      <c r="J720" s="65"/>
      <c r="K720" s="69"/>
      <c r="L720" s="69"/>
      <c r="M720" s="7"/>
      <c r="N720" s="7"/>
      <c r="O720" s="7"/>
      <c r="P720" s="7"/>
    </row>
    <row r="721" spans="1:16" ht="15.6" customHeight="1">
      <c r="A721" s="7"/>
      <c r="B721" s="7"/>
      <c r="C721" s="29"/>
      <c r="D721" s="7"/>
      <c r="E721" s="7"/>
      <c r="F721" s="7"/>
      <c r="G721" s="7"/>
      <c r="H721" s="69"/>
      <c r="I721" s="65"/>
      <c r="J721" s="65"/>
      <c r="K721" s="69"/>
      <c r="L721" s="69"/>
      <c r="M721" s="7"/>
      <c r="N721" s="7"/>
      <c r="O721" s="7"/>
      <c r="P721" s="7"/>
    </row>
    <row r="722" spans="1:16" ht="15.6" customHeight="1">
      <c r="A722" s="7"/>
      <c r="B722" s="7"/>
      <c r="C722" s="29"/>
      <c r="D722" s="7"/>
      <c r="E722" s="7"/>
      <c r="F722" s="7"/>
      <c r="G722" s="7"/>
      <c r="H722" s="69"/>
      <c r="I722" s="65"/>
      <c r="J722" s="65"/>
      <c r="K722" s="69"/>
      <c r="L722" s="69"/>
      <c r="M722" s="7"/>
      <c r="N722" s="7"/>
      <c r="O722" s="7"/>
      <c r="P722" s="7"/>
    </row>
    <row r="723" spans="1:16" ht="15.6" customHeight="1">
      <c r="A723" s="7"/>
      <c r="B723" s="7"/>
      <c r="C723" s="29"/>
      <c r="D723" s="7"/>
      <c r="E723" s="7"/>
      <c r="F723" s="7"/>
      <c r="G723" s="7"/>
      <c r="H723" s="69"/>
      <c r="I723" s="65"/>
      <c r="J723" s="65"/>
      <c r="K723" s="69"/>
      <c r="L723" s="69"/>
      <c r="M723" s="7"/>
      <c r="N723" s="7"/>
      <c r="O723" s="7"/>
      <c r="P723" s="7"/>
    </row>
    <row r="724" spans="1:16" ht="15.6" customHeight="1">
      <c r="A724" s="7"/>
      <c r="B724" s="7"/>
      <c r="C724" s="29"/>
      <c r="D724" s="7"/>
      <c r="E724" s="7"/>
      <c r="F724" s="7"/>
      <c r="G724" s="7"/>
      <c r="H724" s="69"/>
      <c r="I724" s="65"/>
      <c r="J724" s="65"/>
      <c r="K724" s="69"/>
      <c r="L724" s="69"/>
      <c r="M724" s="7"/>
      <c r="N724" s="7"/>
      <c r="O724" s="7"/>
      <c r="P724" s="7"/>
    </row>
    <row r="725" spans="1:16" ht="15.6" customHeight="1">
      <c r="A725" s="7"/>
      <c r="B725" s="7"/>
      <c r="C725" s="29"/>
      <c r="D725" s="7"/>
      <c r="E725" s="7"/>
      <c r="F725" s="7"/>
      <c r="G725" s="7"/>
      <c r="H725" s="69"/>
      <c r="I725" s="65"/>
      <c r="J725" s="65"/>
      <c r="K725" s="69"/>
      <c r="L725" s="69"/>
      <c r="M725" s="7"/>
      <c r="N725" s="7"/>
      <c r="O725" s="7"/>
      <c r="P725" s="7"/>
    </row>
    <row r="726" spans="1:16" ht="15.6" customHeight="1">
      <c r="A726" s="7"/>
      <c r="B726" s="7"/>
      <c r="C726" s="29"/>
      <c r="D726" s="7"/>
      <c r="E726" s="7"/>
      <c r="F726" s="7"/>
      <c r="G726" s="7"/>
      <c r="H726" s="69"/>
      <c r="I726" s="65"/>
      <c r="J726" s="65"/>
      <c r="K726" s="69"/>
      <c r="L726" s="69"/>
      <c r="M726" s="7"/>
      <c r="N726" s="7"/>
      <c r="O726" s="7"/>
      <c r="P726" s="7"/>
    </row>
    <row r="727" spans="1:16" ht="15.6" customHeight="1">
      <c r="A727" s="7"/>
      <c r="B727" s="7"/>
      <c r="C727" s="29"/>
      <c r="D727" s="7"/>
      <c r="E727" s="7"/>
      <c r="F727" s="7"/>
      <c r="G727" s="7"/>
      <c r="H727" s="69"/>
      <c r="I727" s="65"/>
      <c r="J727" s="65"/>
      <c r="K727" s="69"/>
      <c r="L727" s="69"/>
      <c r="M727" s="7"/>
      <c r="N727" s="7"/>
      <c r="O727" s="7"/>
      <c r="P727" s="7"/>
    </row>
    <row r="728" spans="1:16" ht="15.6" customHeight="1">
      <c r="A728" s="7"/>
      <c r="B728" s="7"/>
      <c r="C728" s="29"/>
      <c r="D728" s="7"/>
      <c r="E728" s="7"/>
      <c r="F728" s="7"/>
      <c r="G728" s="7"/>
      <c r="H728" s="69"/>
      <c r="I728" s="65"/>
      <c r="J728" s="65"/>
      <c r="K728" s="69"/>
      <c r="L728" s="69"/>
      <c r="M728" s="7"/>
      <c r="N728" s="7"/>
      <c r="O728" s="7"/>
      <c r="P728" s="7"/>
    </row>
    <row r="729" spans="1:16" ht="15.6" customHeight="1">
      <c r="A729" s="7"/>
      <c r="B729" s="7"/>
      <c r="C729" s="29"/>
      <c r="D729" s="7"/>
      <c r="E729" s="7"/>
      <c r="F729" s="7"/>
      <c r="G729" s="7"/>
      <c r="H729" s="69"/>
      <c r="I729" s="65"/>
      <c r="J729" s="65"/>
      <c r="K729" s="69"/>
      <c r="L729" s="69"/>
      <c r="M729" s="7"/>
      <c r="N729" s="7"/>
      <c r="O729" s="7"/>
      <c r="P729" s="7"/>
    </row>
    <row r="730" spans="1:16" ht="15.6" customHeight="1">
      <c r="A730" s="7"/>
      <c r="B730" s="7"/>
      <c r="C730" s="29"/>
      <c r="D730" s="7"/>
      <c r="E730" s="7"/>
      <c r="F730" s="7"/>
      <c r="G730" s="7"/>
      <c r="H730" s="69"/>
      <c r="I730" s="65"/>
      <c r="J730" s="65"/>
      <c r="K730" s="69"/>
      <c r="L730" s="69"/>
      <c r="M730" s="7"/>
      <c r="N730" s="7"/>
      <c r="O730" s="7"/>
      <c r="P730" s="7"/>
    </row>
    <row r="731" spans="1:16" ht="15.6" customHeight="1">
      <c r="A731" s="7"/>
      <c r="B731" s="7"/>
      <c r="C731" s="29"/>
      <c r="D731" s="7"/>
      <c r="E731" s="7"/>
      <c r="F731" s="7"/>
      <c r="G731" s="7"/>
      <c r="H731" s="69"/>
      <c r="I731" s="65"/>
      <c r="J731" s="65"/>
      <c r="K731" s="69"/>
      <c r="L731" s="69"/>
      <c r="M731" s="7"/>
      <c r="N731" s="7"/>
      <c r="O731" s="7"/>
      <c r="P731" s="7"/>
    </row>
    <row r="732" spans="1:16" ht="15.6" customHeight="1">
      <c r="A732" s="7"/>
      <c r="B732" s="7"/>
      <c r="C732" s="29"/>
      <c r="D732" s="7"/>
      <c r="E732" s="7"/>
      <c r="F732" s="7"/>
      <c r="G732" s="7"/>
      <c r="H732" s="69"/>
      <c r="I732" s="65"/>
      <c r="J732" s="65"/>
      <c r="K732" s="69"/>
      <c r="L732" s="69"/>
      <c r="M732" s="7"/>
      <c r="N732" s="7"/>
      <c r="O732" s="7"/>
      <c r="P732" s="7"/>
    </row>
    <row r="733" spans="1:16" ht="15.6" customHeight="1">
      <c r="A733" s="7"/>
      <c r="B733" s="7"/>
      <c r="C733" s="29"/>
      <c r="D733" s="7"/>
      <c r="E733" s="7"/>
      <c r="F733" s="7"/>
      <c r="G733" s="7"/>
      <c r="H733" s="69"/>
      <c r="I733" s="65"/>
      <c r="J733" s="65"/>
      <c r="K733" s="69"/>
      <c r="L733" s="69"/>
      <c r="M733" s="7"/>
      <c r="N733" s="7"/>
      <c r="O733" s="7"/>
      <c r="P733" s="7"/>
    </row>
    <row r="734" spans="1:16" ht="15.6" customHeight="1">
      <c r="A734" s="7"/>
      <c r="B734" s="7"/>
      <c r="C734" s="29"/>
      <c r="D734" s="7"/>
      <c r="E734" s="7"/>
      <c r="F734" s="7"/>
      <c r="G734" s="7"/>
      <c r="H734" s="69"/>
      <c r="I734" s="65"/>
      <c r="J734" s="65"/>
      <c r="K734" s="69"/>
      <c r="L734" s="69"/>
      <c r="M734" s="7"/>
      <c r="N734" s="7"/>
      <c r="O734" s="7"/>
      <c r="P734" s="7"/>
    </row>
    <row r="735" spans="1:16" ht="15.6" customHeight="1">
      <c r="A735" s="7"/>
      <c r="B735" s="7"/>
      <c r="C735" s="29"/>
      <c r="D735" s="7"/>
      <c r="E735" s="7"/>
      <c r="F735" s="7"/>
      <c r="G735" s="7"/>
      <c r="H735" s="69"/>
      <c r="I735" s="65"/>
      <c r="J735" s="65"/>
      <c r="K735" s="69"/>
      <c r="L735" s="69"/>
      <c r="M735" s="7"/>
      <c r="N735" s="7"/>
      <c r="O735" s="7"/>
      <c r="P735" s="7"/>
    </row>
    <row r="736" spans="1:16" ht="15.6" customHeight="1">
      <c r="A736" s="7"/>
      <c r="B736" s="7"/>
      <c r="C736" s="29"/>
      <c r="D736" s="7"/>
      <c r="E736" s="7"/>
      <c r="F736" s="7"/>
      <c r="G736" s="7"/>
      <c r="H736" s="69"/>
      <c r="I736" s="65"/>
      <c r="J736" s="65"/>
      <c r="K736" s="69"/>
      <c r="L736" s="69"/>
      <c r="M736" s="7"/>
      <c r="N736" s="7"/>
      <c r="O736" s="7"/>
      <c r="P736" s="7"/>
    </row>
    <row r="737" spans="1:16" ht="15.6" customHeight="1">
      <c r="A737" s="7"/>
      <c r="B737" s="7"/>
      <c r="C737" s="29"/>
      <c r="D737" s="7"/>
      <c r="E737" s="7"/>
      <c r="F737" s="7"/>
      <c r="G737" s="7"/>
      <c r="H737" s="69"/>
      <c r="I737" s="65"/>
      <c r="J737" s="65"/>
      <c r="K737" s="69"/>
      <c r="L737" s="69"/>
      <c r="M737" s="7"/>
      <c r="N737" s="7"/>
      <c r="O737" s="7"/>
      <c r="P737" s="7"/>
    </row>
    <row r="738" spans="1:16" ht="15.6" customHeight="1">
      <c r="A738" s="7"/>
      <c r="B738" s="7"/>
      <c r="C738" s="29"/>
      <c r="D738" s="7"/>
      <c r="E738" s="7"/>
      <c r="F738" s="7"/>
      <c r="G738" s="7"/>
      <c r="H738" s="69"/>
      <c r="I738" s="65"/>
      <c r="J738" s="65"/>
      <c r="K738" s="69"/>
      <c r="L738" s="69"/>
      <c r="M738" s="7"/>
      <c r="N738" s="7"/>
      <c r="O738" s="7"/>
      <c r="P738" s="7"/>
    </row>
    <row r="739" spans="1:16" ht="15.6" customHeight="1">
      <c r="A739" s="7"/>
      <c r="B739" s="7"/>
      <c r="C739" s="29"/>
      <c r="D739" s="7"/>
      <c r="E739" s="7"/>
      <c r="F739" s="7"/>
      <c r="G739" s="7"/>
      <c r="H739" s="69"/>
      <c r="I739" s="65"/>
      <c r="J739" s="65"/>
      <c r="K739" s="69"/>
      <c r="L739" s="69"/>
      <c r="M739" s="7"/>
      <c r="N739" s="7"/>
      <c r="O739" s="7"/>
      <c r="P739" s="7"/>
    </row>
    <row r="740" spans="1:16" ht="15.6" customHeight="1">
      <c r="A740" s="7"/>
      <c r="B740" s="7"/>
      <c r="C740" s="29"/>
      <c r="D740" s="7"/>
      <c r="E740" s="7"/>
      <c r="F740" s="7"/>
      <c r="G740" s="7"/>
      <c r="H740" s="69"/>
      <c r="I740" s="65"/>
      <c r="J740" s="65"/>
      <c r="K740" s="69"/>
      <c r="L740" s="69"/>
      <c r="M740" s="7"/>
      <c r="N740" s="7"/>
      <c r="O740" s="7"/>
      <c r="P740" s="7"/>
    </row>
    <row r="741" spans="1:16" ht="15.6" customHeight="1">
      <c r="A741" s="7"/>
      <c r="B741" s="7"/>
      <c r="C741" s="29"/>
      <c r="D741" s="7"/>
      <c r="E741" s="7"/>
      <c r="F741" s="7"/>
      <c r="G741" s="7"/>
      <c r="H741" s="69"/>
      <c r="I741" s="65"/>
      <c r="J741" s="65"/>
      <c r="K741" s="69"/>
      <c r="L741" s="69"/>
      <c r="M741" s="7"/>
      <c r="N741" s="7"/>
      <c r="O741" s="7"/>
      <c r="P741" s="7"/>
    </row>
    <row r="742" spans="1:16" ht="15.6" customHeight="1">
      <c r="A742" s="7"/>
      <c r="B742" s="7"/>
      <c r="C742" s="29"/>
      <c r="D742" s="7"/>
      <c r="E742" s="7"/>
      <c r="F742" s="7"/>
      <c r="G742" s="7"/>
      <c r="H742" s="69"/>
      <c r="I742" s="65"/>
      <c r="J742" s="65"/>
      <c r="K742" s="69"/>
      <c r="L742" s="69"/>
      <c r="M742" s="7"/>
      <c r="N742" s="7"/>
      <c r="O742" s="7"/>
      <c r="P742" s="7"/>
    </row>
    <row r="743" spans="1:16" ht="15.6" customHeight="1">
      <c r="A743" s="7"/>
      <c r="B743" s="7"/>
      <c r="C743" s="29"/>
      <c r="D743" s="7"/>
      <c r="E743" s="7"/>
      <c r="F743" s="7"/>
      <c r="G743" s="7"/>
      <c r="H743" s="69"/>
      <c r="I743" s="65"/>
      <c r="J743" s="65"/>
      <c r="K743" s="69"/>
      <c r="L743" s="69"/>
      <c r="M743" s="7"/>
      <c r="N743" s="7"/>
      <c r="O743" s="7"/>
      <c r="P743" s="7"/>
    </row>
    <row r="744" spans="1:16" ht="15.6" customHeight="1">
      <c r="A744" s="7"/>
      <c r="B744" s="7"/>
      <c r="C744" s="29"/>
      <c r="D744" s="7"/>
      <c r="E744" s="7"/>
      <c r="F744" s="7"/>
      <c r="G744" s="7"/>
      <c r="H744" s="69"/>
      <c r="I744" s="65"/>
      <c r="J744" s="65"/>
      <c r="K744" s="69"/>
      <c r="L744" s="69"/>
      <c r="M744" s="7"/>
      <c r="N744" s="7"/>
      <c r="O744" s="7"/>
      <c r="P744" s="7"/>
    </row>
    <row r="745" spans="1:16" ht="15.6" customHeight="1">
      <c r="A745" s="7"/>
      <c r="B745" s="7"/>
      <c r="C745" s="29"/>
      <c r="D745" s="7"/>
      <c r="E745" s="7"/>
      <c r="F745" s="7"/>
      <c r="G745" s="7"/>
      <c r="H745" s="69"/>
      <c r="I745" s="65"/>
      <c r="J745" s="65"/>
      <c r="K745" s="69"/>
      <c r="L745" s="69"/>
      <c r="M745" s="7"/>
      <c r="N745" s="7"/>
      <c r="O745" s="7"/>
      <c r="P745" s="7"/>
    </row>
    <row r="746" spans="1:16" ht="15.6" customHeight="1">
      <c r="A746" s="7"/>
      <c r="B746" s="7"/>
      <c r="C746" s="29"/>
      <c r="D746" s="7"/>
      <c r="E746" s="7"/>
      <c r="F746" s="7"/>
      <c r="G746" s="7"/>
      <c r="H746" s="69"/>
      <c r="I746" s="65"/>
      <c r="J746" s="65"/>
      <c r="K746" s="69"/>
      <c r="L746" s="69"/>
      <c r="M746" s="7"/>
      <c r="N746" s="7"/>
      <c r="O746" s="7"/>
      <c r="P746" s="7"/>
    </row>
    <row r="747" spans="1:16" ht="15.6" customHeight="1">
      <c r="A747" s="7"/>
      <c r="B747" s="7"/>
      <c r="C747" s="29"/>
      <c r="D747" s="7"/>
      <c r="E747" s="7"/>
      <c r="F747" s="7"/>
      <c r="G747" s="7"/>
      <c r="H747" s="69"/>
      <c r="I747" s="65"/>
      <c r="J747" s="65"/>
      <c r="K747" s="69"/>
      <c r="L747" s="69"/>
      <c r="M747" s="7"/>
      <c r="N747" s="7"/>
      <c r="O747" s="7"/>
      <c r="P747" s="7"/>
    </row>
    <row r="748" spans="1:16" ht="15.6" customHeight="1">
      <c r="A748" s="7"/>
      <c r="B748" s="7"/>
      <c r="C748" s="29"/>
      <c r="D748" s="7"/>
      <c r="E748" s="7"/>
      <c r="F748" s="7"/>
      <c r="G748" s="7"/>
      <c r="H748" s="69"/>
      <c r="I748" s="65"/>
      <c r="J748" s="65"/>
      <c r="K748" s="69"/>
      <c r="L748" s="69"/>
      <c r="M748" s="7"/>
      <c r="N748" s="7"/>
      <c r="O748" s="7"/>
      <c r="P748" s="7"/>
    </row>
    <row r="749" spans="1:16" ht="15.6" customHeight="1">
      <c r="A749" s="7"/>
      <c r="B749" s="7"/>
      <c r="C749" s="29"/>
      <c r="D749" s="7"/>
      <c r="E749" s="7"/>
      <c r="F749" s="7"/>
      <c r="G749" s="7"/>
      <c r="H749" s="69"/>
      <c r="I749" s="65"/>
      <c r="J749" s="65"/>
      <c r="K749" s="69"/>
      <c r="L749" s="69"/>
      <c r="M749" s="7"/>
      <c r="N749" s="7"/>
      <c r="O749" s="7"/>
      <c r="P749" s="7"/>
    </row>
    <row r="750" spans="1:16" ht="15.6" customHeight="1">
      <c r="A750" s="7"/>
      <c r="B750" s="7"/>
      <c r="C750" s="29"/>
      <c r="D750" s="7"/>
      <c r="E750" s="7"/>
      <c r="F750" s="7"/>
      <c r="G750" s="7"/>
      <c r="H750" s="69"/>
      <c r="I750" s="65"/>
      <c r="J750" s="65"/>
      <c r="K750" s="69"/>
      <c r="L750" s="69"/>
      <c r="M750" s="7"/>
      <c r="N750" s="7"/>
      <c r="O750" s="7"/>
      <c r="P750" s="7"/>
    </row>
    <row r="751" spans="1:16" ht="15.6" customHeight="1">
      <c r="A751" s="7"/>
      <c r="B751" s="7"/>
      <c r="C751" s="29"/>
      <c r="D751" s="7"/>
      <c r="E751" s="7"/>
      <c r="F751" s="7"/>
      <c r="G751" s="7"/>
      <c r="H751" s="69"/>
      <c r="I751" s="65"/>
      <c r="J751" s="65"/>
      <c r="K751" s="69"/>
      <c r="L751" s="69"/>
      <c r="M751" s="7"/>
      <c r="N751" s="7"/>
      <c r="O751" s="7"/>
      <c r="P751" s="7"/>
    </row>
    <row r="752" spans="1:16" ht="15.6" customHeight="1">
      <c r="A752" s="7"/>
      <c r="B752" s="7"/>
      <c r="C752" s="29"/>
      <c r="D752" s="7"/>
      <c r="E752" s="7"/>
      <c r="F752" s="7"/>
      <c r="G752" s="7"/>
      <c r="H752" s="69"/>
      <c r="I752" s="65"/>
      <c r="J752" s="65"/>
      <c r="K752" s="69"/>
      <c r="L752" s="69"/>
      <c r="M752" s="7"/>
      <c r="N752" s="7"/>
      <c r="O752" s="7"/>
      <c r="P752" s="7"/>
    </row>
    <row r="753" spans="1:16" ht="15.6" customHeight="1">
      <c r="A753" s="7"/>
      <c r="B753" s="7"/>
      <c r="C753" s="29"/>
      <c r="D753" s="7"/>
      <c r="E753" s="7"/>
      <c r="F753" s="7"/>
      <c r="G753" s="7"/>
      <c r="H753" s="69"/>
      <c r="I753" s="65"/>
      <c r="J753" s="65"/>
      <c r="K753" s="69"/>
      <c r="L753" s="69"/>
      <c r="M753" s="7"/>
      <c r="N753" s="7"/>
      <c r="O753" s="7"/>
      <c r="P753" s="7"/>
    </row>
    <row r="754" spans="1:16" ht="15.6" customHeight="1">
      <c r="A754" s="7"/>
      <c r="B754" s="7"/>
      <c r="C754" s="29"/>
      <c r="D754" s="7"/>
      <c r="E754" s="7"/>
      <c r="F754" s="7"/>
      <c r="G754" s="7"/>
      <c r="H754" s="69"/>
      <c r="I754" s="65"/>
      <c r="J754" s="65"/>
      <c r="K754" s="69"/>
      <c r="L754" s="69"/>
      <c r="M754" s="7"/>
      <c r="N754" s="7"/>
      <c r="O754" s="7"/>
      <c r="P754" s="7"/>
    </row>
    <row r="755" spans="1:16" ht="15.6" customHeight="1">
      <c r="A755" s="7"/>
      <c r="B755" s="7"/>
      <c r="C755" s="29"/>
      <c r="D755" s="7"/>
      <c r="E755" s="7"/>
      <c r="F755" s="7"/>
      <c r="G755" s="7"/>
      <c r="H755" s="69"/>
      <c r="I755" s="65"/>
      <c r="J755" s="65"/>
      <c r="K755" s="69"/>
      <c r="L755" s="69"/>
      <c r="M755" s="7"/>
      <c r="N755" s="7"/>
      <c r="O755" s="7"/>
      <c r="P755" s="7"/>
    </row>
    <row r="756" spans="1:16" ht="15.6" customHeight="1">
      <c r="A756" s="7"/>
      <c r="B756" s="7"/>
      <c r="C756" s="29"/>
      <c r="D756" s="7"/>
      <c r="E756" s="7"/>
      <c r="F756" s="7"/>
      <c r="G756" s="7"/>
      <c r="H756" s="69"/>
      <c r="I756" s="65"/>
      <c r="J756" s="65"/>
      <c r="K756" s="69"/>
      <c r="L756" s="69"/>
      <c r="M756" s="7"/>
      <c r="N756" s="7"/>
      <c r="O756" s="7"/>
      <c r="P756" s="7"/>
    </row>
    <row r="757" spans="1:16" ht="15.6" customHeight="1">
      <c r="A757" s="7"/>
      <c r="B757" s="7"/>
      <c r="C757" s="29"/>
      <c r="D757" s="7"/>
      <c r="E757" s="7"/>
      <c r="F757" s="7"/>
      <c r="G757" s="7"/>
      <c r="H757" s="69"/>
      <c r="I757" s="65"/>
      <c r="J757" s="65"/>
      <c r="K757" s="69"/>
      <c r="L757" s="69"/>
      <c r="M757" s="7"/>
      <c r="N757" s="7"/>
      <c r="O757" s="7"/>
      <c r="P757" s="7"/>
    </row>
    <row r="758" spans="1:16" ht="15.6" customHeight="1">
      <c r="A758" s="7"/>
      <c r="B758" s="7"/>
      <c r="C758" s="29"/>
      <c r="D758" s="7"/>
      <c r="E758" s="7"/>
      <c r="F758" s="7"/>
      <c r="G758" s="7"/>
      <c r="H758" s="69"/>
      <c r="I758" s="65"/>
      <c r="J758" s="65"/>
      <c r="K758" s="69"/>
      <c r="L758" s="69"/>
      <c r="M758" s="7"/>
      <c r="N758" s="7"/>
      <c r="O758" s="7"/>
      <c r="P758" s="7"/>
    </row>
    <row r="759" spans="1:16" ht="15.6" customHeight="1">
      <c r="A759" s="7"/>
      <c r="B759" s="7"/>
      <c r="C759" s="29"/>
      <c r="D759" s="7"/>
      <c r="E759" s="7"/>
      <c r="F759" s="7"/>
      <c r="G759" s="7"/>
      <c r="H759" s="69"/>
      <c r="I759" s="65"/>
      <c r="J759" s="65"/>
      <c r="K759" s="69"/>
      <c r="L759" s="69"/>
      <c r="M759" s="7"/>
      <c r="N759" s="7"/>
      <c r="O759" s="7"/>
      <c r="P759" s="7"/>
    </row>
    <row r="760" spans="1:16" ht="15.6" customHeight="1">
      <c r="A760" s="7"/>
      <c r="B760" s="7"/>
      <c r="C760" s="29"/>
      <c r="D760" s="7"/>
      <c r="E760" s="7"/>
      <c r="F760" s="7"/>
      <c r="G760" s="7"/>
      <c r="H760" s="69"/>
      <c r="I760" s="65"/>
      <c r="J760" s="65"/>
      <c r="K760" s="69"/>
      <c r="L760" s="69"/>
      <c r="M760" s="7"/>
      <c r="N760" s="7"/>
      <c r="O760" s="7"/>
      <c r="P760" s="7"/>
    </row>
    <row r="761" spans="1:16" ht="15.6" customHeight="1">
      <c r="A761" s="7"/>
      <c r="B761" s="7"/>
      <c r="C761" s="29"/>
      <c r="D761" s="7"/>
      <c r="E761" s="7"/>
      <c r="F761" s="7"/>
      <c r="G761" s="7"/>
      <c r="H761" s="69"/>
      <c r="I761" s="65"/>
      <c r="J761" s="65"/>
      <c r="K761" s="69"/>
      <c r="L761" s="69"/>
      <c r="M761" s="7"/>
      <c r="N761" s="7"/>
      <c r="O761" s="7"/>
      <c r="P761" s="7"/>
    </row>
    <row r="762" spans="1:16" ht="15.6" customHeight="1">
      <c r="A762" s="7"/>
      <c r="B762" s="7"/>
      <c r="C762" s="29"/>
      <c r="D762" s="7"/>
      <c r="E762" s="7"/>
      <c r="F762" s="7"/>
      <c r="G762" s="7"/>
      <c r="H762" s="69"/>
      <c r="I762" s="65"/>
      <c r="J762" s="65"/>
      <c r="K762" s="69"/>
      <c r="L762" s="69"/>
      <c r="M762" s="7"/>
      <c r="N762" s="7"/>
      <c r="O762" s="7"/>
      <c r="P762" s="7"/>
    </row>
    <row r="763" spans="1:16" ht="15.6" customHeight="1">
      <c r="A763" s="7"/>
      <c r="B763" s="7"/>
      <c r="C763" s="29"/>
      <c r="D763" s="7"/>
      <c r="E763" s="7"/>
      <c r="F763" s="7"/>
      <c r="G763" s="7"/>
      <c r="H763" s="69"/>
      <c r="I763" s="65"/>
      <c r="J763" s="65"/>
      <c r="K763" s="69"/>
      <c r="L763" s="69"/>
      <c r="M763" s="7"/>
      <c r="N763" s="7"/>
      <c r="O763" s="7"/>
      <c r="P763" s="7"/>
    </row>
    <row r="764" spans="1:16" ht="15.6" customHeight="1">
      <c r="A764" s="7"/>
      <c r="B764" s="7"/>
      <c r="C764" s="29"/>
      <c r="D764" s="7"/>
      <c r="E764" s="7"/>
      <c r="F764" s="7"/>
      <c r="G764" s="7"/>
      <c r="H764" s="69"/>
      <c r="I764" s="65"/>
      <c r="J764" s="65"/>
      <c r="K764" s="69"/>
      <c r="L764" s="69"/>
      <c r="M764" s="7"/>
      <c r="N764" s="7"/>
      <c r="O764" s="7"/>
      <c r="P764" s="7"/>
    </row>
    <row r="765" spans="1:16" ht="15.6" customHeight="1">
      <c r="A765" s="7"/>
      <c r="B765" s="7"/>
      <c r="C765" s="29"/>
      <c r="D765" s="7"/>
      <c r="E765" s="7"/>
      <c r="F765" s="7"/>
      <c r="G765" s="7"/>
      <c r="H765" s="69"/>
      <c r="I765" s="65"/>
      <c r="J765" s="65"/>
      <c r="K765" s="69"/>
      <c r="L765" s="69"/>
      <c r="M765" s="7"/>
      <c r="N765" s="7"/>
      <c r="O765" s="7"/>
      <c r="P765" s="7"/>
    </row>
    <row r="766" spans="1:16" ht="15.6" customHeight="1">
      <c r="A766" s="7"/>
      <c r="B766" s="7"/>
      <c r="C766" s="29"/>
      <c r="D766" s="7"/>
      <c r="E766" s="7"/>
      <c r="F766" s="7"/>
      <c r="G766" s="7"/>
      <c r="H766" s="69"/>
      <c r="I766" s="65"/>
      <c r="J766" s="65"/>
      <c r="K766" s="69"/>
      <c r="L766" s="69"/>
      <c r="M766" s="7"/>
      <c r="N766" s="7"/>
      <c r="O766" s="7"/>
      <c r="P766" s="7"/>
    </row>
    <row r="767" spans="1:16" ht="15.6" customHeight="1">
      <c r="A767" s="7"/>
      <c r="B767" s="7"/>
      <c r="C767" s="29"/>
      <c r="D767" s="7"/>
      <c r="E767" s="7"/>
      <c r="F767" s="7"/>
      <c r="G767" s="7"/>
      <c r="H767" s="69"/>
      <c r="I767" s="65"/>
      <c r="J767" s="65"/>
      <c r="K767" s="69"/>
      <c r="L767" s="69"/>
      <c r="M767" s="7"/>
      <c r="N767" s="7"/>
      <c r="O767" s="7"/>
      <c r="P767" s="7"/>
    </row>
    <row r="768" spans="1:16" ht="15.6" customHeight="1">
      <c r="A768" s="7"/>
      <c r="B768" s="7"/>
      <c r="C768" s="29"/>
      <c r="D768" s="7"/>
      <c r="E768" s="7"/>
      <c r="F768" s="7"/>
      <c r="G768" s="7"/>
      <c r="H768" s="69"/>
      <c r="I768" s="65"/>
      <c r="J768" s="65"/>
      <c r="K768" s="69"/>
      <c r="L768" s="69"/>
      <c r="M768" s="7"/>
      <c r="N768" s="7"/>
      <c r="O768" s="7"/>
      <c r="P768" s="7"/>
    </row>
    <row r="769" spans="1:16" ht="15.6" customHeight="1">
      <c r="A769" s="7"/>
      <c r="B769" s="7"/>
      <c r="C769" s="29"/>
      <c r="D769" s="7"/>
      <c r="E769" s="7"/>
      <c r="F769" s="7"/>
      <c r="G769" s="7"/>
      <c r="H769" s="69"/>
      <c r="I769" s="65"/>
      <c r="J769" s="65"/>
      <c r="K769" s="69"/>
      <c r="L769" s="69"/>
      <c r="M769" s="7"/>
      <c r="N769" s="7"/>
      <c r="O769" s="7"/>
      <c r="P769" s="7"/>
    </row>
    <row r="770" spans="1:16" ht="15.6" customHeight="1">
      <c r="A770" s="7"/>
      <c r="B770" s="7"/>
      <c r="C770" s="29"/>
      <c r="D770" s="7"/>
      <c r="E770" s="7"/>
      <c r="F770" s="7"/>
      <c r="G770" s="7"/>
      <c r="H770" s="69"/>
      <c r="I770" s="65"/>
      <c r="J770" s="65"/>
      <c r="K770" s="69"/>
      <c r="L770" s="69"/>
      <c r="M770" s="7"/>
      <c r="N770" s="7"/>
      <c r="O770" s="7"/>
      <c r="P770" s="7"/>
    </row>
    <row r="771" spans="1:16" ht="15.6" customHeight="1">
      <c r="A771" s="7"/>
      <c r="B771" s="7"/>
      <c r="C771" s="29"/>
      <c r="D771" s="7"/>
      <c r="E771" s="7"/>
      <c r="F771" s="7"/>
      <c r="G771" s="7"/>
      <c r="H771" s="69"/>
      <c r="I771" s="65"/>
      <c r="J771" s="65"/>
      <c r="K771" s="69"/>
      <c r="L771" s="69"/>
      <c r="M771" s="7"/>
      <c r="N771" s="7"/>
      <c r="O771" s="7"/>
      <c r="P771" s="7"/>
    </row>
    <row r="772" spans="1:16" ht="15.6" customHeight="1">
      <c r="A772" s="7"/>
      <c r="B772" s="7"/>
      <c r="C772" s="29"/>
      <c r="D772" s="7"/>
      <c r="E772" s="7"/>
      <c r="F772" s="7"/>
      <c r="G772" s="7"/>
      <c r="H772" s="69"/>
      <c r="I772" s="65"/>
      <c r="J772" s="65"/>
      <c r="K772" s="69"/>
      <c r="L772" s="69"/>
      <c r="M772" s="7"/>
      <c r="N772" s="7"/>
      <c r="O772" s="7"/>
      <c r="P772" s="7"/>
    </row>
    <row r="773" spans="1:16" ht="15.6" customHeight="1">
      <c r="A773" s="7"/>
      <c r="B773" s="7"/>
      <c r="C773" s="29"/>
      <c r="D773" s="7"/>
      <c r="E773" s="7"/>
      <c r="F773" s="7"/>
      <c r="G773" s="7"/>
      <c r="H773" s="69"/>
      <c r="I773" s="65"/>
      <c r="J773" s="65"/>
      <c r="K773" s="69"/>
      <c r="L773" s="69"/>
      <c r="M773" s="7"/>
      <c r="N773" s="7"/>
      <c r="O773" s="7"/>
      <c r="P773" s="7"/>
    </row>
    <row r="774" spans="1:16" ht="15.6" customHeight="1">
      <c r="A774" s="7"/>
      <c r="B774" s="7"/>
      <c r="C774" s="29"/>
      <c r="D774" s="7"/>
      <c r="E774" s="7"/>
      <c r="F774" s="7"/>
      <c r="G774" s="7"/>
      <c r="H774" s="69"/>
      <c r="I774" s="65"/>
      <c r="J774" s="65"/>
      <c r="K774" s="69"/>
      <c r="L774" s="69"/>
      <c r="M774" s="7"/>
      <c r="N774" s="7"/>
      <c r="O774" s="7"/>
      <c r="P774" s="7"/>
    </row>
    <row r="775" spans="1:16" ht="15.6" customHeight="1">
      <c r="A775" s="7"/>
      <c r="B775" s="7"/>
      <c r="C775" s="29"/>
      <c r="D775" s="7"/>
      <c r="E775" s="7"/>
      <c r="F775" s="7"/>
      <c r="G775" s="7"/>
      <c r="H775" s="69"/>
      <c r="I775" s="65"/>
      <c r="J775" s="65"/>
      <c r="K775" s="69"/>
      <c r="L775" s="69"/>
      <c r="M775" s="7"/>
      <c r="N775" s="7"/>
      <c r="O775" s="7"/>
      <c r="P775" s="7"/>
    </row>
    <row r="776" spans="1:16" ht="15.6" customHeight="1">
      <c r="A776" s="7"/>
      <c r="B776" s="7"/>
      <c r="C776" s="29"/>
      <c r="D776" s="7"/>
      <c r="E776" s="7"/>
      <c r="F776" s="7"/>
      <c r="G776" s="7"/>
      <c r="H776" s="69"/>
      <c r="I776" s="65"/>
      <c r="J776" s="65"/>
      <c r="K776" s="69"/>
      <c r="L776" s="69"/>
      <c r="M776" s="7"/>
      <c r="N776" s="7"/>
      <c r="O776" s="7"/>
      <c r="P776" s="7"/>
    </row>
    <row r="777" spans="1:16" ht="15.6" customHeight="1">
      <c r="A777" s="7"/>
      <c r="B777" s="7"/>
      <c r="C777" s="29"/>
      <c r="D777" s="7"/>
      <c r="E777" s="7"/>
      <c r="F777" s="7"/>
      <c r="G777" s="7"/>
      <c r="H777" s="69"/>
      <c r="I777" s="65"/>
      <c r="J777" s="65"/>
      <c r="K777" s="69"/>
      <c r="L777" s="69"/>
      <c r="M777" s="7"/>
      <c r="N777" s="7"/>
      <c r="O777" s="7"/>
      <c r="P777" s="7"/>
    </row>
    <row r="778" spans="1:16" ht="15.6" customHeight="1">
      <c r="A778" s="7"/>
      <c r="B778" s="7"/>
      <c r="C778" s="29"/>
      <c r="D778" s="7"/>
      <c r="E778" s="7"/>
      <c r="F778" s="7"/>
      <c r="G778" s="7"/>
      <c r="H778" s="69"/>
      <c r="I778" s="65"/>
      <c r="J778" s="65"/>
      <c r="K778" s="69"/>
      <c r="L778" s="69"/>
      <c r="M778" s="7"/>
      <c r="N778" s="7"/>
      <c r="O778" s="7"/>
      <c r="P778" s="7"/>
    </row>
    <row r="779" spans="1:16" ht="15.6" customHeight="1">
      <c r="A779" s="7"/>
      <c r="B779" s="7"/>
      <c r="C779" s="29"/>
      <c r="D779" s="7"/>
      <c r="E779" s="7"/>
      <c r="F779" s="7"/>
      <c r="G779" s="7"/>
      <c r="H779" s="69"/>
      <c r="I779" s="65"/>
      <c r="J779" s="65"/>
      <c r="K779" s="69"/>
      <c r="L779" s="69"/>
      <c r="M779" s="7"/>
      <c r="N779" s="7"/>
      <c r="O779" s="7"/>
      <c r="P779" s="7"/>
    </row>
    <row r="780" spans="1:16" ht="15.6" customHeight="1">
      <c r="A780" s="7"/>
      <c r="B780" s="7"/>
      <c r="C780" s="29"/>
      <c r="D780" s="7"/>
      <c r="E780" s="7"/>
      <c r="F780" s="7"/>
      <c r="G780" s="7"/>
      <c r="H780" s="69"/>
      <c r="I780" s="65"/>
      <c r="J780" s="65"/>
      <c r="K780" s="69"/>
      <c r="L780" s="69"/>
      <c r="M780" s="7"/>
      <c r="N780" s="7"/>
      <c r="O780" s="7"/>
      <c r="P780" s="7"/>
    </row>
    <row r="781" spans="1:16" ht="15.6" customHeight="1">
      <c r="A781" s="7"/>
      <c r="B781" s="7"/>
      <c r="C781" s="29"/>
      <c r="D781" s="7"/>
      <c r="E781" s="7"/>
      <c r="F781" s="7"/>
      <c r="G781" s="7"/>
      <c r="H781" s="69"/>
      <c r="I781" s="65"/>
      <c r="J781" s="65"/>
      <c r="K781" s="69"/>
      <c r="L781" s="69"/>
      <c r="M781" s="7"/>
      <c r="N781" s="7"/>
      <c r="O781" s="7"/>
      <c r="P781" s="7"/>
    </row>
    <row r="782" spans="1:16" ht="15.6" customHeight="1">
      <c r="A782" s="7"/>
      <c r="B782" s="7"/>
      <c r="C782" s="29"/>
      <c r="D782" s="7"/>
      <c r="E782" s="7"/>
      <c r="F782" s="7"/>
      <c r="G782" s="7"/>
      <c r="H782" s="69"/>
      <c r="I782" s="65"/>
      <c r="J782" s="65"/>
      <c r="K782" s="69"/>
      <c r="L782" s="69"/>
      <c r="M782" s="7"/>
      <c r="N782" s="7"/>
      <c r="O782" s="7"/>
      <c r="P782" s="7"/>
    </row>
    <row r="783" spans="1:16" ht="15.6" customHeight="1">
      <c r="A783" s="7"/>
      <c r="B783" s="7"/>
      <c r="C783" s="29"/>
      <c r="D783" s="7"/>
      <c r="E783" s="7"/>
      <c r="F783" s="7"/>
      <c r="G783" s="7"/>
      <c r="H783" s="69"/>
      <c r="I783" s="65"/>
      <c r="J783" s="65"/>
      <c r="K783" s="69"/>
      <c r="L783" s="69"/>
      <c r="M783" s="7"/>
      <c r="N783" s="7"/>
      <c r="O783" s="7"/>
      <c r="P783" s="7"/>
    </row>
    <row r="784" spans="1:16" ht="15.6" customHeight="1">
      <c r="A784" s="7"/>
      <c r="B784" s="7"/>
      <c r="C784" s="29"/>
      <c r="D784" s="7"/>
      <c r="E784" s="7"/>
      <c r="F784" s="7"/>
      <c r="G784" s="7"/>
      <c r="H784" s="69"/>
      <c r="I784" s="65"/>
      <c r="J784" s="65"/>
      <c r="K784" s="69"/>
      <c r="L784" s="69"/>
      <c r="M784" s="7"/>
      <c r="N784" s="7"/>
      <c r="O784" s="7"/>
      <c r="P784" s="7"/>
    </row>
    <row r="785" spans="1:16" ht="15.6" customHeight="1">
      <c r="A785" s="7"/>
      <c r="B785" s="7"/>
      <c r="C785" s="29"/>
      <c r="D785" s="7"/>
      <c r="E785" s="7"/>
      <c r="F785" s="7"/>
      <c r="G785" s="7"/>
      <c r="H785" s="69"/>
      <c r="I785" s="65"/>
      <c r="J785" s="65"/>
      <c r="K785" s="69"/>
      <c r="L785" s="69"/>
      <c r="M785" s="7"/>
      <c r="N785" s="7"/>
      <c r="O785" s="7"/>
      <c r="P785" s="7"/>
    </row>
    <row r="786" spans="1:16" ht="15.6" customHeight="1">
      <c r="A786" s="7"/>
      <c r="B786" s="7"/>
      <c r="C786" s="29"/>
      <c r="D786" s="7"/>
      <c r="E786" s="7"/>
      <c r="F786" s="7"/>
      <c r="G786" s="7"/>
      <c r="H786" s="69"/>
      <c r="I786" s="65"/>
      <c r="J786" s="65"/>
      <c r="K786" s="69"/>
      <c r="L786" s="69"/>
      <c r="M786" s="7"/>
      <c r="N786" s="7"/>
      <c r="O786" s="7"/>
      <c r="P786" s="7"/>
    </row>
    <row r="787" spans="1:16" ht="15.6" customHeight="1">
      <c r="A787" s="7"/>
      <c r="B787" s="7"/>
      <c r="C787" s="29"/>
      <c r="D787" s="7"/>
      <c r="E787" s="7"/>
      <c r="F787" s="7"/>
      <c r="G787" s="7"/>
      <c r="H787" s="69"/>
      <c r="I787" s="65"/>
      <c r="J787" s="65"/>
      <c r="K787" s="69"/>
      <c r="L787" s="69"/>
      <c r="M787" s="7"/>
      <c r="N787" s="7"/>
      <c r="O787" s="7"/>
      <c r="P787" s="7"/>
    </row>
    <row r="788" spans="1:16" ht="15.6" customHeight="1">
      <c r="A788" s="7"/>
      <c r="B788" s="7"/>
      <c r="C788" s="29"/>
      <c r="D788" s="7"/>
      <c r="E788" s="7"/>
      <c r="F788" s="7"/>
      <c r="G788" s="7"/>
      <c r="H788" s="69"/>
      <c r="I788" s="65"/>
      <c r="J788" s="65"/>
      <c r="K788" s="69"/>
      <c r="L788" s="69"/>
      <c r="M788" s="7"/>
      <c r="N788" s="7"/>
      <c r="O788" s="7"/>
      <c r="P788" s="7"/>
    </row>
    <row r="789" spans="1:16" ht="15.6" customHeight="1">
      <c r="A789" s="7"/>
      <c r="B789" s="7"/>
      <c r="C789" s="29"/>
      <c r="D789" s="7"/>
      <c r="E789" s="7"/>
      <c r="F789" s="7"/>
      <c r="G789" s="7"/>
      <c r="H789" s="69"/>
      <c r="I789" s="65"/>
      <c r="J789" s="65"/>
      <c r="K789" s="69"/>
      <c r="L789" s="69"/>
      <c r="M789" s="7"/>
      <c r="N789" s="7"/>
      <c r="O789" s="7"/>
      <c r="P789" s="7"/>
    </row>
    <row r="790" spans="1:16" ht="15.6" customHeight="1">
      <c r="A790" s="7"/>
      <c r="B790" s="7"/>
      <c r="C790" s="29"/>
      <c r="D790" s="7"/>
      <c r="E790" s="7"/>
      <c r="F790" s="7"/>
      <c r="G790" s="7"/>
      <c r="H790" s="69"/>
      <c r="I790" s="65"/>
      <c r="J790" s="65"/>
      <c r="K790" s="69"/>
      <c r="L790" s="69"/>
      <c r="M790" s="7"/>
      <c r="N790" s="7"/>
      <c r="O790" s="7"/>
      <c r="P790" s="7"/>
    </row>
    <row r="791" spans="1:16" ht="15.6" customHeight="1">
      <c r="A791" s="7"/>
      <c r="B791" s="7"/>
      <c r="C791" s="29"/>
      <c r="D791" s="7"/>
      <c r="E791" s="7"/>
      <c r="F791" s="7"/>
      <c r="G791" s="7"/>
      <c r="H791" s="69"/>
      <c r="I791" s="65"/>
      <c r="J791" s="65"/>
      <c r="K791" s="69"/>
      <c r="L791" s="69"/>
      <c r="M791" s="7"/>
      <c r="N791" s="7"/>
      <c r="O791" s="7"/>
      <c r="P791" s="7"/>
    </row>
    <row r="792" spans="1:16" ht="15.6" customHeight="1">
      <c r="A792" s="7"/>
      <c r="B792" s="7"/>
      <c r="C792" s="29"/>
      <c r="D792" s="7"/>
      <c r="E792" s="7"/>
      <c r="F792" s="7"/>
      <c r="G792" s="7"/>
      <c r="H792" s="69"/>
      <c r="I792" s="65"/>
      <c r="J792" s="65"/>
      <c r="K792" s="69"/>
      <c r="L792" s="69"/>
      <c r="M792" s="7"/>
      <c r="N792" s="7"/>
      <c r="O792" s="7"/>
      <c r="P792" s="7"/>
    </row>
    <row r="793" spans="1:16" ht="15.6" customHeight="1">
      <c r="A793" s="7"/>
      <c r="B793" s="7"/>
      <c r="C793" s="29"/>
      <c r="D793" s="7"/>
      <c r="E793" s="7"/>
      <c r="F793" s="7"/>
      <c r="G793" s="7"/>
      <c r="H793" s="69"/>
      <c r="I793" s="65"/>
      <c r="J793" s="65"/>
      <c r="K793" s="69"/>
      <c r="L793" s="69"/>
      <c r="M793" s="7"/>
      <c r="N793" s="7"/>
      <c r="O793" s="7"/>
      <c r="P793" s="7"/>
    </row>
    <row r="794" spans="1:16" ht="15.6" customHeight="1">
      <c r="A794" s="7"/>
      <c r="B794" s="7"/>
      <c r="C794" s="29"/>
      <c r="D794" s="7"/>
      <c r="E794" s="7"/>
      <c r="F794" s="7"/>
      <c r="G794" s="7"/>
      <c r="H794" s="69"/>
      <c r="I794" s="65"/>
      <c r="J794" s="65"/>
      <c r="K794" s="69"/>
      <c r="L794" s="69"/>
      <c r="M794" s="7"/>
      <c r="N794" s="7"/>
      <c r="O794" s="7"/>
      <c r="P794" s="7"/>
    </row>
    <row r="795" spans="1:16" ht="15.6" customHeight="1">
      <c r="A795" s="7"/>
      <c r="B795" s="7"/>
      <c r="C795" s="29"/>
      <c r="D795" s="7"/>
      <c r="E795" s="7"/>
      <c r="F795" s="7"/>
      <c r="G795" s="7"/>
      <c r="H795" s="69"/>
      <c r="I795" s="65"/>
      <c r="J795" s="65"/>
      <c r="K795" s="69"/>
      <c r="L795" s="69"/>
      <c r="M795" s="7"/>
      <c r="N795" s="7"/>
      <c r="O795" s="7"/>
      <c r="P795" s="7"/>
    </row>
    <row r="796" spans="1:16" ht="15.6" customHeight="1">
      <c r="A796" s="7"/>
      <c r="B796" s="7"/>
      <c r="C796" s="29"/>
      <c r="D796" s="7"/>
      <c r="E796" s="7"/>
      <c r="F796" s="7"/>
      <c r="G796" s="7"/>
      <c r="H796" s="69"/>
      <c r="I796" s="65"/>
      <c r="J796" s="65"/>
      <c r="K796" s="69"/>
      <c r="L796" s="69"/>
      <c r="M796" s="7"/>
      <c r="N796" s="7"/>
      <c r="O796" s="7"/>
      <c r="P796" s="7"/>
    </row>
    <row r="797" spans="1:16" ht="15.6" customHeight="1">
      <c r="A797" s="7"/>
      <c r="B797" s="7"/>
      <c r="C797" s="29"/>
      <c r="D797" s="7"/>
      <c r="E797" s="7"/>
      <c r="F797" s="7"/>
      <c r="G797" s="7"/>
      <c r="H797" s="69"/>
      <c r="I797" s="65"/>
      <c r="J797" s="65"/>
      <c r="K797" s="69"/>
      <c r="L797" s="69"/>
      <c r="M797" s="7"/>
      <c r="N797" s="7"/>
      <c r="O797" s="7"/>
      <c r="P797" s="7"/>
    </row>
    <row r="798" spans="1:16" ht="15.6" customHeight="1">
      <c r="A798" s="7"/>
      <c r="B798" s="7"/>
      <c r="C798" s="29"/>
      <c r="D798" s="7"/>
      <c r="E798" s="7"/>
      <c r="F798" s="7"/>
      <c r="G798" s="7"/>
      <c r="H798" s="69"/>
      <c r="I798" s="65"/>
      <c r="J798" s="65"/>
      <c r="K798" s="69"/>
      <c r="L798" s="69"/>
      <c r="M798" s="7"/>
      <c r="N798" s="7"/>
      <c r="O798" s="7"/>
      <c r="P798" s="7"/>
    </row>
    <row r="799" spans="1:16" ht="15.6" customHeight="1">
      <c r="A799" s="7"/>
      <c r="B799" s="7"/>
      <c r="C799" s="29"/>
      <c r="D799" s="7"/>
      <c r="E799" s="7"/>
      <c r="F799" s="7"/>
      <c r="G799" s="7"/>
      <c r="H799" s="69"/>
      <c r="I799" s="65"/>
      <c r="J799" s="65"/>
      <c r="K799" s="69"/>
      <c r="L799" s="69"/>
      <c r="M799" s="7"/>
      <c r="N799" s="7"/>
      <c r="O799" s="7"/>
      <c r="P799" s="7"/>
    </row>
    <row r="800" spans="1:16" ht="15.6" customHeight="1">
      <c r="A800" s="7"/>
      <c r="B800" s="7"/>
      <c r="C800" s="29"/>
      <c r="D800" s="7"/>
      <c r="E800" s="7"/>
      <c r="F800" s="7"/>
      <c r="G800" s="7"/>
      <c r="H800" s="69"/>
      <c r="I800" s="65"/>
      <c r="J800" s="65"/>
      <c r="K800" s="69"/>
      <c r="L800" s="69"/>
      <c r="M800" s="7"/>
      <c r="N800" s="7"/>
      <c r="O800" s="7"/>
      <c r="P800" s="7"/>
    </row>
    <row r="801" spans="1:16" ht="15.6" customHeight="1">
      <c r="A801" s="7"/>
      <c r="B801" s="7"/>
      <c r="C801" s="29"/>
      <c r="D801" s="7"/>
      <c r="E801" s="7"/>
      <c r="F801" s="7"/>
      <c r="G801" s="7"/>
      <c r="H801" s="69"/>
      <c r="I801" s="65"/>
      <c r="J801" s="65"/>
      <c r="K801" s="69"/>
      <c r="L801" s="69"/>
      <c r="M801" s="7"/>
      <c r="N801" s="7"/>
      <c r="O801" s="7"/>
      <c r="P801" s="7"/>
    </row>
    <row r="802" spans="1:16" ht="15.6" customHeight="1">
      <c r="A802" s="7"/>
      <c r="B802" s="7"/>
      <c r="C802" s="29"/>
      <c r="D802" s="7"/>
      <c r="E802" s="7"/>
      <c r="F802" s="7"/>
      <c r="G802" s="7"/>
      <c r="H802" s="69"/>
      <c r="I802" s="65"/>
      <c r="J802" s="65"/>
      <c r="K802" s="69"/>
      <c r="L802" s="69"/>
      <c r="M802" s="7"/>
      <c r="N802" s="7"/>
      <c r="O802" s="7"/>
      <c r="P802" s="7"/>
    </row>
    <row r="803" spans="1:16" ht="15.6" customHeight="1">
      <c r="A803" s="7"/>
      <c r="B803" s="7"/>
      <c r="C803" s="29"/>
      <c r="D803" s="7"/>
      <c r="E803" s="7"/>
      <c r="F803" s="7"/>
      <c r="G803" s="7"/>
      <c r="H803" s="69"/>
      <c r="I803" s="65"/>
      <c r="J803" s="65"/>
      <c r="K803" s="69"/>
      <c r="L803" s="69"/>
      <c r="M803" s="7"/>
      <c r="N803" s="7"/>
      <c r="O803" s="7"/>
      <c r="P803" s="7"/>
    </row>
    <row r="804" spans="1:16" ht="15.6" customHeight="1">
      <c r="A804" s="7"/>
      <c r="B804" s="7"/>
      <c r="C804" s="29"/>
      <c r="D804" s="7"/>
      <c r="E804" s="7"/>
      <c r="F804" s="7"/>
      <c r="G804" s="7"/>
      <c r="H804" s="69"/>
      <c r="I804" s="65"/>
      <c r="J804" s="65"/>
      <c r="K804" s="69"/>
      <c r="L804" s="69"/>
      <c r="M804" s="7"/>
      <c r="N804" s="7"/>
      <c r="O804" s="7"/>
      <c r="P804" s="7"/>
    </row>
    <row r="805" spans="1:16" ht="15.6" customHeight="1">
      <c r="A805" s="7"/>
      <c r="B805" s="7"/>
      <c r="C805" s="29"/>
      <c r="D805" s="7"/>
      <c r="E805" s="7"/>
      <c r="F805" s="7"/>
      <c r="G805" s="7"/>
      <c r="H805" s="69"/>
      <c r="I805" s="65"/>
      <c r="J805" s="65"/>
      <c r="K805" s="69"/>
      <c r="L805" s="69"/>
      <c r="M805" s="7"/>
      <c r="N805" s="7"/>
      <c r="O805" s="7"/>
      <c r="P805" s="7"/>
    </row>
    <row r="806" spans="1:16" ht="15.6" customHeight="1">
      <c r="A806" s="7"/>
      <c r="B806" s="7"/>
      <c r="C806" s="29"/>
      <c r="D806" s="7"/>
      <c r="E806" s="7"/>
      <c r="F806" s="7"/>
      <c r="G806" s="7"/>
      <c r="H806" s="69"/>
      <c r="I806" s="65"/>
      <c r="J806" s="65"/>
      <c r="K806" s="69"/>
      <c r="L806" s="69"/>
      <c r="M806" s="7"/>
      <c r="N806" s="7"/>
      <c r="O806" s="7"/>
      <c r="P806" s="7"/>
    </row>
    <row r="807" spans="1:16" ht="15.6" customHeight="1">
      <c r="A807" s="7"/>
      <c r="B807" s="7"/>
      <c r="C807" s="29"/>
      <c r="D807" s="7"/>
      <c r="E807" s="7"/>
      <c r="F807" s="7"/>
      <c r="G807" s="7"/>
      <c r="H807" s="69"/>
      <c r="I807" s="65"/>
      <c r="J807" s="65"/>
      <c r="K807" s="69"/>
      <c r="L807" s="69"/>
      <c r="M807" s="7"/>
      <c r="N807" s="7"/>
      <c r="O807" s="7"/>
      <c r="P807" s="7"/>
    </row>
    <row r="808" spans="1:16" ht="15.6" customHeight="1">
      <c r="A808" s="7"/>
      <c r="B808" s="7"/>
      <c r="C808" s="29"/>
      <c r="D808" s="7"/>
      <c r="E808" s="7"/>
      <c r="F808" s="7"/>
      <c r="G808" s="7"/>
      <c r="H808" s="69"/>
      <c r="I808" s="65"/>
      <c r="J808" s="65"/>
      <c r="K808" s="69"/>
      <c r="L808" s="69"/>
      <c r="M808" s="7"/>
      <c r="N808" s="7"/>
      <c r="O808" s="7"/>
      <c r="P808" s="7"/>
    </row>
    <row r="809" spans="1:16" ht="15.6" customHeight="1">
      <c r="A809" s="7"/>
      <c r="B809" s="7"/>
      <c r="C809" s="29"/>
      <c r="D809" s="7"/>
      <c r="E809" s="7"/>
      <c r="F809" s="7"/>
      <c r="G809" s="7"/>
      <c r="H809" s="69"/>
      <c r="I809" s="65"/>
      <c r="J809" s="65"/>
      <c r="K809" s="69"/>
      <c r="L809" s="69"/>
      <c r="M809" s="7"/>
      <c r="N809" s="7"/>
      <c r="O809" s="7"/>
      <c r="P809" s="7"/>
    </row>
    <row r="810" spans="1:16" ht="15.6" customHeight="1">
      <c r="A810" s="7"/>
      <c r="B810" s="7"/>
      <c r="C810" s="29"/>
      <c r="D810" s="7"/>
      <c r="E810" s="7"/>
      <c r="F810" s="7"/>
      <c r="G810" s="7"/>
      <c r="H810" s="69"/>
      <c r="I810" s="65"/>
      <c r="J810" s="65"/>
      <c r="K810" s="69"/>
      <c r="L810" s="69"/>
      <c r="M810" s="7"/>
      <c r="N810" s="7"/>
      <c r="O810" s="7"/>
      <c r="P810" s="7"/>
    </row>
    <row r="811" spans="1:16" ht="15.6" customHeight="1">
      <c r="A811" s="7"/>
      <c r="B811" s="7"/>
      <c r="C811" s="29"/>
      <c r="D811" s="7"/>
      <c r="E811" s="7"/>
      <c r="F811" s="7"/>
      <c r="G811" s="7"/>
      <c r="H811" s="69"/>
      <c r="I811" s="65"/>
      <c r="J811" s="65"/>
      <c r="K811" s="69"/>
      <c r="L811" s="69"/>
      <c r="M811" s="7"/>
      <c r="N811" s="7"/>
      <c r="O811" s="7"/>
      <c r="P811" s="7"/>
    </row>
    <row r="812" spans="1:16" ht="15.6" customHeight="1">
      <c r="A812" s="7"/>
      <c r="B812" s="7"/>
      <c r="C812" s="29"/>
      <c r="D812" s="7"/>
      <c r="E812" s="7"/>
      <c r="F812" s="7"/>
      <c r="G812" s="7"/>
      <c r="H812" s="69"/>
      <c r="I812" s="65"/>
      <c r="J812" s="65"/>
      <c r="K812" s="69"/>
      <c r="L812" s="69"/>
      <c r="M812" s="7"/>
      <c r="N812" s="7"/>
      <c r="O812" s="7"/>
      <c r="P812" s="7"/>
    </row>
    <row r="813" spans="1:16" ht="15.6" customHeight="1">
      <c r="A813" s="7"/>
      <c r="B813" s="7"/>
      <c r="C813" s="29"/>
      <c r="D813" s="7"/>
      <c r="E813" s="7"/>
      <c r="F813" s="7"/>
      <c r="G813" s="7"/>
      <c r="H813" s="69"/>
      <c r="I813" s="65"/>
      <c r="J813" s="65"/>
      <c r="K813" s="69"/>
      <c r="L813" s="69"/>
      <c r="M813" s="7"/>
      <c r="N813" s="7"/>
      <c r="O813" s="7"/>
      <c r="P813" s="7"/>
    </row>
    <row r="814" spans="1:16" ht="15.6" customHeight="1">
      <c r="A814" s="7"/>
      <c r="B814" s="7"/>
      <c r="C814" s="29"/>
      <c r="D814" s="7"/>
      <c r="E814" s="7"/>
      <c r="F814" s="7"/>
      <c r="G814" s="7"/>
      <c r="H814" s="69"/>
      <c r="I814" s="65"/>
      <c r="J814" s="65"/>
      <c r="K814" s="69"/>
      <c r="L814" s="69"/>
      <c r="M814" s="7"/>
      <c r="N814" s="7"/>
      <c r="O814" s="7"/>
      <c r="P814" s="7"/>
    </row>
    <row r="815" spans="1:16" ht="15.6" customHeight="1">
      <c r="A815" s="7"/>
      <c r="B815" s="7"/>
      <c r="C815" s="29"/>
      <c r="D815" s="7"/>
      <c r="E815" s="7"/>
      <c r="F815" s="7"/>
      <c r="G815" s="7"/>
      <c r="H815" s="69"/>
      <c r="I815" s="65"/>
      <c r="J815" s="65"/>
      <c r="K815" s="69"/>
      <c r="L815" s="69"/>
      <c r="M815" s="7"/>
      <c r="N815" s="7"/>
      <c r="O815" s="7"/>
      <c r="P815" s="7"/>
    </row>
    <row r="816" spans="1:16" ht="15.6" customHeight="1">
      <c r="A816" s="7"/>
      <c r="B816" s="7"/>
      <c r="C816" s="29"/>
      <c r="D816" s="7"/>
      <c r="E816" s="7"/>
      <c r="F816" s="7"/>
      <c r="G816" s="7"/>
      <c r="H816" s="69"/>
      <c r="I816" s="65"/>
      <c r="J816" s="65"/>
      <c r="K816" s="69"/>
      <c r="L816" s="69"/>
      <c r="M816" s="7"/>
      <c r="N816" s="7"/>
      <c r="O816" s="7"/>
      <c r="P816" s="7"/>
    </row>
    <row r="817" spans="1:16" ht="15.6" customHeight="1">
      <c r="A817" s="7"/>
      <c r="B817" s="7"/>
      <c r="C817" s="29"/>
      <c r="D817" s="7"/>
      <c r="E817" s="7"/>
      <c r="F817" s="7"/>
      <c r="G817" s="7"/>
      <c r="H817" s="69"/>
      <c r="I817" s="65"/>
      <c r="J817" s="65"/>
      <c r="K817" s="69"/>
      <c r="L817" s="69"/>
      <c r="M817" s="7"/>
      <c r="N817" s="7"/>
      <c r="O817" s="7"/>
      <c r="P817" s="7"/>
    </row>
    <row r="818" spans="1:16" ht="15.6" customHeight="1">
      <c r="A818" s="7"/>
      <c r="B818" s="7"/>
      <c r="C818" s="29"/>
      <c r="D818" s="7"/>
      <c r="E818" s="7"/>
      <c r="F818" s="7"/>
      <c r="G818" s="7"/>
      <c r="H818" s="69"/>
      <c r="I818" s="65"/>
      <c r="J818" s="65"/>
      <c r="K818" s="69"/>
      <c r="L818" s="69"/>
      <c r="M818" s="7"/>
      <c r="N818" s="7"/>
      <c r="O818" s="7"/>
      <c r="P818" s="7"/>
    </row>
    <row r="819" spans="1:16" ht="15.6" customHeight="1">
      <c r="A819" s="7"/>
      <c r="B819" s="7"/>
      <c r="C819" s="29"/>
      <c r="D819" s="7"/>
      <c r="E819" s="7"/>
      <c r="F819" s="7"/>
      <c r="G819" s="7"/>
      <c r="H819" s="69"/>
      <c r="I819" s="65"/>
      <c r="J819" s="65"/>
      <c r="K819" s="69"/>
      <c r="L819" s="69"/>
      <c r="M819" s="7"/>
      <c r="N819" s="7"/>
      <c r="O819" s="7"/>
      <c r="P819" s="7"/>
    </row>
    <row r="820" spans="1:16" ht="15.6" customHeight="1">
      <c r="A820" s="7"/>
      <c r="B820" s="7"/>
      <c r="C820" s="29"/>
      <c r="D820" s="7"/>
      <c r="E820" s="7"/>
      <c r="F820" s="7"/>
      <c r="G820" s="7"/>
      <c r="H820" s="69"/>
      <c r="I820" s="65"/>
      <c r="J820" s="65"/>
      <c r="K820" s="69"/>
      <c r="L820" s="69"/>
      <c r="M820" s="7"/>
      <c r="N820" s="7"/>
      <c r="O820" s="7"/>
      <c r="P820" s="7"/>
    </row>
    <row r="821" spans="1:16" ht="15.6" customHeight="1">
      <c r="A821" s="7"/>
      <c r="B821" s="7"/>
      <c r="C821" s="29"/>
      <c r="D821" s="7"/>
      <c r="E821" s="7"/>
      <c r="F821" s="7"/>
      <c r="G821" s="7"/>
      <c r="H821" s="69"/>
      <c r="I821" s="65"/>
      <c r="J821" s="65"/>
      <c r="K821" s="69"/>
      <c r="L821" s="69"/>
      <c r="M821" s="7"/>
      <c r="N821" s="7"/>
      <c r="O821" s="7"/>
      <c r="P821" s="7"/>
    </row>
    <row r="822" spans="1:16" ht="15.6" customHeight="1">
      <c r="A822" s="7"/>
      <c r="B822" s="7"/>
      <c r="C822" s="29"/>
      <c r="D822" s="7"/>
      <c r="E822" s="7"/>
      <c r="F822" s="7"/>
      <c r="G822" s="7"/>
      <c r="H822" s="69"/>
      <c r="I822" s="65"/>
      <c r="J822" s="65"/>
      <c r="K822" s="69"/>
      <c r="L822" s="69"/>
      <c r="M822" s="7"/>
      <c r="N822" s="7"/>
      <c r="O822" s="7"/>
      <c r="P822" s="7"/>
    </row>
    <row r="823" spans="1:16" ht="15.6" customHeight="1">
      <c r="A823" s="7"/>
      <c r="B823" s="7"/>
      <c r="C823" s="29"/>
      <c r="D823" s="7"/>
      <c r="E823" s="7"/>
      <c r="F823" s="7"/>
      <c r="G823" s="7"/>
      <c r="H823" s="69"/>
      <c r="I823" s="65"/>
      <c r="J823" s="65"/>
      <c r="K823" s="69"/>
      <c r="L823" s="69"/>
      <c r="M823" s="7"/>
      <c r="N823" s="7"/>
      <c r="O823" s="7"/>
      <c r="P823" s="7"/>
    </row>
    <row r="824" spans="1:16" ht="15.6" customHeight="1">
      <c r="A824" s="7"/>
      <c r="B824" s="7"/>
      <c r="C824" s="29"/>
      <c r="D824" s="7"/>
      <c r="E824" s="7"/>
      <c r="F824" s="7"/>
      <c r="G824" s="7"/>
      <c r="H824" s="69"/>
      <c r="I824" s="65"/>
      <c r="J824" s="65"/>
      <c r="K824" s="69"/>
      <c r="L824" s="69"/>
      <c r="M824" s="7"/>
      <c r="N824" s="7"/>
      <c r="O824" s="7"/>
      <c r="P824" s="7"/>
    </row>
    <row r="825" spans="1:16" ht="15.6" customHeight="1">
      <c r="A825" s="7"/>
      <c r="B825" s="7"/>
      <c r="C825" s="29"/>
      <c r="D825" s="7"/>
      <c r="E825" s="7"/>
      <c r="F825" s="7"/>
      <c r="G825" s="7"/>
      <c r="H825" s="69"/>
      <c r="I825" s="65"/>
      <c r="J825" s="65"/>
      <c r="K825" s="69"/>
      <c r="L825" s="69"/>
      <c r="M825" s="7"/>
      <c r="N825" s="7"/>
      <c r="O825" s="7"/>
      <c r="P825" s="7"/>
    </row>
    <row r="826" spans="1:16" ht="15.6" customHeight="1">
      <c r="A826" s="7"/>
      <c r="B826" s="7"/>
      <c r="C826" s="29"/>
      <c r="D826" s="7"/>
      <c r="E826" s="7"/>
      <c r="F826" s="7"/>
      <c r="G826" s="7"/>
      <c r="H826" s="69"/>
      <c r="I826" s="65"/>
      <c r="J826" s="65"/>
      <c r="K826" s="69"/>
      <c r="L826" s="69"/>
      <c r="M826" s="7"/>
      <c r="N826" s="7"/>
      <c r="O826" s="7"/>
      <c r="P826" s="7"/>
    </row>
    <row r="827" spans="1:16" ht="15.6" customHeight="1">
      <c r="A827" s="7"/>
      <c r="B827" s="7"/>
      <c r="C827" s="29"/>
      <c r="D827" s="7"/>
      <c r="E827" s="7"/>
      <c r="F827" s="7"/>
      <c r="G827" s="7"/>
      <c r="H827" s="69"/>
      <c r="I827" s="65"/>
      <c r="J827" s="65"/>
      <c r="K827" s="69"/>
      <c r="L827" s="69"/>
      <c r="M827" s="7"/>
      <c r="N827" s="7"/>
      <c r="O827" s="7"/>
      <c r="P827" s="7"/>
    </row>
    <row r="828" spans="1:16" ht="15.6" customHeight="1">
      <c r="A828" s="7"/>
      <c r="B828" s="7"/>
      <c r="C828" s="29"/>
      <c r="D828" s="7"/>
      <c r="E828" s="7"/>
      <c r="F828" s="7"/>
      <c r="G828" s="7"/>
      <c r="H828" s="69"/>
      <c r="I828" s="65"/>
      <c r="J828" s="65"/>
      <c r="K828" s="69"/>
      <c r="L828" s="69"/>
      <c r="M828" s="7"/>
      <c r="N828" s="7"/>
      <c r="O828" s="7"/>
      <c r="P828" s="7"/>
    </row>
    <row r="829" spans="1:16" ht="15.6" customHeight="1">
      <c r="A829" s="7"/>
      <c r="B829" s="7"/>
      <c r="C829" s="29"/>
      <c r="D829" s="7"/>
      <c r="E829" s="7"/>
      <c r="F829" s="7"/>
      <c r="G829" s="7"/>
      <c r="H829" s="69"/>
      <c r="I829" s="65"/>
      <c r="J829" s="65"/>
      <c r="K829" s="69"/>
      <c r="L829" s="69"/>
      <c r="M829" s="7"/>
      <c r="N829" s="7"/>
      <c r="O829" s="7"/>
      <c r="P829" s="7"/>
    </row>
    <row r="830" spans="1:16" ht="15.6" customHeight="1">
      <c r="A830" s="7"/>
      <c r="B830" s="7"/>
      <c r="C830" s="29"/>
      <c r="D830" s="7"/>
      <c r="E830" s="7"/>
      <c r="F830" s="7"/>
      <c r="G830" s="7"/>
      <c r="H830" s="69"/>
      <c r="I830" s="65"/>
      <c r="J830" s="65"/>
      <c r="K830" s="69"/>
      <c r="L830" s="69"/>
      <c r="M830" s="7"/>
      <c r="N830" s="7"/>
      <c r="O830" s="7"/>
      <c r="P830" s="7"/>
    </row>
    <row r="831" spans="1:16" ht="15.6" customHeight="1">
      <c r="A831" s="7"/>
      <c r="B831" s="7"/>
      <c r="C831" s="29"/>
      <c r="D831" s="7"/>
      <c r="E831" s="7"/>
      <c r="F831" s="7"/>
      <c r="G831" s="7"/>
      <c r="H831" s="69"/>
      <c r="I831" s="65"/>
      <c r="J831" s="65"/>
      <c r="K831" s="69"/>
      <c r="L831" s="69"/>
      <c r="M831" s="7"/>
      <c r="N831" s="7"/>
      <c r="O831" s="7"/>
      <c r="P831" s="7"/>
    </row>
    <row r="832" spans="1:16" ht="15.6" customHeight="1">
      <c r="A832" s="7"/>
      <c r="B832" s="7"/>
      <c r="C832" s="29"/>
      <c r="D832" s="7"/>
      <c r="E832" s="7"/>
      <c r="F832" s="7"/>
      <c r="G832" s="7"/>
      <c r="H832" s="69"/>
      <c r="I832" s="65"/>
      <c r="J832" s="65"/>
      <c r="K832" s="69"/>
      <c r="L832" s="69"/>
      <c r="M832" s="7"/>
      <c r="N832" s="7"/>
      <c r="O832" s="7"/>
      <c r="P832" s="7"/>
    </row>
    <row r="833" spans="1:16" ht="15.6" customHeight="1">
      <c r="A833" s="7"/>
      <c r="B833" s="7"/>
      <c r="C833" s="29"/>
      <c r="D833" s="7"/>
      <c r="E833" s="7"/>
      <c r="F833" s="7"/>
      <c r="G833" s="7"/>
      <c r="H833" s="69"/>
      <c r="I833" s="65"/>
      <c r="J833" s="65"/>
      <c r="K833" s="69"/>
      <c r="L833" s="69"/>
      <c r="M833" s="7"/>
      <c r="N833" s="7"/>
      <c r="O833" s="7"/>
      <c r="P833" s="7"/>
    </row>
    <row r="834" spans="1:16" ht="15.6" customHeight="1">
      <c r="A834" s="7"/>
      <c r="B834" s="7"/>
      <c r="C834" s="29"/>
      <c r="D834" s="7"/>
      <c r="E834" s="7"/>
      <c r="F834" s="7"/>
      <c r="G834" s="7"/>
      <c r="H834" s="69"/>
      <c r="I834" s="65"/>
      <c r="J834" s="65"/>
      <c r="K834" s="69"/>
      <c r="L834" s="69"/>
      <c r="M834" s="7"/>
      <c r="N834" s="7"/>
      <c r="O834" s="7"/>
      <c r="P834" s="7"/>
    </row>
    <row r="835" spans="1:16" ht="15.6" customHeight="1">
      <c r="A835" s="7"/>
      <c r="B835" s="7"/>
      <c r="C835" s="29"/>
      <c r="D835" s="7"/>
      <c r="E835" s="7"/>
      <c r="F835" s="7"/>
      <c r="G835" s="7"/>
      <c r="H835" s="69"/>
      <c r="I835" s="65"/>
      <c r="J835" s="65"/>
      <c r="K835" s="69"/>
      <c r="L835" s="69"/>
      <c r="M835" s="7"/>
      <c r="N835" s="7"/>
      <c r="O835" s="7"/>
      <c r="P835" s="7"/>
    </row>
    <row r="836" spans="1:16" ht="15.6" customHeight="1">
      <c r="A836" s="7"/>
      <c r="B836" s="7"/>
      <c r="C836" s="29"/>
      <c r="D836" s="7"/>
      <c r="E836" s="7"/>
      <c r="F836" s="7"/>
      <c r="G836" s="7"/>
      <c r="H836" s="69"/>
      <c r="I836" s="65"/>
      <c r="J836" s="65"/>
      <c r="K836" s="69"/>
      <c r="L836" s="69"/>
      <c r="M836" s="7"/>
      <c r="N836" s="7"/>
      <c r="O836" s="7"/>
      <c r="P836" s="7"/>
    </row>
    <row r="837" spans="1:16" ht="15.6" customHeight="1">
      <c r="A837" s="7"/>
      <c r="B837" s="7"/>
      <c r="C837" s="29"/>
      <c r="D837" s="7"/>
      <c r="E837" s="7"/>
      <c r="F837" s="7"/>
      <c r="G837" s="7"/>
      <c r="H837" s="69"/>
      <c r="I837" s="65"/>
      <c r="J837" s="65"/>
      <c r="K837" s="69"/>
      <c r="L837" s="69"/>
      <c r="M837" s="7"/>
      <c r="N837" s="7"/>
      <c r="O837" s="7"/>
      <c r="P837" s="7"/>
    </row>
    <row r="838" spans="1:16" ht="15.6" customHeight="1">
      <c r="A838" s="7"/>
      <c r="B838" s="7"/>
      <c r="C838" s="29"/>
      <c r="D838" s="7"/>
      <c r="E838" s="7"/>
      <c r="F838" s="7"/>
      <c r="G838" s="7"/>
      <c r="H838" s="69"/>
      <c r="I838" s="65"/>
      <c r="J838" s="65"/>
      <c r="K838" s="69"/>
      <c r="L838" s="69"/>
      <c r="M838" s="7"/>
      <c r="N838" s="7"/>
      <c r="O838" s="7"/>
      <c r="P838" s="7"/>
    </row>
    <row r="839" spans="1:16" ht="15.6" customHeight="1">
      <c r="A839" s="7"/>
      <c r="B839" s="7"/>
      <c r="C839" s="29"/>
      <c r="D839" s="7"/>
      <c r="E839" s="7"/>
      <c r="F839" s="7"/>
      <c r="G839" s="7"/>
      <c r="H839" s="69"/>
      <c r="I839" s="65"/>
      <c r="J839" s="65"/>
      <c r="K839" s="69"/>
      <c r="L839" s="69"/>
      <c r="M839" s="7"/>
      <c r="N839" s="7"/>
      <c r="O839" s="7"/>
      <c r="P839" s="7"/>
    </row>
    <row r="840" spans="1:16" ht="15.6" customHeight="1">
      <c r="A840" s="7"/>
      <c r="B840" s="7"/>
      <c r="C840" s="29"/>
      <c r="D840" s="7"/>
      <c r="E840" s="7"/>
      <c r="F840" s="7"/>
      <c r="G840" s="7"/>
      <c r="H840" s="69"/>
      <c r="I840" s="65"/>
      <c r="J840" s="65"/>
      <c r="K840" s="69"/>
      <c r="L840" s="69"/>
      <c r="M840" s="7"/>
      <c r="N840" s="7"/>
      <c r="O840" s="7"/>
      <c r="P840" s="7"/>
    </row>
    <row r="841" spans="1:16" ht="15.6" customHeight="1">
      <c r="A841" s="7"/>
      <c r="B841" s="7"/>
      <c r="C841" s="29"/>
      <c r="D841" s="7"/>
      <c r="E841" s="7"/>
      <c r="F841" s="7"/>
      <c r="G841" s="7"/>
      <c r="H841" s="69"/>
      <c r="I841" s="65"/>
      <c r="J841" s="65"/>
      <c r="K841" s="69"/>
      <c r="L841" s="69"/>
      <c r="M841" s="7"/>
      <c r="N841" s="7"/>
      <c r="O841" s="7"/>
      <c r="P841" s="7"/>
    </row>
    <row r="842" spans="1:16" ht="15.6" customHeight="1">
      <c r="A842" s="7"/>
      <c r="B842" s="7"/>
      <c r="C842" s="29"/>
      <c r="D842" s="7"/>
      <c r="E842" s="7"/>
      <c r="F842" s="7"/>
      <c r="G842" s="7"/>
      <c r="H842" s="69"/>
      <c r="I842" s="65"/>
      <c r="J842" s="65"/>
      <c r="K842" s="69"/>
      <c r="L842" s="69"/>
      <c r="M842" s="7"/>
      <c r="N842" s="7"/>
      <c r="O842" s="7"/>
      <c r="P842" s="7"/>
    </row>
    <row r="843" spans="1:16" ht="15.6" customHeight="1">
      <c r="A843" s="7"/>
      <c r="B843" s="7"/>
      <c r="C843" s="29"/>
      <c r="D843" s="7"/>
      <c r="E843" s="7"/>
      <c r="F843" s="7"/>
      <c r="G843" s="7"/>
      <c r="H843" s="69"/>
      <c r="I843" s="65"/>
      <c r="J843" s="65"/>
      <c r="K843" s="69"/>
      <c r="L843" s="69"/>
      <c r="M843" s="7"/>
      <c r="N843" s="7"/>
      <c r="O843" s="7"/>
      <c r="P843" s="7"/>
    </row>
    <row r="844" spans="1:16" ht="15.6" customHeight="1">
      <c r="A844" s="7"/>
      <c r="B844" s="7"/>
      <c r="C844" s="29"/>
      <c r="D844" s="7"/>
      <c r="E844" s="7"/>
      <c r="F844" s="7"/>
      <c r="G844" s="7"/>
      <c r="H844" s="69"/>
      <c r="I844" s="65"/>
      <c r="J844" s="65"/>
      <c r="K844" s="69"/>
      <c r="L844" s="69"/>
      <c r="M844" s="7"/>
      <c r="N844" s="7"/>
      <c r="O844" s="7"/>
      <c r="P844" s="7"/>
    </row>
    <row r="845" spans="1:16" ht="15.6" customHeight="1">
      <c r="A845" s="7"/>
      <c r="B845" s="7"/>
      <c r="C845" s="29"/>
      <c r="D845" s="7"/>
      <c r="E845" s="7"/>
      <c r="F845" s="7"/>
      <c r="G845" s="7"/>
      <c r="H845" s="69"/>
      <c r="I845" s="65"/>
      <c r="J845" s="65"/>
      <c r="K845" s="69"/>
      <c r="L845" s="69"/>
      <c r="M845" s="7"/>
      <c r="N845" s="7"/>
      <c r="O845" s="7"/>
      <c r="P845" s="7"/>
    </row>
    <row r="846" spans="1:16" ht="15.6" customHeight="1">
      <c r="A846" s="7"/>
      <c r="B846" s="7"/>
      <c r="C846" s="29"/>
      <c r="D846" s="7"/>
      <c r="E846" s="7"/>
      <c r="F846" s="7"/>
      <c r="G846" s="7"/>
      <c r="H846" s="69"/>
      <c r="I846" s="65"/>
      <c r="J846" s="65"/>
      <c r="K846" s="69"/>
      <c r="L846" s="69"/>
      <c r="M846" s="7"/>
      <c r="N846" s="7"/>
      <c r="O846" s="7"/>
      <c r="P846" s="7"/>
    </row>
    <row r="847" spans="1:16" ht="15.6" customHeight="1">
      <c r="A847" s="7"/>
      <c r="B847" s="7"/>
      <c r="C847" s="29"/>
      <c r="D847" s="7"/>
      <c r="E847" s="7"/>
      <c r="F847" s="7"/>
      <c r="G847" s="7"/>
      <c r="H847" s="69"/>
      <c r="I847" s="65"/>
      <c r="J847" s="65"/>
      <c r="K847" s="69"/>
      <c r="L847" s="69"/>
      <c r="M847" s="7"/>
      <c r="N847" s="7"/>
      <c r="O847" s="7"/>
      <c r="P847" s="7"/>
    </row>
    <row r="848" spans="1:16" ht="15.6" customHeight="1">
      <c r="A848" s="7"/>
      <c r="B848" s="7"/>
      <c r="C848" s="29"/>
      <c r="D848" s="7"/>
      <c r="E848" s="7"/>
      <c r="F848" s="7"/>
      <c r="G848" s="7"/>
      <c r="H848" s="69"/>
      <c r="I848" s="65"/>
      <c r="J848" s="65"/>
      <c r="K848" s="69"/>
      <c r="L848" s="69"/>
      <c r="M848" s="7"/>
      <c r="N848" s="7"/>
      <c r="O848" s="7"/>
      <c r="P848" s="7"/>
    </row>
    <row r="849" spans="1:16" ht="15.6" customHeight="1">
      <c r="A849" s="7"/>
      <c r="B849" s="7"/>
      <c r="C849" s="29"/>
      <c r="D849" s="7"/>
      <c r="E849" s="7"/>
      <c r="F849" s="7"/>
      <c r="G849" s="7"/>
      <c r="H849" s="69"/>
      <c r="I849" s="65"/>
      <c r="J849" s="65"/>
      <c r="K849" s="69"/>
      <c r="L849" s="69"/>
      <c r="M849" s="7"/>
      <c r="N849" s="7"/>
      <c r="O849" s="7"/>
      <c r="P849" s="7"/>
    </row>
    <row r="850" spans="1:16" ht="15.6" customHeight="1">
      <c r="A850" s="7"/>
      <c r="B850" s="7"/>
      <c r="C850" s="29"/>
      <c r="D850" s="7"/>
      <c r="E850" s="7"/>
      <c r="F850" s="7"/>
      <c r="G850" s="7"/>
      <c r="H850" s="69"/>
      <c r="I850" s="65"/>
      <c r="J850" s="65"/>
      <c r="K850" s="69"/>
      <c r="L850" s="69"/>
      <c r="M850" s="7"/>
      <c r="N850" s="7"/>
      <c r="O850" s="7"/>
      <c r="P850" s="7"/>
    </row>
    <row r="851" spans="1:16" ht="15.6" customHeight="1">
      <c r="A851" s="7"/>
      <c r="B851" s="7"/>
      <c r="C851" s="29"/>
      <c r="D851" s="7"/>
      <c r="E851" s="7"/>
      <c r="F851" s="7"/>
      <c r="G851" s="7"/>
      <c r="H851" s="69"/>
      <c r="I851" s="65"/>
      <c r="J851" s="65"/>
      <c r="K851" s="69"/>
      <c r="L851" s="69"/>
      <c r="M851" s="7"/>
      <c r="N851" s="7"/>
      <c r="O851" s="7"/>
      <c r="P851" s="7"/>
    </row>
    <row r="852" spans="1:16" ht="15.6" customHeight="1">
      <c r="A852" s="7"/>
      <c r="B852" s="7"/>
      <c r="C852" s="29"/>
      <c r="D852" s="7"/>
      <c r="E852" s="7"/>
      <c r="F852" s="7"/>
      <c r="G852" s="7"/>
      <c r="H852" s="69"/>
      <c r="I852" s="65"/>
      <c r="J852" s="65"/>
      <c r="K852" s="69"/>
      <c r="L852" s="69"/>
      <c r="M852" s="7"/>
      <c r="N852" s="7"/>
      <c r="O852" s="7"/>
      <c r="P852" s="7"/>
    </row>
    <row r="853" spans="1:16" ht="15.6" customHeight="1">
      <c r="A853" s="7"/>
      <c r="B853" s="7"/>
      <c r="C853" s="29"/>
      <c r="D853" s="7"/>
      <c r="E853" s="7"/>
      <c r="F853" s="7"/>
      <c r="G853" s="7"/>
      <c r="H853" s="69"/>
      <c r="I853" s="65"/>
      <c r="J853" s="65"/>
      <c r="K853" s="69"/>
      <c r="L853" s="69"/>
      <c r="M853" s="7"/>
      <c r="N853" s="7"/>
      <c r="O853" s="7"/>
      <c r="P853" s="7"/>
    </row>
    <row r="854" spans="1:16" ht="15.6" customHeight="1">
      <c r="A854" s="7"/>
      <c r="B854" s="7"/>
      <c r="C854" s="29"/>
      <c r="D854" s="7"/>
      <c r="E854" s="7"/>
      <c r="F854" s="7"/>
      <c r="G854" s="7"/>
      <c r="H854" s="69"/>
      <c r="I854" s="65"/>
      <c r="J854" s="65"/>
      <c r="K854" s="69"/>
      <c r="L854" s="69"/>
      <c r="M854" s="7"/>
      <c r="N854" s="7"/>
      <c r="O854" s="7"/>
      <c r="P854" s="7"/>
    </row>
    <row r="855" spans="1:16" ht="15.6" customHeight="1">
      <c r="A855" s="7"/>
      <c r="B855" s="7"/>
      <c r="C855" s="29"/>
      <c r="D855" s="7"/>
      <c r="E855" s="7"/>
      <c r="F855" s="7"/>
      <c r="G855" s="7"/>
      <c r="H855" s="69"/>
      <c r="I855" s="65"/>
      <c r="J855" s="65"/>
      <c r="K855" s="69"/>
      <c r="L855" s="69"/>
      <c r="M855" s="7"/>
      <c r="N855" s="7"/>
      <c r="O855" s="7"/>
      <c r="P855" s="7"/>
    </row>
    <row r="856" spans="1:16" ht="15.6" customHeight="1">
      <c r="A856" s="7"/>
      <c r="B856" s="7"/>
      <c r="C856" s="29"/>
      <c r="D856" s="7"/>
      <c r="E856" s="7"/>
      <c r="F856" s="7"/>
      <c r="G856" s="7"/>
      <c r="H856" s="69"/>
      <c r="I856" s="65"/>
      <c r="J856" s="65"/>
      <c r="K856" s="69"/>
      <c r="L856" s="69"/>
      <c r="M856" s="7"/>
      <c r="N856" s="7"/>
      <c r="O856" s="7"/>
      <c r="P856" s="7"/>
    </row>
    <row r="857" spans="1:16" ht="15.6" customHeight="1">
      <c r="A857" s="7"/>
      <c r="B857" s="7"/>
      <c r="C857" s="29"/>
      <c r="D857" s="7"/>
      <c r="E857" s="7"/>
      <c r="F857" s="7"/>
      <c r="G857" s="7"/>
      <c r="H857" s="69"/>
      <c r="I857" s="65"/>
      <c r="J857" s="65"/>
      <c r="K857" s="69"/>
      <c r="L857" s="69"/>
      <c r="M857" s="7"/>
      <c r="N857" s="7"/>
      <c r="O857" s="7"/>
      <c r="P857" s="7"/>
    </row>
    <row r="858" spans="1:16" ht="15.6" customHeight="1">
      <c r="A858" s="7"/>
      <c r="B858" s="7"/>
      <c r="C858" s="29"/>
      <c r="D858" s="7"/>
      <c r="E858" s="7"/>
      <c r="F858" s="7"/>
      <c r="G858" s="7"/>
      <c r="H858" s="69"/>
      <c r="I858" s="65"/>
      <c r="J858" s="65"/>
      <c r="K858" s="69"/>
      <c r="L858" s="69"/>
      <c r="M858" s="7"/>
      <c r="N858" s="7"/>
      <c r="O858" s="7"/>
      <c r="P858" s="7"/>
    </row>
    <row r="859" spans="1:16" ht="15.6" customHeight="1">
      <c r="A859" s="7"/>
      <c r="B859" s="7"/>
      <c r="C859" s="29"/>
      <c r="D859" s="7"/>
      <c r="E859" s="7"/>
      <c r="F859" s="7"/>
      <c r="G859" s="7"/>
      <c r="H859" s="69"/>
      <c r="I859" s="65"/>
      <c r="J859" s="65"/>
      <c r="K859" s="69"/>
      <c r="L859" s="69"/>
      <c r="M859" s="7"/>
      <c r="N859" s="7"/>
      <c r="O859" s="7"/>
      <c r="P859" s="7"/>
    </row>
    <row r="860" spans="1:16" ht="15.6" customHeight="1">
      <c r="A860" s="7"/>
      <c r="B860" s="7"/>
      <c r="C860" s="29"/>
      <c r="D860" s="7"/>
      <c r="E860" s="7"/>
      <c r="F860" s="7"/>
      <c r="G860" s="7"/>
      <c r="H860" s="69"/>
      <c r="I860" s="65"/>
      <c r="J860" s="65"/>
      <c r="K860" s="69"/>
      <c r="L860" s="69"/>
      <c r="M860" s="7"/>
      <c r="N860" s="7"/>
      <c r="O860" s="7"/>
      <c r="P860" s="7"/>
    </row>
    <row r="861" spans="1:16" ht="15.6" customHeight="1">
      <c r="A861" s="7"/>
      <c r="B861" s="7"/>
      <c r="C861" s="29"/>
      <c r="D861" s="7"/>
      <c r="E861" s="7"/>
      <c r="F861" s="7"/>
      <c r="G861" s="7"/>
      <c r="H861" s="69"/>
      <c r="I861" s="65"/>
      <c r="J861" s="65"/>
      <c r="K861" s="69"/>
      <c r="L861" s="69"/>
      <c r="M861" s="7"/>
      <c r="N861" s="7"/>
      <c r="O861" s="7"/>
      <c r="P861" s="7"/>
    </row>
    <row r="862" spans="1:16" ht="15.6" customHeight="1">
      <c r="A862" s="7"/>
      <c r="B862" s="7"/>
      <c r="C862" s="29"/>
      <c r="D862" s="7"/>
      <c r="E862" s="7"/>
      <c r="F862" s="7"/>
      <c r="G862" s="7"/>
      <c r="H862" s="69"/>
      <c r="I862" s="65"/>
      <c r="J862" s="65"/>
      <c r="K862" s="69"/>
      <c r="L862" s="69"/>
      <c r="M862" s="7"/>
      <c r="N862" s="7"/>
      <c r="O862" s="7"/>
      <c r="P862" s="7"/>
    </row>
    <row r="863" spans="1:16" ht="15.6" customHeight="1">
      <c r="A863" s="7"/>
      <c r="B863" s="7"/>
      <c r="C863" s="29"/>
      <c r="D863" s="7"/>
      <c r="E863" s="7"/>
      <c r="F863" s="7"/>
      <c r="G863" s="7"/>
      <c r="H863" s="69"/>
      <c r="I863" s="65"/>
      <c r="J863" s="65"/>
      <c r="K863" s="69"/>
      <c r="L863" s="69"/>
      <c r="M863" s="7"/>
      <c r="N863" s="7"/>
      <c r="O863" s="7"/>
      <c r="P863" s="7"/>
    </row>
    <row r="864" spans="1:16" ht="15.6" customHeight="1">
      <c r="A864" s="7"/>
      <c r="B864" s="7"/>
      <c r="C864" s="29"/>
      <c r="D864" s="7"/>
      <c r="E864" s="7"/>
      <c r="F864" s="7"/>
      <c r="G864" s="7"/>
      <c r="H864" s="69"/>
      <c r="I864" s="65"/>
      <c r="J864" s="65"/>
      <c r="K864" s="69"/>
      <c r="L864" s="69"/>
      <c r="M864" s="7"/>
      <c r="N864" s="7"/>
      <c r="O864" s="7"/>
      <c r="P864" s="7"/>
    </row>
    <row r="865" spans="1:16" ht="15.6" customHeight="1">
      <c r="A865" s="7"/>
      <c r="B865" s="7"/>
      <c r="C865" s="29"/>
      <c r="D865" s="7"/>
      <c r="E865" s="7"/>
      <c r="F865" s="7"/>
      <c r="G865" s="7"/>
      <c r="H865" s="69"/>
      <c r="I865" s="65"/>
      <c r="J865" s="65"/>
      <c r="K865" s="69"/>
      <c r="L865" s="69"/>
      <c r="M865" s="7"/>
      <c r="N865" s="7"/>
      <c r="O865" s="7"/>
      <c r="P865" s="7"/>
    </row>
    <row r="866" spans="1:16" ht="15.6" customHeight="1">
      <c r="A866" s="7"/>
      <c r="B866" s="7"/>
      <c r="C866" s="29"/>
      <c r="D866" s="7"/>
      <c r="E866" s="7"/>
      <c r="F866" s="7"/>
      <c r="G866" s="7"/>
      <c r="H866" s="69"/>
      <c r="I866" s="65"/>
      <c r="J866" s="65"/>
      <c r="K866" s="69"/>
      <c r="L866" s="69"/>
      <c r="M866" s="7"/>
      <c r="N866" s="7"/>
      <c r="O866" s="7"/>
      <c r="P866" s="7"/>
    </row>
    <row r="867" spans="1:16" ht="15.6" customHeight="1">
      <c r="A867" s="7"/>
      <c r="B867" s="7"/>
      <c r="C867" s="29"/>
      <c r="D867" s="7"/>
      <c r="E867" s="7"/>
      <c r="F867" s="7"/>
      <c r="G867" s="7"/>
      <c r="H867" s="69"/>
      <c r="I867" s="65"/>
      <c r="J867" s="65"/>
      <c r="K867" s="69"/>
      <c r="L867" s="69"/>
      <c r="M867" s="7"/>
      <c r="N867" s="7"/>
      <c r="O867" s="7"/>
      <c r="P867" s="7"/>
    </row>
    <row r="868" spans="1:16" ht="15.6" customHeight="1">
      <c r="A868" s="7"/>
      <c r="B868" s="7"/>
      <c r="C868" s="29"/>
      <c r="D868" s="7"/>
      <c r="E868" s="7"/>
      <c r="F868" s="7"/>
      <c r="G868" s="7"/>
      <c r="H868" s="69"/>
      <c r="I868" s="65"/>
      <c r="J868" s="65"/>
      <c r="K868" s="69"/>
      <c r="L868" s="69"/>
      <c r="M868" s="7"/>
      <c r="N868" s="7"/>
      <c r="O868" s="7"/>
      <c r="P868" s="7"/>
    </row>
    <row r="869" spans="1:16" ht="15.6" customHeight="1">
      <c r="A869" s="7"/>
      <c r="B869" s="7"/>
      <c r="C869" s="29"/>
      <c r="D869" s="7"/>
      <c r="E869" s="7"/>
      <c r="F869" s="7"/>
      <c r="G869" s="7"/>
      <c r="H869" s="69"/>
      <c r="I869" s="65"/>
      <c r="J869" s="65"/>
      <c r="K869" s="69"/>
      <c r="L869" s="69"/>
      <c r="M869" s="7"/>
      <c r="N869" s="7"/>
      <c r="O869" s="7"/>
      <c r="P869" s="7"/>
    </row>
    <row r="870" spans="1:16" ht="15.6" customHeight="1">
      <c r="A870" s="7"/>
      <c r="B870" s="7"/>
      <c r="C870" s="29"/>
      <c r="D870" s="7"/>
      <c r="E870" s="7"/>
      <c r="F870" s="7"/>
      <c r="G870" s="7"/>
      <c r="H870" s="69"/>
      <c r="I870" s="65"/>
      <c r="J870" s="65"/>
      <c r="K870" s="69"/>
      <c r="L870" s="69"/>
      <c r="M870" s="7"/>
      <c r="N870" s="7"/>
      <c r="O870" s="7"/>
      <c r="P870" s="7"/>
    </row>
    <row r="871" spans="1:16" ht="15.6" customHeight="1">
      <c r="A871" s="7"/>
      <c r="B871" s="7"/>
      <c r="C871" s="29"/>
      <c r="D871" s="7"/>
      <c r="E871" s="7"/>
      <c r="F871" s="7"/>
      <c r="G871" s="7"/>
      <c r="H871" s="69"/>
      <c r="I871" s="65"/>
      <c r="J871" s="65"/>
      <c r="K871" s="69"/>
      <c r="L871" s="69"/>
      <c r="M871" s="7"/>
      <c r="N871" s="7"/>
      <c r="O871" s="7"/>
      <c r="P871" s="7"/>
    </row>
    <row r="872" spans="1:16" ht="15.6" customHeight="1">
      <c r="A872" s="7"/>
      <c r="B872" s="7"/>
      <c r="C872" s="29"/>
      <c r="D872" s="7"/>
      <c r="E872" s="7"/>
      <c r="F872" s="7"/>
      <c r="G872" s="7"/>
      <c r="H872" s="69"/>
      <c r="I872" s="65"/>
      <c r="J872" s="65"/>
      <c r="K872" s="69"/>
      <c r="L872" s="69"/>
      <c r="M872" s="7"/>
      <c r="N872" s="7"/>
      <c r="O872" s="7"/>
      <c r="P872" s="7"/>
    </row>
    <row r="873" spans="1:16" ht="15.6" customHeight="1">
      <c r="A873" s="7"/>
      <c r="B873" s="7"/>
      <c r="C873" s="29"/>
      <c r="D873" s="7"/>
      <c r="E873" s="7"/>
      <c r="F873" s="7"/>
      <c r="G873" s="7"/>
      <c r="H873" s="69"/>
      <c r="I873" s="65"/>
      <c r="J873" s="65"/>
      <c r="K873" s="69"/>
      <c r="L873" s="69"/>
      <c r="M873" s="7"/>
      <c r="N873" s="7"/>
      <c r="O873" s="7"/>
      <c r="P873" s="7"/>
    </row>
    <row r="874" spans="1:16" ht="15.6" customHeight="1">
      <c r="A874" s="7"/>
      <c r="B874" s="7"/>
      <c r="C874" s="29"/>
      <c r="D874" s="7"/>
      <c r="E874" s="7"/>
      <c r="F874" s="7"/>
      <c r="G874" s="7"/>
      <c r="H874" s="69"/>
      <c r="I874" s="65"/>
      <c r="J874" s="65"/>
      <c r="K874" s="69"/>
      <c r="L874" s="69"/>
      <c r="M874" s="7"/>
      <c r="N874" s="7"/>
      <c r="O874" s="7"/>
      <c r="P874" s="7"/>
    </row>
    <row r="875" spans="1:16" ht="15.6" customHeight="1">
      <c r="A875" s="7"/>
      <c r="B875" s="7"/>
      <c r="C875" s="29"/>
      <c r="D875" s="7"/>
      <c r="E875" s="7"/>
      <c r="F875" s="7"/>
      <c r="G875" s="7"/>
      <c r="H875" s="69"/>
      <c r="I875" s="65"/>
      <c r="J875" s="65"/>
      <c r="K875" s="69"/>
      <c r="L875" s="69"/>
      <c r="M875" s="7"/>
      <c r="N875" s="7"/>
      <c r="O875" s="7"/>
      <c r="P875" s="7"/>
    </row>
    <row r="876" spans="1:16" ht="15.6" customHeight="1">
      <c r="A876" s="7"/>
      <c r="B876" s="7"/>
      <c r="C876" s="29"/>
      <c r="D876" s="7"/>
      <c r="E876" s="7"/>
      <c r="F876" s="7"/>
      <c r="G876" s="7"/>
      <c r="H876" s="69"/>
      <c r="I876" s="65"/>
      <c r="J876" s="65"/>
      <c r="K876" s="69"/>
      <c r="L876" s="69"/>
      <c r="M876" s="7"/>
      <c r="N876" s="7"/>
      <c r="O876" s="7"/>
      <c r="P876" s="7"/>
    </row>
    <row r="877" spans="1:16" ht="15.6" customHeight="1">
      <c r="A877" s="7"/>
      <c r="B877" s="7"/>
      <c r="C877" s="29"/>
      <c r="D877" s="7"/>
      <c r="E877" s="7"/>
      <c r="F877" s="7"/>
      <c r="G877" s="7"/>
      <c r="H877" s="69"/>
      <c r="I877" s="65"/>
      <c r="J877" s="65"/>
      <c r="K877" s="69"/>
      <c r="L877" s="69"/>
      <c r="M877" s="7"/>
      <c r="N877" s="7"/>
      <c r="O877" s="7"/>
      <c r="P877" s="7"/>
    </row>
    <row r="878" spans="1:16" ht="15.6" customHeight="1">
      <c r="A878" s="7"/>
      <c r="B878" s="7"/>
      <c r="C878" s="29"/>
      <c r="D878" s="7"/>
      <c r="E878" s="7"/>
      <c r="F878" s="7"/>
      <c r="G878" s="7"/>
      <c r="H878" s="69"/>
      <c r="I878" s="65"/>
      <c r="J878" s="65"/>
      <c r="K878" s="69"/>
      <c r="L878" s="69"/>
      <c r="M878" s="7"/>
      <c r="N878" s="7"/>
      <c r="O878" s="7"/>
      <c r="P878" s="7"/>
    </row>
    <row r="879" spans="1:16" ht="15.6" customHeight="1">
      <c r="A879" s="7"/>
      <c r="B879" s="7"/>
      <c r="C879" s="29"/>
      <c r="D879" s="7"/>
      <c r="E879" s="7"/>
      <c r="F879" s="7"/>
      <c r="G879" s="7"/>
      <c r="H879" s="69"/>
      <c r="I879" s="65"/>
      <c r="J879" s="65"/>
      <c r="K879" s="69"/>
      <c r="L879" s="69"/>
      <c r="M879" s="7"/>
      <c r="N879" s="7"/>
      <c r="O879" s="7"/>
      <c r="P879" s="7"/>
    </row>
    <row r="880" spans="1:16" ht="15.6" customHeight="1">
      <c r="A880" s="7"/>
      <c r="B880" s="7"/>
      <c r="C880" s="29"/>
      <c r="D880" s="7"/>
      <c r="E880" s="7"/>
      <c r="F880" s="7"/>
      <c r="G880" s="7"/>
      <c r="H880" s="69"/>
      <c r="I880" s="65"/>
      <c r="J880" s="65"/>
      <c r="K880" s="69"/>
      <c r="L880" s="69"/>
      <c r="M880" s="7"/>
      <c r="N880" s="7"/>
      <c r="O880" s="7"/>
      <c r="P880" s="7"/>
    </row>
    <row r="881" spans="1:16" ht="15.6" customHeight="1">
      <c r="A881" s="7"/>
      <c r="B881" s="7"/>
      <c r="C881" s="29"/>
      <c r="D881" s="7"/>
      <c r="E881" s="7"/>
      <c r="F881" s="7"/>
      <c r="G881" s="7"/>
      <c r="H881" s="69"/>
      <c r="I881" s="65"/>
      <c r="J881" s="65"/>
      <c r="K881" s="69"/>
      <c r="L881" s="69"/>
      <c r="M881" s="7"/>
      <c r="N881" s="7"/>
      <c r="O881" s="7"/>
      <c r="P881" s="7"/>
    </row>
    <row r="882" spans="1:16" ht="15.6" customHeight="1">
      <c r="A882" s="7"/>
      <c r="B882" s="7"/>
      <c r="C882" s="29"/>
      <c r="D882" s="7"/>
      <c r="E882" s="7"/>
      <c r="F882" s="7"/>
      <c r="G882" s="7"/>
      <c r="H882" s="69"/>
      <c r="I882" s="65"/>
      <c r="J882" s="65"/>
      <c r="K882" s="69"/>
      <c r="L882" s="69"/>
      <c r="M882" s="7"/>
      <c r="N882" s="7"/>
      <c r="O882" s="7"/>
      <c r="P882" s="7"/>
    </row>
    <row r="883" spans="1:16" ht="15.6" customHeight="1">
      <c r="A883" s="7"/>
      <c r="B883" s="7"/>
      <c r="C883" s="29"/>
      <c r="D883" s="7"/>
      <c r="E883" s="7"/>
      <c r="F883" s="7"/>
      <c r="G883" s="7"/>
      <c r="H883" s="69"/>
      <c r="I883" s="65"/>
      <c r="J883" s="65"/>
      <c r="K883" s="69"/>
      <c r="L883" s="69"/>
      <c r="M883" s="7"/>
      <c r="N883" s="7"/>
      <c r="O883" s="7"/>
      <c r="P883" s="7"/>
    </row>
    <row r="884" spans="1:16" ht="15.6" customHeight="1">
      <c r="A884" s="7"/>
      <c r="B884" s="7"/>
      <c r="C884" s="29"/>
      <c r="D884" s="7"/>
      <c r="E884" s="7"/>
      <c r="F884" s="7"/>
      <c r="G884" s="7"/>
      <c r="H884" s="69"/>
      <c r="I884" s="65"/>
      <c r="J884" s="65"/>
      <c r="K884" s="69"/>
      <c r="L884" s="69"/>
      <c r="M884" s="7"/>
      <c r="N884" s="7"/>
      <c r="O884" s="7"/>
      <c r="P884" s="7"/>
    </row>
    <row r="885" spans="1:16" ht="15.6" customHeight="1">
      <c r="A885" s="7"/>
      <c r="B885" s="7"/>
      <c r="C885" s="29"/>
      <c r="D885" s="7"/>
      <c r="E885" s="7"/>
      <c r="F885" s="7"/>
      <c r="G885" s="7"/>
      <c r="H885" s="69"/>
      <c r="I885" s="65"/>
      <c r="J885" s="65"/>
      <c r="K885" s="69"/>
      <c r="L885" s="69"/>
      <c r="M885" s="7"/>
      <c r="N885" s="7"/>
      <c r="O885" s="7"/>
      <c r="P885" s="7"/>
    </row>
    <row r="886" spans="1:16" ht="15.6" customHeight="1">
      <c r="A886" s="7"/>
      <c r="B886" s="7"/>
      <c r="C886" s="29"/>
      <c r="D886" s="7"/>
      <c r="E886" s="7"/>
      <c r="F886" s="7"/>
      <c r="G886" s="7"/>
      <c r="H886" s="69"/>
      <c r="I886" s="65"/>
      <c r="J886" s="65"/>
      <c r="K886" s="69"/>
      <c r="L886" s="69"/>
      <c r="M886" s="7"/>
      <c r="N886" s="7"/>
      <c r="O886" s="7"/>
      <c r="P886" s="7"/>
    </row>
    <row r="887" spans="1:16" ht="15.6" customHeight="1">
      <c r="A887" s="7"/>
      <c r="B887" s="7"/>
      <c r="C887" s="29"/>
      <c r="D887" s="7"/>
      <c r="E887" s="7"/>
      <c r="F887" s="7"/>
      <c r="G887" s="7"/>
      <c r="H887" s="69"/>
      <c r="I887" s="65"/>
      <c r="J887" s="65"/>
      <c r="K887" s="69"/>
      <c r="L887" s="69"/>
      <c r="M887" s="7"/>
      <c r="N887" s="7"/>
      <c r="O887" s="7"/>
      <c r="P887" s="7"/>
    </row>
    <row r="888" spans="1:16" ht="15.6" customHeight="1">
      <c r="A888" s="7"/>
      <c r="B888" s="7"/>
      <c r="C888" s="29"/>
      <c r="D888" s="7"/>
      <c r="E888" s="7"/>
      <c r="F888" s="7"/>
      <c r="G888" s="7"/>
      <c r="H888" s="69"/>
      <c r="I888" s="65"/>
      <c r="J888" s="65"/>
      <c r="K888" s="69"/>
      <c r="L888" s="69"/>
      <c r="M888" s="7"/>
      <c r="N888" s="7"/>
      <c r="O888" s="7"/>
      <c r="P888" s="7"/>
    </row>
    <row r="889" spans="1:16" ht="15.6" customHeight="1">
      <c r="A889" s="7"/>
      <c r="B889" s="7"/>
      <c r="C889" s="29"/>
      <c r="D889" s="7"/>
      <c r="E889" s="7"/>
      <c r="F889" s="7"/>
      <c r="G889" s="7"/>
      <c r="H889" s="69"/>
      <c r="I889" s="65"/>
      <c r="J889" s="65"/>
      <c r="K889" s="69"/>
      <c r="L889" s="69"/>
      <c r="M889" s="7"/>
      <c r="N889" s="7"/>
      <c r="O889" s="7"/>
      <c r="P889" s="7"/>
    </row>
    <row r="890" spans="1:16" ht="15.6" customHeight="1">
      <c r="A890" s="7"/>
      <c r="B890" s="7"/>
      <c r="C890" s="29"/>
      <c r="D890" s="7"/>
      <c r="E890" s="7"/>
      <c r="F890" s="7"/>
      <c r="G890" s="7"/>
      <c r="H890" s="69"/>
      <c r="I890" s="65"/>
      <c r="J890" s="65"/>
      <c r="K890" s="69"/>
      <c r="L890" s="69"/>
      <c r="M890" s="7"/>
      <c r="N890" s="7"/>
      <c r="O890" s="7"/>
      <c r="P890" s="7"/>
    </row>
    <row r="891" spans="1:16" ht="15.6" customHeight="1">
      <c r="A891" s="7"/>
      <c r="B891" s="7"/>
      <c r="C891" s="29"/>
      <c r="D891" s="7"/>
      <c r="E891" s="7"/>
      <c r="F891" s="7"/>
      <c r="G891" s="7"/>
      <c r="H891" s="69"/>
      <c r="I891" s="65"/>
      <c r="J891" s="65"/>
      <c r="K891" s="69"/>
      <c r="L891" s="69"/>
      <c r="M891" s="7"/>
      <c r="N891" s="7"/>
      <c r="O891" s="7"/>
      <c r="P891" s="7"/>
    </row>
    <row r="892" spans="1:16" ht="15.6" customHeight="1">
      <c r="A892" s="7"/>
      <c r="B892" s="7"/>
      <c r="C892" s="29"/>
      <c r="D892" s="7"/>
      <c r="E892" s="7"/>
      <c r="F892" s="7"/>
      <c r="G892" s="7"/>
      <c r="H892" s="69"/>
      <c r="I892" s="65"/>
      <c r="J892" s="65"/>
      <c r="K892" s="69"/>
      <c r="L892" s="69"/>
      <c r="M892" s="7"/>
      <c r="N892" s="7"/>
      <c r="O892" s="7"/>
      <c r="P892" s="7"/>
    </row>
    <row r="893" spans="1:16" ht="15.6" customHeight="1">
      <c r="A893" s="7"/>
      <c r="B893" s="7"/>
      <c r="C893" s="29"/>
      <c r="D893" s="7"/>
      <c r="E893" s="7"/>
      <c r="F893" s="7"/>
      <c r="G893" s="7"/>
      <c r="H893" s="69"/>
      <c r="I893" s="65"/>
      <c r="J893" s="65"/>
      <c r="K893" s="69"/>
      <c r="L893" s="69"/>
      <c r="M893" s="7"/>
      <c r="N893" s="7"/>
      <c r="O893" s="7"/>
      <c r="P893" s="7"/>
    </row>
    <row r="894" spans="1:16" ht="15.6" customHeight="1">
      <c r="A894" s="7"/>
      <c r="B894" s="7"/>
      <c r="C894" s="29"/>
      <c r="D894" s="7"/>
      <c r="E894" s="7"/>
      <c r="F894" s="7"/>
      <c r="G894" s="7"/>
      <c r="H894" s="69"/>
      <c r="I894" s="65"/>
      <c r="J894" s="65"/>
      <c r="K894" s="69"/>
      <c r="L894" s="69"/>
      <c r="M894" s="7"/>
      <c r="N894" s="7"/>
      <c r="O894" s="7"/>
      <c r="P894" s="7"/>
    </row>
    <row r="895" spans="1:16" ht="15.6" customHeight="1">
      <c r="A895" s="7"/>
      <c r="B895" s="7"/>
      <c r="C895" s="29"/>
      <c r="D895" s="7"/>
      <c r="E895" s="7"/>
      <c r="F895" s="7"/>
      <c r="G895" s="7"/>
      <c r="H895" s="69"/>
      <c r="I895" s="65"/>
      <c r="J895" s="65"/>
      <c r="K895" s="69"/>
      <c r="L895" s="69"/>
      <c r="M895" s="7"/>
      <c r="N895" s="7"/>
      <c r="O895" s="7"/>
      <c r="P895" s="7"/>
    </row>
    <row r="896" spans="1:16" ht="15.6" customHeight="1">
      <c r="A896" s="7"/>
      <c r="B896" s="7"/>
      <c r="C896" s="29"/>
      <c r="D896" s="7"/>
      <c r="E896" s="7"/>
      <c r="F896" s="7"/>
      <c r="G896" s="7"/>
      <c r="H896" s="69"/>
      <c r="I896" s="65"/>
      <c r="J896" s="65"/>
      <c r="K896" s="69"/>
      <c r="L896" s="69"/>
      <c r="M896" s="7"/>
      <c r="N896" s="7"/>
      <c r="O896" s="7"/>
      <c r="P896" s="7"/>
    </row>
    <row r="897" spans="1:16" ht="15.6" customHeight="1">
      <c r="A897" s="7"/>
      <c r="B897" s="7"/>
      <c r="C897" s="29"/>
      <c r="D897" s="7"/>
      <c r="E897" s="7"/>
      <c r="F897" s="7"/>
      <c r="G897" s="7"/>
      <c r="H897" s="69"/>
      <c r="I897" s="65"/>
      <c r="J897" s="65"/>
      <c r="K897" s="69"/>
      <c r="L897" s="69"/>
      <c r="M897" s="7"/>
      <c r="N897" s="7"/>
      <c r="O897" s="7"/>
      <c r="P897" s="7"/>
    </row>
    <row r="898" spans="1:16" ht="15.6" customHeight="1">
      <c r="A898" s="7"/>
      <c r="B898" s="7"/>
      <c r="C898" s="29"/>
      <c r="D898" s="7"/>
      <c r="E898" s="7"/>
      <c r="F898" s="7"/>
      <c r="G898" s="7"/>
      <c r="H898" s="69"/>
      <c r="I898" s="65"/>
      <c r="J898" s="65"/>
      <c r="K898" s="69"/>
      <c r="L898" s="69"/>
      <c r="M898" s="7"/>
      <c r="N898" s="7"/>
      <c r="O898" s="7"/>
      <c r="P898" s="7"/>
    </row>
    <row r="899" spans="1:16" ht="15.6" customHeight="1">
      <c r="A899" s="7"/>
      <c r="B899" s="7"/>
      <c r="C899" s="29"/>
      <c r="D899" s="7"/>
      <c r="E899" s="7"/>
      <c r="F899" s="7"/>
      <c r="G899" s="7"/>
      <c r="H899" s="69"/>
      <c r="I899" s="65"/>
      <c r="J899" s="65"/>
      <c r="K899" s="69"/>
      <c r="L899" s="69"/>
      <c r="M899" s="7"/>
      <c r="N899" s="7"/>
      <c r="O899" s="7"/>
      <c r="P899" s="7"/>
    </row>
    <row r="900" spans="1:16" ht="15.6" customHeight="1">
      <c r="A900" s="7"/>
      <c r="B900" s="7"/>
      <c r="C900" s="29"/>
      <c r="D900" s="7"/>
      <c r="E900" s="7"/>
      <c r="F900" s="7"/>
      <c r="G900" s="7"/>
      <c r="H900" s="69"/>
      <c r="I900" s="65"/>
      <c r="J900" s="65"/>
      <c r="K900" s="69"/>
      <c r="L900" s="69"/>
      <c r="M900" s="7"/>
      <c r="N900" s="7"/>
      <c r="O900" s="7"/>
      <c r="P900" s="7"/>
    </row>
    <row r="901" spans="1:16" ht="15.6" customHeight="1">
      <c r="A901" s="7"/>
      <c r="B901" s="7"/>
      <c r="C901" s="29"/>
      <c r="D901" s="7"/>
      <c r="E901" s="7"/>
      <c r="F901" s="7"/>
      <c r="G901" s="7"/>
      <c r="H901" s="69"/>
      <c r="I901" s="65"/>
      <c r="J901" s="65"/>
      <c r="K901" s="69"/>
      <c r="L901" s="69"/>
      <c r="M901" s="7"/>
      <c r="N901" s="7"/>
      <c r="O901" s="7"/>
      <c r="P901" s="7"/>
    </row>
    <row r="902" spans="1:16" ht="15.6" customHeight="1">
      <c r="A902" s="7"/>
      <c r="B902" s="7"/>
      <c r="C902" s="29"/>
      <c r="D902" s="7"/>
      <c r="E902" s="7"/>
      <c r="F902" s="7"/>
      <c r="G902" s="7"/>
      <c r="H902" s="69"/>
      <c r="I902" s="65"/>
      <c r="J902" s="65"/>
      <c r="K902" s="69"/>
      <c r="L902" s="69"/>
      <c r="M902" s="7"/>
      <c r="N902" s="7"/>
      <c r="O902" s="7"/>
      <c r="P902" s="7"/>
    </row>
    <row r="903" spans="1:16" ht="15.6" customHeight="1">
      <c r="A903" s="7"/>
      <c r="B903" s="7"/>
      <c r="C903" s="29"/>
      <c r="D903" s="7"/>
      <c r="E903" s="7"/>
      <c r="F903" s="7"/>
      <c r="G903" s="7"/>
      <c r="H903" s="69"/>
      <c r="I903" s="65"/>
      <c r="J903" s="65"/>
      <c r="K903" s="69"/>
      <c r="L903" s="69"/>
      <c r="M903" s="7"/>
      <c r="N903" s="7"/>
      <c r="O903" s="7"/>
      <c r="P903" s="7"/>
    </row>
    <row r="904" spans="1:16" ht="15.6" customHeight="1">
      <c r="A904" s="7"/>
      <c r="B904" s="7"/>
      <c r="C904" s="29"/>
      <c r="D904" s="7"/>
      <c r="E904" s="7"/>
      <c r="F904" s="7"/>
      <c r="G904" s="7"/>
      <c r="H904" s="69"/>
      <c r="I904" s="65"/>
      <c r="J904" s="65"/>
      <c r="K904" s="69"/>
      <c r="L904" s="69"/>
      <c r="M904" s="7"/>
      <c r="N904" s="7"/>
      <c r="O904" s="7"/>
      <c r="P904" s="7"/>
    </row>
    <row r="905" spans="1:16" ht="15.6" customHeight="1">
      <c r="A905" s="7"/>
      <c r="B905" s="7"/>
      <c r="C905" s="29"/>
      <c r="D905" s="7"/>
      <c r="E905" s="7"/>
      <c r="F905" s="7"/>
      <c r="G905" s="7"/>
      <c r="H905" s="69"/>
      <c r="I905" s="65"/>
      <c r="J905" s="65"/>
      <c r="K905" s="69"/>
      <c r="L905" s="69"/>
      <c r="M905" s="7"/>
      <c r="N905" s="7"/>
      <c r="O905" s="7"/>
      <c r="P905" s="7"/>
    </row>
    <row r="906" spans="1:16" ht="15.6" customHeight="1">
      <c r="A906" s="7"/>
      <c r="B906" s="7"/>
      <c r="C906" s="29"/>
      <c r="D906" s="7"/>
      <c r="E906" s="7"/>
      <c r="F906" s="7"/>
      <c r="G906" s="7"/>
      <c r="H906" s="69"/>
      <c r="I906" s="65"/>
      <c r="J906" s="65"/>
      <c r="K906" s="69"/>
      <c r="L906" s="69"/>
      <c r="M906" s="7"/>
      <c r="N906" s="7"/>
      <c r="O906" s="7"/>
      <c r="P906" s="7"/>
    </row>
    <row r="907" spans="1:16" ht="15.6" customHeight="1">
      <c r="A907" s="7"/>
      <c r="B907" s="7"/>
      <c r="C907" s="29"/>
      <c r="D907" s="7"/>
      <c r="E907" s="7"/>
      <c r="F907" s="7"/>
      <c r="G907" s="7"/>
      <c r="H907" s="69"/>
      <c r="I907" s="65"/>
      <c r="J907" s="65"/>
      <c r="K907" s="69"/>
      <c r="L907" s="69"/>
      <c r="M907" s="7"/>
      <c r="N907" s="7"/>
      <c r="O907" s="7"/>
      <c r="P907" s="7"/>
    </row>
    <row r="908" spans="1:16" ht="15.6" customHeight="1">
      <c r="A908" s="7"/>
      <c r="B908" s="7"/>
      <c r="C908" s="29"/>
      <c r="D908" s="7"/>
      <c r="E908" s="7"/>
      <c r="F908" s="7"/>
      <c r="G908" s="7"/>
      <c r="H908" s="69"/>
      <c r="I908" s="65"/>
      <c r="J908" s="65"/>
      <c r="K908" s="69"/>
      <c r="L908" s="69"/>
      <c r="M908" s="7"/>
      <c r="N908" s="7"/>
      <c r="O908" s="7"/>
      <c r="P908" s="7"/>
    </row>
    <row r="909" spans="1:16" ht="15.6" customHeight="1">
      <c r="A909" s="7"/>
      <c r="B909" s="7"/>
      <c r="C909" s="29"/>
      <c r="D909" s="7"/>
      <c r="E909" s="7"/>
      <c r="F909" s="7"/>
      <c r="G909" s="7"/>
      <c r="H909" s="69"/>
      <c r="I909" s="65"/>
      <c r="J909" s="65"/>
      <c r="K909" s="69"/>
      <c r="L909" s="69"/>
      <c r="M909" s="7"/>
      <c r="N909" s="7"/>
      <c r="O909" s="7"/>
      <c r="P909" s="7"/>
    </row>
    <row r="910" spans="1:16" ht="15.6" customHeight="1">
      <c r="A910" s="7"/>
      <c r="B910" s="7"/>
      <c r="C910" s="29"/>
      <c r="D910" s="7"/>
      <c r="E910" s="7"/>
      <c r="F910" s="7"/>
      <c r="G910" s="7"/>
      <c r="H910" s="69"/>
      <c r="I910" s="65"/>
      <c r="J910" s="65"/>
      <c r="K910" s="69"/>
      <c r="L910" s="69"/>
      <c r="M910" s="7"/>
      <c r="N910" s="7"/>
      <c r="O910" s="7"/>
      <c r="P910" s="7"/>
    </row>
    <row r="911" spans="1:16" ht="15.6" customHeight="1">
      <c r="A911" s="7"/>
      <c r="B911" s="7"/>
      <c r="C911" s="29"/>
      <c r="D911" s="7"/>
      <c r="E911" s="7"/>
      <c r="F911" s="7"/>
      <c r="G911" s="7"/>
      <c r="H911" s="69"/>
      <c r="I911" s="65"/>
      <c r="J911" s="65"/>
      <c r="K911" s="69"/>
      <c r="L911" s="69"/>
      <c r="M911" s="7"/>
      <c r="N911" s="7"/>
      <c r="O911" s="7"/>
      <c r="P911" s="7"/>
    </row>
    <row r="912" spans="1:16" ht="15.6" customHeight="1">
      <c r="A912" s="7"/>
      <c r="B912" s="7"/>
      <c r="C912" s="29"/>
      <c r="D912" s="7"/>
      <c r="E912" s="7"/>
      <c r="F912" s="7"/>
      <c r="G912" s="7"/>
      <c r="H912" s="69"/>
      <c r="I912" s="65"/>
      <c r="J912" s="65"/>
      <c r="K912" s="69"/>
      <c r="L912" s="69"/>
      <c r="M912" s="7"/>
      <c r="N912" s="7"/>
      <c r="O912" s="7"/>
      <c r="P912" s="7"/>
    </row>
    <row r="913" spans="1:16" ht="15.6" customHeight="1">
      <c r="A913" s="7"/>
      <c r="B913" s="7"/>
      <c r="C913" s="29"/>
      <c r="D913" s="7"/>
      <c r="E913" s="7"/>
      <c r="F913" s="7"/>
      <c r="G913" s="7"/>
      <c r="H913" s="69"/>
      <c r="I913" s="65"/>
      <c r="J913" s="65"/>
      <c r="K913" s="69"/>
      <c r="L913" s="69"/>
      <c r="M913" s="7"/>
      <c r="N913" s="7"/>
      <c r="O913" s="7"/>
      <c r="P913" s="7"/>
    </row>
    <row r="914" spans="1:16" ht="15.6" customHeight="1">
      <c r="A914" s="7"/>
      <c r="B914" s="7"/>
      <c r="C914" s="29"/>
      <c r="D914" s="7"/>
      <c r="E914" s="7"/>
      <c r="F914" s="7"/>
      <c r="G914" s="7"/>
      <c r="H914" s="69"/>
      <c r="I914" s="65"/>
      <c r="J914" s="65"/>
      <c r="K914" s="69"/>
      <c r="L914" s="69"/>
      <c r="M914" s="7"/>
      <c r="N914" s="7"/>
      <c r="O914" s="7"/>
      <c r="P914" s="7"/>
    </row>
    <row r="915" spans="1:16" ht="15.6" customHeight="1">
      <c r="A915" s="7"/>
      <c r="B915" s="7"/>
      <c r="C915" s="29"/>
      <c r="D915" s="7"/>
      <c r="E915" s="7"/>
      <c r="F915" s="7"/>
      <c r="G915" s="7"/>
      <c r="H915" s="69"/>
      <c r="I915" s="65"/>
      <c r="J915" s="65"/>
      <c r="K915" s="69"/>
      <c r="L915" s="69"/>
      <c r="M915" s="7"/>
      <c r="N915" s="7"/>
      <c r="O915" s="7"/>
      <c r="P915" s="7"/>
    </row>
    <row r="916" spans="1:16" ht="15.6" customHeight="1">
      <c r="A916" s="7"/>
      <c r="B916" s="7"/>
      <c r="C916" s="29"/>
      <c r="D916" s="7"/>
      <c r="E916" s="7"/>
      <c r="F916" s="7"/>
      <c r="G916" s="7"/>
      <c r="H916" s="69"/>
      <c r="I916" s="65"/>
      <c r="J916" s="65"/>
      <c r="K916" s="69"/>
      <c r="L916" s="69"/>
      <c r="M916" s="7"/>
      <c r="N916" s="7"/>
      <c r="O916" s="7"/>
      <c r="P916" s="7"/>
    </row>
    <row r="917" spans="1:16" ht="15.6" customHeight="1">
      <c r="A917" s="7"/>
      <c r="B917" s="7"/>
      <c r="C917" s="29"/>
      <c r="D917" s="7"/>
      <c r="E917" s="7"/>
      <c r="F917" s="7"/>
      <c r="G917" s="7"/>
      <c r="H917" s="69"/>
      <c r="I917" s="65"/>
      <c r="J917" s="65"/>
      <c r="K917" s="69"/>
      <c r="L917" s="69"/>
      <c r="M917" s="7"/>
      <c r="N917" s="7"/>
      <c r="O917" s="7"/>
      <c r="P917" s="7"/>
    </row>
    <row r="918" spans="1:16" ht="15.6" customHeight="1">
      <c r="A918" s="7"/>
      <c r="B918" s="7"/>
      <c r="C918" s="29"/>
      <c r="D918" s="7"/>
      <c r="E918" s="7"/>
      <c r="F918" s="7"/>
      <c r="G918" s="7"/>
      <c r="H918" s="69"/>
      <c r="I918" s="65"/>
      <c r="J918" s="65"/>
      <c r="K918" s="69"/>
      <c r="L918" s="69"/>
      <c r="M918" s="7"/>
      <c r="N918" s="7"/>
      <c r="O918" s="7"/>
      <c r="P918" s="7"/>
    </row>
    <row r="919" spans="1:16" ht="15.6" customHeight="1">
      <c r="A919" s="7"/>
      <c r="B919" s="7"/>
      <c r="C919" s="29"/>
      <c r="D919" s="7"/>
      <c r="E919" s="7"/>
      <c r="F919" s="7"/>
      <c r="G919" s="7"/>
      <c r="H919" s="69"/>
      <c r="I919" s="65"/>
      <c r="J919" s="65"/>
      <c r="K919" s="69"/>
      <c r="L919" s="69"/>
      <c r="M919" s="7"/>
      <c r="N919" s="7"/>
      <c r="O919" s="7"/>
      <c r="P919" s="7"/>
    </row>
    <row r="920" spans="1:16" ht="15.6" customHeight="1">
      <c r="A920" s="7"/>
      <c r="B920" s="7"/>
      <c r="C920" s="29"/>
      <c r="D920" s="7"/>
      <c r="E920" s="7"/>
      <c r="F920" s="7"/>
      <c r="G920" s="7"/>
      <c r="H920" s="69"/>
      <c r="I920" s="65"/>
      <c r="J920" s="65"/>
      <c r="K920" s="69"/>
      <c r="L920" s="69"/>
      <c r="M920" s="7"/>
      <c r="N920" s="7"/>
      <c r="O920" s="7"/>
      <c r="P920" s="7"/>
    </row>
    <row r="921" spans="1:16" ht="15.6" customHeight="1">
      <c r="A921" s="7"/>
      <c r="B921" s="7"/>
      <c r="C921" s="29"/>
      <c r="D921" s="7"/>
      <c r="E921" s="7"/>
      <c r="F921" s="7"/>
      <c r="G921" s="7"/>
      <c r="H921" s="69"/>
      <c r="I921" s="65"/>
      <c r="J921" s="65"/>
      <c r="K921" s="69"/>
      <c r="L921" s="69"/>
      <c r="M921" s="7"/>
      <c r="N921" s="7"/>
      <c r="O921" s="7"/>
      <c r="P921" s="7"/>
    </row>
    <row r="922" spans="1:16" ht="15.6" customHeight="1">
      <c r="A922" s="7"/>
      <c r="B922" s="7"/>
      <c r="C922" s="29"/>
      <c r="D922" s="7"/>
      <c r="E922" s="7"/>
      <c r="F922" s="7"/>
      <c r="G922" s="7"/>
      <c r="H922" s="69"/>
      <c r="I922" s="65"/>
      <c r="J922" s="65"/>
      <c r="K922" s="69"/>
      <c r="L922" s="69"/>
      <c r="M922" s="7"/>
      <c r="N922" s="7"/>
      <c r="O922" s="7"/>
      <c r="P922" s="7"/>
    </row>
    <row r="923" spans="1:16" ht="15.6" customHeight="1">
      <c r="A923" s="7"/>
      <c r="B923" s="7"/>
      <c r="C923" s="29"/>
      <c r="D923" s="7"/>
      <c r="E923" s="7"/>
      <c r="F923" s="7"/>
      <c r="G923" s="7"/>
      <c r="H923" s="69"/>
      <c r="I923" s="65"/>
      <c r="J923" s="65"/>
      <c r="K923" s="69"/>
      <c r="L923" s="69"/>
      <c r="M923" s="7"/>
      <c r="N923" s="7"/>
      <c r="O923" s="7"/>
      <c r="P923" s="7"/>
    </row>
    <row r="924" spans="1:16" ht="15.6" customHeight="1">
      <c r="A924" s="7"/>
      <c r="B924" s="7"/>
      <c r="C924" s="29"/>
      <c r="D924" s="7"/>
      <c r="E924" s="7"/>
      <c r="F924" s="7"/>
      <c r="G924" s="7"/>
      <c r="H924" s="69"/>
      <c r="I924" s="65"/>
      <c r="J924" s="65"/>
      <c r="K924" s="69"/>
      <c r="L924" s="69"/>
      <c r="M924" s="7"/>
      <c r="N924" s="7"/>
      <c r="O924" s="7"/>
      <c r="P924" s="7"/>
    </row>
    <row r="925" spans="1:16" ht="15.6" customHeight="1">
      <c r="A925" s="7"/>
      <c r="B925" s="7"/>
      <c r="C925" s="29"/>
      <c r="D925" s="7"/>
      <c r="E925" s="7"/>
      <c r="F925" s="7"/>
      <c r="G925" s="7"/>
      <c r="H925" s="69"/>
      <c r="I925" s="65"/>
      <c r="J925" s="65"/>
      <c r="K925" s="69"/>
      <c r="L925" s="69"/>
      <c r="M925" s="7"/>
      <c r="N925" s="7"/>
      <c r="O925" s="7"/>
      <c r="P925" s="7"/>
    </row>
    <row r="926" spans="1:16" ht="15.6" customHeight="1">
      <c r="A926" s="7"/>
      <c r="B926" s="7"/>
      <c r="C926" s="29"/>
      <c r="D926" s="7"/>
      <c r="E926" s="7"/>
      <c r="F926" s="7"/>
      <c r="G926" s="7"/>
      <c r="H926" s="69"/>
      <c r="I926" s="65"/>
      <c r="J926" s="65"/>
      <c r="K926" s="69"/>
      <c r="L926" s="69"/>
      <c r="M926" s="7"/>
      <c r="N926" s="7"/>
      <c r="O926" s="7"/>
      <c r="P926" s="7"/>
    </row>
    <row r="927" spans="1:16" ht="15.6" customHeight="1">
      <c r="A927" s="7"/>
      <c r="B927" s="7"/>
      <c r="C927" s="29"/>
      <c r="D927" s="7"/>
      <c r="E927" s="7"/>
      <c r="F927" s="7"/>
      <c r="G927" s="7"/>
      <c r="H927" s="69"/>
      <c r="I927" s="65"/>
      <c r="J927" s="65"/>
      <c r="K927" s="69"/>
      <c r="L927" s="69"/>
      <c r="M927" s="7"/>
      <c r="N927" s="7"/>
      <c r="O927" s="7"/>
      <c r="P927" s="7"/>
    </row>
  </sheetData>
  <autoFilter ref="A1:C62" xr:uid="{00000000-0009-0000-0000-000005000000}"/>
  <conditionalFormatting sqref="B2">
    <cfRule type="expression" dxfId="1211" priority="11">
      <formula>COUNTIF($C$1:$C$1031, B2) &gt; 1</formula>
    </cfRule>
  </conditionalFormatting>
  <conditionalFormatting sqref="B2:B10">
    <cfRule type="expression" dxfId="1210" priority="159">
      <formula>B2=#REF!</formula>
    </cfRule>
  </conditionalFormatting>
  <conditionalFormatting sqref="B2:B19">
    <cfRule type="expression" dxfId="1209" priority="59">
      <formula>COUNTIF($C$1:$C$957, B2) &gt; 1</formula>
    </cfRule>
    <cfRule type="expression" dxfId="1208" priority="60">
      <formula>COUNTIF($B$2:$B$938, B2) &gt; 1</formula>
    </cfRule>
    <cfRule type="expression" dxfId="1207" priority="56">
      <formula>COUNTIF($B$2:$B$940, B2) &gt; 1</formula>
    </cfRule>
    <cfRule type="expression" dxfId="1206" priority="58">
      <formula>COUNTIF($B$2:$B$941, B2) &gt; 1</formula>
    </cfRule>
    <cfRule type="expression" dxfId="1205" priority="57">
      <formula>COUNTIF($C$1:$C$960, B2) &gt; 1</formula>
    </cfRule>
    <cfRule type="expression" dxfId="1204" priority="62">
      <formula>COUNTIF($B$2:$B$939, B2) &gt; 1</formula>
    </cfRule>
    <cfRule type="expression" dxfId="1203" priority="55">
      <formula>COUNTIF($C$1:$C$959, B2) &gt; 1</formula>
    </cfRule>
  </conditionalFormatting>
  <conditionalFormatting sqref="B2:B20">
    <cfRule type="expression" dxfId="1202" priority="61">
      <formula>COUNTIF($C$1:$C$958, B2) &gt; 1</formula>
    </cfRule>
    <cfRule type="expression" dxfId="1201" priority="49">
      <formula>COUNTIF($C$1:$C$962, B2) &gt; 1</formula>
    </cfRule>
  </conditionalFormatting>
  <conditionalFormatting sqref="B2:B21">
    <cfRule type="expression" dxfId="1200" priority="68">
      <formula>COUNTIF($B$2:$B$944, B2) &gt; 1</formula>
    </cfRule>
    <cfRule type="expression" dxfId="1199" priority="67">
      <formula>COUNTIF($C$1:$C$963, B2) &gt; 1</formula>
    </cfRule>
    <cfRule type="expression" dxfId="1198" priority="69">
      <formula>COUNTIF($B$2:$B$945, B2) &gt; 1</formula>
    </cfRule>
  </conditionalFormatting>
  <conditionalFormatting sqref="B2:B22">
    <cfRule type="expression" dxfId="1197" priority="66">
      <formula>COUNTIF($B$2:$B$947, B2) &gt; 1</formula>
    </cfRule>
    <cfRule type="expression" dxfId="1196" priority="65">
      <formula>COUNTIF($C$1:$C$966, B2) &gt; 1</formula>
    </cfRule>
    <cfRule type="expression" dxfId="1195" priority="64">
      <formula>COUNTIF($B$2:$B$946, B2) &gt; 1</formula>
    </cfRule>
    <cfRule type="expression" dxfId="1194" priority="63">
      <formula>COUNTIF($C$1:$C$965, B2) &gt; 1</formula>
    </cfRule>
  </conditionalFormatting>
  <conditionalFormatting sqref="B2:B24">
    <cfRule type="expression" dxfId="1193" priority="73">
      <formula>COUNTIF($C$1:$C$964, B2) &gt; 1</formula>
    </cfRule>
  </conditionalFormatting>
  <conditionalFormatting sqref="B2:B25 B27:B49">
    <cfRule type="expression" dxfId="1192" priority="19">
      <formula>COUNTIF($B$2:$B$991, B2) &gt; 1</formula>
    </cfRule>
  </conditionalFormatting>
  <conditionalFormatting sqref="B2:B25">
    <cfRule type="expression" dxfId="1191" priority="128">
      <formula>COUNTIF($C$1:$C$969, B2) &gt; 1</formula>
    </cfRule>
    <cfRule type="expression" dxfId="1190" priority="4">
      <formula>COUNTIF($B$2:$B$948, B2) &gt; 1</formula>
    </cfRule>
    <cfRule type="expression" dxfId="1189" priority="52">
      <formula>COUNTIF($C$1:$C$967, B2) &gt; 1</formula>
    </cfRule>
    <cfRule type="expression" dxfId="1188" priority="6">
      <formula>COUNTIF($B$2:$B$949, B2) &gt; 1</formula>
    </cfRule>
    <cfRule type="expression" dxfId="1187" priority="129">
      <formula>COUNTIF($B$2:$B$950, B2) &gt; 1</formula>
    </cfRule>
    <cfRule type="expression" dxfId="1186" priority="127">
      <formula>COUNTIF($B$2:$B$953, B2) &gt; 1</formula>
    </cfRule>
    <cfRule type="expression" dxfId="1185" priority="131">
      <formula>COUNTIF($B$2:$B$951, B2) &gt; 1</formula>
    </cfRule>
    <cfRule type="expression" dxfId="1184" priority="125">
      <formula>COUNTIF($B$2:$B$952, B2) &gt; 1</formula>
    </cfRule>
    <cfRule type="expression" dxfId="1183" priority="124">
      <formula>COUNTIF($C$1:$C$971, B2) &gt; 1</formula>
    </cfRule>
  </conditionalFormatting>
  <conditionalFormatting sqref="B2:B26">
    <cfRule type="expression" dxfId="1182" priority="5">
      <formula>COUNTIF($C$1:$C$968, B2) &gt; 1</formula>
    </cfRule>
    <cfRule type="expression" dxfId="1181" priority="126">
      <formula>COUNTIF($C$1:$C$972, B2) &gt; 1</formula>
    </cfRule>
    <cfRule type="expression" dxfId="1180" priority="130">
      <formula>COUNTIF($C$1:$C$970, B2) &gt; 1</formula>
    </cfRule>
  </conditionalFormatting>
  <conditionalFormatting sqref="B2:B27 B29:B54">
    <cfRule type="expression" dxfId="1179" priority="43">
      <formula>COUNTIF($B$2:$B$997, B2) &gt; 1</formula>
    </cfRule>
    <cfRule type="expression" dxfId="1178" priority="45">
      <formula>COUNTIF($B$2:$B$998, B2) &gt; 1</formula>
    </cfRule>
  </conditionalFormatting>
  <conditionalFormatting sqref="B2:B27">
    <cfRule type="expression" dxfId="1177" priority="7">
      <formula>COUNTIF($B$2:$B$954, B2) &gt; 1</formula>
    </cfRule>
    <cfRule type="expression" dxfId="1176" priority="8">
      <formula>COUNTIF($B$2:$B$955, B2) &gt; 1</formula>
    </cfRule>
    <cfRule type="expression" dxfId="1175" priority="53">
      <formula>COUNTIF($B$1:$B$967, B2) &gt; 1</formula>
    </cfRule>
    <cfRule type="expression" dxfId="1174" priority="50">
      <formula>COUNTIF($C$1:$C$973, B2) &gt; 1</formula>
    </cfRule>
  </conditionalFormatting>
  <conditionalFormatting sqref="B2:B28 B30:B52">
    <cfRule type="expression" dxfId="1173" priority="15">
      <formula>COUNTIF($C$1:$C$1013, B2) &gt; 1</formula>
    </cfRule>
  </conditionalFormatting>
  <conditionalFormatting sqref="B2:B28">
    <cfRule type="expression" dxfId="1172" priority="48">
      <formula>COUNTIF($B$1:$B$958, B2) &gt; 1</formula>
    </cfRule>
    <cfRule type="expression" dxfId="1171" priority="51">
      <formula>COUNTIF($B$1:$B$962, B2) &gt; 1</formula>
    </cfRule>
    <cfRule type="expression" dxfId="1170" priority="132">
      <formula>COUNTIF($C$1:$C$977, B2) &gt; 1</formula>
    </cfRule>
    <cfRule type="expression" dxfId="1169" priority="138">
      <formula>COUNTIF($B$2:$B$957, B2) &gt; 1</formula>
    </cfRule>
    <cfRule type="expression" dxfId="1168" priority="137">
      <formula>COUNTIF($B$2:$B$956, B2) &gt; 1</formula>
    </cfRule>
    <cfRule type="expression" dxfId="1167" priority="96">
      <formula>COUNTIF($B$2:$B$967, B2) &gt; 1</formula>
    </cfRule>
    <cfRule type="expression" dxfId="1166" priority="136">
      <formula>COUNTIF($C$1:$C$975, B2) &gt; 1</formula>
    </cfRule>
    <cfRule type="expression" dxfId="1165" priority="135">
      <formula>COUNTIF($B$2:$B$959, B2) &gt; 1</formula>
    </cfRule>
    <cfRule type="expression" dxfId="1164" priority="98">
      <formula>COUNTIF($B$2:$B$966, B2) &gt; 1</formula>
    </cfRule>
    <cfRule type="expression" dxfId="1163" priority="134">
      <formula>COUNTIF($C$1:$C$978, B2) &gt; 1</formula>
    </cfRule>
    <cfRule type="expression" dxfId="1162" priority="133">
      <formula>COUNTIF($B$2:$B$958, B2) &gt; 1</formula>
    </cfRule>
  </conditionalFormatting>
  <conditionalFormatting sqref="B2:B30">
    <cfRule type="expression" dxfId="1161" priority="47">
      <formula>COUNTIF($K$2:$K$65, B2) &gt; 1</formula>
    </cfRule>
    <cfRule type="expression" dxfId="1160" priority="71">
      <formula>COUNTIF($J$2:$J$65, B2) &gt; 1</formula>
    </cfRule>
    <cfRule type="expression" dxfId="1159" priority="72">
      <formula>COUNTIF($B$2:$B$66, B2) &gt; 1</formula>
    </cfRule>
  </conditionalFormatting>
  <conditionalFormatting sqref="B2:B31">
    <cfRule type="expression" dxfId="1158" priority="147">
      <formula>COUNTIF($B$2:$B$965, B2) &gt; 1</formula>
    </cfRule>
    <cfRule type="expression" dxfId="1157" priority="118">
      <formula>COUNTIF($C$1:$C$979, B2) &gt; 1</formula>
    </cfRule>
    <cfRule type="expression" dxfId="1156" priority="114">
      <formula>COUNTIF($C$1:$C$974, B2) &gt; 1</formula>
    </cfRule>
    <cfRule type="expression" dxfId="1155" priority="151">
      <formula>COUNTIF($B$2:$B$963, B2) &gt; 1</formula>
    </cfRule>
    <cfRule type="expression" dxfId="1154" priority="79">
      <formula>COUNTIF($B$2:$B$960, B2) &gt; 1</formula>
    </cfRule>
    <cfRule type="expression" dxfId="1153" priority="80">
      <formula>COUNTIF($C$1:$C$980, B2) &gt; 1</formula>
    </cfRule>
    <cfRule type="expression" dxfId="1152" priority="81">
      <formula>COUNTIF($B$2:$B$961, B2) &gt; 1</formula>
    </cfRule>
    <cfRule type="expression" dxfId="1151" priority="145">
      <formula>COUNTIF($B$2:$B$964, B2) &gt; 1</formula>
    </cfRule>
    <cfRule type="expression" dxfId="1150" priority="164">
      <formula>COUNTIF($C$1:$C$976, B2) &gt; 1</formula>
    </cfRule>
    <cfRule type="expression" dxfId="1149" priority="149">
      <formula>COUNTIF($B$2:$B$962, B2) &gt; 1</formula>
    </cfRule>
    <cfRule type="expression" dxfId="1148" priority="150">
      <formula>COUNTIF($C$1:$C$982, B2) &gt; 1</formula>
    </cfRule>
  </conditionalFormatting>
  <conditionalFormatting sqref="B2:B32">
    <cfRule type="expression" dxfId="1147" priority="146">
      <formula>COUNTIF($C$1:$C$984, B2) &gt; 1</formula>
    </cfRule>
    <cfRule type="expression" dxfId="1146" priority="117">
      <formula>COUNTIF($C$1:$C$986, B2) &gt; 1</formula>
    </cfRule>
    <cfRule type="expression" dxfId="1145" priority="163">
      <formula>COUNTIF($C$1:$C$983, B2) &gt; 1</formula>
    </cfRule>
    <cfRule type="expression" dxfId="1144" priority="148">
      <formula>COUNTIF($C$1:$C$981, B2) &gt; 1</formula>
    </cfRule>
  </conditionalFormatting>
  <conditionalFormatting sqref="B2:B33">
    <cfRule type="expression" dxfId="1143" priority="115">
      <formula>COUNTIF($C$1:$C$985, B2) &gt; 1</formula>
    </cfRule>
  </conditionalFormatting>
  <conditionalFormatting sqref="B2:B35">
    <cfRule type="expression" dxfId="1142" priority="100">
      <formula>COUNTIF($B$2:$B$974, B2) &gt; 1</formula>
    </cfRule>
    <cfRule type="expression" dxfId="1141" priority="54">
      <formula>COUNTIF($B$1:$B$980, B2) &gt; 1</formula>
    </cfRule>
  </conditionalFormatting>
  <conditionalFormatting sqref="B2:B36">
    <cfRule type="expression" dxfId="1140" priority="97">
      <formula>COUNTIF($B$2:$B$968, B2) &gt; 1</formula>
    </cfRule>
    <cfRule type="expression" dxfId="1139" priority="70">
      <formula>COUNTIF($C$1:$C$988, B2) &gt; 1</formula>
    </cfRule>
    <cfRule type="expression" dxfId="1138" priority="165">
      <formula>COUNTIF($C$1:$C$987, B2) &gt; 1</formula>
    </cfRule>
    <cfRule type="expression" dxfId="1137" priority="3">
      <formula>COUNTIF($B$1:$B$977, B2) &gt; 1</formula>
    </cfRule>
    <cfRule type="expression" dxfId="1136" priority="14">
      <formula>COUNTIF($B$2:$B$969, B2) &gt; 1</formula>
    </cfRule>
    <cfRule type="expression" dxfId="1135" priority="119">
      <formula>COUNTIF($B$1:$B$979, B2) &gt; 1</formula>
    </cfRule>
  </conditionalFormatting>
  <conditionalFormatting sqref="B2:B37">
    <cfRule type="expression" dxfId="1134" priority="88">
      <formula>COUNTIF($B$2:$B$979, B2) &gt; 1</formula>
    </cfRule>
    <cfRule type="expression" dxfId="1133" priority="2">
      <formula>COUNTIF($B$1:$B$972, B2) &gt; 1</formula>
    </cfRule>
    <cfRule type="expression" dxfId="1132" priority="86">
      <formula>COUNTIF($B$2:$B$978, B2) &gt; 1</formula>
    </cfRule>
    <cfRule type="expression" dxfId="1131" priority="113">
      <formula>COUNTIF($B$1:$B$970, B2) &gt; 1</formula>
    </cfRule>
    <cfRule type="expression" dxfId="1130" priority="33">
      <formula>COUNTIF($B$2:$B$976, B2) &gt; 1</formula>
    </cfRule>
    <cfRule type="expression" dxfId="1129" priority="32">
      <formula>COUNTIF($B$2:$B$975, B2) &gt; 1</formula>
    </cfRule>
    <cfRule type="expression" dxfId="1128" priority="31">
      <formula>COUNTIF($B$2:$B$977, B2) &gt; 1</formula>
    </cfRule>
    <cfRule type="expression" dxfId="1127" priority="1">
      <formula>COUNTIF($B$1:$B$968, B2) &gt; 1</formula>
    </cfRule>
    <cfRule type="expression" dxfId="1126" priority="152">
      <formula>COUNTIF($B$2:$B$972, B2) &gt; 1</formula>
    </cfRule>
    <cfRule type="expression" dxfId="1125" priority="154">
      <formula>COUNTIF($B$2:$B$973, B2) &gt; 1</formula>
    </cfRule>
    <cfRule type="expression" dxfId="1124" priority="155">
      <formula>COUNTIF($C$1:$C$989, B2) &gt; 1</formula>
    </cfRule>
    <cfRule type="expression" dxfId="1123" priority="156">
      <formula>COUNTIF($B$2:$B$970, B2) &gt; 1</formula>
    </cfRule>
    <cfRule type="expression" dxfId="1122" priority="157">
      <formula>COUNTIF($C$1:$C$990, B2) &gt; 1</formula>
    </cfRule>
    <cfRule type="expression" dxfId="1121" priority="158">
      <formula>COUNTIF($B$2:$B$971, B2) &gt; 1</formula>
    </cfRule>
    <cfRule type="expression" dxfId="1120" priority="76">
      <formula>COUNTIF($B$1:$B$987, B2) &gt; 1</formula>
    </cfRule>
    <cfRule type="expression" dxfId="1119" priority="77">
      <formula>COUNTIF($B$1:$B$990, B2) &gt; 1</formula>
    </cfRule>
  </conditionalFormatting>
  <conditionalFormatting sqref="B2:B38">
    <cfRule type="expression" dxfId="1118" priority="153">
      <formula>COUNTIF($C$1:$C$992, B2) &gt; 1</formula>
    </cfRule>
    <cfRule type="expression" dxfId="1117" priority="75">
      <formula>COUNTIF($B$1:$B$978, B2) &gt; 1</formula>
    </cfRule>
    <cfRule type="expression" dxfId="1116" priority="162">
      <formula>COUNTIF($C$1:$C$991, B2) &gt; 1</formula>
    </cfRule>
  </conditionalFormatting>
  <conditionalFormatting sqref="B2:B39">
    <cfRule type="expression" dxfId="1115" priority="10">
      <formula>COUNTIF($B$2:$B$76, B2) &gt; 1</formula>
    </cfRule>
    <cfRule type="expression" dxfId="1114" priority="9">
      <formula>COUNTIF($K$2:$K$75, B2) &gt; 1</formula>
    </cfRule>
    <cfRule type="expression" dxfId="1113" priority="87">
      <formula>COUNTIF($C$1:$C$998, B2) &gt; 1</formula>
    </cfRule>
    <cfRule type="expression" dxfId="1112" priority="141">
      <formula>COUNTIF($K$2:$K$77, B2) &gt; 1</formula>
    </cfRule>
    <cfRule type="expression" dxfId="1111" priority="144">
      <formula>COUNTIF($B$2:$B$78, B2) &gt; 1</formula>
    </cfRule>
  </conditionalFormatting>
  <conditionalFormatting sqref="B2:B40">
    <cfRule type="expression" dxfId="1110" priority="84">
      <formula>COUNTIF($B$2:$B$980, B2) &gt; 1</formula>
    </cfRule>
    <cfRule type="expression" dxfId="1109" priority="120">
      <formula>COUNTIF($B$1:$B$982, B2) &gt; 1</formula>
    </cfRule>
    <cfRule type="expression" dxfId="1108" priority="160">
      <formula>COUNTIF($C$1:$C$997, B2) &gt; 1</formula>
    </cfRule>
    <cfRule type="expression" dxfId="1107" priority="161">
      <formula>COUNTIF($C$1:$C$995, B2) &gt; 1</formula>
    </cfRule>
    <cfRule type="expression" dxfId="1106" priority="123">
      <formula>COUNTIF($C$1:$C$994, B2) &gt; 1</formula>
    </cfRule>
    <cfRule type="expression" dxfId="1105" priority="139">
      <formula>COUNTIF($C$1:$C$996, B2) &gt; 1</formula>
    </cfRule>
    <cfRule type="expression" dxfId="1104" priority="142">
      <formula>COUNTIF($C$1:$C$999, B2) &gt; 1</formula>
    </cfRule>
    <cfRule type="expression" dxfId="1103" priority="143">
      <formula>COUNTIF($C$1:$C$993, B2) &gt; 1</formula>
    </cfRule>
  </conditionalFormatting>
  <conditionalFormatting sqref="B2:B41">
    <cfRule type="expression" dxfId="1102" priority="140">
      <formula>COUNTIF($C$1:$C$1000, B2) &gt; 1</formula>
    </cfRule>
    <cfRule type="expression" dxfId="1101" priority="85">
      <formula>COUNTIF($B$2:$B$981, B2) &gt; 1</formula>
    </cfRule>
  </conditionalFormatting>
  <conditionalFormatting sqref="B2:B42">
    <cfRule type="expression" dxfId="1100" priority="83">
      <formula>COUNTIF($B$2:$B$86, B2) &gt; 1</formula>
    </cfRule>
    <cfRule type="expression" dxfId="1099" priority="82">
      <formula>COUNTIF($J$2:$J$85, B2) &gt; 1</formula>
    </cfRule>
    <cfRule type="expression" dxfId="1098" priority="91">
      <formula>COUNTIF($C$1:$C$1001, B2) &gt; 1</formula>
    </cfRule>
    <cfRule type="expression" dxfId="1097" priority="36">
      <formula>COUNTIF($B$2:$B$982, B2) &gt; 1</formula>
    </cfRule>
  </conditionalFormatting>
  <conditionalFormatting sqref="B2:B43">
    <cfRule type="expression" dxfId="1096" priority="35">
      <formula>COUNTIF($B$2:$B$984, B2) &gt; 1</formula>
    </cfRule>
    <cfRule type="expression" dxfId="1095" priority="103">
      <formula>COUNTIF($C$1:$C$1004, B2) &gt; 1</formula>
    </cfRule>
    <cfRule type="expression" dxfId="1094" priority="99">
      <formula>COUNTIF($C$1:$C$1002, B2) &gt; 1</formula>
    </cfRule>
    <cfRule type="expression" dxfId="1093" priority="34">
      <formula>COUNTIF($B$2:$B$983, B2) &gt; 1</formula>
    </cfRule>
    <cfRule type="expression" dxfId="1092" priority="92">
      <formula>COUNTIF($B$1:$B$994,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04">
      <formula>COUNTIF($C$1:$C$1015, B2) &gt; 1</formula>
    </cfRule>
    <cfRule type="expression" dxfId="1089" priority="106">
      <formula>COUNTIF($H$2:$H$92, B2) &gt; 1</formula>
    </cfRule>
    <cfRule type="expression" dxfId="1088" priority="18">
      <formula>COUNTIF($C$1:$C$1005, B2) &gt; 1</formula>
    </cfRule>
    <cfRule type="expression" dxfId="1087" priority="110">
      <formula>COUNTIF($B$2:$B$93, B2) &gt; 1</formula>
    </cfRule>
    <cfRule type="expression" dxfId="1086" priority="89">
      <formula>COUNTIF($B$1:$B$985, B2) &gt; 1</formula>
    </cfRule>
    <cfRule type="expression" dxfId="1085" priority="90">
      <formula>COUNTIF($B$1:$B$989, B2) &gt; 1</formula>
    </cfRule>
    <cfRule type="expression" dxfId="1084" priority="74">
      <formula>COUNTIF($B$1:$B$964, B2) &gt; 1</formula>
    </cfRule>
  </conditionalFormatting>
  <conditionalFormatting sqref="B2:B46">
    <cfRule type="expression" dxfId="1083" priority="40">
      <formula>COUNTIF($B$2:$B$987, B2) &gt; 1</formula>
    </cfRule>
    <cfRule type="expression" dxfId="1082" priority="78">
      <formula>COUNTIF($B$1:$B$1000, B2) &gt; 1</formula>
    </cfRule>
    <cfRule type="expression" dxfId="1081" priority="108">
      <formula>COUNTIF($C$1:$C$1006, B2) &gt; 1</formula>
    </cfRule>
  </conditionalFormatting>
  <conditionalFormatting sqref="B2:B47">
    <cfRule type="expression" dxfId="1080" priority="93">
      <formula>COUNTIF($B$1:$B$997, B2) &gt; 1</formula>
    </cfRule>
    <cfRule type="expression" dxfId="1079" priority="41">
      <formula>COUNTIF($B$2:$B$988, B2) &gt; 1</formula>
    </cfRule>
    <cfRule type="expression" dxfId="1078" priority="105">
      <formula>COUNTIF($C$1:$C$1007, B2) &gt; 1</formula>
    </cfRule>
  </conditionalFormatting>
  <conditionalFormatting sqref="B2:B48">
    <cfRule type="expression" dxfId="1077" priority="38">
      <formula>COUNTIF($B$2:$B$989, B2) &gt; 1</formula>
    </cfRule>
    <cfRule type="expression" dxfId="1076" priority="12">
      <formula>COUNTIF($B$1:$B$988, B2) &gt; 1</formula>
    </cfRule>
    <cfRule type="expression" dxfId="1075" priority="109">
      <formula>COUNTIF($C$1:$C$1008, B2) &gt; 1</formula>
    </cfRule>
  </conditionalFormatting>
  <conditionalFormatting sqref="B2:B49">
    <cfRule type="expression" dxfId="1074" priority="13">
      <formula>COUNTIF($B$1:$B$1010, B2) &gt; 1</formula>
    </cfRule>
    <cfRule type="expression" dxfId="1073" priority="39">
      <formula>COUNTIF($B$2:$B$990, B2) &gt; 1</formula>
    </cfRule>
    <cfRule type="expression" dxfId="1072" priority="95">
      <formula>COUNTIF($C$1:$C$1009, B2) &gt; 1</formula>
    </cfRule>
  </conditionalFormatting>
  <conditionalFormatting sqref="B2:B50">
    <cfRule type="expression" dxfId="1071" priority="102">
      <formula>COUNTIF($C$1:$C$1010, B2) &gt; 1</formula>
    </cfRule>
    <cfRule type="expression" dxfId="1070" priority="122">
      <formula>COUNTIF($B$1:$B$992, B2) &gt; 1</formula>
    </cfRule>
  </conditionalFormatting>
  <conditionalFormatting sqref="B2:B51">
    <cfRule type="expression" dxfId="1069" priority="37">
      <formula>COUNTIF($C$1:$C$1012, B2) &gt; 1</formula>
    </cfRule>
    <cfRule type="expression" dxfId="1068" priority="101">
      <formula>COUNTIF($C$1:$C$1011, B2) &gt; 1</formula>
    </cfRule>
  </conditionalFormatting>
  <conditionalFormatting sqref="B2:B52">
    <cfRule type="expression" dxfId="1067" priority="17">
      <formula>COUNTIF($B$2:$B$96, B2) &gt; 1</formula>
    </cfRule>
    <cfRule type="expression" dxfId="1066" priority="16">
      <formula>COUNTIF($K$2:$K$95, B2) &gt; 1</formula>
    </cfRule>
  </conditionalFormatting>
  <conditionalFormatting sqref="B2:B53">
    <cfRule type="expression" dxfId="1065" priority="27">
      <formula>COUNTIF($B$1:$B$1004, B2) &gt; 1</formula>
    </cfRule>
    <cfRule type="expression" dxfId="1064" priority="94">
      <formula>COUNTIF($B$1:$B$1007, B2) &gt; 1</formula>
    </cfRule>
    <cfRule type="expression" dxfId="1063" priority="46">
      <formula>COUNTIF($B$2:$B$995, B2) &gt; 1</formula>
    </cfRule>
    <cfRule type="expression" dxfId="1062" priority="107">
      <formula>COUNTIF($C$1:$C$1014, B2) &gt; 1</formula>
    </cfRule>
  </conditionalFormatting>
  <conditionalFormatting sqref="B2:B54">
    <cfRule type="expression" dxfId="1061" priority="42">
      <formula>COUNTIF($C$1:$C$1016, B2) &gt; 1</formula>
    </cfRule>
    <cfRule type="expression" dxfId="1060" priority="21">
      <formula>COUNTIF($B$1:$B$999, B2) &gt; 1</formula>
    </cfRule>
    <cfRule type="expression" dxfId="1059" priority="116">
      <formula>COUNTIF($B$1:$B$974, B2) &gt; 1</formula>
    </cfRule>
    <cfRule type="expression" dxfId="1058" priority="29">
      <formula>COUNTIF($B$1:$B$1017, B2) &gt; 1</formula>
    </cfRule>
    <cfRule type="expression" dxfId="1057" priority="111">
      <formula>COUNTIF($C$1:$C$1018, B2) &gt; 1</formula>
    </cfRule>
    <cfRule type="expression" dxfId="1056" priority="44">
      <formula>COUNTIF($C$1:$C$1017, B2) &gt; 1</formula>
    </cfRule>
    <cfRule type="expression" dxfId="1055" priority="20">
      <formula>COUNTIF($B$1:$B$995, B2) &gt; 1</formula>
    </cfRule>
  </conditionalFormatting>
  <conditionalFormatting sqref="B2:B55">
    <cfRule type="expression" dxfId="1054" priority="30">
      <formula>COUNTIF($C$1:$C$1019, B2) &gt; 1</formula>
    </cfRule>
  </conditionalFormatting>
  <conditionalFormatting sqref="B2:B56">
    <cfRule type="expression" dxfId="1053" priority="112">
      <formula>COUNTIF($C$1:$C$1020, B2) &gt; 1</formula>
    </cfRule>
  </conditionalFormatting>
  <conditionalFormatting sqref="B2:B579">
    <cfRule type="expression" dxfId="1052" priority="166">
      <formula>COUNTIF($B$1:$B$976, B2) &gt; 1</formula>
    </cfRule>
  </conditionalFormatting>
  <conditionalFormatting sqref="B19 B54">
    <cfRule type="expression" dxfId="1051" priority="22">
      <formula>COUNTIF($C$1:$C$1021, B19) &gt; 1</formula>
    </cfRule>
  </conditionalFormatting>
  <conditionalFormatting sqref="B21">
    <cfRule type="expression" dxfId="1050" priority="28">
      <formula>COUNTIF($C$1:$C$1028, B21) &gt; 1</formula>
    </cfRule>
  </conditionalFormatting>
  <conditionalFormatting sqref="B54">
    <cfRule type="expression" dxfId="1049" priority="26">
      <formula>COUNTIF($B$2:$B$103, B54) &gt; 1</formula>
    </cfRule>
    <cfRule type="expression" dxfId="1048" priority="24">
      <formula>COUNTIF($K$2:$K$102, B54) &gt; 1</formula>
    </cfRule>
    <cfRule type="expression" dxfId="1047" priority="23">
      <formula>COUNTIF($C$1:$C$1025, B54) &gt; 1</formula>
    </cfRule>
    <cfRule type="expression" dxfId="1046" priority="25">
      <formula>COUNTIF($C$1:$C$1024, B54) &gt; 1</formula>
    </cfRule>
  </conditionalFormatting>
  <conditionalFormatting sqref="C2:C927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2" t="s">
        <v>12</v>
      </c>
      <c r="B1" s="2" t="s">
        <v>162</v>
      </c>
      <c r="C1" s="70" t="s">
        <v>87</v>
      </c>
      <c r="D1" s="70"/>
      <c r="E1" s="70"/>
      <c r="F1" s="70"/>
      <c r="G1" s="71"/>
      <c r="H1" s="71" t="s">
        <v>162</v>
      </c>
      <c r="I1" s="71" t="s">
        <v>166</v>
      </c>
      <c r="J1" s="71" t="s">
        <v>167</v>
      </c>
      <c r="K1" s="71" t="s">
        <v>168</v>
      </c>
      <c r="L1" s="72" t="s">
        <v>87</v>
      </c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 ht="15.6" customHeight="1">
      <c r="A2" s="35" t="s">
        <v>21</v>
      </c>
      <c r="B2" s="36" t="s">
        <v>25</v>
      </c>
      <c r="C2" s="39">
        <f t="shared" ref="C2:C33" si="0">IFERROR(INDEX(L:L, MATCH(B2, H:H, 0)), 0)</f>
        <v>4056950</v>
      </c>
      <c r="D2" s="39"/>
      <c r="E2" s="39"/>
      <c r="F2" s="39"/>
      <c r="G2" s="39"/>
      <c r="H2" s="73" t="s">
        <v>25</v>
      </c>
      <c r="I2" s="39">
        <v>8800000</v>
      </c>
      <c r="J2" s="39">
        <v>4324262</v>
      </c>
      <c r="K2" s="47">
        <v>0.80021367165354329</v>
      </c>
      <c r="L2" s="39">
        <v>4056950</v>
      </c>
      <c r="M2" s="17"/>
      <c r="N2" s="74"/>
      <c r="O2" s="73"/>
      <c r="P2" s="39"/>
      <c r="Q2" s="39"/>
      <c r="R2" s="47"/>
      <c r="S2" s="17"/>
      <c r="T2" s="17"/>
      <c r="U2" s="17"/>
      <c r="V2" s="17"/>
      <c r="W2" s="17"/>
      <c r="X2" s="17"/>
      <c r="Y2" s="17"/>
      <c r="Z2" s="17"/>
      <c r="AA2" s="17"/>
    </row>
    <row r="3" spans="1:27" ht="15.6" customHeight="1">
      <c r="A3" s="35" t="s">
        <v>21</v>
      </c>
      <c r="B3" s="36" t="s">
        <v>27</v>
      </c>
      <c r="C3" s="39">
        <f t="shared" si="0"/>
        <v>4463159</v>
      </c>
      <c r="D3" s="39"/>
      <c r="E3" s="39"/>
      <c r="F3" s="39"/>
      <c r="G3" s="39"/>
      <c r="H3" s="73" t="s">
        <v>27</v>
      </c>
      <c r="I3" s="39">
        <v>11300000</v>
      </c>
      <c r="J3" s="39">
        <v>11074837</v>
      </c>
      <c r="K3" s="47">
        <v>0.98091413428571428</v>
      </c>
      <c r="L3" s="39">
        <v>4463159</v>
      </c>
      <c r="M3" s="17"/>
      <c r="N3" s="74"/>
      <c r="O3" s="74"/>
      <c r="P3" s="39"/>
      <c r="Q3" s="39"/>
      <c r="R3" s="47"/>
      <c r="S3" s="17"/>
      <c r="T3" s="17"/>
      <c r="U3" s="17"/>
      <c r="V3" s="17"/>
      <c r="W3" s="17"/>
      <c r="X3" s="17"/>
      <c r="Y3" s="17"/>
      <c r="Z3" s="17"/>
      <c r="AA3" s="17"/>
    </row>
    <row r="4" spans="1:27" ht="15.6" customHeight="1">
      <c r="A4" s="35" t="s">
        <v>21</v>
      </c>
      <c r="B4" s="41" t="s">
        <v>26</v>
      </c>
      <c r="C4" s="39">
        <f t="shared" si="0"/>
        <v>0</v>
      </c>
      <c r="D4" s="39"/>
      <c r="E4" s="39"/>
      <c r="F4" s="39"/>
      <c r="G4" s="39"/>
      <c r="H4" s="73" t="s">
        <v>26</v>
      </c>
      <c r="I4" s="39">
        <v>9700000</v>
      </c>
      <c r="J4" s="39">
        <v>6854215</v>
      </c>
      <c r="K4" s="47">
        <v>0.70826890333333326</v>
      </c>
      <c r="L4" s="39">
        <v>0</v>
      </c>
      <c r="M4" s="17"/>
      <c r="N4" s="74"/>
      <c r="O4" s="73"/>
      <c r="P4" s="39"/>
      <c r="Q4" s="39"/>
      <c r="R4" s="47"/>
      <c r="S4" s="17"/>
      <c r="T4" s="17"/>
      <c r="U4" s="17"/>
      <c r="V4" s="17"/>
      <c r="W4" s="17"/>
      <c r="X4" s="17"/>
      <c r="Y4" s="17"/>
      <c r="Z4" s="17"/>
      <c r="AA4" s="17"/>
    </row>
    <row r="5" spans="1:27" ht="15.6" customHeight="1">
      <c r="A5" s="35" t="s">
        <v>21</v>
      </c>
      <c r="B5" s="36" t="s">
        <v>28</v>
      </c>
      <c r="C5" s="39">
        <f t="shared" si="0"/>
        <v>4243442</v>
      </c>
      <c r="D5" s="39"/>
      <c r="E5" s="39"/>
      <c r="F5" s="39"/>
      <c r="G5" s="39"/>
      <c r="H5" s="73" t="s">
        <v>28</v>
      </c>
      <c r="I5" s="39">
        <v>11300000</v>
      </c>
      <c r="J5" s="39">
        <v>10529633</v>
      </c>
      <c r="K5" s="47">
        <v>0.93262460571428574</v>
      </c>
      <c r="L5" s="39">
        <v>4243442</v>
      </c>
      <c r="M5" s="17"/>
      <c r="N5" s="74"/>
      <c r="O5" s="73"/>
      <c r="P5" s="39"/>
      <c r="Q5" s="17"/>
      <c r="R5" s="47"/>
      <c r="S5" s="17"/>
      <c r="T5" s="17"/>
      <c r="U5" s="17"/>
      <c r="V5" s="17"/>
      <c r="W5" s="17"/>
      <c r="X5" s="17"/>
      <c r="Y5" s="17"/>
      <c r="Z5" s="17"/>
      <c r="AA5" s="17"/>
    </row>
    <row r="6" spans="1:27" ht="15.6" customHeight="1">
      <c r="A6" s="35" t="s">
        <v>19</v>
      </c>
      <c r="B6" s="36" t="s">
        <v>18</v>
      </c>
      <c r="C6" s="39">
        <f t="shared" si="0"/>
        <v>3251929</v>
      </c>
      <c r="D6" s="39"/>
      <c r="E6" s="39"/>
      <c r="F6" s="39"/>
      <c r="G6" s="39"/>
      <c r="H6" s="73" t="s">
        <v>18</v>
      </c>
      <c r="I6" s="39">
        <v>3900000</v>
      </c>
      <c r="J6" s="39">
        <v>1000548</v>
      </c>
      <c r="K6" s="47">
        <v>0.80231173571428571</v>
      </c>
      <c r="L6" s="39">
        <v>3251929</v>
      </c>
      <c r="M6" s="17"/>
      <c r="N6" s="74"/>
      <c r="O6" s="74"/>
      <c r="P6" s="39"/>
      <c r="Q6" s="39"/>
      <c r="R6" s="47"/>
      <c r="S6" s="17"/>
      <c r="T6" s="17"/>
      <c r="U6" s="17"/>
      <c r="V6" s="17"/>
      <c r="W6" s="17"/>
      <c r="X6" s="17"/>
      <c r="Y6" s="17"/>
      <c r="Z6" s="17"/>
      <c r="AA6" s="17"/>
    </row>
    <row r="7" spans="1:27" ht="15.6" customHeight="1">
      <c r="A7" s="35" t="s">
        <v>19</v>
      </c>
      <c r="B7" s="36" t="s">
        <v>20</v>
      </c>
      <c r="C7" s="39">
        <f t="shared" si="0"/>
        <v>1926300</v>
      </c>
      <c r="D7" s="39"/>
      <c r="E7" s="39"/>
      <c r="F7" s="39"/>
      <c r="G7" s="39"/>
      <c r="H7" s="73" t="s">
        <v>20</v>
      </c>
      <c r="I7" s="39">
        <v>7500000</v>
      </c>
      <c r="J7" s="39">
        <v>6213872</v>
      </c>
      <c r="K7" s="47">
        <v>0.83752189130434784</v>
      </c>
      <c r="L7" s="39">
        <v>1926300</v>
      </c>
      <c r="M7" s="17"/>
      <c r="N7" s="74"/>
      <c r="O7" s="73"/>
      <c r="P7" s="39"/>
      <c r="Q7" s="17"/>
      <c r="R7" s="47"/>
      <c r="S7" s="17"/>
      <c r="T7" s="17"/>
      <c r="U7" s="17"/>
      <c r="V7" s="17"/>
      <c r="W7" s="17"/>
      <c r="X7" s="17"/>
      <c r="Y7" s="17"/>
      <c r="Z7" s="17"/>
      <c r="AA7" s="17"/>
    </row>
    <row r="8" spans="1:27" ht="15.6" customHeight="1">
      <c r="A8" s="35" t="s">
        <v>19</v>
      </c>
      <c r="B8" s="36" t="s">
        <v>23</v>
      </c>
      <c r="C8" s="39">
        <f t="shared" si="0"/>
        <v>2079796</v>
      </c>
      <c r="D8" s="39"/>
      <c r="E8" s="39"/>
      <c r="F8" s="39"/>
      <c r="G8" s="39"/>
      <c r="H8" s="73" t="s">
        <v>23</v>
      </c>
      <c r="I8" s="39">
        <v>6500000</v>
      </c>
      <c r="J8" s="39">
        <v>6099109</v>
      </c>
      <c r="K8" s="47">
        <v>0.94536192999999991</v>
      </c>
      <c r="L8" s="39">
        <v>2079796</v>
      </c>
      <c r="M8" s="17"/>
      <c r="N8" s="74"/>
      <c r="O8" s="41"/>
      <c r="P8" s="39"/>
      <c r="Q8" s="39"/>
      <c r="R8" s="47"/>
      <c r="S8" s="17"/>
      <c r="T8" s="17"/>
      <c r="U8" s="17"/>
      <c r="V8" s="17"/>
      <c r="W8" s="17"/>
      <c r="X8" s="17"/>
      <c r="Y8" s="17"/>
      <c r="Z8" s="17"/>
      <c r="AA8" s="17"/>
    </row>
    <row r="9" spans="1:27" ht="15.6" customHeight="1">
      <c r="A9" s="35" t="s">
        <v>19</v>
      </c>
      <c r="B9" s="36" t="s">
        <v>22</v>
      </c>
      <c r="C9" s="39">
        <f t="shared" si="0"/>
        <v>2293837</v>
      </c>
      <c r="D9" s="39"/>
      <c r="E9" s="39"/>
      <c r="F9" s="39"/>
      <c r="G9" s="39"/>
      <c r="H9" s="73" t="s">
        <v>22</v>
      </c>
      <c r="I9" s="39">
        <v>7500000</v>
      </c>
      <c r="J9" s="39">
        <v>6726794</v>
      </c>
      <c r="K9" s="47">
        <v>0.9066547826086957</v>
      </c>
      <c r="L9" s="39">
        <v>2293837</v>
      </c>
      <c r="M9" s="17"/>
      <c r="N9" s="74"/>
      <c r="O9" s="41"/>
      <c r="P9" s="39"/>
      <c r="Q9" s="39"/>
      <c r="R9" s="47"/>
      <c r="S9" s="39"/>
      <c r="T9" s="17"/>
      <c r="U9" s="17"/>
      <c r="V9" s="17"/>
      <c r="W9" s="17"/>
      <c r="X9" s="17"/>
      <c r="Y9" s="17"/>
      <c r="Z9" s="17"/>
      <c r="AA9" s="17"/>
    </row>
    <row r="10" spans="1:27" ht="15.6" customHeight="1">
      <c r="A10" s="35" t="s">
        <v>19</v>
      </c>
      <c r="B10" s="36" t="s">
        <v>24</v>
      </c>
      <c r="C10" s="39">
        <f t="shared" si="0"/>
        <v>1979598</v>
      </c>
      <c r="D10" s="39"/>
      <c r="E10" s="39"/>
      <c r="F10" s="39"/>
      <c r="G10" s="39"/>
      <c r="H10" s="73" t="s">
        <v>24</v>
      </c>
      <c r="I10" s="39">
        <v>6500000</v>
      </c>
      <c r="J10" s="39">
        <v>5321499</v>
      </c>
      <c r="K10" s="47">
        <v>0.82483239999999991</v>
      </c>
      <c r="L10" s="39">
        <v>1979598</v>
      </c>
      <c r="M10" s="17"/>
      <c r="N10" s="74"/>
      <c r="O10" s="74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5.6" customHeight="1">
      <c r="A11" s="35" t="s">
        <v>44</v>
      </c>
      <c r="B11" s="36" t="s">
        <v>99</v>
      </c>
      <c r="C11" s="39">
        <f t="shared" si="0"/>
        <v>0</v>
      </c>
      <c r="D11" s="39"/>
      <c r="E11" s="39"/>
      <c r="F11" s="39"/>
      <c r="G11" s="39"/>
      <c r="H11" s="73" t="s">
        <v>99</v>
      </c>
      <c r="I11" s="39">
        <v>3600000</v>
      </c>
      <c r="J11" s="39">
        <v>2030810</v>
      </c>
      <c r="K11" s="47">
        <v>0.71968390000000004</v>
      </c>
      <c r="L11" s="39">
        <v>0</v>
      </c>
      <c r="M11" s="17"/>
      <c r="N11" s="74"/>
      <c r="O11" s="74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5.6" customHeight="1">
      <c r="A12" s="35" t="s">
        <v>44</v>
      </c>
      <c r="B12" s="41" t="s">
        <v>105</v>
      </c>
      <c r="C12" s="39">
        <f t="shared" si="0"/>
        <v>0</v>
      </c>
      <c r="D12" s="39"/>
      <c r="E12" s="39"/>
      <c r="F12" s="39"/>
      <c r="G12" s="39"/>
      <c r="H12" s="73" t="s">
        <v>105</v>
      </c>
      <c r="I12" s="39">
        <v>3800000</v>
      </c>
      <c r="J12" s="39">
        <v>2338182</v>
      </c>
      <c r="K12" s="47">
        <v>0.63029260869565218</v>
      </c>
      <c r="L12" s="39">
        <v>0</v>
      </c>
      <c r="M12" s="17"/>
      <c r="N12" s="74"/>
      <c r="O12" s="74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15.6" customHeight="1">
      <c r="A13" s="35" t="s">
        <v>44</v>
      </c>
      <c r="B13" s="41" t="s">
        <v>101</v>
      </c>
      <c r="C13" s="39">
        <f t="shared" si="0"/>
        <v>0</v>
      </c>
      <c r="D13" s="39"/>
      <c r="E13" s="39"/>
      <c r="F13" s="39"/>
      <c r="G13" s="39"/>
      <c r="H13" s="73" t="s">
        <v>101</v>
      </c>
      <c r="I13" s="39">
        <v>3100000</v>
      </c>
      <c r="J13" s="39">
        <v>920963</v>
      </c>
      <c r="K13" s="47">
        <v>0.30052474736842111</v>
      </c>
      <c r="L13" s="39">
        <v>0</v>
      </c>
      <c r="M13" s="17"/>
      <c r="N13" s="74"/>
      <c r="O13" s="74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5.6" customHeight="1">
      <c r="A14" s="35" t="s">
        <v>44</v>
      </c>
      <c r="B14" s="41" t="s">
        <v>106</v>
      </c>
      <c r="C14" s="39">
        <f t="shared" si="0"/>
        <v>2472796</v>
      </c>
      <c r="D14" s="39"/>
      <c r="E14" s="39"/>
      <c r="F14" s="39"/>
      <c r="G14" s="39"/>
      <c r="H14" s="73" t="s">
        <v>106</v>
      </c>
      <c r="I14" s="39">
        <v>3800000</v>
      </c>
      <c r="J14" s="39">
        <v>5317842</v>
      </c>
      <c r="K14" s="47">
        <v>1.4335052173913041</v>
      </c>
      <c r="L14" s="39">
        <v>2472796</v>
      </c>
      <c r="M14" s="17"/>
      <c r="N14" s="74"/>
      <c r="O14" s="74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5.6" customHeight="1">
      <c r="A15" s="35" t="s">
        <v>44</v>
      </c>
      <c r="B15" s="41" t="s">
        <v>103</v>
      </c>
      <c r="C15" s="39">
        <f t="shared" si="0"/>
        <v>0</v>
      </c>
      <c r="D15" s="39"/>
      <c r="E15" s="39"/>
      <c r="F15" s="39"/>
      <c r="G15" s="39"/>
      <c r="H15" s="73" t="s">
        <v>103</v>
      </c>
      <c r="I15" s="39">
        <v>3300000</v>
      </c>
      <c r="J15" s="39">
        <v>1431048</v>
      </c>
      <c r="K15" s="47">
        <v>0.44362499999999999</v>
      </c>
      <c r="L15" s="39">
        <v>0</v>
      </c>
      <c r="M15" s="17"/>
      <c r="N15" s="74"/>
      <c r="O15" s="74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5.6" customHeight="1">
      <c r="A16" s="35" t="s">
        <v>46</v>
      </c>
      <c r="B16" s="41" t="s">
        <v>109</v>
      </c>
      <c r="C16" s="39">
        <f t="shared" si="0"/>
        <v>0</v>
      </c>
      <c r="D16" s="39"/>
      <c r="E16" s="39"/>
      <c r="F16" s="39"/>
      <c r="G16" s="39"/>
      <c r="H16" s="73" t="s">
        <v>109</v>
      </c>
      <c r="I16" s="39">
        <v>6500000</v>
      </c>
      <c r="J16" s="39">
        <v>4232439</v>
      </c>
      <c r="K16" s="47">
        <v>0.65602800000000006</v>
      </c>
      <c r="L16" s="39">
        <v>0</v>
      </c>
      <c r="M16" s="17"/>
      <c r="N16" s="74"/>
      <c r="O16" s="74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5.6" customHeight="1">
      <c r="A17" s="35" t="s">
        <v>46</v>
      </c>
      <c r="B17" s="36" t="s">
        <v>111</v>
      </c>
      <c r="C17" s="39">
        <f t="shared" si="0"/>
        <v>0</v>
      </c>
      <c r="D17" s="39"/>
      <c r="E17" s="39"/>
      <c r="F17" s="39"/>
      <c r="G17" s="39"/>
      <c r="H17" s="73" t="s">
        <v>111</v>
      </c>
      <c r="I17" s="39">
        <v>6500000</v>
      </c>
      <c r="J17" s="39">
        <v>4591415</v>
      </c>
      <c r="K17" s="47">
        <v>0.71166934999999998</v>
      </c>
      <c r="L17" s="39">
        <v>0</v>
      </c>
      <c r="M17" s="17"/>
      <c r="N17" s="74"/>
      <c r="O17" s="74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5.6" customHeight="1">
      <c r="A18" s="35" t="s">
        <v>46</v>
      </c>
      <c r="B18" s="36" t="s">
        <v>107</v>
      </c>
      <c r="C18" s="39">
        <f t="shared" si="0"/>
        <v>0</v>
      </c>
      <c r="D18" s="39"/>
      <c r="E18" s="39"/>
      <c r="F18" s="39"/>
      <c r="G18" s="39"/>
      <c r="H18" s="73" t="s">
        <v>107</v>
      </c>
      <c r="I18" s="39">
        <v>7800000</v>
      </c>
      <c r="J18" s="39">
        <v>6661648</v>
      </c>
      <c r="K18" s="47">
        <v>0.87673150909090902</v>
      </c>
      <c r="L18" s="39">
        <v>0</v>
      </c>
      <c r="M18" s="17"/>
      <c r="N18" s="74"/>
      <c r="O18" s="74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5.6" customHeight="1">
      <c r="A19" s="35" t="s">
        <v>46</v>
      </c>
      <c r="B19" s="36" t="s">
        <v>112</v>
      </c>
      <c r="C19" s="39">
        <f t="shared" si="0"/>
        <v>4372855</v>
      </c>
      <c r="D19" s="39"/>
      <c r="E19" s="39"/>
      <c r="F19" s="39"/>
      <c r="G19" s="39"/>
      <c r="H19" s="73" t="s">
        <v>112</v>
      </c>
      <c r="I19" s="39">
        <v>7500000</v>
      </c>
      <c r="J19" s="39">
        <v>9403990</v>
      </c>
      <c r="K19" s="47">
        <v>1.2674943000000001</v>
      </c>
      <c r="L19" s="39">
        <v>4372855</v>
      </c>
      <c r="M19" s="17"/>
      <c r="N19" s="74"/>
      <c r="O19" s="74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5.6" customHeight="1">
      <c r="A20" s="35" t="s">
        <v>46</v>
      </c>
      <c r="B20" s="36" t="s">
        <v>113</v>
      </c>
      <c r="C20" s="39">
        <f t="shared" si="0"/>
        <v>0</v>
      </c>
      <c r="D20" s="39"/>
      <c r="E20" s="39"/>
      <c r="F20" s="39"/>
      <c r="G20" s="39"/>
      <c r="H20" s="73" t="s">
        <v>113</v>
      </c>
      <c r="I20" s="39">
        <v>7500000</v>
      </c>
      <c r="J20" s="39">
        <v>5847494</v>
      </c>
      <c r="K20" s="47">
        <v>0.78814043478260876</v>
      </c>
      <c r="L20" s="39">
        <v>0</v>
      </c>
      <c r="M20" s="17"/>
      <c r="N20" s="74"/>
      <c r="O20" s="74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6" customHeight="1">
      <c r="A21" s="35" t="s">
        <v>47</v>
      </c>
      <c r="B21" s="36" t="s">
        <v>114</v>
      </c>
      <c r="C21" s="39">
        <f t="shared" si="0"/>
        <v>0</v>
      </c>
      <c r="D21" s="39"/>
      <c r="E21" s="39"/>
      <c r="F21" s="39"/>
      <c r="G21" s="39"/>
      <c r="H21" s="73" t="s">
        <v>114</v>
      </c>
      <c r="I21" s="39">
        <v>3900000</v>
      </c>
      <c r="J21" s="39">
        <v>2137189</v>
      </c>
      <c r="K21" s="47">
        <v>0.70131553043478267</v>
      </c>
      <c r="L21" s="39">
        <v>0</v>
      </c>
      <c r="M21" s="17"/>
      <c r="N21" s="74"/>
      <c r="O21" s="74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5.6" customHeight="1">
      <c r="A22" s="35" t="s">
        <v>47</v>
      </c>
      <c r="B22" s="36" t="s">
        <v>117</v>
      </c>
      <c r="C22" s="39">
        <f t="shared" si="0"/>
        <v>972090</v>
      </c>
      <c r="D22" s="39"/>
      <c r="E22" s="39"/>
      <c r="F22" s="39"/>
      <c r="G22" s="39"/>
      <c r="H22" s="73" t="s">
        <v>117</v>
      </c>
      <c r="I22" s="39">
        <v>3900000</v>
      </c>
      <c r="J22" s="39">
        <v>3135774</v>
      </c>
      <c r="K22" s="47">
        <v>0.81007499999999999</v>
      </c>
      <c r="L22" s="39">
        <v>972090</v>
      </c>
      <c r="M22" s="17"/>
      <c r="N22" s="74"/>
      <c r="O22" s="74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5.6" customHeight="1">
      <c r="A23" s="35" t="s">
        <v>47</v>
      </c>
      <c r="B23" s="36" t="s">
        <v>116</v>
      </c>
      <c r="C23" s="39">
        <f t="shared" si="0"/>
        <v>2145059</v>
      </c>
      <c r="D23" s="39"/>
      <c r="E23" s="39"/>
      <c r="F23" s="39"/>
      <c r="G23" s="39"/>
      <c r="H23" s="73" t="s">
        <v>116</v>
      </c>
      <c r="I23" s="39">
        <v>3900000</v>
      </c>
      <c r="J23" s="39">
        <v>4613030</v>
      </c>
      <c r="K23" s="47">
        <v>1.1916995333333329</v>
      </c>
      <c r="L23" s="39">
        <v>2145059</v>
      </c>
      <c r="M23" s="17"/>
      <c r="N23" s="74"/>
      <c r="O23" s="74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6" customHeight="1">
      <c r="A24" s="35" t="s">
        <v>47</v>
      </c>
      <c r="B24" s="36" t="s">
        <v>118</v>
      </c>
      <c r="C24" s="39">
        <f t="shared" si="0"/>
        <v>0</v>
      </c>
      <c r="D24" s="39"/>
      <c r="E24" s="39"/>
      <c r="F24" s="39"/>
      <c r="G24" s="39"/>
      <c r="H24" s="73" t="s">
        <v>118</v>
      </c>
      <c r="I24" s="39">
        <v>3300000</v>
      </c>
      <c r="J24" s="39">
        <v>384505</v>
      </c>
      <c r="K24" s="47">
        <v>0.1191965</v>
      </c>
      <c r="L24" s="39">
        <v>0</v>
      </c>
      <c r="M24" s="17"/>
      <c r="N24" s="74"/>
      <c r="O24" s="74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5.6" customHeight="1">
      <c r="A25" s="35" t="s">
        <v>47</v>
      </c>
      <c r="B25" s="36" t="s">
        <v>115</v>
      </c>
      <c r="C25" s="39">
        <f t="shared" si="0"/>
        <v>1409901</v>
      </c>
      <c r="D25" s="39"/>
      <c r="E25" s="39"/>
      <c r="F25" s="39"/>
      <c r="G25" s="39"/>
      <c r="H25" s="73" t="s">
        <v>115</v>
      </c>
      <c r="I25" s="39">
        <v>3800000</v>
      </c>
      <c r="J25" s="39">
        <v>3498513</v>
      </c>
      <c r="K25" s="47">
        <v>0.94307732173913039</v>
      </c>
      <c r="L25" s="39">
        <v>1409901</v>
      </c>
      <c r="M25" s="17"/>
      <c r="N25" s="74"/>
      <c r="O25" s="74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.6" customHeight="1">
      <c r="A26" s="35" t="s">
        <v>48</v>
      </c>
      <c r="B26" s="36" t="s">
        <v>121</v>
      </c>
      <c r="C26" s="39">
        <f t="shared" si="0"/>
        <v>875349</v>
      </c>
      <c r="D26" s="39"/>
      <c r="E26" s="39"/>
      <c r="F26" s="39"/>
      <c r="G26" s="39"/>
      <c r="H26" s="73" t="s">
        <v>121</v>
      </c>
      <c r="I26" s="39">
        <v>3300000</v>
      </c>
      <c r="J26" s="39">
        <v>2823706</v>
      </c>
      <c r="K26" s="47">
        <v>0.87534900000000004</v>
      </c>
      <c r="L26" s="39">
        <v>875349</v>
      </c>
      <c r="M26" s="17"/>
      <c r="N26" s="74"/>
      <c r="O26" s="74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5.6" customHeight="1">
      <c r="A27" s="35" t="s">
        <v>48</v>
      </c>
      <c r="B27" s="36" t="s">
        <v>125</v>
      </c>
      <c r="C27" s="39">
        <f t="shared" si="0"/>
        <v>0</v>
      </c>
      <c r="D27" s="39"/>
      <c r="E27" s="39"/>
      <c r="F27" s="39"/>
      <c r="G27" s="39"/>
      <c r="H27" s="73" t="s">
        <v>125</v>
      </c>
      <c r="I27" s="39">
        <v>2000000</v>
      </c>
      <c r="J27" s="39">
        <v>1502223</v>
      </c>
      <c r="K27" s="47">
        <v>0.77614833333333333</v>
      </c>
      <c r="L27" s="39">
        <v>0</v>
      </c>
      <c r="M27" s="17"/>
      <c r="N27" s="74"/>
      <c r="O27" s="74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5.6" customHeight="1">
      <c r="A28" s="35" t="s">
        <v>48</v>
      </c>
      <c r="B28" s="36" t="s">
        <v>122</v>
      </c>
      <c r="C28" s="39">
        <f t="shared" si="0"/>
        <v>0</v>
      </c>
      <c r="D28" s="39"/>
      <c r="E28" s="39"/>
      <c r="F28" s="39"/>
      <c r="G28" s="39"/>
      <c r="H28" s="73" t="s">
        <v>122</v>
      </c>
      <c r="I28" s="39">
        <v>2000000</v>
      </c>
      <c r="J28" s="39">
        <v>485258</v>
      </c>
      <c r="K28" s="47">
        <v>0.2507166666666667</v>
      </c>
      <c r="L28" s="39">
        <v>0</v>
      </c>
      <c r="M28" s="17"/>
      <c r="N28" s="74"/>
      <c r="O28" s="74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5.6" customHeight="1">
      <c r="A29" s="35" t="s">
        <v>48</v>
      </c>
      <c r="B29" s="36" t="s">
        <v>120</v>
      </c>
      <c r="C29" s="39">
        <f t="shared" si="0"/>
        <v>0</v>
      </c>
      <c r="D29" s="39"/>
      <c r="E29" s="39"/>
      <c r="F29" s="39"/>
      <c r="G29" s="39"/>
      <c r="H29" s="73" t="s">
        <v>120</v>
      </c>
      <c r="I29" s="39">
        <v>1700000</v>
      </c>
      <c r="J29" s="39">
        <v>419174</v>
      </c>
      <c r="K29" s="47">
        <v>0.25988800000000001</v>
      </c>
      <c r="L29" s="39">
        <v>0</v>
      </c>
      <c r="M29" s="17"/>
      <c r="N29" s="74"/>
      <c r="O29" s="74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5.6" customHeight="1">
      <c r="A30" s="35" t="s">
        <v>48</v>
      </c>
      <c r="B30" s="36" t="s">
        <v>123</v>
      </c>
      <c r="C30" s="39">
        <f t="shared" si="0"/>
        <v>0</v>
      </c>
      <c r="D30" s="39"/>
      <c r="E30" s="39"/>
      <c r="F30" s="39"/>
      <c r="G30" s="39"/>
      <c r="H30" s="73" t="s">
        <v>123</v>
      </c>
      <c r="I30" s="39">
        <v>2000000</v>
      </c>
      <c r="J30" s="39">
        <v>1591919</v>
      </c>
      <c r="K30" s="47">
        <v>0.82249130000000015</v>
      </c>
      <c r="L30" s="39">
        <v>0</v>
      </c>
      <c r="M30" s="17"/>
      <c r="N30" s="74"/>
      <c r="O30" s="74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5.6" customHeight="1">
      <c r="A31" s="35" t="s">
        <v>49</v>
      </c>
      <c r="B31" s="36" t="s">
        <v>128</v>
      </c>
      <c r="C31" s="39">
        <f t="shared" si="0"/>
        <v>0</v>
      </c>
      <c r="D31" s="39"/>
      <c r="E31" s="39"/>
      <c r="F31" s="39"/>
      <c r="G31" s="39"/>
      <c r="H31" s="73" t="s">
        <v>128</v>
      </c>
      <c r="I31" s="39">
        <v>3900000</v>
      </c>
      <c r="J31" s="39">
        <v>4469674</v>
      </c>
      <c r="K31" s="47">
        <v>0.74184545454545447</v>
      </c>
      <c r="L31" s="39">
        <v>0</v>
      </c>
      <c r="M31" s="17"/>
      <c r="N31" s="74"/>
      <c r="O31" s="74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5.6" customHeight="1">
      <c r="A32" s="35" t="s">
        <v>49</v>
      </c>
      <c r="B32" s="36" t="s">
        <v>132</v>
      </c>
      <c r="C32" s="39">
        <f t="shared" si="0"/>
        <v>963433</v>
      </c>
      <c r="D32" s="39"/>
      <c r="E32" s="39"/>
      <c r="F32" s="39"/>
      <c r="G32" s="39"/>
      <c r="H32" s="73" t="s">
        <v>132</v>
      </c>
      <c r="I32" s="39">
        <v>3900000</v>
      </c>
      <c r="J32" s="39">
        <v>3107849</v>
      </c>
      <c r="K32" s="47">
        <v>0.80286104166666672</v>
      </c>
      <c r="L32" s="39">
        <v>963433</v>
      </c>
      <c r="M32" s="17"/>
      <c r="N32" s="74"/>
      <c r="O32" s="74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5.6" customHeight="1">
      <c r="A33" s="35" t="s">
        <v>49</v>
      </c>
      <c r="B33" s="36" t="s">
        <v>129</v>
      </c>
      <c r="C33" s="39">
        <f t="shared" si="0"/>
        <v>0</v>
      </c>
      <c r="D33" s="39"/>
      <c r="E33" s="39"/>
      <c r="F33" s="39"/>
      <c r="G33" s="39"/>
      <c r="H33" s="73" t="s">
        <v>129</v>
      </c>
      <c r="I33" s="39">
        <v>3900000</v>
      </c>
      <c r="J33" s="39">
        <v>2569242</v>
      </c>
      <c r="K33" s="47">
        <v>0.66372087499999999</v>
      </c>
      <c r="L33" s="39">
        <v>0</v>
      </c>
      <c r="M33" s="17"/>
      <c r="N33" s="74"/>
      <c r="O33" s="74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5.6" customHeight="1">
      <c r="A34" s="35" t="s">
        <v>49</v>
      </c>
      <c r="B34" s="36" t="s">
        <v>130</v>
      </c>
      <c r="C34" s="39">
        <f t="shared" ref="C34:C65" si="1">IFERROR(INDEX(L:L, MATCH(B34, H:H, 0)), 0)</f>
        <v>0</v>
      </c>
      <c r="D34" s="39"/>
      <c r="E34" s="39"/>
      <c r="F34" s="39"/>
      <c r="G34" s="39"/>
      <c r="H34" s="73" t="s">
        <v>130</v>
      </c>
      <c r="I34" s="39">
        <v>3900000</v>
      </c>
      <c r="J34" s="39">
        <v>2840689</v>
      </c>
      <c r="K34" s="47">
        <v>0.73384475000000005</v>
      </c>
      <c r="L34" s="39">
        <v>0</v>
      </c>
      <c r="M34" s="17"/>
      <c r="N34" s="74"/>
      <c r="O34" s="74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5.6" customHeight="1">
      <c r="A35" s="35" t="s">
        <v>49</v>
      </c>
      <c r="B35" s="36" t="s">
        <v>131</v>
      </c>
      <c r="C35" s="39">
        <f t="shared" si="1"/>
        <v>0</v>
      </c>
      <c r="D35" s="39"/>
      <c r="E35" s="39"/>
      <c r="F35" s="39"/>
      <c r="G35" s="39"/>
      <c r="H35" s="73" t="s">
        <v>131</v>
      </c>
      <c r="I35" s="39">
        <v>2300000</v>
      </c>
      <c r="J35" s="39">
        <v>0</v>
      </c>
      <c r="K35" s="47">
        <v>0</v>
      </c>
      <c r="L35" s="39">
        <v>0</v>
      </c>
      <c r="M35" s="17"/>
      <c r="N35" s="74"/>
      <c r="O35" s="74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5.6" customHeight="1">
      <c r="A36" s="35" t="s">
        <v>50</v>
      </c>
      <c r="B36" s="36" t="s">
        <v>135</v>
      </c>
      <c r="C36" s="39">
        <f t="shared" si="1"/>
        <v>0</v>
      </c>
      <c r="D36" s="39"/>
      <c r="E36" s="39"/>
      <c r="F36" s="39"/>
      <c r="G36" s="39"/>
      <c r="H36" s="73" t="s">
        <v>135</v>
      </c>
      <c r="I36" s="39">
        <v>4600000</v>
      </c>
      <c r="J36" s="39">
        <v>3417739</v>
      </c>
      <c r="K36" s="47">
        <v>0.75678499999999993</v>
      </c>
      <c r="L36" s="39">
        <v>0</v>
      </c>
      <c r="M36" s="17"/>
      <c r="N36" s="74"/>
      <c r="O36" s="74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5.6" customHeight="1">
      <c r="A37" s="35" t="s">
        <v>50</v>
      </c>
      <c r="B37" s="36" t="s">
        <v>133</v>
      </c>
      <c r="C37" s="39">
        <f t="shared" si="1"/>
        <v>0</v>
      </c>
      <c r="D37" s="39"/>
      <c r="E37" s="39"/>
      <c r="F37" s="39"/>
      <c r="G37" s="39"/>
      <c r="H37" s="73" t="s">
        <v>133</v>
      </c>
      <c r="I37" s="39">
        <v>4600000</v>
      </c>
      <c r="J37" s="39">
        <v>4193494</v>
      </c>
      <c r="K37" s="47">
        <v>0.74241498715596332</v>
      </c>
      <c r="L37" s="39">
        <v>0</v>
      </c>
      <c r="M37" s="17"/>
      <c r="N37" s="74"/>
      <c r="O37" s="74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5.6" customHeight="1">
      <c r="A38" s="35" t="s">
        <v>50</v>
      </c>
      <c r="B38" s="36" t="s">
        <v>136</v>
      </c>
      <c r="C38" s="39">
        <f t="shared" si="1"/>
        <v>0</v>
      </c>
      <c r="D38" s="39"/>
      <c r="E38" s="39"/>
      <c r="F38" s="39"/>
      <c r="G38" s="39"/>
      <c r="H38" s="73" t="s">
        <v>136</v>
      </c>
      <c r="I38" s="39">
        <v>4100000</v>
      </c>
      <c r="J38" s="39">
        <v>1290713</v>
      </c>
      <c r="K38" s="47">
        <v>0.32009680000000001</v>
      </c>
      <c r="L38" s="39">
        <v>0</v>
      </c>
      <c r="M38" s="17"/>
      <c r="N38" s="74"/>
      <c r="O38" s="74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5.6" customHeight="1">
      <c r="A39" s="35" t="s">
        <v>50</v>
      </c>
      <c r="B39" s="36" t="s">
        <v>134</v>
      </c>
      <c r="C39" s="39">
        <f t="shared" si="1"/>
        <v>1347392</v>
      </c>
      <c r="D39" s="39"/>
      <c r="E39" s="39"/>
      <c r="F39" s="39"/>
      <c r="G39" s="39"/>
      <c r="H39" s="73" t="s">
        <v>134</v>
      </c>
      <c r="I39" s="39">
        <v>4600000</v>
      </c>
      <c r="J39" s="39">
        <v>3622022</v>
      </c>
      <c r="K39" s="47">
        <v>0.80201905714285715</v>
      </c>
      <c r="L39" s="39">
        <v>1347392</v>
      </c>
      <c r="M39" s="17"/>
      <c r="N39" s="74"/>
      <c r="O39" s="74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5.6" customHeight="1">
      <c r="A40" s="35" t="s">
        <v>50</v>
      </c>
      <c r="B40" s="36" t="s">
        <v>138</v>
      </c>
      <c r="C40" s="39">
        <f t="shared" si="1"/>
        <v>0</v>
      </c>
      <c r="D40" s="39"/>
      <c r="E40" s="39"/>
      <c r="F40" s="39"/>
      <c r="G40" s="39"/>
      <c r="H40" s="73" t="s">
        <v>138</v>
      </c>
      <c r="I40" s="39">
        <v>2300000</v>
      </c>
      <c r="J40" s="39">
        <v>0</v>
      </c>
      <c r="K40" s="47">
        <v>0</v>
      </c>
      <c r="L40" s="39">
        <v>0</v>
      </c>
      <c r="M40" s="17"/>
      <c r="N40" s="74"/>
      <c r="O40" s="74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5.6" customHeight="1">
      <c r="A41" s="35" t="s">
        <v>51</v>
      </c>
      <c r="B41" s="36" t="s">
        <v>140</v>
      </c>
      <c r="C41" s="39">
        <f t="shared" si="1"/>
        <v>0</v>
      </c>
      <c r="D41" s="39"/>
      <c r="E41" s="39"/>
      <c r="F41" s="39"/>
      <c r="G41" s="39"/>
      <c r="H41" s="73" t="s">
        <v>140</v>
      </c>
      <c r="I41" s="39">
        <v>3300000</v>
      </c>
      <c r="J41" s="39">
        <v>2127703</v>
      </c>
      <c r="K41" s="47">
        <v>0.65958799999999995</v>
      </c>
      <c r="L41" s="39">
        <v>0</v>
      </c>
      <c r="M41" s="17"/>
      <c r="N41" s="74"/>
      <c r="O41" s="74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5.6" customHeight="1">
      <c r="A42" s="35" t="s">
        <v>51</v>
      </c>
      <c r="B42" s="36" t="s">
        <v>139</v>
      </c>
      <c r="C42" s="39">
        <f t="shared" si="1"/>
        <v>0</v>
      </c>
      <c r="D42" s="39"/>
      <c r="E42" s="39"/>
      <c r="F42" s="39"/>
      <c r="G42" s="39"/>
      <c r="H42" s="73" t="s">
        <v>139</v>
      </c>
      <c r="I42" s="39">
        <v>3300000</v>
      </c>
      <c r="J42" s="39">
        <v>1531903</v>
      </c>
      <c r="K42" s="47">
        <v>0.68930787500000001</v>
      </c>
      <c r="L42" s="39">
        <v>0</v>
      </c>
      <c r="M42" s="17"/>
      <c r="N42" s="74"/>
      <c r="O42" s="74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5.6" customHeight="1">
      <c r="A43" s="35" t="s">
        <v>51</v>
      </c>
      <c r="B43" s="36" t="s">
        <v>141</v>
      </c>
      <c r="C43" s="39">
        <f t="shared" si="1"/>
        <v>876951</v>
      </c>
      <c r="D43" s="39"/>
      <c r="E43" s="39"/>
      <c r="F43" s="39"/>
      <c r="G43" s="39"/>
      <c r="H43" s="73" t="s">
        <v>141</v>
      </c>
      <c r="I43" s="39">
        <v>3300000</v>
      </c>
      <c r="J43" s="39">
        <v>2828874</v>
      </c>
      <c r="K43" s="47">
        <v>0.87695099999999993</v>
      </c>
      <c r="L43" s="39">
        <v>876951</v>
      </c>
      <c r="M43" s="17"/>
      <c r="N43" s="74"/>
      <c r="O43" s="74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5.6" customHeight="1">
      <c r="A44" s="35" t="s">
        <v>51</v>
      </c>
      <c r="B44" s="36" t="s">
        <v>142</v>
      </c>
      <c r="C44" s="39">
        <f t="shared" si="1"/>
        <v>0</v>
      </c>
      <c r="D44" s="39"/>
      <c r="E44" s="39"/>
      <c r="F44" s="39"/>
      <c r="G44" s="39"/>
      <c r="H44" s="73" t="s">
        <v>142</v>
      </c>
      <c r="I44" s="39">
        <v>3300000</v>
      </c>
      <c r="J44" s="39">
        <v>2375556</v>
      </c>
      <c r="K44" s="47">
        <v>0.73642249999999998</v>
      </c>
      <c r="L44" s="39">
        <v>0</v>
      </c>
      <c r="M44" s="17"/>
      <c r="N44" s="74"/>
      <c r="O44" s="74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5.6" customHeight="1">
      <c r="A45" s="35" t="s">
        <v>52</v>
      </c>
      <c r="B45" s="36" t="s">
        <v>143</v>
      </c>
      <c r="C45" s="39">
        <f t="shared" si="1"/>
        <v>1686872</v>
      </c>
      <c r="D45" s="39"/>
      <c r="E45" s="39"/>
      <c r="F45" s="39"/>
      <c r="G45" s="39"/>
      <c r="H45" s="73" t="s">
        <v>143</v>
      </c>
      <c r="I45" s="39">
        <v>4600000</v>
      </c>
      <c r="J45" s="39">
        <v>3177474</v>
      </c>
      <c r="K45" s="47">
        <v>0.8073959523809523</v>
      </c>
      <c r="L45" s="39">
        <v>1686872</v>
      </c>
      <c r="M45" s="17"/>
      <c r="N45" s="74"/>
      <c r="O45" s="74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5.6" customHeight="1">
      <c r="A46" s="35" t="s">
        <v>52</v>
      </c>
      <c r="B46" s="36" t="s">
        <v>144</v>
      </c>
      <c r="C46" s="39">
        <f t="shared" si="1"/>
        <v>0</v>
      </c>
      <c r="D46" s="39"/>
      <c r="E46" s="39"/>
      <c r="F46" s="39"/>
      <c r="G46" s="39"/>
      <c r="H46" s="73" t="s">
        <v>144</v>
      </c>
      <c r="I46" s="39">
        <v>3600000</v>
      </c>
      <c r="J46" s="39">
        <v>2391161</v>
      </c>
      <c r="K46" s="47">
        <v>0.67387272727272729</v>
      </c>
      <c r="L46" s="39">
        <v>0</v>
      </c>
      <c r="M46" s="17"/>
      <c r="N46" s="74"/>
      <c r="O46" s="74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5.6" customHeight="1">
      <c r="A47" s="35" t="s">
        <v>52</v>
      </c>
      <c r="B47" s="36" t="s">
        <v>146</v>
      </c>
      <c r="C47" s="39">
        <f t="shared" si="1"/>
        <v>0</v>
      </c>
      <c r="D47" s="39"/>
      <c r="E47" s="39"/>
      <c r="F47" s="39"/>
      <c r="G47" s="39"/>
      <c r="H47" s="73" t="s">
        <v>146</v>
      </c>
      <c r="I47" s="39">
        <v>1300000</v>
      </c>
      <c r="J47" s="39">
        <v>1638590</v>
      </c>
      <c r="K47" s="47">
        <v>1.2699075</v>
      </c>
      <c r="L47" s="39">
        <v>0</v>
      </c>
      <c r="M47" s="17"/>
      <c r="N47" s="74"/>
      <c r="O47" s="74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5.6" customHeight="1">
      <c r="A48" s="35" t="s">
        <v>52</v>
      </c>
      <c r="B48" s="41" t="s">
        <v>145</v>
      </c>
      <c r="C48" s="39">
        <f t="shared" si="1"/>
        <v>0</v>
      </c>
      <c r="D48" s="39"/>
      <c r="E48" s="39"/>
      <c r="F48" s="39"/>
      <c r="G48" s="39"/>
      <c r="H48" s="73" t="s">
        <v>145</v>
      </c>
      <c r="I48" s="39">
        <v>1800000</v>
      </c>
      <c r="J48" s="39">
        <v>145726</v>
      </c>
      <c r="K48" s="47">
        <v>8.2136363636363646E-2</v>
      </c>
      <c r="L48" s="39">
        <v>0</v>
      </c>
      <c r="M48" s="17"/>
      <c r="N48" s="74"/>
      <c r="O48" s="74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5.6" customHeight="1">
      <c r="A49" s="35" t="s">
        <v>52</v>
      </c>
      <c r="B49" s="41" t="s">
        <v>147</v>
      </c>
      <c r="C49" s="39">
        <f t="shared" si="1"/>
        <v>1284424</v>
      </c>
      <c r="D49" s="39"/>
      <c r="E49" s="39"/>
      <c r="F49" s="39"/>
      <c r="G49" s="39"/>
      <c r="H49" s="73" t="s">
        <v>147</v>
      </c>
      <c r="I49" s="39">
        <v>4200000</v>
      </c>
      <c r="J49" s="39">
        <v>3452752</v>
      </c>
      <c r="K49" s="47">
        <v>0.82334846153846153</v>
      </c>
      <c r="L49" s="39">
        <v>1284424</v>
      </c>
      <c r="M49" s="17"/>
      <c r="N49" s="74"/>
      <c r="O49" s="74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5.6" customHeight="1">
      <c r="A50" s="35" t="s">
        <v>53</v>
      </c>
      <c r="B50" s="36" t="s">
        <v>148</v>
      </c>
      <c r="C50" s="39">
        <f t="shared" si="1"/>
        <v>0</v>
      </c>
      <c r="D50" s="39"/>
      <c r="E50" s="39"/>
      <c r="F50" s="39"/>
      <c r="G50" s="39"/>
      <c r="H50" s="73" t="s">
        <v>148</v>
      </c>
      <c r="I50" s="39">
        <v>2800000</v>
      </c>
      <c r="J50" s="39">
        <v>1920004</v>
      </c>
      <c r="K50" s="47">
        <v>0.57323738863287255</v>
      </c>
      <c r="L50" s="39">
        <v>0</v>
      </c>
      <c r="M50" s="17"/>
      <c r="N50" s="74"/>
      <c r="O50" s="74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5.6" customHeight="1">
      <c r="A51" s="35" t="s">
        <v>53</v>
      </c>
      <c r="B51" s="36" t="s">
        <v>149</v>
      </c>
      <c r="C51" s="39">
        <f t="shared" si="1"/>
        <v>0</v>
      </c>
      <c r="D51" s="39"/>
      <c r="E51" s="39"/>
      <c r="F51" s="39"/>
      <c r="G51" s="39"/>
      <c r="H51" s="73" t="s">
        <v>149</v>
      </c>
      <c r="I51" s="39">
        <v>2600000</v>
      </c>
      <c r="J51" s="39">
        <v>926326</v>
      </c>
      <c r="K51" s="47">
        <v>0.35895125</v>
      </c>
      <c r="L51" s="39">
        <v>0</v>
      </c>
      <c r="M51" s="17"/>
      <c r="N51" s="74"/>
      <c r="O51" s="74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5.6" customHeight="1">
      <c r="A52" s="35" t="s">
        <v>53</v>
      </c>
      <c r="B52" s="36" t="s">
        <v>150</v>
      </c>
      <c r="C52" s="39">
        <f t="shared" si="1"/>
        <v>0</v>
      </c>
      <c r="D52" s="39"/>
      <c r="E52" s="39"/>
      <c r="F52" s="39"/>
      <c r="G52" s="39"/>
      <c r="H52" s="74" t="s">
        <v>150</v>
      </c>
      <c r="I52" s="39">
        <v>2600000</v>
      </c>
      <c r="J52" s="39">
        <v>1507708</v>
      </c>
      <c r="K52" s="47">
        <v>0.58423687499999999</v>
      </c>
      <c r="L52" s="39">
        <v>0</v>
      </c>
      <c r="M52" s="17"/>
      <c r="N52" s="74"/>
      <c r="O52" s="74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5.6" customHeight="1">
      <c r="A53" s="35" t="s">
        <v>53</v>
      </c>
      <c r="B53" s="36" t="s">
        <v>151</v>
      </c>
      <c r="C53" s="39">
        <f t="shared" si="1"/>
        <v>1035323</v>
      </c>
      <c r="D53" s="17"/>
      <c r="E53" s="17"/>
      <c r="F53" s="17"/>
      <c r="G53" s="39"/>
      <c r="H53" s="74" t="s">
        <v>151</v>
      </c>
      <c r="I53" s="39">
        <v>2600000</v>
      </c>
      <c r="J53" s="39">
        <v>2569039</v>
      </c>
      <c r="K53" s="47">
        <v>0.99550249999999996</v>
      </c>
      <c r="L53" s="39">
        <v>1035323</v>
      </c>
      <c r="M53" s="17"/>
      <c r="N53" s="74"/>
      <c r="O53" s="74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5.6" customHeight="1">
      <c r="A54" s="35" t="s">
        <v>53</v>
      </c>
      <c r="B54" s="36" t="s">
        <v>152</v>
      </c>
      <c r="C54" s="39">
        <f t="shared" si="1"/>
        <v>0</v>
      </c>
      <c r="D54" s="17"/>
      <c r="E54" s="17"/>
      <c r="F54" s="17"/>
      <c r="G54" s="39"/>
      <c r="H54" s="74" t="s">
        <v>152</v>
      </c>
      <c r="I54" s="39">
        <v>1800000</v>
      </c>
      <c r="J54" s="39">
        <v>0</v>
      </c>
      <c r="K54" s="47">
        <v>0</v>
      </c>
      <c r="L54" s="39">
        <v>0</v>
      </c>
      <c r="M54" s="17"/>
      <c r="N54" s="74"/>
      <c r="O54" s="74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5.6" customHeight="1">
      <c r="A55" s="35"/>
      <c r="B55" s="36"/>
      <c r="C55" s="39"/>
      <c r="D55" s="17"/>
      <c r="E55" s="17"/>
      <c r="F55" s="17"/>
      <c r="G55" s="39"/>
      <c r="H55" s="74"/>
      <c r="I55" s="17"/>
      <c r="J55" s="17"/>
      <c r="K55" s="17"/>
      <c r="L55" s="39"/>
      <c r="M55" s="17"/>
      <c r="N55" s="74"/>
      <c r="O55" s="74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15.6" customHeight="1">
      <c r="A56" s="35"/>
      <c r="B56" s="36"/>
      <c r="C56" s="39"/>
      <c r="D56" s="17"/>
      <c r="E56" s="17"/>
      <c r="F56" s="17"/>
      <c r="G56" s="39"/>
      <c r="H56" s="74"/>
      <c r="I56" s="17"/>
      <c r="J56" s="17"/>
      <c r="K56" s="17"/>
      <c r="L56" s="39"/>
      <c r="M56" s="17"/>
      <c r="N56" s="74"/>
      <c r="O56" s="74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5.6" customHeight="1">
      <c r="A57" s="35"/>
      <c r="B57" s="36"/>
      <c r="C57" s="17"/>
      <c r="D57" s="17"/>
      <c r="E57" s="17"/>
      <c r="F57" s="17"/>
      <c r="G57" s="39"/>
      <c r="H57" s="74"/>
      <c r="I57" s="17"/>
      <c r="J57" s="17"/>
      <c r="K57" s="17"/>
      <c r="L57" s="39"/>
      <c r="M57" s="17"/>
      <c r="N57" s="74"/>
      <c r="O57" s="74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15.6" customHeight="1">
      <c r="A58" s="35"/>
      <c r="B58" s="36"/>
      <c r="C58" s="39"/>
      <c r="D58" s="17"/>
      <c r="E58" s="17"/>
      <c r="F58" s="17"/>
      <c r="G58" s="39"/>
      <c r="H58" s="74"/>
      <c r="I58" s="17"/>
      <c r="J58" s="17"/>
      <c r="K58" s="17"/>
      <c r="L58" s="39"/>
      <c r="M58" s="17"/>
      <c r="N58" s="74"/>
      <c r="O58" s="74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5.6" customHeight="1">
      <c r="A59" s="35"/>
      <c r="B59" s="36"/>
      <c r="C59" s="17"/>
      <c r="D59" s="17"/>
      <c r="E59" s="17"/>
      <c r="F59" s="17"/>
      <c r="G59" s="39"/>
      <c r="H59" s="74"/>
      <c r="I59" s="17"/>
      <c r="J59" s="17"/>
      <c r="K59" s="17"/>
      <c r="L59" s="39"/>
      <c r="M59" s="17"/>
      <c r="N59" s="74"/>
      <c r="O59" s="74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15.6" customHeight="1">
      <c r="A60" s="35"/>
      <c r="B60" s="36"/>
      <c r="C60" s="39"/>
      <c r="D60" s="17"/>
      <c r="E60" s="17"/>
      <c r="F60" s="17"/>
      <c r="G60" s="39"/>
      <c r="H60" s="74"/>
      <c r="I60" s="17"/>
      <c r="J60" s="17"/>
      <c r="K60" s="17"/>
      <c r="L60" s="39"/>
      <c r="M60" s="17"/>
      <c r="N60" s="74"/>
      <c r="O60" s="74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15.6" customHeight="1">
      <c r="A61" s="35"/>
      <c r="B61" s="36"/>
      <c r="C61" s="17"/>
      <c r="D61" s="17"/>
      <c r="E61" s="17"/>
      <c r="F61" s="17"/>
      <c r="G61" s="39"/>
      <c r="H61" s="74"/>
      <c r="I61" s="17"/>
      <c r="J61" s="17"/>
      <c r="K61" s="17"/>
      <c r="L61" s="39"/>
      <c r="M61" s="17"/>
      <c r="N61" s="74"/>
      <c r="O61" s="74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15.6" customHeight="1">
      <c r="A62" s="35"/>
      <c r="B62" s="36"/>
      <c r="C62" s="17"/>
      <c r="D62" s="17"/>
      <c r="E62" s="17"/>
      <c r="F62" s="17"/>
      <c r="G62" s="39"/>
      <c r="H62" s="74"/>
      <c r="I62" s="17"/>
      <c r="J62" s="17"/>
      <c r="K62" s="17"/>
      <c r="L62" s="39"/>
      <c r="M62" s="17"/>
      <c r="N62" s="74"/>
      <c r="O62" s="74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5.6" customHeight="1">
      <c r="A63" s="17"/>
      <c r="B63" s="74"/>
      <c r="C63" s="17"/>
      <c r="D63" s="17"/>
      <c r="E63" s="17"/>
      <c r="F63" s="17"/>
      <c r="G63" s="39"/>
      <c r="H63" s="74"/>
      <c r="I63" s="17"/>
      <c r="J63" s="17"/>
      <c r="K63" s="17"/>
      <c r="L63" s="39"/>
      <c r="M63" s="17"/>
      <c r="N63" s="74"/>
      <c r="O63" s="74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15.6" customHeight="1">
      <c r="A64" s="17"/>
      <c r="B64" s="74"/>
      <c r="C64" s="17"/>
      <c r="D64" s="17"/>
      <c r="E64" s="17"/>
      <c r="F64" s="17"/>
      <c r="G64" s="39"/>
      <c r="H64" s="74"/>
      <c r="I64" s="17"/>
      <c r="J64" s="17"/>
      <c r="K64" s="17"/>
      <c r="L64" s="39"/>
      <c r="M64" s="17"/>
      <c r="N64" s="74"/>
      <c r="O64" s="74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5.6" customHeight="1">
      <c r="A65" s="17"/>
      <c r="B65" s="74"/>
      <c r="C65" s="17"/>
      <c r="D65" s="17"/>
      <c r="E65" s="17"/>
      <c r="F65" s="17"/>
      <c r="G65" s="39"/>
      <c r="H65" s="74"/>
      <c r="I65" s="17"/>
      <c r="J65" s="17"/>
      <c r="K65" s="17"/>
      <c r="L65" s="39"/>
      <c r="M65" s="17"/>
      <c r="N65" s="74"/>
      <c r="O65" s="74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15.6" customHeight="1">
      <c r="A66" s="17"/>
      <c r="B66" s="74"/>
      <c r="C66" s="17"/>
      <c r="D66" s="17"/>
      <c r="E66" s="17"/>
      <c r="F66" s="17"/>
      <c r="G66" s="39"/>
      <c r="H66" s="74"/>
      <c r="I66" s="17"/>
      <c r="J66" s="17"/>
      <c r="K66" s="17"/>
      <c r="L66" s="39"/>
      <c r="M66" s="17"/>
      <c r="N66" s="74"/>
      <c r="O66" s="74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15.6" customHeight="1">
      <c r="A67" s="17"/>
      <c r="B67" s="74"/>
      <c r="C67" s="17"/>
      <c r="D67" s="17"/>
      <c r="E67" s="17"/>
      <c r="F67" s="17"/>
      <c r="G67" s="39"/>
      <c r="H67" s="74"/>
      <c r="I67" s="17"/>
      <c r="J67" s="17"/>
      <c r="K67" s="17"/>
      <c r="L67" s="39"/>
      <c r="M67" s="17"/>
      <c r="N67" s="74"/>
      <c r="O67" s="74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5.6" customHeight="1">
      <c r="A68" s="17"/>
      <c r="B68" s="74"/>
      <c r="C68" s="17"/>
      <c r="D68" s="17"/>
      <c r="E68" s="17"/>
      <c r="F68" s="17"/>
      <c r="G68" s="39"/>
      <c r="H68" s="74"/>
      <c r="I68" s="17"/>
      <c r="J68" s="17"/>
      <c r="K68" s="17"/>
      <c r="L68" s="39"/>
      <c r="M68" s="17"/>
      <c r="N68" s="74"/>
      <c r="O68" s="74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5.6" customHeight="1">
      <c r="A69" s="17"/>
      <c r="B69" s="74"/>
      <c r="C69" s="17"/>
      <c r="D69" s="17"/>
      <c r="E69" s="17"/>
      <c r="F69" s="17"/>
      <c r="G69" s="39"/>
      <c r="H69" s="74"/>
      <c r="I69" s="17"/>
      <c r="J69" s="17"/>
      <c r="K69" s="17"/>
      <c r="L69" s="39"/>
      <c r="M69" s="17"/>
      <c r="N69" s="74"/>
      <c r="O69" s="74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15.6" customHeight="1">
      <c r="A70" s="17"/>
      <c r="B70" s="74"/>
      <c r="C70" s="17"/>
      <c r="D70" s="17"/>
      <c r="E70" s="17"/>
      <c r="F70" s="17"/>
      <c r="G70" s="39"/>
      <c r="H70" s="74"/>
      <c r="I70" s="17"/>
      <c r="J70" s="17"/>
      <c r="K70" s="17"/>
      <c r="L70" s="39"/>
      <c r="M70" s="17"/>
      <c r="N70" s="74"/>
      <c r="O70" s="74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15.6" customHeight="1">
      <c r="A71" s="17"/>
      <c r="B71" s="74"/>
      <c r="C71" s="17"/>
      <c r="D71" s="17"/>
      <c r="E71" s="17"/>
      <c r="F71" s="17"/>
      <c r="G71" s="39"/>
      <c r="H71" s="74"/>
      <c r="I71" s="17"/>
      <c r="J71" s="17"/>
      <c r="K71" s="17"/>
      <c r="L71" s="39"/>
      <c r="M71" s="17"/>
      <c r="N71" s="74"/>
      <c r="O71" s="74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15.6" customHeight="1">
      <c r="A72" s="17"/>
      <c r="B72" s="74"/>
      <c r="C72" s="17"/>
      <c r="D72" s="17"/>
      <c r="E72" s="17"/>
      <c r="F72" s="17"/>
      <c r="G72" s="39"/>
      <c r="H72" s="74"/>
      <c r="I72" s="17"/>
      <c r="J72" s="17"/>
      <c r="K72" s="17"/>
      <c r="L72" s="39"/>
      <c r="M72" s="17"/>
      <c r="N72" s="74"/>
      <c r="O72" s="74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15.6" customHeight="1">
      <c r="A73" s="17"/>
      <c r="B73" s="74"/>
      <c r="C73" s="17"/>
      <c r="D73" s="17"/>
      <c r="E73" s="17"/>
      <c r="F73" s="17"/>
      <c r="G73" s="39"/>
      <c r="H73" s="74"/>
      <c r="I73" s="17"/>
      <c r="J73" s="17"/>
      <c r="K73" s="17"/>
      <c r="L73" s="39"/>
      <c r="M73" s="17"/>
      <c r="N73" s="74"/>
      <c r="O73" s="74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ht="15.6" customHeight="1">
      <c r="A74" s="17"/>
      <c r="B74" s="74"/>
      <c r="C74" s="17"/>
      <c r="D74" s="17"/>
      <c r="E74" s="17"/>
      <c r="F74" s="17"/>
      <c r="G74" s="39"/>
      <c r="H74" s="74"/>
      <c r="I74" s="17"/>
      <c r="J74" s="17"/>
      <c r="K74" s="17"/>
      <c r="L74" s="39"/>
      <c r="M74" s="17"/>
      <c r="N74" s="74"/>
      <c r="O74" s="74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15.6" customHeight="1">
      <c r="A75" s="17"/>
      <c r="B75" s="74"/>
      <c r="C75" s="17"/>
      <c r="D75" s="17"/>
      <c r="E75" s="17"/>
      <c r="F75" s="17"/>
      <c r="G75" s="39"/>
      <c r="H75" s="74"/>
      <c r="I75" s="17"/>
      <c r="J75" s="17"/>
      <c r="K75" s="17"/>
      <c r="L75" s="39"/>
      <c r="M75" s="17"/>
      <c r="N75" s="74"/>
      <c r="O75" s="74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ht="15.6" customHeight="1">
      <c r="A76" s="17"/>
      <c r="B76" s="74"/>
      <c r="C76" s="17"/>
      <c r="D76" s="17"/>
      <c r="E76" s="17"/>
      <c r="F76" s="17"/>
      <c r="G76" s="39"/>
      <c r="H76" s="74"/>
      <c r="I76" s="17"/>
      <c r="J76" s="17"/>
      <c r="K76" s="17"/>
      <c r="L76" s="39"/>
      <c r="M76" s="17"/>
      <c r="N76" s="74"/>
      <c r="O76" s="74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15.6" customHeight="1">
      <c r="A77" s="17"/>
      <c r="B77" s="74"/>
      <c r="C77" s="17"/>
      <c r="D77" s="17"/>
      <c r="E77" s="17"/>
      <c r="F77" s="17"/>
      <c r="G77" s="39"/>
      <c r="H77" s="74"/>
      <c r="I77" s="17"/>
      <c r="J77" s="17"/>
      <c r="K77" s="17"/>
      <c r="L77" s="39"/>
      <c r="M77" s="17"/>
      <c r="N77" s="74"/>
      <c r="O77" s="74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ht="15.6" customHeight="1">
      <c r="A78" s="17"/>
      <c r="B78" s="74"/>
      <c r="C78" s="17"/>
      <c r="D78" s="17"/>
      <c r="E78" s="17"/>
      <c r="F78" s="17"/>
      <c r="G78" s="39"/>
      <c r="H78" s="74"/>
      <c r="I78" s="17"/>
      <c r="J78" s="17"/>
      <c r="K78" s="17"/>
      <c r="L78" s="39"/>
      <c r="M78" s="17"/>
      <c r="N78" s="74"/>
      <c r="O78" s="74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15.6" customHeight="1">
      <c r="A79" s="17"/>
      <c r="B79" s="74"/>
      <c r="C79" s="17"/>
      <c r="D79" s="17"/>
      <c r="E79" s="17"/>
      <c r="F79" s="17"/>
      <c r="G79" s="39"/>
      <c r="H79" s="74"/>
      <c r="I79" s="17"/>
      <c r="J79" s="17"/>
      <c r="K79" s="17"/>
      <c r="L79" s="39"/>
      <c r="M79" s="17"/>
      <c r="N79" s="74"/>
      <c r="O79" s="74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ht="15.6" customHeight="1">
      <c r="A80" s="17"/>
      <c r="B80" s="74"/>
      <c r="C80" s="17"/>
      <c r="D80" s="17"/>
      <c r="E80" s="17"/>
      <c r="F80" s="17"/>
      <c r="G80" s="39"/>
      <c r="H80" s="74"/>
      <c r="I80" s="17"/>
      <c r="J80" s="17"/>
      <c r="K80" s="17"/>
      <c r="L80" s="39"/>
      <c r="M80" s="17"/>
      <c r="N80" s="74"/>
      <c r="O80" s="74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15.6" customHeight="1">
      <c r="A81" s="17"/>
      <c r="B81" s="74"/>
      <c r="C81" s="17"/>
      <c r="D81" s="17"/>
      <c r="E81" s="17"/>
      <c r="F81" s="17"/>
      <c r="G81" s="39"/>
      <c r="H81" s="74"/>
      <c r="I81" s="17"/>
      <c r="J81" s="17"/>
      <c r="K81" s="17"/>
      <c r="L81" s="39"/>
      <c r="M81" s="17"/>
      <c r="N81" s="74"/>
      <c r="O81" s="74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ht="15.6" customHeight="1">
      <c r="A82" s="17"/>
      <c r="B82" s="74"/>
      <c r="C82" s="17"/>
      <c r="D82" s="17"/>
      <c r="E82" s="17"/>
      <c r="F82" s="17"/>
      <c r="G82" s="39"/>
      <c r="H82" s="74"/>
      <c r="I82" s="17"/>
      <c r="J82" s="17"/>
      <c r="K82" s="17"/>
      <c r="L82" s="39"/>
      <c r="M82" s="17"/>
      <c r="N82" s="74"/>
      <c r="O82" s="74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15.6" customHeight="1">
      <c r="A83" s="17"/>
      <c r="B83" s="74"/>
      <c r="C83" s="17"/>
      <c r="D83" s="17"/>
      <c r="E83" s="17"/>
      <c r="F83" s="17"/>
      <c r="G83" s="39"/>
      <c r="H83" s="74"/>
      <c r="I83" s="17"/>
      <c r="J83" s="17"/>
      <c r="K83" s="17"/>
      <c r="L83" s="39"/>
      <c r="M83" s="17"/>
      <c r="N83" s="74"/>
      <c r="O83" s="74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ht="15.6" customHeight="1">
      <c r="A84" s="17"/>
      <c r="B84" s="74"/>
      <c r="C84" s="17"/>
      <c r="D84" s="17"/>
      <c r="E84" s="17"/>
      <c r="F84" s="17"/>
      <c r="G84" s="39"/>
      <c r="H84" s="74"/>
      <c r="I84" s="17"/>
      <c r="J84" s="17"/>
      <c r="K84" s="17"/>
      <c r="L84" s="39"/>
      <c r="M84" s="17"/>
      <c r="N84" s="74"/>
      <c r="O84" s="74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15.6" customHeight="1">
      <c r="A85" s="17"/>
      <c r="B85" s="74"/>
      <c r="C85" s="17"/>
      <c r="D85" s="17"/>
      <c r="E85" s="17"/>
      <c r="F85" s="17"/>
      <c r="G85" s="39"/>
      <c r="H85" s="74"/>
      <c r="I85" s="17"/>
      <c r="J85" s="17"/>
      <c r="K85" s="17"/>
      <c r="L85" s="39"/>
      <c r="M85" s="17"/>
      <c r="N85" s="74"/>
      <c r="O85" s="74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ht="15.6" customHeight="1">
      <c r="A86" s="17"/>
      <c r="B86" s="74"/>
      <c r="C86" s="17"/>
      <c r="D86" s="17"/>
      <c r="E86" s="17"/>
      <c r="F86" s="17"/>
      <c r="G86" s="39"/>
      <c r="H86" s="74"/>
      <c r="I86" s="17"/>
      <c r="J86" s="17"/>
      <c r="K86" s="17"/>
      <c r="L86" s="39"/>
      <c r="M86" s="17"/>
      <c r="N86" s="74"/>
      <c r="O86" s="74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15.6" customHeight="1">
      <c r="A87" s="17"/>
      <c r="B87" s="74"/>
      <c r="C87" s="17"/>
      <c r="D87" s="17"/>
      <c r="E87" s="17"/>
      <c r="F87" s="17"/>
      <c r="G87" s="39"/>
      <c r="H87" s="74"/>
      <c r="I87" s="17"/>
      <c r="J87" s="17"/>
      <c r="K87" s="17"/>
      <c r="L87" s="39"/>
      <c r="M87" s="17"/>
      <c r="N87" s="74"/>
      <c r="O87" s="74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ht="15.6" customHeight="1">
      <c r="A88" s="17"/>
      <c r="B88" s="74"/>
      <c r="C88" s="17"/>
      <c r="D88" s="17"/>
      <c r="E88" s="17"/>
      <c r="F88" s="17"/>
      <c r="G88" s="39"/>
      <c r="H88" s="74"/>
      <c r="I88" s="17"/>
      <c r="J88" s="17"/>
      <c r="K88" s="17"/>
      <c r="L88" s="39"/>
      <c r="M88" s="17"/>
      <c r="N88" s="74"/>
      <c r="O88" s="74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15.6" customHeight="1">
      <c r="A89" s="17"/>
      <c r="B89" s="74"/>
      <c r="C89" s="17"/>
      <c r="D89" s="17"/>
      <c r="E89" s="17"/>
      <c r="F89" s="17"/>
      <c r="G89" s="39"/>
      <c r="H89" s="74"/>
      <c r="I89" s="17"/>
      <c r="J89" s="17"/>
      <c r="K89" s="17"/>
      <c r="L89" s="39"/>
      <c r="M89" s="17"/>
      <c r="N89" s="74"/>
      <c r="O89" s="74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ht="15.6" customHeight="1">
      <c r="A90" s="17"/>
      <c r="B90" s="74"/>
      <c r="C90" s="17"/>
      <c r="D90" s="17"/>
      <c r="E90" s="17"/>
      <c r="F90" s="17"/>
      <c r="G90" s="39"/>
      <c r="H90" s="74"/>
      <c r="I90" s="17"/>
      <c r="J90" s="17"/>
      <c r="K90" s="17"/>
      <c r="L90" s="39"/>
      <c r="M90" s="17"/>
      <c r="N90" s="74"/>
      <c r="O90" s="74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15.6" customHeight="1">
      <c r="A91" s="17"/>
      <c r="B91" s="74"/>
      <c r="C91" s="17"/>
      <c r="D91" s="17"/>
      <c r="E91" s="17"/>
      <c r="F91" s="17"/>
      <c r="G91" s="39"/>
      <c r="H91" s="74"/>
      <c r="I91" s="17"/>
      <c r="J91" s="17"/>
      <c r="K91" s="17"/>
      <c r="L91" s="39"/>
      <c r="M91" s="17"/>
      <c r="N91" s="74"/>
      <c r="O91" s="74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ht="15.6" customHeight="1">
      <c r="A92" s="17"/>
      <c r="B92" s="74"/>
      <c r="C92" s="17"/>
      <c r="D92" s="17"/>
      <c r="E92" s="17"/>
      <c r="F92" s="17"/>
      <c r="G92" s="39"/>
      <c r="H92" s="74"/>
      <c r="I92" s="17"/>
      <c r="J92" s="17"/>
      <c r="K92" s="17"/>
      <c r="L92" s="39"/>
      <c r="M92" s="17"/>
      <c r="N92" s="74"/>
      <c r="O92" s="74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5.6" customHeight="1">
      <c r="A93" s="17"/>
      <c r="B93" s="74"/>
      <c r="C93" s="17"/>
      <c r="D93" s="17"/>
      <c r="E93" s="17"/>
      <c r="F93" s="17"/>
      <c r="G93" s="39"/>
      <c r="H93" s="74"/>
      <c r="I93" s="17"/>
      <c r="J93" s="17"/>
      <c r="K93" s="17"/>
      <c r="L93" s="39"/>
      <c r="M93" s="17"/>
      <c r="N93" s="74"/>
      <c r="O93" s="74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ht="15.6" customHeight="1">
      <c r="A94" s="17"/>
      <c r="B94" s="74"/>
      <c r="C94" s="17"/>
      <c r="D94" s="17"/>
      <c r="E94" s="17"/>
      <c r="F94" s="17"/>
      <c r="G94" s="39"/>
      <c r="H94" s="74"/>
      <c r="I94" s="17"/>
      <c r="J94" s="17"/>
      <c r="K94" s="17"/>
      <c r="L94" s="39"/>
      <c r="M94" s="17"/>
      <c r="N94" s="74"/>
      <c r="O94" s="74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15.6" customHeight="1">
      <c r="A95" s="17"/>
      <c r="B95" s="74"/>
      <c r="C95" s="17"/>
      <c r="D95" s="17"/>
      <c r="E95" s="17"/>
      <c r="F95" s="17"/>
      <c r="G95" s="39"/>
      <c r="H95" s="74"/>
      <c r="I95" s="17"/>
      <c r="J95" s="17"/>
      <c r="K95" s="17"/>
      <c r="L95" s="39"/>
      <c r="M95" s="17"/>
      <c r="N95" s="74"/>
      <c r="O95" s="74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ht="15.6" customHeight="1">
      <c r="A96" s="17"/>
      <c r="B96" s="74"/>
      <c r="C96" s="17"/>
      <c r="D96" s="17"/>
      <c r="E96" s="17"/>
      <c r="F96" s="17"/>
      <c r="G96" s="39"/>
      <c r="H96" s="74"/>
      <c r="I96" s="17"/>
      <c r="J96" s="17"/>
      <c r="K96" s="17"/>
      <c r="L96" s="39"/>
      <c r="M96" s="17"/>
      <c r="N96" s="74"/>
      <c r="O96" s="74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15.6" customHeight="1">
      <c r="A97" s="17"/>
      <c r="B97" s="74"/>
      <c r="C97" s="17"/>
      <c r="D97" s="17"/>
      <c r="E97" s="17"/>
      <c r="F97" s="17"/>
      <c r="G97" s="39"/>
      <c r="H97" s="74"/>
      <c r="I97" s="17"/>
      <c r="J97" s="17"/>
      <c r="K97" s="17"/>
      <c r="L97" s="39"/>
      <c r="M97" s="17"/>
      <c r="N97" s="74"/>
      <c r="O97" s="74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ht="15.6" customHeight="1">
      <c r="A98" s="17"/>
      <c r="B98" s="74"/>
      <c r="C98" s="17"/>
      <c r="D98" s="17"/>
      <c r="E98" s="17"/>
      <c r="F98" s="17"/>
      <c r="G98" s="39"/>
      <c r="H98" s="74"/>
      <c r="I98" s="17"/>
      <c r="J98" s="17"/>
      <c r="K98" s="17"/>
      <c r="L98" s="39"/>
      <c r="M98" s="17"/>
      <c r="N98" s="74"/>
      <c r="O98" s="74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15.6" customHeight="1">
      <c r="A99" s="17"/>
      <c r="B99" s="74"/>
      <c r="C99" s="17"/>
      <c r="D99" s="17"/>
      <c r="E99" s="17"/>
      <c r="F99" s="17"/>
      <c r="G99" s="39"/>
      <c r="H99" s="74"/>
      <c r="I99" s="17"/>
      <c r="J99" s="17"/>
      <c r="K99" s="17"/>
      <c r="L99" s="39"/>
      <c r="M99" s="17"/>
      <c r="N99" s="74"/>
      <c r="O99" s="74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ht="15.6" customHeight="1">
      <c r="A100" s="17"/>
      <c r="B100" s="74"/>
      <c r="C100" s="17"/>
      <c r="D100" s="17"/>
      <c r="E100" s="17"/>
      <c r="F100" s="17"/>
      <c r="G100" s="39"/>
      <c r="H100" s="74"/>
      <c r="I100" s="17"/>
      <c r="J100" s="17"/>
      <c r="K100" s="17"/>
      <c r="L100" s="39"/>
      <c r="M100" s="17"/>
      <c r="N100" s="74"/>
      <c r="O100" s="74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5.6" customHeight="1">
      <c r="A101" s="17"/>
      <c r="B101" s="74"/>
      <c r="C101" s="17"/>
      <c r="D101" s="17"/>
      <c r="E101" s="17"/>
      <c r="F101" s="17"/>
      <c r="G101" s="39"/>
      <c r="H101" s="74"/>
      <c r="I101" s="17"/>
      <c r="J101" s="17"/>
      <c r="K101" s="17"/>
      <c r="L101" s="39"/>
      <c r="M101" s="17"/>
      <c r="N101" s="74"/>
      <c r="O101" s="74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ht="15.6" customHeight="1">
      <c r="A102" s="17"/>
      <c r="B102" s="74"/>
      <c r="C102" s="17"/>
      <c r="D102" s="17"/>
      <c r="E102" s="17"/>
      <c r="F102" s="17"/>
      <c r="G102" s="39"/>
      <c r="H102" s="74"/>
      <c r="I102" s="17"/>
      <c r="J102" s="17"/>
      <c r="K102" s="17"/>
      <c r="L102" s="39"/>
      <c r="M102" s="17"/>
      <c r="N102" s="74"/>
      <c r="O102" s="74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15.6" customHeight="1">
      <c r="A103" s="17"/>
      <c r="B103" s="74"/>
      <c r="C103" s="17"/>
      <c r="D103" s="17"/>
      <c r="E103" s="17"/>
      <c r="F103" s="17"/>
      <c r="G103" s="39"/>
      <c r="H103" s="74"/>
      <c r="I103" s="17"/>
      <c r="J103" s="17"/>
      <c r="K103" s="17"/>
      <c r="L103" s="39"/>
      <c r="M103" s="17"/>
      <c r="N103" s="74"/>
      <c r="O103" s="74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ht="15.6" customHeight="1">
      <c r="A104" s="17"/>
      <c r="B104" s="74"/>
      <c r="C104" s="17"/>
      <c r="D104" s="17"/>
      <c r="E104" s="17"/>
      <c r="F104" s="17"/>
      <c r="G104" s="39"/>
      <c r="H104" s="74"/>
      <c r="I104" s="17"/>
      <c r="J104" s="17"/>
      <c r="K104" s="17"/>
      <c r="L104" s="39"/>
      <c r="M104" s="17"/>
      <c r="N104" s="74"/>
      <c r="O104" s="74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15.6" customHeight="1">
      <c r="A105" s="17"/>
      <c r="B105" s="74"/>
      <c r="C105" s="17"/>
      <c r="D105" s="17"/>
      <c r="E105" s="17"/>
      <c r="F105" s="17"/>
      <c r="G105" s="39"/>
      <c r="H105" s="74"/>
      <c r="I105" s="17"/>
      <c r="J105" s="17"/>
      <c r="K105" s="17"/>
      <c r="L105" s="39"/>
      <c r="M105" s="17"/>
      <c r="N105" s="74"/>
      <c r="O105" s="74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ht="15.6" customHeight="1">
      <c r="A106" s="17"/>
      <c r="B106" s="74"/>
      <c r="C106" s="17"/>
      <c r="D106" s="17"/>
      <c r="E106" s="17"/>
      <c r="F106" s="17"/>
      <c r="G106" s="39"/>
      <c r="H106" s="74"/>
      <c r="I106" s="17"/>
      <c r="J106" s="17"/>
      <c r="K106" s="17"/>
      <c r="L106" s="39"/>
      <c r="M106" s="17"/>
      <c r="N106" s="74"/>
      <c r="O106" s="74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15.6" customHeight="1">
      <c r="A107" s="17"/>
      <c r="B107" s="74"/>
      <c r="C107" s="17"/>
      <c r="D107" s="17"/>
      <c r="E107" s="17"/>
      <c r="F107" s="17"/>
      <c r="G107" s="39"/>
      <c r="H107" s="74"/>
      <c r="I107" s="17"/>
      <c r="J107" s="17"/>
      <c r="K107" s="17"/>
      <c r="L107" s="39"/>
      <c r="M107" s="17"/>
      <c r="N107" s="74"/>
      <c r="O107" s="74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ht="15.6" customHeight="1">
      <c r="A108" s="17"/>
      <c r="B108" s="74"/>
      <c r="C108" s="17"/>
      <c r="D108" s="17"/>
      <c r="E108" s="17"/>
      <c r="F108" s="17"/>
      <c r="G108" s="39"/>
      <c r="H108" s="74"/>
      <c r="I108" s="17"/>
      <c r="J108" s="17"/>
      <c r="K108" s="17"/>
      <c r="L108" s="39"/>
      <c r="M108" s="17"/>
      <c r="N108" s="74"/>
      <c r="O108" s="74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15.6" customHeight="1">
      <c r="A109" s="17"/>
      <c r="B109" s="74"/>
      <c r="C109" s="17"/>
      <c r="D109" s="17"/>
      <c r="E109" s="17"/>
      <c r="F109" s="17"/>
      <c r="G109" s="39"/>
      <c r="H109" s="74"/>
      <c r="I109" s="17"/>
      <c r="J109" s="17"/>
      <c r="K109" s="17"/>
      <c r="L109" s="39"/>
      <c r="M109" s="17"/>
      <c r="N109" s="74"/>
      <c r="O109" s="74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15.6" customHeight="1">
      <c r="A110" s="17"/>
      <c r="B110" s="74"/>
      <c r="C110" s="17"/>
      <c r="D110" s="17"/>
      <c r="E110" s="17"/>
      <c r="F110" s="17"/>
      <c r="G110" s="39"/>
      <c r="H110" s="74"/>
      <c r="I110" s="17"/>
      <c r="J110" s="17"/>
      <c r="K110" s="17"/>
      <c r="L110" s="39"/>
      <c r="M110" s="17"/>
      <c r="N110" s="74"/>
      <c r="O110" s="74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15.6" customHeight="1">
      <c r="A111" s="17"/>
      <c r="B111" s="74"/>
      <c r="C111" s="17"/>
      <c r="D111" s="17"/>
      <c r="E111" s="17"/>
      <c r="F111" s="17"/>
      <c r="G111" s="39"/>
      <c r="H111" s="74"/>
      <c r="I111" s="17"/>
      <c r="J111" s="17"/>
      <c r="K111" s="17"/>
      <c r="L111" s="39"/>
      <c r="M111" s="17"/>
      <c r="N111" s="74"/>
      <c r="O111" s="74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ht="15.6" customHeight="1">
      <c r="A112" s="17"/>
      <c r="B112" s="74"/>
      <c r="C112" s="17"/>
      <c r="D112" s="17"/>
      <c r="E112" s="17"/>
      <c r="F112" s="17"/>
      <c r="G112" s="39"/>
      <c r="H112" s="74"/>
      <c r="I112" s="17"/>
      <c r="J112" s="17"/>
      <c r="K112" s="17"/>
      <c r="L112" s="39"/>
      <c r="M112" s="17"/>
      <c r="N112" s="74"/>
      <c r="O112" s="74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15.6" customHeight="1">
      <c r="A113" s="17"/>
      <c r="B113" s="74"/>
      <c r="C113" s="17"/>
      <c r="D113" s="17"/>
      <c r="E113" s="17"/>
      <c r="F113" s="17"/>
      <c r="G113" s="39"/>
      <c r="H113" s="74"/>
      <c r="I113" s="17"/>
      <c r="J113" s="17"/>
      <c r="K113" s="17"/>
      <c r="L113" s="39"/>
      <c r="M113" s="17"/>
      <c r="N113" s="74"/>
      <c r="O113" s="74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ht="15.6" customHeight="1">
      <c r="A114" s="17"/>
      <c r="B114" s="74"/>
      <c r="C114" s="17"/>
      <c r="D114" s="17"/>
      <c r="E114" s="17"/>
      <c r="F114" s="17"/>
      <c r="G114" s="39"/>
      <c r="H114" s="74"/>
      <c r="I114" s="17"/>
      <c r="J114" s="17"/>
      <c r="K114" s="17"/>
      <c r="L114" s="39"/>
      <c r="M114" s="17"/>
      <c r="N114" s="74"/>
      <c r="O114" s="74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15.6" customHeight="1">
      <c r="A115" s="17"/>
      <c r="B115" s="74"/>
      <c r="C115" s="17"/>
      <c r="D115" s="17"/>
      <c r="E115" s="17"/>
      <c r="F115" s="17"/>
      <c r="G115" s="39"/>
      <c r="H115" s="74"/>
      <c r="I115" s="17"/>
      <c r="J115" s="17"/>
      <c r="K115" s="17"/>
      <c r="L115" s="39"/>
      <c r="M115" s="17"/>
      <c r="N115" s="74"/>
      <c r="O115" s="74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ht="15.6" customHeight="1">
      <c r="A116" s="17"/>
      <c r="B116" s="74"/>
      <c r="C116" s="17"/>
      <c r="D116" s="17"/>
      <c r="E116" s="17"/>
      <c r="F116" s="17"/>
      <c r="G116" s="39"/>
      <c r="H116" s="74"/>
      <c r="I116" s="17"/>
      <c r="J116" s="17"/>
      <c r="K116" s="17"/>
      <c r="L116" s="39"/>
      <c r="M116" s="17"/>
      <c r="N116" s="74"/>
      <c r="O116" s="74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15.6" customHeight="1">
      <c r="A117" s="17"/>
      <c r="B117" s="74"/>
      <c r="C117" s="17"/>
      <c r="D117" s="17"/>
      <c r="E117" s="17"/>
      <c r="F117" s="17"/>
      <c r="G117" s="39"/>
      <c r="H117" s="74"/>
      <c r="I117" s="17"/>
      <c r="J117" s="17"/>
      <c r="K117" s="17"/>
      <c r="L117" s="39"/>
      <c r="M117" s="17"/>
      <c r="N117" s="74"/>
      <c r="O117" s="74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ht="15.6" customHeight="1">
      <c r="A118" s="17"/>
      <c r="B118" s="74"/>
      <c r="C118" s="17"/>
      <c r="D118" s="17"/>
      <c r="E118" s="17"/>
      <c r="F118" s="17"/>
      <c r="G118" s="39"/>
      <c r="H118" s="74"/>
      <c r="I118" s="17"/>
      <c r="J118" s="17"/>
      <c r="K118" s="17"/>
      <c r="L118" s="39"/>
      <c r="M118" s="17"/>
      <c r="N118" s="74"/>
      <c r="O118" s="74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15.6" customHeight="1">
      <c r="A119" s="17"/>
      <c r="B119" s="74"/>
      <c r="C119" s="17"/>
      <c r="D119" s="17"/>
      <c r="E119" s="17"/>
      <c r="F119" s="17"/>
      <c r="G119" s="39"/>
      <c r="H119" s="74"/>
      <c r="I119" s="17"/>
      <c r="J119" s="17"/>
      <c r="K119" s="17"/>
      <c r="L119" s="39"/>
      <c r="M119" s="17"/>
      <c r="N119" s="74"/>
      <c r="O119" s="74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ht="15.6" customHeight="1">
      <c r="A120" s="17"/>
      <c r="B120" s="74"/>
      <c r="C120" s="17"/>
      <c r="D120" s="17"/>
      <c r="E120" s="17"/>
      <c r="F120" s="17"/>
      <c r="G120" s="39"/>
      <c r="H120" s="74"/>
      <c r="I120" s="17"/>
      <c r="J120" s="17"/>
      <c r="K120" s="17"/>
      <c r="L120" s="39"/>
      <c r="M120" s="17"/>
      <c r="N120" s="74"/>
      <c r="O120" s="74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15.6" customHeight="1">
      <c r="A121" s="17"/>
      <c r="B121" s="74"/>
      <c r="C121" s="17"/>
      <c r="D121" s="17"/>
      <c r="E121" s="17"/>
      <c r="F121" s="17"/>
      <c r="G121" s="39"/>
      <c r="H121" s="74"/>
      <c r="I121" s="17"/>
      <c r="J121" s="17"/>
      <c r="K121" s="17"/>
      <c r="L121" s="39"/>
      <c r="M121" s="17"/>
      <c r="N121" s="74"/>
      <c r="O121" s="74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ht="15.6" customHeight="1">
      <c r="A122" s="17"/>
      <c r="B122" s="74"/>
      <c r="C122" s="17"/>
      <c r="D122" s="17"/>
      <c r="E122" s="17"/>
      <c r="F122" s="17"/>
      <c r="G122" s="39"/>
      <c r="H122" s="74"/>
      <c r="I122" s="17"/>
      <c r="J122" s="17"/>
      <c r="K122" s="17"/>
      <c r="L122" s="39"/>
      <c r="M122" s="17"/>
      <c r="N122" s="74"/>
      <c r="O122" s="74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15.6" customHeight="1">
      <c r="A123" s="17"/>
      <c r="B123" s="74"/>
      <c r="C123" s="17"/>
      <c r="D123" s="17"/>
      <c r="E123" s="17"/>
      <c r="F123" s="17"/>
      <c r="G123" s="39"/>
      <c r="H123" s="74"/>
      <c r="I123" s="17"/>
      <c r="J123" s="17"/>
      <c r="K123" s="17"/>
      <c r="L123" s="39"/>
      <c r="M123" s="17"/>
      <c r="N123" s="74"/>
      <c r="O123" s="74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15.6" customHeight="1">
      <c r="A124" s="17"/>
      <c r="B124" s="74"/>
      <c r="C124" s="17"/>
      <c r="D124" s="17"/>
      <c r="E124" s="17"/>
      <c r="F124" s="17"/>
      <c r="G124" s="39"/>
      <c r="H124" s="74"/>
      <c r="I124" s="17"/>
      <c r="J124" s="17"/>
      <c r="K124" s="17"/>
      <c r="L124" s="39"/>
      <c r="M124" s="17"/>
      <c r="N124" s="74"/>
      <c r="O124" s="74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5.6" customHeight="1">
      <c r="A125" s="17"/>
      <c r="B125" s="74"/>
      <c r="C125" s="17"/>
      <c r="D125" s="17"/>
      <c r="E125" s="17"/>
      <c r="F125" s="17"/>
      <c r="G125" s="39"/>
      <c r="H125" s="74"/>
      <c r="I125" s="17"/>
      <c r="J125" s="17"/>
      <c r="K125" s="17"/>
      <c r="L125" s="39"/>
      <c r="M125" s="17"/>
      <c r="N125" s="74"/>
      <c r="O125" s="74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15.6" customHeight="1">
      <c r="A126" s="17"/>
      <c r="B126" s="74"/>
      <c r="C126" s="17"/>
      <c r="D126" s="17"/>
      <c r="E126" s="17"/>
      <c r="F126" s="17"/>
      <c r="G126" s="39"/>
      <c r="H126" s="74"/>
      <c r="I126" s="17"/>
      <c r="J126" s="17"/>
      <c r="K126" s="17"/>
      <c r="L126" s="39"/>
      <c r="M126" s="17"/>
      <c r="N126" s="74"/>
      <c r="O126" s="74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5.6" customHeight="1">
      <c r="A127" s="17"/>
      <c r="B127" s="74"/>
      <c r="C127" s="17"/>
      <c r="D127" s="17"/>
      <c r="E127" s="17"/>
      <c r="F127" s="17"/>
      <c r="G127" s="39"/>
      <c r="H127" s="74"/>
      <c r="I127" s="17"/>
      <c r="J127" s="17"/>
      <c r="K127" s="17"/>
      <c r="L127" s="39"/>
      <c r="M127" s="17"/>
      <c r="N127" s="74"/>
      <c r="O127" s="74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15.6" customHeight="1">
      <c r="A128" s="17"/>
      <c r="B128" s="74"/>
      <c r="C128" s="17"/>
      <c r="D128" s="17"/>
      <c r="E128" s="17"/>
      <c r="F128" s="17"/>
      <c r="G128" s="39"/>
      <c r="H128" s="74"/>
      <c r="I128" s="17"/>
      <c r="J128" s="17"/>
      <c r="K128" s="17"/>
      <c r="L128" s="39"/>
      <c r="M128" s="17"/>
      <c r="N128" s="74"/>
      <c r="O128" s="74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5.6" customHeight="1">
      <c r="A129" s="17"/>
      <c r="B129" s="74"/>
      <c r="C129" s="17"/>
      <c r="D129" s="17"/>
      <c r="E129" s="17"/>
      <c r="F129" s="17"/>
      <c r="G129" s="39"/>
      <c r="H129" s="74"/>
      <c r="I129" s="17"/>
      <c r="J129" s="17"/>
      <c r="K129" s="17"/>
      <c r="L129" s="39"/>
      <c r="M129" s="17"/>
      <c r="N129" s="74"/>
      <c r="O129" s="74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15.6" customHeight="1">
      <c r="A130" s="17"/>
      <c r="B130" s="74"/>
      <c r="C130" s="17"/>
      <c r="D130" s="17"/>
      <c r="E130" s="17"/>
      <c r="F130" s="17"/>
      <c r="G130" s="39"/>
      <c r="H130" s="74"/>
      <c r="I130" s="17"/>
      <c r="J130" s="17"/>
      <c r="K130" s="17"/>
      <c r="L130" s="39"/>
      <c r="M130" s="17"/>
      <c r="N130" s="74"/>
      <c r="O130" s="74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5.6" customHeight="1">
      <c r="A131" s="17"/>
      <c r="B131" s="74"/>
      <c r="C131" s="17"/>
      <c r="D131" s="17"/>
      <c r="E131" s="17"/>
      <c r="F131" s="17"/>
      <c r="G131" s="39"/>
      <c r="H131" s="74"/>
      <c r="I131" s="17"/>
      <c r="J131" s="17"/>
      <c r="K131" s="17"/>
      <c r="L131" s="39"/>
      <c r="M131" s="17"/>
      <c r="N131" s="74"/>
      <c r="O131" s="74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ht="15.6" customHeight="1">
      <c r="A132" s="17"/>
      <c r="B132" s="74"/>
      <c r="C132" s="17"/>
      <c r="D132" s="17"/>
      <c r="E132" s="17"/>
      <c r="F132" s="17"/>
      <c r="G132" s="39"/>
      <c r="H132" s="74"/>
      <c r="I132" s="17"/>
      <c r="J132" s="17"/>
      <c r="K132" s="17"/>
      <c r="L132" s="39"/>
      <c r="M132" s="17"/>
      <c r="N132" s="74"/>
      <c r="O132" s="74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5.6" customHeight="1">
      <c r="A133" s="17"/>
      <c r="B133" s="74"/>
      <c r="C133" s="17"/>
      <c r="D133" s="17"/>
      <c r="E133" s="17"/>
      <c r="F133" s="17"/>
      <c r="G133" s="39"/>
      <c r="H133" s="74"/>
      <c r="I133" s="17"/>
      <c r="J133" s="17"/>
      <c r="K133" s="17"/>
      <c r="L133" s="39"/>
      <c r="M133" s="17"/>
      <c r="N133" s="74"/>
      <c r="O133" s="74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15.6" customHeight="1">
      <c r="A134" s="17"/>
      <c r="B134" s="74"/>
      <c r="C134" s="17"/>
      <c r="D134" s="17"/>
      <c r="E134" s="17"/>
      <c r="F134" s="17"/>
      <c r="G134" s="39"/>
      <c r="H134" s="74"/>
      <c r="I134" s="17"/>
      <c r="J134" s="17"/>
      <c r="K134" s="17"/>
      <c r="L134" s="39"/>
      <c r="M134" s="17"/>
      <c r="N134" s="74"/>
      <c r="O134" s="74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5.6" customHeight="1">
      <c r="A135" s="17"/>
      <c r="B135" s="74"/>
      <c r="C135" s="17"/>
      <c r="D135" s="17"/>
      <c r="E135" s="17"/>
      <c r="F135" s="17"/>
      <c r="G135" s="39"/>
      <c r="H135" s="74"/>
      <c r="I135" s="17"/>
      <c r="J135" s="17"/>
      <c r="K135" s="17"/>
      <c r="L135" s="39"/>
      <c r="M135" s="17"/>
      <c r="N135" s="74"/>
      <c r="O135" s="74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15.6" customHeight="1">
      <c r="A136" s="17"/>
      <c r="B136" s="74"/>
      <c r="C136" s="17"/>
      <c r="D136" s="17"/>
      <c r="E136" s="17"/>
      <c r="F136" s="17"/>
      <c r="G136" s="39"/>
      <c r="H136" s="74"/>
      <c r="I136" s="17"/>
      <c r="J136" s="17"/>
      <c r="K136" s="17"/>
      <c r="L136" s="39"/>
      <c r="M136" s="17"/>
      <c r="N136" s="74"/>
      <c r="O136" s="74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15.6" customHeight="1">
      <c r="A137" s="17"/>
      <c r="B137" s="74"/>
      <c r="C137" s="17"/>
      <c r="D137" s="17"/>
      <c r="E137" s="17"/>
      <c r="F137" s="17"/>
      <c r="G137" s="39"/>
      <c r="H137" s="74"/>
      <c r="I137" s="17"/>
      <c r="J137" s="17"/>
      <c r="K137" s="17"/>
      <c r="L137" s="39"/>
      <c r="M137" s="17"/>
      <c r="N137" s="74"/>
      <c r="O137" s="74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ht="15.6" customHeight="1">
      <c r="A138" s="17"/>
      <c r="B138" s="74"/>
      <c r="C138" s="17"/>
      <c r="D138" s="17"/>
      <c r="E138" s="17"/>
      <c r="F138" s="17"/>
      <c r="G138" s="39"/>
      <c r="H138" s="74"/>
      <c r="I138" s="17"/>
      <c r="J138" s="17"/>
      <c r="K138" s="17"/>
      <c r="L138" s="39"/>
      <c r="M138" s="17"/>
      <c r="N138" s="74"/>
      <c r="O138" s="74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15.6" customHeight="1">
      <c r="A139" s="17"/>
      <c r="B139" s="74"/>
      <c r="C139" s="17"/>
      <c r="D139" s="17"/>
      <c r="E139" s="17"/>
      <c r="F139" s="17"/>
      <c r="G139" s="39"/>
      <c r="H139" s="74"/>
      <c r="I139" s="17"/>
      <c r="J139" s="17"/>
      <c r="K139" s="17"/>
      <c r="L139" s="39"/>
      <c r="M139" s="17"/>
      <c r="N139" s="74"/>
      <c r="O139" s="74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ht="15.6" customHeight="1">
      <c r="A140" s="17"/>
      <c r="B140" s="74"/>
      <c r="C140" s="17"/>
      <c r="D140" s="17"/>
      <c r="E140" s="17"/>
      <c r="F140" s="17"/>
      <c r="G140" s="39"/>
      <c r="H140" s="74"/>
      <c r="I140" s="17"/>
      <c r="J140" s="17"/>
      <c r="K140" s="17"/>
      <c r="L140" s="39"/>
      <c r="M140" s="17"/>
      <c r="N140" s="74"/>
      <c r="O140" s="74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5.6" customHeight="1">
      <c r="A141" s="17"/>
      <c r="B141" s="74"/>
      <c r="C141" s="17"/>
      <c r="D141" s="17"/>
      <c r="E141" s="17"/>
      <c r="F141" s="17"/>
      <c r="G141" s="39"/>
      <c r="H141" s="74"/>
      <c r="I141" s="17"/>
      <c r="J141" s="17"/>
      <c r="K141" s="17"/>
      <c r="L141" s="39"/>
      <c r="M141" s="17"/>
      <c r="N141" s="74"/>
      <c r="O141" s="74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ht="15.6" customHeight="1">
      <c r="A142" s="17"/>
      <c r="B142" s="74"/>
      <c r="C142" s="17"/>
      <c r="D142" s="17"/>
      <c r="E142" s="17"/>
      <c r="F142" s="17"/>
      <c r="G142" s="39"/>
      <c r="H142" s="74"/>
      <c r="I142" s="17"/>
      <c r="J142" s="17"/>
      <c r="K142" s="17"/>
      <c r="L142" s="39"/>
      <c r="M142" s="17"/>
      <c r="N142" s="74"/>
      <c r="O142" s="74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15.6" customHeight="1">
      <c r="A143" s="17"/>
      <c r="B143" s="74"/>
      <c r="C143" s="17"/>
      <c r="D143" s="17"/>
      <c r="E143" s="17"/>
      <c r="F143" s="17"/>
      <c r="G143" s="39"/>
      <c r="H143" s="74"/>
      <c r="I143" s="17"/>
      <c r="J143" s="17"/>
      <c r="K143" s="17"/>
      <c r="L143" s="39"/>
      <c r="M143" s="17"/>
      <c r="N143" s="74"/>
      <c r="O143" s="74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ht="15.6" customHeight="1">
      <c r="A144" s="17"/>
      <c r="B144" s="74"/>
      <c r="C144" s="17"/>
      <c r="D144" s="17"/>
      <c r="E144" s="17"/>
      <c r="F144" s="17"/>
      <c r="G144" s="39"/>
      <c r="H144" s="74"/>
      <c r="I144" s="17"/>
      <c r="J144" s="17"/>
      <c r="K144" s="17"/>
      <c r="L144" s="39"/>
      <c r="M144" s="17"/>
      <c r="N144" s="74"/>
      <c r="O144" s="74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15.6" customHeight="1">
      <c r="A145" s="17"/>
      <c r="B145" s="74"/>
      <c r="C145" s="17"/>
      <c r="D145" s="17"/>
      <c r="E145" s="17"/>
      <c r="F145" s="17"/>
      <c r="G145" s="39"/>
      <c r="H145" s="74"/>
      <c r="I145" s="17"/>
      <c r="J145" s="17"/>
      <c r="K145" s="17"/>
      <c r="L145" s="39"/>
      <c r="M145" s="17"/>
      <c r="N145" s="74"/>
      <c r="O145" s="74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ht="15.6" customHeight="1">
      <c r="A146" s="17"/>
      <c r="B146" s="74"/>
      <c r="C146" s="17"/>
      <c r="D146" s="17"/>
      <c r="E146" s="17"/>
      <c r="F146" s="17"/>
      <c r="G146" s="39"/>
      <c r="H146" s="74"/>
      <c r="I146" s="17"/>
      <c r="J146" s="17"/>
      <c r="K146" s="17"/>
      <c r="L146" s="39"/>
      <c r="M146" s="17"/>
      <c r="N146" s="74"/>
      <c r="O146" s="74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15.6" customHeight="1">
      <c r="A147" s="17"/>
      <c r="B147" s="74"/>
      <c r="C147" s="17"/>
      <c r="D147" s="17"/>
      <c r="E147" s="17"/>
      <c r="F147" s="17"/>
      <c r="G147" s="39"/>
      <c r="H147" s="74"/>
      <c r="I147" s="17"/>
      <c r="J147" s="17"/>
      <c r="K147" s="17"/>
      <c r="L147" s="39"/>
      <c r="M147" s="17"/>
      <c r="N147" s="74"/>
      <c r="O147" s="74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15.6" customHeight="1">
      <c r="A148" s="17"/>
      <c r="B148" s="74"/>
      <c r="C148" s="17"/>
      <c r="D148" s="17"/>
      <c r="E148" s="17"/>
      <c r="F148" s="17"/>
      <c r="G148" s="39"/>
      <c r="H148" s="74"/>
      <c r="I148" s="17"/>
      <c r="J148" s="17"/>
      <c r="K148" s="17"/>
      <c r="L148" s="39"/>
      <c r="M148" s="17"/>
      <c r="N148" s="74"/>
      <c r="O148" s="74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15.6" customHeight="1">
      <c r="A149" s="17"/>
      <c r="B149" s="74"/>
      <c r="C149" s="17"/>
      <c r="D149" s="17"/>
      <c r="E149" s="17"/>
      <c r="F149" s="17"/>
      <c r="G149" s="39"/>
      <c r="H149" s="74"/>
      <c r="I149" s="17"/>
      <c r="J149" s="17"/>
      <c r="K149" s="17"/>
      <c r="L149" s="39"/>
      <c r="M149" s="17"/>
      <c r="N149" s="74"/>
      <c r="O149" s="74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15.6" customHeight="1">
      <c r="A150" s="17"/>
      <c r="B150" s="74"/>
      <c r="C150" s="17"/>
      <c r="D150" s="17"/>
      <c r="E150" s="17"/>
      <c r="F150" s="17"/>
      <c r="G150" s="39"/>
      <c r="H150" s="74"/>
      <c r="I150" s="17"/>
      <c r="J150" s="17"/>
      <c r="K150" s="17"/>
      <c r="L150" s="39"/>
      <c r="M150" s="17"/>
      <c r="N150" s="74"/>
      <c r="O150" s="74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15.6" customHeight="1">
      <c r="A151" s="17"/>
      <c r="B151" s="74"/>
      <c r="C151" s="17"/>
      <c r="D151" s="17"/>
      <c r="E151" s="17"/>
      <c r="F151" s="17"/>
      <c r="G151" s="39"/>
      <c r="H151" s="74"/>
      <c r="I151" s="17"/>
      <c r="J151" s="17"/>
      <c r="K151" s="17"/>
      <c r="L151" s="39"/>
      <c r="M151" s="17"/>
      <c r="N151" s="74"/>
      <c r="O151" s="74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15.6" customHeight="1">
      <c r="A152" s="17"/>
      <c r="B152" s="74"/>
      <c r="C152" s="17"/>
      <c r="D152" s="17"/>
      <c r="E152" s="17"/>
      <c r="F152" s="17"/>
      <c r="G152" s="39"/>
      <c r="H152" s="74"/>
      <c r="I152" s="17"/>
      <c r="J152" s="17"/>
      <c r="K152" s="17"/>
      <c r="L152" s="39"/>
      <c r="M152" s="17"/>
      <c r="N152" s="74"/>
      <c r="O152" s="74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15.6" customHeight="1">
      <c r="A153" s="17"/>
      <c r="B153" s="74"/>
      <c r="C153" s="17"/>
      <c r="D153" s="17"/>
      <c r="E153" s="17"/>
      <c r="F153" s="17"/>
      <c r="G153" s="39"/>
      <c r="H153" s="74"/>
      <c r="I153" s="17"/>
      <c r="J153" s="17"/>
      <c r="K153" s="17"/>
      <c r="L153" s="39"/>
      <c r="M153" s="17"/>
      <c r="N153" s="74"/>
      <c r="O153" s="74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15.6" customHeight="1">
      <c r="A154" s="17"/>
      <c r="B154" s="74"/>
      <c r="C154" s="17"/>
      <c r="D154" s="17"/>
      <c r="E154" s="17"/>
      <c r="F154" s="17"/>
      <c r="G154" s="39"/>
      <c r="H154" s="74"/>
      <c r="I154" s="17"/>
      <c r="J154" s="17"/>
      <c r="K154" s="17"/>
      <c r="L154" s="39"/>
      <c r="M154" s="17"/>
      <c r="N154" s="74"/>
      <c r="O154" s="74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15.6" customHeight="1">
      <c r="A155" s="17"/>
      <c r="B155" s="74"/>
      <c r="C155" s="17"/>
      <c r="D155" s="17"/>
      <c r="E155" s="17"/>
      <c r="F155" s="17"/>
      <c r="G155" s="39"/>
      <c r="H155" s="74"/>
      <c r="I155" s="17"/>
      <c r="J155" s="17"/>
      <c r="K155" s="17"/>
      <c r="L155" s="39"/>
      <c r="M155" s="17"/>
      <c r="N155" s="74"/>
      <c r="O155" s="74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15.6" customHeight="1">
      <c r="A156" s="17"/>
      <c r="B156" s="74"/>
      <c r="C156" s="17"/>
      <c r="D156" s="17"/>
      <c r="E156" s="17"/>
      <c r="F156" s="17"/>
      <c r="G156" s="39"/>
      <c r="H156" s="74"/>
      <c r="I156" s="17"/>
      <c r="J156" s="17"/>
      <c r="K156" s="17"/>
      <c r="L156" s="39"/>
      <c r="M156" s="17"/>
      <c r="N156" s="74"/>
      <c r="O156" s="74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15.6" customHeight="1">
      <c r="A157" s="17"/>
      <c r="B157" s="74"/>
      <c r="C157" s="17"/>
      <c r="D157" s="17"/>
      <c r="E157" s="17"/>
      <c r="F157" s="17"/>
      <c r="G157" s="39"/>
      <c r="H157" s="74"/>
      <c r="I157" s="17"/>
      <c r="J157" s="17"/>
      <c r="K157" s="17"/>
      <c r="L157" s="39"/>
      <c r="M157" s="17"/>
      <c r="N157" s="74"/>
      <c r="O157" s="74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15.6" customHeight="1">
      <c r="A158" s="17"/>
      <c r="B158" s="74"/>
      <c r="C158" s="17"/>
      <c r="D158" s="17"/>
      <c r="E158" s="17"/>
      <c r="F158" s="17"/>
      <c r="G158" s="39"/>
      <c r="H158" s="74"/>
      <c r="I158" s="17"/>
      <c r="J158" s="17"/>
      <c r="K158" s="17"/>
      <c r="L158" s="39"/>
      <c r="M158" s="17"/>
      <c r="N158" s="74"/>
      <c r="O158" s="74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15.6" customHeight="1">
      <c r="A159" s="17"/>
      <c r="B159" s="74"/>
      <c r="C159" s="17"/>
      <c r="D159" s="17"/>
      <c r="E159" s="17"/>
      <c r="F159" s="17"/>
      <c r="G159" s="39"/>
      <c r="H159" s="74"/>
      <c r="I159" s="17"/>
      <c r="J159" s="17"/>
      <c r="K159" s="17"/>
      <c r="L159" s="39"/>
      <c r="M159" s="17"/>
      <c r="N159" s="74"/>
      <c r="O159" s="74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15.6" customHeight="1">
      <c r="A160" s="17"/>
      <c r="B160" s="74"/>
      <c r="C160" s="17"/>
      <c r="D160" s="17"/>
      <c r="E160" s="17"/>
      <c r="F160" s="17"/>
      <c r="G160" s="39"/>
      <c r="H160" s="74"/>
      <c r="I160" s="17"/>
      <c r="J160" s="17"/>
      <c r="K160" s="17"/>
      <c r="L160" s="39"/>
      <c r="M160" s="17"/>
      <c r="N160" s="74"/>
      <c r="O160" s="74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15.6" customHeight="1">
      <c r="A161" s="17"/>
      <c r="B161" s="74"/>
      <c r="C161" s="17"/>
      <c r="D161" s="17"/>
      <c r="E161" s="17"/>
      <c r="F161" s="17"/>
      <c r="G161" s="39"/>
      <c r="H161" s="74"/>
      <c r="I161" s="17"/>
      <c r="J161" s="17"/>
      <c r="K161" s="17"/>
      <c r="L161" s="39"/>
      <c r="M161" s="17"/>
      <c r="N161" s="74"/>
      <c r="O161" s="74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15.6" customHeight="1">
      <c r="A162" s="17"/>
      <c r="B162" s="74"/>
      <c r="C162" s="17"/>
      <c r="D162" s="17"/>
      <c r="E162" s="17"/>
      <c r="F162" s="17"/>
      <c r="G162" s="39"/>
      <c r="H162" s="74"/>
      <c r="I162" s="17"/>
      <c r="J162" s="17"/>
      <c r="K162" s="17"/>
      <c r="L162" s="39"/>
      <c r="M162" s="17"/>
      <c r="N162" s="74"/>
      <c r="O162" s="74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15.6" customHeight="1">
      <c r="A163" s="17"/>
      <c r="B163" s="74"/>
      <c r="C163" s="17"/>
      <c r="D163" s="17"/>
      <c r="E163" s="17"/>
      <c r="F163" s="17"/>
      <c r="G163" s="39"/>
      <c r="H163" s="74"/>
      <c r="I163" s="17"/>
      <c r="J163" s="17"/>
      <c r="K163" s="17"/>
      <c r="L163" s="39"/>
      <c r="M163" s="17"/>
      <c r="N163" s="74"/>
      <c r="O163" s="74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15.6" customHeight="1">
      <c r="A164" s="17"/>
      <c r="B164" s="74"/>
      <c r="C164" s="17"/>
      <c r="D164" s="17"/>
      <c r="E164" s="17"/>
      <c r="F164" s="17"/>
      <c r="G164" s="39"/>
      <c r="H164" s="74"/>
      <c r="I164" s="17"/>
      <c r="J164" s="17"/>
      <c r="K164" s="17"/>
      <c r="L164" s="39"/>
      <c r="M164" s="17"/>
      <c r="N164" s="74"/>
      <c r="O164" s="74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15.6" customHeight="1">
      <c r="A165" s="17"/>
      <c r="B165" s="74"/>
      <c r="C165" s="17"/>
      <c r="D165" s="17"/>
      <c r="E165" s="17"/>
      <c r="F165" s="17"/>
      <c r="G165" s="39"/>
      <c r="H165" s="74"/>
      <c r="I165" s="17"/>
      <c r="J165" s="17"/>
      <c r="K165" s="17"/>
      <c r="L165" s="39"/>
      <c r="M165" s="17"/>
      <c r="N165" s="74"/>
      <c r="O165" s="74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15.6" customHeight="1">
      <c r="A166" s="17"/>
      <c r="B166" s="74"/>
      <c r="C166" s="17"/>
      <c r="D166" s="17"/>
      <c r="E166" s="17"/>
      <c r="F166" s="17"/>
      <c r="G166" s="39"/>
      <c r="H166" s="74"/>
      <c r="I166" s="17"/>
      <c r="J166" s="17"/>
      <c r="K166" s="17"/>
      <c r="L166" s="39"/>
      <c r="M166" s="17"/>
      <c r="N166" s="74"/>
      <c r="O166" s="74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15.6" customHeight="1">
      <c r="A167" s="17"/>
      <c r="B167" s="74"/>
      <c r="C167" s="17"/>
      <c r="D167" s="17"/>
      <c r="E167" s="17"/>
      <c r="F167" s="17"/>
      <c r="G167" s="39"/>
      <c r="H167" s="74"/>
      <c r="I167" s="17"/>
      <c r="J167" s="17"/>
      <c r="K167" s="17"/>
      <c r="L167" s="39"/>
      <c r="M167" s="17"/>
      <c r="N167" s="74"/>
      <c r="O167" s="74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15.6" customHeight="1">
      <c r="A168" s="17"/>
      <c r="B168" s="74"/>
      <c r="C168" s="17"/>
      <c r="D168" s="17"/>
      <c r="E168" s="17"/>
      <c r="F168" s="17"/>
      <c r="G168" s="39"/>
      <c r="H168" s="74"/>
      <c r="I168" s="17"/>
      <c r="J168" s="17"/>
      <c r="K168" s="17"/>
      <c r="L168" s="39"/>
      <c r="M168" s="17"/>
      <c r="N168" s="74"/>
      <c r="O168" s="74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15.6" customHeight="1">
      <c r="A169" s="17"/>
      <c r="B169" s="74"/>
      <c r="C169" s="17"/>
      <c r="D169" s="17"/>
      <c r="E169" s="17"/>
      <c r="F169" s="17"/>
      <c r="G169" s="39"/>
      <c r="H169" s="74"/>
      <c r="I169" s="17"/>
      <c r="J169" s="17"/>
      <c r="K169" s="17"/>
      <c r="L169" s="39"/>
      <c r="M169" s="17"/>
      <c r="N169" s="74"/>
      <c r="O169" s="74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15.6" customHeight="1">
      <c r="A170" s="17"/>
      <c r="B170" s="74"/>
      <c r="C170" s="17"/>
      <c r="D170" s="17"/>
      <c r="E170" s="17"/>
      <c r="F170" s="17"/>
      <c r="G170" s="39"/>
      <c r="H170" s="74"/>
      <c r="I170" s="17"/>
      <c r="J170" s="17"/>
      <c r="K170" s="17"/>
      <c r="L170" s="39"/>
      <c r="M170" s="17"/>
      <c r="N170" s="74"/>
      <c r="O170" s="74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15.6" customHeight="1">
      <c r="A171" s="17"/>
      <c r="B171" s="74"/>
      <c r="C171" s="17"/>
      <c r="D171" s="17"/>
      <c r="E171" s="17"/>
      <c r="F171" s="17"/>
      <c r="G171" s="39"/>
      <c r="H171" s="74"/>
      <c r="I171" s="17"/>
      <c r="J171" s="17"/>
      <c r="K171" s="17"/>
      <c r="L171" s="39"/>
      <c r="M171" s="17"/>
      <c r="N171" s="74"/>
      <c r="O171" s="74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ht="15.6" customHeight="1">
      <c r="A172" s="17"/>
      <c r="B172" s="74"/>
      <c r="C172" s="17"/>
      <c r="D172" s="17"/>
      <c r="E172" s="17"/>
      <c r="F172" s="17"/>
      <c r="G172" s="39"/>
      <c r="H172" s="74"/>
      <c r="I172" s="17"/>
      <c r="J172" s="17"/>
      <c r="K172" s="17"/>
      <c r="L172" s="39"/>
      <c r="M172" s="17"/>
      <c r="N172" s="74"/>
      <c r="O172" s="74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ht="15.6" customHeight="1">
      <c r="A173" s="17"/>
      <c r="B173" s="74"/>
      <c r="C173" s="17"/>
      <c r="D173" s="17"/>
      <c r="E173" s="17"/>
      <c r="F173" s="17"/>
      <c r="G173" s="39"/>
      <c r="H173" s="74"/>
      <c r="I173" s="17"/>
      <c r="J173" s="17"/>
      <c r="K173" s="17"/>
      <c r="L173" s="39"/>
      <c r="M173" s="17"/>
      <c r="N173" s="74"/>
      <c r="O173" s="74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ht="15.6" customHeight="1">
      <c r="A174" s="17"/>
      <c r="B174" s="74"/>
      <c r="C174" s="17"/>
      <c r="D174" s="17"/>
      <c r="E174" s="17"/>
      <c r="F174" s="17"/>
      <c r="G174" s="39"/>
      <c r="H174" s="74"/>
      <c r="I174" s="17"/>
      <c r="J174" s="17"/>
      <c r="K174" s="17"/>
      <c r="L174" s="39"/>
      <c r="M174" s="17"/>
      <c r="N174" s="74"/>
      <c r="O174" s="74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ht="15.6" customHeight="1">
      <c r="A175" s="17"/>
      <c r="B175" s="74"/>
      <c r="C175" s="17"/>
      <c r="D175" s="17"/>
      <c r="E175" s="17"/>
      <c r="F175" s="17"/>
      <c r="G175" s="39"/>
      <c r="H175" s="74"/>
      <c r="I175" s="17"/>
      <c r="J175" s="17"/>
      <c r="K175" s="17"/>
      <c r="L175" s="39"/>
      <c r="M175" s="17"/>
      <c r="N175" s="74"/>
      <c r="O175" s="74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ht="15.6" customHeight="1">
      <c r="A176" s="17"/>
      <c r="B176" s="74"/>
      <c r="C176" s="17"/>
      <c r="D176" s="17"/>
      <c r="E176" s="17"/>
      <c r="F176" s="17"/>
      <c r="G176" s="39"/>
      <c r="H176" s="74"/>
      <c r="I176" s="17"/>
      <c r="J176" s="17"/>
      <c r="K176" s="17"/>
      <c r="L176" s="39"/>
      <c r="M176" s="17"/>
      <c r="N176" s="74"/>
      <c r="O176" s="74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ht="15.6" customHeight="1">
      <c r="A177" s="17"/>
      <c r="B177" s="74"/>
      <c r="C177" s="17"/>
      <c r="D177" s="17"/>
      <c r="E177" s="17"/>
      <c r="F177" s="17"/>
      <c r="G177" s="39"/>
      <c r="H177" s="74"/>
      <c r="I177" s="17"/>
      <c r="J177" s="17"/>
      <c r="K177" s="17"/>
      <c r="L177" s="39"/>
      <c r="M177" s="17"/>
      <c r="N177" s="74"/>
      <c r="O177" s="74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ht="15.6" customHeight="1">
      <c r="A178" s="17"/>
      <c r="B178" s="74"/>
      <c r="C178" s="17"/>
      <c r="D178" s="17"/>
      <c r="E178" s="17"/>
      <c r="F178" s="17"/>
      <c r="G178" s="39"/>
      <c r="H178" s="74"/>
      <c r="I178" s="17"/>
      <c r="J178" s="17"/>
      <c r="K178" s="17"/>
      <c r="L178" s="39"/>
      <c r="M178" s="17"/>
      <c r="N178" s="74"/>
      <c r="O178" s="74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ht="15.6" customHeight="1">
      <c r="A179" s="17"/>
      <c r="B179" s="74"/>
      <c r="C179" s="17"/>
      <c r="D179" s="17"/>
      <c r="E179" s="17"/>
      <c r="F179" s="17"/>
      <c r="G179" s="39"/>
      <c r="H179" s="74"/>
      <c r="I179" s="17"/>
      <c r="J179" s="17"/>
      <c r="K179" s="17"/>
      <c r="L179" s="39"/>
      <c r="M179" s="17"/>
      <c r="N179" s="74"/>
      <c r="O179" s="74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ht="15.6" customHeight="1">
      <c r="A180" s="17"/>
      <c r="B180" s="74"/>
      <c r="C180" s="17"/>
      <c r="D180" s="17"/>
      <c r="E180" s="17"/>
      <c r="F180" s="17"/>
      <c r="G180" s="39"/>
      <c r="H180" s="74"/>
      <c r="I180" s="17"/>
      <c r="J180" s="17"/>
      <c r="K180" s="17"/>
      <c r="L180" s="39"/>
      <c r="M180" s="17"/>
      <c r="N180" s="74"/>
      <c r="O180" s="74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ht="15.6" customHeight="1">
      <c r="A181" s="17"/>
      <c r="B181" s="74"/>
      <c r="C181" s="17"/>
      <c r="D181" s="17"/>
      <c r="E181" s="17"/>
      <c r="F181" s="17"/>
      <c r="G181" s="39"/>
      <c r="H181" s="74"/>
      <c r="I181" s="17"/>
      <c r="J181" s="17"/>
      <c r="K181" s="17"/>
      <c r="L181" s="39"/>
      <c r="M181" s="17"/>
      <c r="N181" s="74"/>
      <c r="O181" s="74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ht="15.6" customHeight="1">
      <c r="A182" s="17"/>
      <c r="B182" s="74"/>
      <c r="C182" s="17"/>
      <c r="D182" s="17"/>
      <c r="E182" s="17"/>
      <c r="F182" s="17"/>
      <c r="G182" s="39"/>
      <c r="H182" s="74"/>
      <c r="I182" s="17"/>
      <c r="J182" s="17"/>
      <c r="K182" s="17"/>
      <c r="L182" s="39"/>
      <c r="M182" s="17"/>
      <c r="N182" s="74"/>
      <c r="O182" s="74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ht="15.6" customHeight="1">
      <c r="A183" s="17"/>
      <c r="B183" s="74"/>
      <c r="C183" s="17"/>
      <c r="D183" s="17"/>
      <c r="E183" s="17"/>
      <c r="F183" s="17"/>
      <c r="G183" s="39"/>
      <c r="H183" s="74"/>
      <c r="I183" s="17"/>
      <c r="J183" s="17"/>
      <c r="K183" s="17"/>
      <c r="L183" s="39"/>
      <c r="M183" s="17"/>
      <c r="N183" s="74"/>
      <c r="O183" s="74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ht="15.6" customHeight="1">
      <c r="A184" s="17"/>
      <c r="B184" s="74"/>
      <c r="C184" s="17"/>
      <c r="D184" s="17"/>
      <c r="E184" s="17"/>
      <c r="F184" s="17"/>
      <c r="G184" s="39"/>
      <c r="H184" s="74"/>
      <c r="I184" s="17"/>
      <c r="J184" s="17"/>
      <c r="K184" s="17"/>
      <c r="L184" s="39"/>
      <c r="M184" s="17"/>
      <c r="N184" s="74"/>
      <c r="O184" s="74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ht="15.6" customHeight="1">
      <c r="A185" s="17"/>
      <c r="B185" s="74"/>
      <c r="C185" s="17"/>
      <c r="D185" s="17"/>
      <c r="E185" s="17"/>
      <c r="F185" s="17"/>
      <c r="G185" s="39"/>
      <c r="H185" s="74"/>
      <c r="I185" s="17"/>
      <c r="J185" s="17"/>
      <c r="K185" s="17"/>
      <c r="L185" s="39"/>
      <c r="M185" s="17"/>
      <c r="N185" s="74"/>
      <c r="O185" s="74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ht="15.6" customHeight="1">
      <c r="A186" s="17"/>
      <c r="B186" s="74"/>
      <c r="C186" s="17"/>
      <c r="D186" s="17"/>
      <c r="E186" s="17"/>
      <c r="F186" s="17"/>
      <c r="G186" s="39"/>
      <c r="H186" s="74"/>
      <c r="I186" s="17"/>
      <c r="J186" s="17"/>
      <c r="K186" s="17"/>
      <c r="L186" s="39"/>
      <c r="M186" s="17"/>
      <c r="N186" s="74"/>
      <c r="O186" s="74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ht="15.6" customHeight="1">
      <c r="A187" s="17"/>
      <c r="B187" s="74"/>
      <c r="C187" s="17"/>
      <c r="D187" s="17"/>
      <c r="E187" s="17"/>
      <c r="F187" s="17"/>
      <c r="G187" s="39"/>
      <c r="H187" s="74"/>
      <c r="I187" s="17"/>
      <c r="J187" s="17"/>
      <c r="K187" s="17"/>
      <c r="L187" s="39"/>
      <c r="M187" s="17"/>
      <c r="N187" s="74"/>
      <c r="O187" s="74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ht="15.6" customHeight="1">
      <c r="A188" s="17"/>
      <c r="B188" s="74"/>
      <c r="C188" s="17"/>
      <c r="D188" s="17"/>
      <c r="E188" s="17"/>
      <c r="F188" s="17"/>
      <c r="G188" s="39"/>
      <c r="H188" s="74"/>
      <c r="I188" s="17"/>
      <c r="J188" s="17"/>
      <c r="K188" s="17"/>
      <c r="L188" s="39"/>
      <c r="M188" s="17"/>
      <c r="N188" s="74"/>
      <c r="O188" s="74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ht="15.6" customHeight="1">
      <c r="A189" s="17"/>
      <c r="B189" s="74"/>
      <c r="C189" s="17"/>
      <c r="D189" s="17"/>
      <c r="E189" s="17"/>
      <c r="F189" s="17"/>
      <c r="G189" s="39"/>
      <c r="H189" s="74"/>
      <c r="I189" s="17"/>
      <c r="J189" s="17"/>
      <c r="K189" s="17"/>
      <c r="L189" s="39"/>
      <c r="M189" s="17"/>
      <c r="N189" s="74"/>
      <c r="O189" s="74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ht="15.6" customHeight="1">
      <c r="A190" s="17"/>
      <c r="B190" s="74"/>
      <c r="C190" s="17"/>
      <c r="D190" s="17"/>
      <c r="E190" s="17"/>
      <c r="F190" s="17"/>
      <c r="G190" s="39"/>
      <c r="H190" s="74"/>
      <c r="I190" s="17"/>
      <c r="J190" s="17"/>
      <c r="K190" s="17"/>
      <c r="L190" s="39"/>
      <c r="M190" s="17"/>
      <c r="N190" s="74"/>
      <c r="O190" s="74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ht="15.6" customHeight="1">
      <c r="A191" s="17"/>
      <c r="B191" s="74"/>
      <c r="C191" s="17"/>
      <c r="D191" s="17"/>
      <c r="E191" s="17"/>
      <c r="F191" s="17"/>
      <c r="G191" s="39"/>
      <c r="H191" s="74"/>
      <c r="I191" s="17"/>
      <c r="J191" s="17"/>
      <c r="K191" s="17"/>
      <c r="L191" s="39"/>
      <c r="M191" s="17"/>
      <c r="N191" s="74"/>
      <c r="O191" s="74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ht="15.6" customHeight="1">
      <c r="A192" s="17"/>
      <c r="B192" s="74"/>
      <c r="C192" s="17"/>
      <c r="D192" s="17"/>
      <c r="E192" s="17"/>
      <c r="F192" s="17"/>
      <c r="G192" s="39"/>
      <c r="H192" s="74"/>
      <c r="I192" s="17"/>
      <c r="J192" s="17"/>
      <c r="K192" s="17"/>
      <c r="L192" s="39"/>
      <c r="M192" s="17"/>
      <c r="N192" s="74"/>
      <c r="O192" s="74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ht="15.6" customHeight="1">
      <c r="A193" s="17"/>
      <c r="B193" s="74"/>
      <c r="C193" s="17"/>
      <c r="D193" s="17"/>
      <c r="E193" s="17"/>
      <c r="F193" s="17"/>
      <c r="G193" s="39"/>
      <c r="H193" s="74"/>
      <c r="I193" s="17"/>
      <c r="J193" s="17"/>
      <c r="K193" s="17"/>
      <c r="L193" s="39"/>
      <c r="M193" s="17"/>
      <c r="N193" s="74"/>
      <c r="O193" s="74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ht="15.6" customHeight="1">
      <c r="A194" s="17"/>
      <c r="B194" s="74"/>
      <c r="C194" s="17"/>
      <c r="D194" s="17"/>
      <c r="E194" s="17"/>
      <c r="F194" s="17"/>
      <c r="G194" s="39"/>
      <c r="H194" s="74"/>
      <c r="I194" s="17"/>
      <c r="J194" s="17"/>
      <c r="K194" s="17"/>
      <c r="L194" s="39"/>
      <c r="M194" s="17"/>
      <c r="N194" s="74"/>
      <c r="O194" s="74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ht="15.6" customHeight="1">
      <c r="A195" s="17"/>
      <c r="B195" s="74"/>
      <c r="C195" s="17"/>
      <c r="D195" s="17"/>
      <c r="E195" s="17"/>
      <c r="F195" s="17"/>
      <c r="G195" s="39"/>
      <c r="H195" s="74"/>
      <c r="I195" s="17"/>
      <c r="J195" s="17"/>
      <c r="K195" s="17"/>
      <c r="L195" s="39"/>
      <c r="M195" s="17"/>
      <c r="N195" s="74"/>
      <c r="O195" s="74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ht="15.6" customHeight="1">
      <c r="A196" s="17"/>
      <c r="B196" s="74"/>
      <c r="C196" s="17"/>
      <c r="D196" s="17"/>
      <c r="E196" s="17"/>
      <c r="F196" s="17"/>
      <c r="G196" s="39"/>
      <c r="H196" s="74"/>
      <c r="I196" s="17"/>
      <c r="J196" s="17"/>
      <c r="K196" s="17"/>
      <c r="L196" s="39"/>
      <c r="M196" s="17"/>
      <c r="N196" s="74"/>
      <c r="O196" s="74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ht="15.6" customHeight="1">
      <c r="A197" s="17"/>
      <c r="B197" s="74"/>
      <c r="C197" s="17"/>
      <c r="D197" s="17"/>
      <c r="E197" s="17"/>
      <c r="F197" s="17"/>
      <c r="G197" s="39"/>
      <c r="H197" s="74"/>
      <c r="I197" s="17"/>
      <c r="J197" s="17"/>
      <c r="K197" s="17"/>
      <c r="L197" s="39"/>
      <c r="M197" s="17"/>
      <c r="N197" s="74"/>
      <c r="O197" s="74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ht="15.6" customHeight="1">
      <c r="A198" s="17"/>
      <c r="B198" s="74"/>
      <c r="C198" s="17"/>
      <c r="D198" s="17"/>
      <c r="E198" s="17"/>
      <c r="F198" s="17"/>
      <c r="G198" s="39"/>
      <c r="H198" s="74"/>
      <c r="I198" s="17"/>
      <c r="J198" s="17"/>
      <c r="K198" s="17"/>
      <c r="L198" s="39"/>
      <c r="M198" s="17"/>
      <c r="N198" s="74"/>
      <c r="O198" s="74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ht="15.6" customHeight="1">
      <c r="A199" s="17"/>
      <c r="B199" s="74"/>
      <c r="C199" s="17"/>
      <c r="D199" s="17"/>
      <c r="E199" s="17"/>
      <c r="F199" s="17"/>
      <c r="G199" s="39"/>
      <c r="H199" s="74"/>
      <c r="I199" s="17"/>
      <c r="J199" s="17"/>
      <c r="K199" s="17"/>
      <c r="L199" s="39"/>
      <c r="M199" s="17"/>
      <c r="N199" s="74"/>
      <c r="O199" s="74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ht="15.6" customHeight="1">
      <c r="A200" s="17"/>
      <c r="B200" s="74"/>
      <c r="C200" s="17"/>
      <c r="D200" s="17"/>
      <c r="E200" s="17"/>
      <c r="F200" s="17"/>
      <c r="G200" s="39"/>
      <c r="H200" s="74"/>
      <c r="I200" s="17"/>
      <c r="J200" s="17"/>
      <c r="K200" s="17"/>
      <c r="L200" s="39"/>
      <c r="M200" s="17"/>
      <c r="N200" s="74"/>
      <c r="O200" s="74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ht="15.6" customHeight="1">
      <c r="A201" s="17"/>
      <c r="B201" s="74"/>
      <c r="C201" s="17"/>
      <c r="D201" s="17"/>
      <c r="E201" s="17"/>
      <c r="F201" s="17"/>
      <c r="G201" s="39"/>
      <c r="H201" s="74"/>
      <c r="I201" s="17"/>
      <c r="J201" s="17"/>
      <c r="K201" s="17"/>
      <c r="L201" s="39"/>
      <c r="M201" s="17"/>
      <c r="N201" s="74"/>
      <c r="O201" s="74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ht="15.6" customHeight="1">
      <c r="A202" s="17"/>
      <c r="B202" s="74"/>
      <c r="C202" s="17"/>
      <c r="D202" s="17"/>
      <c r="E202" s="17"/>
      <c r="F202" s="17"/>
      <c r="G202" s="39"/>
      <c r="H202" s="74"/>
      <c r="I202" s="17"/>
      <c r="J202" s="17"/>
      <c r="K202" s="17"/>
      <c r="L202" s="39"/>
      <c r="M202" s="17"/>
      <c r="N202" s="74"/>
      <c r="O202" s="74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ht="15.6" customHeight="1">
      <c r="A203" s="17"/>
      <c r="B203" s="74"/>
      <c r="C203" s="17"/>
      <c r="D203" s="17"/>
      <c r="E203" s="17"/>
      <c r="F203" s="17"/>
      <c r="G203" s="39"/>
      <c r="H203" s="74"/>
      <c r="I203" s="17"/>
      <c r="J203" s="17"/>
      <c r="K203" s="17"/>
      <c r="L203" s="39"/>
      <c r="M203" s="17"/>
      <c r="N203" s="74"/>
      <c r="O203" s="74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ht="15.6" customHeight="1">
      <c r="A204" s="17"/>
      <c r="B204" s="74"/>
      <c r="C204" s="17"/>
      <c r="D204" s="17"/>
      <c r="E204" s="17"/>
      <c r="F204" s="17"/>
      <c r="G204" s="39"/>
      <c r="H204" s="74"/>
      <c r="I204" s="17"/>
      <c r="J204" s="17"/>
      <c r="K204" s="17"/>
      <c r="L204" s="39"/>
      <c r="M204" s="17"/>
      <c r="N204" s="74"/>
      <c r="O204" s="74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ht="15.6" customHeight="1">
      <c r="A205" s="17"/>
      <c r="B205" s="74"/>
      <c r="C205" s="17"/>
      <c r="D205" s="17"/>
      <c r="E205" s="17"/>
      <c r="F205" s="17"/>
      <c r="G205" s="39"/>
      <c r="H205" s="74"/>
      <c r="I205" s="17"/>
      <c r="J205" s="17"/>
      <c r="K205" s="17"/>
      <c r="L205" s="39"/>
      <c r="M205" s="17"/>
      <c r="N205" s="74"/>
      <c r="O205" s="74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ht="15.6" customHeight="1">
      <c r="A206" s="17"/>
      <c r="B206" s="74"/>
      <c r="C206" s="17"/>
      <c r="D206" s="17"/>
      <c r="E206" s="17"/>
      <c r="F206" s="17"/>
      <c r="G206" s="39"/>
      <c r="H206" s="74"/>
      <c r="I206" s="17"/>
      <c r="J206" s="17"/>
      <c r="K206" s="17"/>
      <c r="L206" s="39"/>
      <c r="M206" s="17"/>
      <c r="N206" s="74"/>
      <c r="O206" s="74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ht="15.6" customHeight="1">
      <c r="A207" s="17"/>
      <c r="B207" s="74"/>
      <c r="C207" s="17"/>
      <c r="D207" s="17"/>
      <c r="E207" s="17"/>
      <c r="F207" s="17"/>
      <c r="G207" s="39"/>
      <c r="H207" s="74"/>
      <c r="I207" s="17"/>
      <c r="J207" s="17"/>
      <c r="K207" s="17"/>
      <c r="L207" s="39"/>
      <c r="M207" s="17"/>
      <c r="N207" s="74"/>
      <c r="O207" s="74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ht="15.6" customHeight="1">
      <c r="A208" s="17"/>
      <c r="B208" s="74"/>
      <c r="C208" s="17"/>
      <c r="D208" s="17"/>
      <c r="E208" s="17"/>
      <c r="F208" s="17"/>
      <c r="G208" s="39"/>
      <c r="H208" s="74"/>
      <c r="I208" s="17"/>
      <c r="J208" s="17"/>
      <c r="K208" s="17"/>
      <c r="L208" s="39"/>
      <c r="M208" s="17"/>
      <c r="N208" s="74"/>
      <c r="O208" s="74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ht="15.6" customHeight="1">
      <c r="A209" s="17"/>
      <c r="B209" s="74"/>
      <c r="C209" s="17"/>
      <c r="D209" s="17"/>
      <c r="E209" s="17"/>
      <c r="F209" s="17"/>
      <c r="G209" s="39"/>
      <c r="H209" s="74"/>
      <c r="I209" s="17"/>
      <c r="J209" s="17"/>
      <c r="K209" s="17"/>
      <c r="L209" s="39"/>
      <c r="M209" s="17"/>
      <c r="N209" s="74"/>
      <c r="O209" s="74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ht="15.6" customHeight="1">
      <c r="A210" s="17"/>
      <c r="B210" s="74"/>
      <c r="C210" s="17"/>
      <c r="D210" s="17"/>
      <c r="E210" s="17"/>
      <c r="F210" s="17"/>
      <c r="G210" s="39"/>
      <c r="H210" s="74"/>
      <c r="I210" s="17"/>
      <c r="J210" s="17"/>
      <c r="K210" s="17"/>
      <c r="L210" s="39"/>
      <c r="M210" s="17"/>
      <c r="N210" s="74"/>
      <c r="O210" s="74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15.6" customHeight="1">
      <c r="A211" s="17"/>
      <c r="B211" s="74"/>
      <c r="C211" s="17"/>
      <c r="D211" s="17"/>
      <c r="E211" s="17"/>
      <c r="F211" s="17"/>
      <c r="G211" s="39"/>
      <c r="H211" s="74"/>
      <c r="I211" s="17"/>
      <c r="J211" s="17"/>
      <c r="K211" s="17"/>
      <c r="L211" s="39"/>
      <c r="M211" s="17"/>
      <c r="N211" s="74"/>
      <c r="O211" s="74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15.6" customHeight="1">
      <c r="A212" s="17"/>
      <c r="B212" s="74"/>
      <c r="C212" s="17"/>
      <c r="D212" s="17"/>
      <c r="E212" s="17"/>
      <c r="F212" s="17"/>
      <c r="G212" s="39"/>
      <c r="H212" s="74"/>
      <c r="I212" s="17"/>
      <c r="J212" s="17"/>
      <c r="K212" s="17"/>
      <c r="L212" s="39"/>
      <c r="M212" s="17"/>
      <c r="N212" s="74"/>
      <c r="O212" s="74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15.6" customHeight="1">
      <c r="A213" s="17"/>
      <c r="B213" s="74"/>
      <c r="C213" s="17"/>
      <c r="D213" s="17"/>
      <c r="E213" s="17"/>
      <c r="F213" s="17"/>
      <c r="G213" s="39"/>
      <c r="H213" s="74"/>
      <c r="I213" s="17"/>
      <c r="J213" s="17"/>
      <c r="K213" s="17"/>
      <c r="L213" s="39"/>
      <c r="M213" s="17"/>
      <c r="N213" s="74"/>
      <c r="O213" s="74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15.6" customHeight="1">
      <c r="A214" s="17"/>
      <c r="B214" s="74"/>
      <c r="C214" s="17"/>
      <c r="D214" s="17"/>
      <c r="E214" s="17"/>
      <c r="F214" s="17"/>
      <c r="G214" s="39"/>
      <c r="H214" s="74"/>
      <c r="I214" s="17"/>
      <c r="J214" s="17"/>
      <c r="K214" s="17"/>
      <c r="L214" s="39"/>
      <c r="M214" s="17"/>
      <c r="N214" s="74"/>
      <c r="O214" s="74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ht="15.6" customHeight="1">
      <c r="A215" s="17"/>
      <c r="B215" s="74"/>
      <c r="C215" s="17"/>
      <c r="D215" s="17"/>
      <c r="E215" s="17"/>
      <c r="F215" s="17"/>
      <c r="G215" s="39"/>
      <c r="H215" s="74"/>
      <c r="I215" s="17"/>
      <c r="J215" s="17"/>
      <c r="K215" s="17"/>
      <c r="L215" s="39"/>
      <c r="M215" s="17"/>
      <c r="N215" s="74"/>
      <c r="O215" s="74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ht="15.6" customHeight="1">
      <c r="A216" s="17"/>
      <c r="B216" s="74"/>
      <c r="C216" s="17"/>
      <c r="D216" s="17"/>
      <c r="E216" s="17"/>
      <c r="F216" s="17"/>
      <c r="G216" s="39"/>
      <c r="H216" s="74"/>
      <c r="I216" s="17"/>
      <c r="J216" s="17"/>
      <c r="K216" s="17"/>
      <c r="L216" s="39"/>
      <c r="M216" s="17"/>
      <c r="N216" s="74"/>
      <c r="O216" s="74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ht="15.6" customHeight="1">
      <c r="A217" s="17"/>
      <c r="B217" s="74"/>
      <c r="C217" s="17"/>
      <c r="D217" s="17"/>
      <c r="E217" s="17"/>
      <c r="F217" s="17"/>
      <c r="G217" s="39"/>
      <c r="H217" s="74"/>
      <c r="I217" s="17"/>
      <c r="J217" s="17"/>
      <c r="K217" s="17"/>
      <c r="L217" s="39"/>
      <c r="M217" s="17"/>
      <c r="N217" s="74"/>
      <c r="O217" s="74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ht="15.6" customHeight="1">
      <c r="A218" s="17"/>
      <c r="B218" s="74"/>
      <c r="C218" s="17"/>
      <c r="D218" s="17"/>
      <c r="E218" s="17"/>
      <c r="F218" s="17"/>
      <c r="G218" s="39"/>
      <c r="H218" s="74"/>
      <c r="I218" s="17"/>
      <c r="J218" s="17"/>
      <c r="K218" s="17"/>
      <c r="L218" s="39"/>
      <c r="M218" s="17"/>
      <c r="N218" s="74"/>
      <c r="O218" s="74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ht="15.6" customHeight="1">
      <c r="A219" s="17"/>
      <c r="B219" s="74"/>
      <c r="C219" s="17"/>
      <c r="D219" s="17"/>
      <c r="E219" s="17"/>
      <c r="F219" s="17"/>
      <c r="G219" s="39"/>
      <c r="H219" s="74"/>
      <c r="I219" s="17"/>
      <c r="J219" s="17"/>
      <c r="K219" s="17"/>
      <c r="L219" s="39"/>
      <c r="M219" s="17"/>
      <c r="N219" s="74"/>
      <c r="O219" s="74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ht="15.6" customHeight="1">
      <c r="A220" s="17"/>
      <c r="B220" s="74"/>
      <c r="C220" s="17"/>
      <c r="D220" s="17"/>
      <c r="E220" s="17"/>
      <c r="F220" s="17"/>
      <c r="G220" s="39"/>
      <c r="H220" s="74"/>
      <c r="I220" s="17"/>
      <c r="J220" s="17"/>
      <c r="K220" s="17"/>
      <c r="L220" s="39"/>
      <c r="M220" s="17"/>
      <c r="N220" s="74"/>
      <c r="O220" s="74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ht="15.6" customHeight="1">
      <c r="A221" s="17"/>
      <c r="B221" s="74"/>
      <c r="C221" s="17"/>
      <c r="D221" s="17"/>
      <c r="E221" s="17"/>
      <c r="F221" s="17"/>
      <c r="G221" s="39"/>
      <c r="H221" s="74"/>
      <c r="I221" s="17"/>
      <c r="J221" s="17"/>
      <c r="K221" s="17"/>
      <c r="L221" s="39"/>
      <c r="M221" s="17"/>
      <c r="N221" s="74"/>
      <c r="O221" s="74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ht="15.6" customHeight="1">
      <c r="A222" s="17"/>
      <c r="B222" s="74"/>
      <c r="C222" s="17"/>
      <c r="D222" s="17"/>
      <c r="E222" s="17"/>
      <c r="F222" s="17"/>
      <c r="G222" s="39"/>
      <c r="H222" s="74"/>
      <c r="I222" s="17"/>
      <c r="J222" s="17"/>
      <c r="K222" s="17"/>
      <c r="L222" s="39"/>
      <c r="M222" s="17"/>
      <c r="N222" s="74"/>
      <c r="O222" s="74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ht="15.6" customHeight="1">
      <c r="A223" s="17"/>
      <c r="B223" s="74"/>
      <c r="C223" s="17"/>
      <c r="D223" s="17"/>
      <c r="E223" s="17"/>
      <c r="F223" s="17"/>
      <c r="G223" s="39"/>
      <c r="H223" s="74"/>
      <c r="I223" s="17"/>
      <c r="J223" s="17"/>
      <c r="K223" s="17"/>
      <c r="L223" s="39"/>
      <c r="M223" s="17"/>
      <c r="N223" s="74"/>
      <c r="O223" s="74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ht="15.6" customHeight="1">
      <c r="A224" s="17"/>
      <c r="B224" s="74"/>
      <c r="C224" s="17"/>
      <c r="D224" s="17"/>
      <c r="E224" s="17"/>
      <c r="F224" s="17"/>
      <c r="G224" s="39"/>
      <c r="H224" s="74"/>
      <c r="I224" s="17"/>
      <c r="J224" s="17"/>
      <c r="K224" s="17"/>
      <c r="L224" s="39"/>
      <c r="M224" s="17"/>
      <c r="N224" s="74"/>
      <c r="O224" s="74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ht="15.6" customHeight="1">
      <c r="A225" s="17"/>
      <c r="B225" s="74"/>
      <c r="C225" s="17"/>
      <c r="D225" s="17"/>
      <c r="E225" s="17"/>
      <c r="F225" s="17"/>
      <c r="G225" s="39"/>
      <c r="H225" s="74"/>
      <c r="I225" s="17"/>
      <c r="J225" s="17"/>
      <c r="K225" s="17"/>
      <c r="L225" s="39"/>
      <c r="M225" s="17"/>
      <c r="N225" s="74"/>
      <c r="O225" s="74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ht="15.6" customHeight="1">
      <c r="A226" s="17"/>
      <c r="B226" s="74"/>
      <c r="C226" s="17"/>
      <c r="D226" s="17"/>
      <c r="E226" s="17"/>
      <c r="F226" s="17"/>
      <c r="G226" s="39"/>
      <c r="H226" s="74"/>
      <c r="I226" s="17"/>
      <c r="J226" s="17"/>
      <c r="K226" s="17"/>
      <c r="L226" s="39"/>
      <c r="M226" s="17"/>
      <c r="N226" s="74"/>
      <c r="O226" s="74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ht="15.6" customHeight="1">
      <c r="A227" s="17"/>
      <c r="B227" s="74"/>
      <c r="C227" s="17"/>
      <c r="D227" s="17"/>
      <c r="E227" s="17"/>
      <c r="F227" s="17"/>
      <c r="G227" s="39"/>
      <c r="H227" s="74"/>
      <c r="I227" s="17"/>
      <c r="J227" s="17"/>
      <c r="K227" s="17"/>
      <c r="L227" s="39"/>
      <c r="M227" s="17"/>
      <c r="N227" s="74"/>
      <c r="O227" s="74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ht="15.6" customHeight="1">
      <c r="A228" s="17"/>
      <c r="B228" s="74"/>
      <c r="C228" s="17"/>
      <c r="D228" s="17"/>
      <c r="E228" s="17"/>
      <c r="F228" s="17"/>
      <c r="G228" s="39"/>
      <c r="H228" s="74"/>
      <c r="I228" s="17"/>
      <c r="J228" s="17"/>
      <c r="K228" s="17"/>
      <c r="L228" s="39"/>
      <c r="M228" s="17"/>
      <c r="N228" s="74"/>
      <c r="O228" s="74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ht="15.6" customHeight="1">
      <c r="A229" s="17"/>
      <c r="B229" s="74"/>
      <c r="C229" s="17"/>
      <c r="D229" s="17"/>
      <c r="E229" s="17"/>
      <c r="F229" s="17"/>
      <c r="G229" s="39"/>
      <c r="H229" s="74"/>
      <c r="I229" s="17"/>
      <c r="J229" s="17"/>
      <c r="K229" s="17"/>
      <c r="L229" s="39"/>
      <c r="M229" s="17"/>
      <c r="N229" s="74"/>
      <c r="O229" s="74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ht="15.6" customHeight="1">
      <c r="A230" s="17"/>
      <c r="B230" s="74"/>
      <c r="C230" s="17"/>
      <c r="D230" s="17"/>
      <c r="E230" s="17"/>
      <c r="F230" s="17"/>
      <c r="G230" s="39"/>
      <c r="H230" s="74"/>
      <c r="I230" s="17"/>
      <c r="J230" s="17"/>
      <c r="K230" s="17"/>
      <c r="L230" s="39"/>
      <c r="M230" s="17"/>
      <c r="N230" s="74"/>
      <c r="O230" s="74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ht="15.6" customHeight="1">
      <c r="A231" s="17"/>
      <c r="B231" s="74"/>
      <c r="C231" s="17"/>
      <c r="D231" s="17"/>
      <c r="E231" s="17"/>
      <c r="F231" s="17"/>
      <c r="G231" s="39"/>
      <c r="H231" s="74"/>
      <c r="I231" s="17"/>
      <c r="J231" s="17"/>
      <c r="K231" s="17"/>
      <c r="L231" s="39"/>
      <c r="M231" s="17"/>
      <c r="N231" s="74"/>
      <c r="O231" s="74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ht="15.6" customHeight="1">
      <c r="A232" s="17"/>
      <c r="B232" s="74"/>
      <c r="C232" s="17"/>
      <c r="D232" s="17"/>
      <c r="E232" s="17"/>
      <c r="F232" s="17"/>
      <c r="G232" s="39"/>
      <c r="H232" s="74"/>
      <c r="I232" s="17"/>
      <c r="J232" s="17"/>
      <c r="K232" s="17"/>
      <c r="L232" s="39"/>
      <c r="M232" s="17"/>
      <c r="N232" s="74"/>
      <c r="O232" s="74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ht="15.6" customHeight="1">
      <c r="A233" s="17"/>
      <c r="B233" s="74"/>
      <c r="C233" s="17"/>
      <c r="D233" s="17"/>
      <c r="E233" s="17"/>
      <c r="F233" s="17"/>
      <c r="G233" s="39"/>
      <c r="H233" s="74"/>
      <c r="I233" s="17"/>
      <c r="J233" s="17"/>
      <c r="K233" s="17"/>
      <c r="L233" s="39"/>
      <c r="M233" s="17"/>
      <c r="N233" s="74"/>
      <c r="O233" s="74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ht="15.6" customHeight="1">
      <c r="A234" s="17"/>
      <c r="B234" s="74"/>
      <c r="C234" s="17"/>
      <c r="D234" s="17"/>
      <c r="E234" s="17"/>
      <c r="F234" s="17"/>
      <c r="G234" s="39"/>
      <c r="H234" s="74"/>
      <c r="I234" s="17"/>
      <c r="J234" s="17"/>
      <c r="K234" s="17"/>
      <c r="L234" s="39"/>
      <c r="M234" s="17"/>
      <c r="N234" s="74"/>
      <c r="O234" s="74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ht="15.6" customHeight="1">
      <c r="A235" s="17"/>
      <c r="B235" s="74"/>
      <c r="C235" s="17"/>
      <c r="D235" s="17"/>
      <c r="E235" s="17"/>
      <c r="F235" s="17"/>
      <c r="G235" s="39"/>
      <c r="H235" s="74"/>
      <c r="I235" s="17"/>
      <c r="J235" s="17"/>
      <c r="K235" s="17"/>
      <c r="L235" s="39"/>
      <c r="M235" s="17"/>
      <c r="N235" s="74"/>
      <c r="O235" s="74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ht="15.6" customHeight="1">
      <c r="A236" s="17"/>
      <c r="B236" s="74"/>
      <c r="C236" s="17"/>
      <c r="D236" s="17"/>
      <c r="E236" s="17"/>
      <c r="F236" s="17"/>
      <c r="G236" s="39"/>
      <c r="H236" s="74"/>
      <c r="I236" s="17"/>
      <c r="J236" s="17"/>
      <c r="K236" s="17"/>
      <c r="L236" s="39"/>
      <c r="M236" s="17"/>
      <c r="N236" s="74"/>
      <c r="O236" s="74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ht="15.6" customHeight="1">
      <c r="A237" s="17"/>
      <c r="B237" s="74"/>
      <c r="C237" s="17"/>
      <c r="D237" s="17"/>
      <c r="E237" s="17"/>
      <c r="F237" s="17"/>
      <c r="G237" s="39"/>
      <c r="H237" s="74"/>
      <c r="I237" s="17"/>
      <c r="J237" s="17"/>
      <c r="K237" s="17"/>
      <c r="L237" s="39"/>
      <c r="M237" s="17"/>
      <c r="N237" s="74"/>
      <c r="O237" s="74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ht="15.6" customHeight="1">
      <c r="A238" s="17"/>
      <c r="B238" s="74"/>
      <c r="C238" s="17"/>
      <c r="D238" s="17"/>
      <c r="E238" s="17"/>
      <c r="F238" s="17"/>
      <c r="G238" s="39"/>
      <c r="H238" s="74"/>
      <c r="I238" s="17"/>
      <c r="J238" s="17"/>
      <c r="K238" s="17"/>
      <c r="L238" s="39"/>
      <c r="M238" s="17"/>
      <c r="N238" s="74"/>
      <c r="O238" s="74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ht="15.6" customHeight="1">
      <c r="A239" s="17"/>
      <c r="B239" s="74"/>
      <c r="C239" s="17"/>
      <c r="D239" s="17"/>
      <c r="E239" s="17"/>
      <c r="F239" s="17"/>
      <c r="G239" s="39"/>
      <c r="H239" s="74"/>
      <c r="I239" s="17"/>
      <c r="J239" s="17"/>
      <c r="K239" s="17"/>
      <c r="L239" s="39"/>
      <c r="M239" s="17"/>
      <c r="N239" s="74"/>
      <c r="O239" s="74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ht="15.6" customHeight="1">
      <c r="A240" s="17"/>
      <c r="B240" s="74"/>
      <c r="C240" s="17"/>
      <c r="D240" s="17"/>
      <c r="E240" s="17"/>
      <c r="F240" s="17"/>
      <c r="G240" s="39"/>
      <c r="H240" s="74"/>
      <c r="I240" s="17"/>
      <c r="J240" s="17"/>
      <c r="K240" s="17"/>
      <c r="L240" s="39"/>
      <c r="M240" s="17"/>
      <c r="N240" s="74"/>
      <c r="O240" s="74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ht="15.6" customHeight="1">
      <c r="A241" s="17"/>
      <c r="B241" s="74"/>
      <c r="C241" s="17"/>
      <c r="D241" s="17"/>
      <c r="E241" s="17"/>
      <c r="F241" s="17"/>
      <c r="G241" s="39"/>
      <c r="H241" s="74"/>
      <c r="I241" s="17"/>
      <c r="J241" s="17"/>
      <c r="K241" s="17"/>
      <c r="L241" s="39"/>
      <c r="M241" s="17"/>
      <c r="N241" s="74"/>
      <c r="O241" s="74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ht="15.6" customHeight="1">
      <c r="A242" s="17"/>
      <c r="B242" s="74"/>
      <c r="C242" s="17"/>
      <c r="D242" s="17"/>
      <c r="E242" s="17"/>
      <c r="F242" s="17"/>
      <c r="G242" s="39"/>
      <c r="H242" s="74"/>
      <c r="I242" s="17"/>
      <c r="J242" s="17"/>
      <c r="K242" s="17"/>
      <c r="L242" s="39"/>
      <c r="M242" s="17"/>
      <c r="N242" s="74"/>
      <c r="O242" s="74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ht="15.6" customHeight="1">
      <c r="A243" s="17"/>
      <c r="B243" s="74"/>
      <c r="C243" s="17"/>
      <c r="D243" s="17"/>
      <c r="E243" s="17"/>
      <c r="F243" s="17"/>
      <c r="G243" s="39"/>
      <c r="H243" s="74"/>
      <c r="I243" s="17"/>
      <c r="J243" s="17"/>
      <c r="K243" s="17"/>
      <c r="L243" s="39"/>
      <c r="M243" s="17"/>
      <c r="N243" s="74"/>
      <c r="O243" s="74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ht="15.6" customHeight="1">
      <c r="A244" s="17"/>
      <c r="B244" s="74"/>
      <c r="C244" s="17"/>
      <c r="D244" s="17"/>
      <c r="E244" s="17"/>
      <c r="F244" s="17"/>
      <c r="G244" s="39"/>
      <c r="H244" s="74"/>
      <c r="I244" s="17"/>
      <c r="J244" s="17"/>
      <c r="K244" s="17"/>
      <c r="L244" s="39"/>
      <c r="M244" s="17"/>
      <c r="N244" s="74"/>
      <c r="O244" s="74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ht="15.6" customHeight="1">
      <c r="A245" s="17"/>
      <c r="B245" s="74"/>
      <c r="C245" s="17"/>
      <c r="D245" s="17"/>
      <c r="E245" s="17"/>
      <c r="F245" s="17"/>
      <c r="G245" s="39"/>
      <c r="H245" s="74"/>
      <c r="I245" s="17"/>
      <c r="J245" s="17"/>
      <c r="K245" s="17"/>
      <c r="L245" s="39"/>
      <c r="M245" s="17"/>
      <c r="N245" s="74"/>
      <c r="O245" s="74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ht="15.6" customHeight="1">
      <c r="A246" s="17"/>
      <c r="B246" s="74"/>
      <c r="C246" s="17"/>
      <c r="D246" s="17"/>
      <c r="E246" s="17"/>
      <c r="F246" s="17"/>
      <c r="G246" s="39"/>
      <c r="H246" s="74"/>
      <c r="I246" s="17"/>
      <c r="J246" s="17"/>
      <c r="K246" s="17"/>
      <c r="L246" s="39"/>
      <c r="M246" s="17"/>
      <c r="N246" s="74"/>
      <c r="O246" s="74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ht="15.6" customHeight="1">
      <c r="A247" s="17"/>
      <c r="B247" s="74"/>
      <c r="C247" s="17"/>
      <c r="D247" s="17"/>
      <c r="E247" s="17"/>
      <c r="F247" s="17"/>
      <c r="G247" s="39"/>
      <c r="H247" s="74"/>
      <c r="I247" s="17"/>
      <c r="J247" s="17"/>
      <c r="K247" s="17"/>
      <c r="L247" s="39"/>
      <c r="M247" s="17"/>
      <c r="N247" s="74"/>
      <c r="O247" s="74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ht="15.6" customHeight="1">
      <c r="A248" s="17"/>
      <c r="B248" s="74"/>
      <c r="C248" s="17"/>
      <c r="D248" s="17"/>
      <c r="E248" s="17"/>
      <c r="F248" s="17"/>
      <c r="G248" s="39"/>
      <c r="H248" s="74"/>
      <c r="I248" s="17"/>
      <c r="J248" s="17"/>
      <c r="K248" s="17"/>
      <c r="L248" s="39"/>
      <c r="M248" s="17"/>
      <c r="N248" s="74"/>
      <c r="O248" s="74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ht="15.6" customHeight="1">
      <c r="A249" s="17"/>
      <c r="B249" s="74"/>
      <c r="C249" s="17"/>
      <c r="D249" s="17"/>
      <c r="E249" s="17"/>
      <c r="F249" s="17"/>
      <c r="G249" s="39"/>
      <c r="H249" s="74"/>
      <c r="I249" s="17"/>
      <c r="J249" s="17"/>
      <c r="K249" s="17"/>
      <c r="L249" s="39"/>
      <c r="M249" s="17"/>
      <c r="N249" s="74"/>
      <c r="O249" s="74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ht="15.6" customHeight="1">
      <c r="A250" s="17"/>
      <c r="B250" s="74"/>
      <c r="C250" s="17"/>
      <c r="D250" s="17"/>
      <c r="E250" s="17"/>
      <c r="F250" s="17"/>
      <c r="G250" s="39"/>
      <c r="H250" s="74"/>
      <c r="I250" s="17"/>
      <c r="J250" s="17"/>
      <c r="K250" s="17"/>
      <c r="L250" s="39"/>
      <c r="M250" s="17"/>
      <c r="N250" s="74"/>
      <c r="O250" s="74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ht="15.6" customHeight="1">
      <c r="A251" s="17"/>
      <c r="B251" s="74"/>
      <c r="C251" s="17"/>
      <c r="D251" s="17"/>
      <c r="E251" s="17"/>
      <c r="F251" s="17"/>
      <c r="G251" s="39"/>
      <c r="H251" s="74"/>
      <c r="I251" s="17"/>
      <c r="J251" s="17"/>
      <c r="K251" s="17"/>
      <c r="L251" s="39"/>
      <c r="M251" s="17"/>
      <c r="N251" s="74"/>
      <c r="O251" s="74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ht="15.6" customHeight="1">
      <c r="A252" s="17"/>
      <c r="B252" s="74"/>
      <c r="C252" s="17"/>
      <c r="D252" s="17"/>
      <c r="E252" s="17"/>
      <c r="F252" s="17"/>
      <c r="G252" s="39"/>
      <c r="H252" s="74"/>
      <c r="I252" s="17"/>
      <c r="J252" s="17"/>
      <c r="K252" s="17"/>
      <c r="L252" s="39"/>
      <c r="M252" s="17"/>
      <c r="N252" s="74"/>
      <c r="O252" s="74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ht="15.6" customHeight="1">
      <c r="A253" s="17"/>
      <c r="B253" s="74"/>
      <c r="C253" s="17"/>
      <c r="D253" s="17"/>
      <c r="E253" s="17"/>
      <c r="F253" s="17"/>
      <c r="G253" s="39"/>
      <c r="H253" s="74"/>
      <c r="I253" s="17"/>
      <c r="J253" s="17"/>
      <c r="K253" s="17"/>
      <c r="L253" s="39"/>
      <c r="M253" s="17"/>
      <c r="N253" s="74"/>
      <c r="O253" s="74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ht="15.6" customHeight="1">
      <c r="A254" s="17"/>
      <c r="B254" s="74"/>
      <c r="C254" s="17"/>
      <c r="D254" s="17"/>
      <c r="E254" s="17"/>
      <c r="F254" s="17"/>
      <c r="G254" s="39"/>
      <c r="H254" s="74"/>
      <c r="I254" s="17"/>
      <c r="J254" s="17"/>
      <c r="K254" s="17"/>
      <c r="L254" s="39"/>
      <c r="M254" s="17"/>
      <c r="N254" s="74"/>
      <c r="O254" s="74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ht="15.6" customHeight="1">
      <c r="A255" s="17"/>
      <c r="B255" s="74"/>
      <c r="C255" s="17"/>
      <c r="D255" s="17"/>
      <c r="E255" s="17"/>
      <c r="F255" s="17"/>
      <c r="G255" s="39"/>
      <c r="H255" s="74"/>
      <c r="I255" s="17"/>
      <c r="J255" s="17"/>
      <c r="K255" s="17"/>
      <c r="L255" s="39"/>
      <c r="M255" s="17"/>
      <c r="N255" s="74"/>
      <c r="O255" s="74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ht="15.6" customHeight="1">
      <c r="A256" s="17"/>
      <c r="B256" s="74"/>
      <c r="C256" s="17"/>
      <c r="D256" s="17"/>
      <c r="E256" s="17"/>
      <c r="F256" s="17"/>
      <c r="G256" s="39"/>
      <c r="H256" s="74"/>
      <c r="I256" s="17"/>
      <c r="J256" s="17"/>
      <c r="K256" s="17"/>
      <c r="L256" s="39"/>
      <c r="M256" s="17"/>
      <c r="N256" s="74"/>
      <c r="O256" s="74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ht="15.6" customHeight="1">
      <c r="A257" s="17"/>
      <c r="B257" s="74"/>
      <c r="C257" s="17"/>
      <c r="D257" s="17"/>
      <c r="E257" s="17"/>
      <c r="F257" s="17"/>
      <c r="G257" s="39"/>
      <c r="H257" s="74"/>
      <c r="I257" s="17"/>
      <c r="J257" s="17"/>
      <c r="K257" s="17"/>
      <c r="L257" s="39"/>
      <c r="M257" s="17"/>
      <c r="N257" s="74"/>
      <c r="O257" s="74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ht="15.6" customHeight="1">
      <c r="A258" s="17"/>
      <c r="B258" s="74"/>
      <c r="C258" s="17"/>
      <c r="D258" s="17"/>
      <c r="E258" s="17"/>
      <c r="F258" s="17"/>
      <c r="G258" s="39"/>
      <c r="H258" s="74"/>
      <c r="I258" s="17"/>
      <c r="J258" s="17"/>
      <c r="K258" s="17"/>
      <c r="L258" s="39"/>
      <c r="M258" s="17"/>
      <c r="N258" s="74"/>
      <c r="O258" s="74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ht="15.6" customHeight="1">
      <c r="A259" s="17"/>
      <c r="B259" s="74"/>
      <c r="C259" s="17"/>
      <c r="D259" s="17"/>
      <c r="E259" s="17"/>
      <c r="F259" s="17"/>
      <c r="G259" s="39"/>
      <c r="H259" s="74"/>
      <c r="I259" s="17"/>
      <c r="J259" s="17"/>
      <c r="K259" s="17"/>
      <c r="L259" s="39"/>
      <c r="M259" s="17"/>
      <c r="N259" s="74"/>
      <c r="O259" s="74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ht="15.6" customHeight="1">
      <c r="A260" s="17"/>
      <c r="B260" s="74"/>
      <c r="C260" s="17"/>
      <c r="D260" s="17"/>
      <c r="E260" s="17"/>
      <c r="F260" s="17"/>
      <c r="G260" s="39"/>
      <c r="H260" s="74"/>
      <c r="I260" s="17"/>
      <c r="J260" s="17"/>
      <c r="K260" s="17"/>
      <c r="L260" s="39"/>
      <c r="M260" s="17"/>
      <c r="N260" s="74"/>
      <c r="O260" s="74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ht="15.6" customHeight="1">
      <c r="A261" s="17"/>
      <c r="B261" s="74"/>
      <c r="C261" s="17"/>
      <c r="D261" s="17"/>
      <c r="E261" s="17"/>
      <c r="F261" s="17"/>
      <c r="G261" s="39"/>
      <c r="H261" s="74"/>
      <c r="I261" s="17"/>
      <c r="J261" s="17"/>
      <c r="K261" s="17"/>
      <c r="L261" s="39"/>
      <c r="M261" s="17"/>
      <c r="N261" s="74"/>
      <c r="O261" s="74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ht="15.6" customHeight="1">
      <c r="A262" s="17"/>
      <c r="B262" s="74"/>
      <c r="C262" s="17"/>
      <c r="D262" s="17"/>
      <c r="E262" s="17"/>
      <c r="F262" s="17"/>
      <c r="G262" s="39"/>
      <c r="H262" s="74"/>
      <c r="I262" s="17"/>
      <c r="J262" s="17"/>
      <c r="K262" s="17"/>
      <c r="L262" s="39"/>
      <c r="M262" s="17"/>
      <c r="N262" s="74"/>
      <c r="O262" s="74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ht="15.6" customHeight="1">
      <c r="A263" s="17"/>
      <c r="B263" s="74"/>
      <c r="C263" s="17"/>
      <c r="D263" s="17"/>
      <c r="E263" s="17"/>
      <c r="F263" s="17"/>
      <c r="G263" s="39"/>
      <c r="H263" s="74"/>
      <c r="I263" s="17"/>
      <c r="J263" s="17"/>
      <c r="K263" s="17"/>
      <c r="L263" s="39"/>
      <c r="M263" s="17"/>
      <c r="N263" s="74"/>
      <c r="O263" s="74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ht="15.6" customHeight="1">
      <c r="A264" s="17"/>
      <c r="B264" s="74"/>
      <c r="C264" s="17"/>
      <c r="D264" s="17"/>
      <c r="E264" s="17"/>
      <c r="F264" s="17"/>
      <c r="G264" s="39"/>
      <c r="H264" s="74"/>
      <c r="I264" s="17"/>
      <c r="J264" s="17"/>
      <c r="K264" s="17"/>
      <c r="L264" s="39"/>
      <c r="M264" s="17"/>
      <c r="N264" s="74"/>
      <c r="O264" s="74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ht="15.6" customHeight="1">
      <c r="A265" s="17"/>
      <c r="B265" s="74"/>
      <c r="C265" s="17"/>
      <c r="D265" s="17"/>
      <c r="E265" s="17"/>
      <c r="F265" s="17"/>
      <c r="G265" s="39"/>
      <c r="H265" s="74"/>
      <c r="I265" s="17"/>
      <c r="J265" s="17"/>
      <c r="K265" s="17"/>
      <c r="L265" s="39"/>
      <c r="M265" s="17"/>
      <c r="N265" s="74"/>
      <c r="O265" s="74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ht="15.6" customHeight="1">
      <c r="A266" s="17"/>
      <c r="B266" s="74"/>
      <c r="C266" s="17"/>
      <c r="D266" s="17"/>
      <c r="E266" s="17"/>
      <c r="F266" s="17"/>
      <c r="G266" s="39"/>
      <c r="H266" s="74"/>
      <c r="I266" s="17"/>
      <c r="J266" s="17"/>
      <c r="K266" s="17"/>
      <c r="L266" s="39"/>
      <c r="M266" s="17"/>
      <c r="N266" s="74"/>
      <c r="O266" s="74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ht="15.6" customHeight="1">
      <c r="A267" s="17"/>
      <c r="B267" s="74"/>
      <c r="C267" s="17"/>
      <c r="D267" s="17"/>
      <c r="E267" s="17"/>
      <c r="F267" s="17"/>
      <c r="G267" s="39"/>
      <c r="H267" s="74"/>
      <c r="I267" s="17"/>
      <c r="J267" s="17"/>
      <c r="K267" s="17"/>
      <c r="L267" s="39"/>
      <c r="M267" s="17"/>
      <c r="N267" s="74"/>
      <c r="O267" s="74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ht="15.6" customHeight="1">
      <c r="A268" s="17"/>
      <c r="B268" s="74"/>
      <c r="C268" s="17"/>
      <c r="D268" s="17"/>
      <c r="E268" s="17"/>
      <c r="F268" s="17"/>
      <c r="G268" s="39"/>
      <c r="H268" s="74"/>
      <c r="I268" s="17"/>
      <c r="J268" s="17"/>
      <c r="K268" s="17"/>
      <c r="L268" s="39"/>
      <c r="M268" s="17"/>
      <c r="N268" s="74"/>
      <c r="O268" s="74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ht="15.6" customHeight="1">
      <c r="A269" s="17"/>
      <c r="B269" s="74"/>
      <c r="C269" s="17"/>
      <c r="D269" s="17"/>
      <c r="E269" s="17"/>
      <c r="F269" s="17"/>
      <c r="G269" s="39"/>
      <c r="H269" s="74"/>
      <c r="I269" s="17"/>
      <c r="J269" s="17"/>
      <c r="K269" s="17"/>
      <c r="L269" s="39"/>
      <c r="M269" s="17"/>
      <c r="N269" s="74"/>
      <c r="O269" s="74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ht="15.6" customHeight="1">
      <c r="A270" s="17"/>
      <c r="B270" s="74"/>
      <c r="C270" s="17"/>
      <c r="D270" s="17"/>
      <c r="E270" s="17"/>
      <c r="F270" s="17"/>
      <c r="G270" s="39"/>
      <c r="H270" s="74"/>
      <c r="I270" s="17"/>
      <c r="J270" s="17"/>
      <c r="K270" s="17"/>
      <c r="L270" s="39"/>
      <c r="M270" s="17"/>
      <c r="N270" s="74"/>
      <c r="O270" s="74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ht="15.6" customHeight="1">
      <c r="A271" s="17"/>
      <c r="B271" s="74"/>
      <c r="C271" s="17"/>
      <c r="D271" s="17"/>
      <c r="E271" s="17"/>
      <c r="F271" s="17"/>
      <c r="G271" s="39"/>
      <c r="H271" s="74"/>
      <c r="I271" s="17"/>
      <c r="J271" s="17"/>
      <c r="K271" s="17"/>
      <c r="L271" s="39"/>
      <c r="M271" s="17"/>
      <c r="N271" s="74"/>
      <c r="O271" s="74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ht="15.6" customHeight="1">
      <c r="A272" s="17"/>
      <c r="B272" s="74"/>
      <c r="C272" s="17"/>
      <c r="D272" s="17"/>
      <c r="E272" s="17"/>
      <c r="F272" s="17"/>
      <c r="G272" s="39"/>
      <c r="H272" s="74"/>
      <c r="I272" s="17"/>
      <c r="J272" s="17"/>
      <c r="K272" s="17"/>
      <c r="L272" s="39"/>
      <c r="M272" s="17"/>
      <c r="N272" s="74"/>
      <c r="O272" s="74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ht="15.6" customHeight="1">
      <c r="A273" s="17"/>
      <c r="B273" s="74"/>
      <c r="C273" s="17"/>
      <c r="D273" s="17"/>
      <c r="E273" s="17"/>
      <c r="F273" s="17"/>
      <c r="G273" s="39"/>
      <c r="H273" s="74"/>
      <c r="I273" s="17"/>
      <c r="J273" s="17"/>
      <c r="K273" s="17"/>
      <c r="L273" s="39"/>
      <c r="M273" s="17"/>
      <c r="N273" s="74"/>
      <c r="O273" s="74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ht="15.6" customHeight="1">
      <c r="A274" s="17"/>
      <c r="B274" s="74"/>
      <c r="C274" s="17"/>
      <c r="D274" s="17"/>
      <c r="E274" s="17"/>
      <c r="F274" s="17"/>
      <c r="G274" s="39"/>
      <c r="H274" s="74"/>
      <c r="I274" s="17"/>
      <c r="J274" s="17"/>
      <c r="K274" s="17"/>
      <c r="L274" s="39"/>
      <c r="M274" s="17"/>
      <c r="N274" s="74"/>
      <c r="O274" s="74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ht="15.6" customHeight="1">
      <c r="A275" s="17"/>
      <c r="B275" s="74"/>
      <c r="C275" s="17"/>
      <c r="D275" s="17"/>
      <c r="E275" s="17"/>
      <c r="F275" s="17"/>
      <c r="G275" s="39"/>
      <c r="H275" s="74"/>
      <c r="I275" s="17"/>
      <c r="J275" s="17"/>
      <c r="K275" s="17"/>
      <c r="L275" s="39"/>
      <c r="M275" s="17"/>
      <c r="N275" s="74"/>
      <c r="O275" s="74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ht="15.6" customHeight="1">
      <c r="A276" s="17"/>
      <c r="B276" s="74"/>
      <c r="C276" s="17"/>
      <c r="D276" s="17"/>
      <c r="E276" s="17"/>
      <c r="F276" s="17"/>
      <c r="G276" s="39"/>
      <c r="H276" s="74"/>
      <c r="I276" s="17"/>
      <c r="J276" s="17"/>
      <c r="K276" s="17"/>
      <c r="L276" s="39"/>
      <c r="M276" s="17"/>
      <c r="N276" s="74"/>
      <c r="O276" s="74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ht="15.6" customHeight="1">
      <c r="A277" s="17"/>
      <c r="B277" s="74"/>
      <c r="C277" s="17"/>
      <c r="D277" s="17"/>
      <c r="E277" s="17"/>
      <c r="F277" s="17"/>
      <c r="G277" s="39"/>
      <c r="H277" s="74"/>
      <c r="I277" s="17"/>
      <c r="J277" s="17"/>
      <c r="K277" s="17"/>
      <c r="L277" s="39"/>
      <c r="M277" s="17"/>
      <c r="N277" s="74"/>
      <c r="O277" s="74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ht="15.6" customHeight="1">
      <c r="A278" s="17"/>
      <c r="B278" s="74"/>
      <c r="C278" s="17"/>
      <c r="D278" s="17"/>
      <c r="E278" s="17"/>
      <c r="F278" s="17"/>
      <c r="G278" s="39"/>
      <c r="H278" s="74"/>
      <c r="I278" s="17"/>
      <c r="J278" s="17"/>
      <c r="K278" s="17"/>
      <c r="L278" s="39"/>
      <c r="M278" s="17"/>
      <c r="N278" s="74"/>
      <c r="O278" s="74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ht="15.6" customHeight="1">
      <c r="A279" s="17"/>
      <c r="B279" s="74"/>
      <c r="C279" s="17"/>
      <c r="D279" s="17"/>
      <c r="E279" s="17"/>
      <c r="F279" s="17"/>
      <c r="G279" s="39"/>
      <c r="H279" s="74"/>
      <c r="I279" s="17"/>
      <c r="J279" s="17"/>
      <c r="K279" s="17"/>
      <c r="L279" s="39"/>
      <c r="M279" s="17"/>
      <c r="N279" s="74"/>
      <c r="O279" s="74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ht="15.6" customHeight="1">
      <c r="A280" s="17"/>
      <c r="B280" s="74"/>
      <c r="C280" s="17"/>
      <c r="D280" s="17"/>
      <c r="E280" s="17"/>
      <c r="F280" s="17"/>
      <c r="G280" s="39"/>
      <c r="H280" s="74"/>
      <c r="I280" s="17"/>
      <c r="J280" s="17"/>
      <c r="K280" s="17"/>
      <c r="L280" s="39"/>
      <c r="M280" s="17"/>
      <c r="N280" s="74"/>
      <c r="O280" s="74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ht="15.6" customHeight="1">
      <c r="A281" s="17"/>
      <c r="B281" s="74"/>
      <c r="C281" s="17"/>
      <c r="D281" s="17"/>
      <c r="E281" s="17"/>
      <c r="F281" s="17"/>
      <c r="G281" s="39"/>
      <c r="H281" s="74"/>
      <c r="I281" s="17"/>
      <c r="J281" s="17"/>
      <c r="K281" s="17"/>
      <c r="L281" s="39"/>
      <c r="M281" s="17"/>
      <c r="N281" s="74"/>
      <c r="O281" s="74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ht="15.6" customHeight="1">
      <c r="A282" s="17"/>
      <c r="B282" s="74"/>
      <c r="C282" s="17"/>
      <c r="D282" s="17"/>
      <c r="E282" s="17"/>
      <c r="F282" s="17"/>
      <c r="G282" s="39"/>
      <c r="H282" s="74"/>
      <c r="I282" s="17"/>
      <c r="J282" s="17"/>
      <c r="K282" s="17"/>
      <c r="L282" s="39"/>
      <c r="M282" s="17"/>
      <c r="N282" s="74"/>
      <c r="O282" s="74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ht="15.6" customHeight="1">
      <c r="A283" s="17"/>
      <c r="B283" s="74"/>
      <c r="C283" s="17"/>
      <c r="D283" s="17"/>
      <c r="E283" s="17"/>
      <c r="F283" s="17"/>
      <c r="G283" s="39"/>
      <c r="H283" s="74"/>
      <c r="I283" s="17"/>
      <c r="J283" s="17"/>
      <c r="K283" s="17"/>
      <c r="L283" s="39"/>
      <c r="M283" s="17"/>
      <c r="N283" s="74"/>
      <c r="O283" s="74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ht="15.6" customHeight="1">
      <c r="A284" s="17"/>
      <c r="B284" s="74"/>
      <c r="C284" s="17"/>
      <c r="D284" s="17"/>
      <c r="E284" s="17"/>
      <c r="F284" s="17"/>
      <c r="G284" s="39"/>
      <c r="H284" s="74"/>
      <c r="I284" s="17"/>
      <c r="J284" s="17"/>
      <c r="K284" s="17"/>
      <c r="L284" s="39"/>
      <c r="M284" s="17"/>
      <c r="N284" s="74"/>
      <c r="O284" s="74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ht="15.6" customHeight="1">
      <c r="A285" s="17"/>
      <c r="B285" s="74"/>
      <c r="C285" s="17"/>
      <c r="D285" s="17"/>
      <c r="E285" s="17"/>
      <c r="F285" s="17"/>
      <c r="G285" s="39"/>
      <c r="H285" s="74"/>
      <c r="I285" s="17"/>
      <c r="J285" s="17"/>
      <c r="K285" s="17"/>
      <c r="L285" s="39"/>
      <c r="M285" s="17"/>
      <c r="N285" s="74"/>
      <c r="O285" s="74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ht="15.6" customHeight="1">
      <c r="A286" s="17"/>
      <c r="B286" s="74"/>
      <c r="C286" s="17"/>
      <c r="D286" s="17"/>
      <c r="E286" s="17"/>
      <c r="F286" s="17"/>
      <c r="G286" s="39"/>
      <c r="H286" s="74"/>
      <c r="I286" s="17"/>
      <c r="J286" s="17"/>
      <c r="K286" s="17"/>
      <c r="L286" s="39"/>
      <c r="M286" s="17"/>
      <c r="N286" s="74"/>
      <c r="O286" s="74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ht="15.6" customHeight="1">
      <c r="A287" s="17"/>
      <c r="B287" s="74"/>
      <c r="C287" s="17"/>
      <c r="D287" s="17"/>
      <c r="E287" s="17"/>
      <c r="F287" s="17"/>
      <c r="G287" s="39"/>
      <c r="H287" s="74"/>
      <c r="I287" s="17"/>
      <c r="J287" s="17"/>
      <c r="K287" s="17"/>
      <c r="L287" s="39"/>
      <c r="M287" s="17"/>
      <c r="N287" s="74"/>
      <c r="O287" s="74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ht="15.6" customHeight="1">
      <c r="A288" s="17"/>
      <c r="B288" s="74"/>
      <c r="C288" s="17"/>
      <c r="D288" s="17"/>
      <c r="E288" s="17"/>
      <c r="F288" s="17"/>
      <c r="G288" s="39"/>
      <c r="H288" s="74"/>
      <c r="I288" s="17"/>
      <c r="J288" s="17"/>
      <c r="K288" s="17"/>
      <c r="L288" s="39"/>
      <c r="M288" s="17"/>
      <c r="N288" s="74"/>
      <c r="O288" s="74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ht="15.6" customHeight="1">
      <c r="A289" s="17"/>
      <c r="B289" s="74"/>
      <c r="C289" s="17"/>
      <c r="D289" s="17"/>
      <c r="E289" s="17"/>
      <c r="F289" s="17"/>
      <c r="G289" s="39"/>
      <c r="H289" s="74"/>
      <c r="I289" s="17"/>
      <c r="J289" s="17"/>
      <c r="K289" s="17"/>
      <c r="L289" s="39"/>
      <c r="M289" s="17"/>
      <c r="N289" s="74"/>
      <c r="O289" s="74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ht="15.6" customHeight="1">
      <c r="A290" s="17"/>
      <c r="B290" s="74"/>
      <c r="C290" s="17"/>
      <c r="D290" s="17"/>
      <c r="E290" s="17"/>
      <c r="F290" s="17"/>
      <c r="G290" s="39"/>
      <c r="H290" s="74"/>
      <c r="I290" s="17"/>
      <c r="J290" s="17"/>
      <c r="K290" s="17"/>
      <c r="L290" s="39"/>
      <c r="M290" s="17"/>
      <c r="N290" s="74"/>
      <c r="O290" s="74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ht="15.6" customHeight="1">
      <c r="A291" s="17"/>
      <c r="B291" s="74"/>
      <c r="C291" s="17"/>
      <c r="D291" s="17"/>
      <c r="E291" s="17"/>
      <c r="F291" s="17"/>
      <c r="G291" s="39"/>
      <c r="H291" s="74"/>
      <c r="I291" s="17"/>
      <c r="J291" s="17"/>
      <c r="K291" s="17"/>
      <c r="L291" s="39"/>
      <c r="M291" s="17"/>
      <c r="N291" s="74"/>
      <c r="O291" s="74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ht="15.6" customHeight="1">
      <c r="A292" s="17"/>
      <c r="B292" s="74"/>
      <c r="C292" s="17"/>
      <c r="D292" s="17"/>
      <c r="E292" s="17"/>
      <c r="F292" s="17"/>
      <c r="G292" s="39"/>
      <c r="H292" s="74"/>
      <c r="I292" s="17"/>
      <c r="J292" s="17"/>
      <c r="K292" s="17"/>
      <c r="L292" s="39"/>
      <c r="M292" s="17"/>
      <c r="N292" s="74"/>
      <c r="O292" s="74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ht="15.6" customHeight="1">
      <c r="A293" s="17"/>
      <c r="B293" s="74"/>
      <c r="C293" s="17"/>
      <c r="D293" s="17"/>
      <c r="E293" s="17"/>
      <c r="F293" s="17"/>
      <c r="G293" s="39"/>
      <c r="H293" s="74"/>
      <c r="I293" s="17"/>
      <c r="J293" s="17"/>
      <c r="K293" s="17"/>
      <c r="L293" s="39"/>
      <c r="M293" s="17"/>
      <c r="N293" s="74"/>
      <c r="O293" s="74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ht="15.6" customHeight="1">
      <c r="A294" s="17"/>
      <c r="B294" s="74"/>
      <c r="C294" s="17"/>
      <c r="D294" s="17"/>
      <c r="E294" s="17"/>
      <c r="F294" s="17"/>
      <c r="G294" s="39"/>
      <c r="H294" s="74"/>
      <c r="I294" s="17"/>
      <c r="J294" s="17"/>
      <c r="K294" s="17"/>
      <c r="L294" s="39"/>
      <c r="M294" s="17"/>
      <c r="N294" s="74"/>
      <c r="O294" s="74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ht="15.6" customHeight="1">
      <c r="A295" s="17"/>
      <c r="B295" s="74"/>
      <c r="C295" s="17"/>
      <c r="D295" s="17"/>
      <c r="E295" s="17"/>
      <c r="F295" s="17"/>
      <c r="G295" s="39"/>
      <c r="H295" s="74"/>
      <c r="I295" s="17"/>
      <c r="J295" s="17"/>
      <c r="K295" s="17"/>
      <c r="L295" s="39"/>
      <c r="M295" s="17"/>
      <c r="N295" s="74"/>
      <c r="O295" s="74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ht="15.6" customHeight="1">
      <c r="A296" s="17"/>
      <c r="B296" s="74"/>
      <c r="C296" s="17"/>
      <c r="D296" s="17"/>
      <c r="E296" s="17"/>
      <c r="F296" s="17"/>
      <c r="G296" s="39"/>
      <c r="H296" s="74"/>
      <c r="I296" s="17"/>
      <c r="J296" s="17"/>
      <c r="K296" s="17"/>
      <c r="L296" s="39"/>
      <c r="M296" s="17"/>
      <c r="N296" s="74"/>
      <c r="O296" s="74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ht="15.6" customHeight="1">
      <c r="A297" s="17"/>
      <c r="B297" s="74"/>
      <c r="C297" s="17"/>
      <c r="D297" s="17"/>
      <c r="E297" s="17"/>
      <c r="F297" s="17"/>
      <c r="G297" s="39"/>
      <c r="H297" s="74"/>
      <c r="I297" s="17"/>
      <c r="J297" s="17"/>
      <c r="K297" s="17"/>
      <c r="L297" s="39"/>
      <c r="M297" s="17"/>
      <c r="N297" s="74"/>
      <c r="O297" s="74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ht="15.6" customHeight="1">
      <c r="A298" s="17"/>
      <c r="B298" s="74"/>
      <c r="C298" s="17"/>
      <c r="D298" s="17"/>
      <c r="E298" s="17"/>
      <c r="F298" s="17"/>
      <c r="G298" s="39"/>
      <c r="H298" s="74"/>
      <c r="I298" s="17"/>
      <c r="J298" s="17"/>
      <c r="K298" s="17"/>
      <c r="L298" s="39"/>
      <c r="M298" s="17"/>
      <c r="N298" s="74"/>
      <c r="O298" s="74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ht="15.6" customHeight="1">
      <c r="A299" s="17"/>
      <c r="B299" s="74"/>
      <c r="C299" s="17"/>
      <c r="D299" s="17"/>
      <c r="E299" s="17"/>
      <c r="F299" s="17"/>
      <c r="G299" s="39"/>
      <c r="H299" s="74"/>
      <c r="I299" s="17"/>
      <c r="J299" s="17"/>
      <c r="K299" s="17"/>
      <c r="L299" s="39"/>
      <c r="M299" s="17"/>
      <c r="N299" s="74"/>
      <c r="O299" s="74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ht="15.6" customHeight="1">
      <c r="A300" s="17"/>
      <c r="B300" s="74"/>
      <c r="C300" s="17"/>
      <c r="D300" s="17"/>
      <c r="E300" s="17"/>
      <c r="F300" s="17"/>
      <c r="G300" s="39"/>
      <c r="H300" s="74"/>
      <c r="I300" s="17"/>
      <c r="J300" s="17"/>
      <c r="K300" s="17"/>
      <c r="L300" s="39"/>
      <c r="M300" s="17"/>
      <c r="N300" s="74"/>
      <c r="O300" s="74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ht="15.6" customHeight="1">
      <c r="A301" s="17"/>
      <c r="B301" s="74"/>
      <c r="C301" s="17"/>
      <c r="D301" s="17"/>
      <c r="E301" s="17"/>
      <c r="F301" s="17"/>
      <c r="G301" s="39"/>
      <c r="H301" s="74"/>
      <c r="I301" s="17"/>
      <c r="J301" s="17"/>
      <c r="K301" s="17"/>
      <c r="L301" s="39"/>
      <c r="M301" s="17"/>
      <c r="N301" s="74"/>
      <c r="O301" s="74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ht="15.6" customHeight="1">
      <c r="A302" s="17"/>
      <c r="B302" s="74"/>
      <c r="C302" s="17"/>
      <c r="D302" s="17"/>
      <c r="E302" s="17"/>
      <c r="F302" s="17"/>
      <c r="G302" s="39"/>
      <c r="H302" s="74"/>
      <c r="I302" s="17"/>
      <c r="J302" s="17"/>
      <c r="K302" s="17"/>
      <c r="L302" s="39"/>
      <c r="M302" s="17"/>
      <c r="N302" s="74"/>
      <c r="O302" s="74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ht="15.6" customHeight="1">
      <c r="A303" s="17"/>
      <c r="B303" s="74"/>
      <c r="C303" s="17"/>
      <c r="D303" s="17"/>
      <c r="E303" s="17"/>
      <c r="F303" s="17"/>
      <c r="G303" s="39"/>
      <c r="H303" s="74"/>
      <c r="I303" s="17"/>
      <c r="J303" s="17"/>
      <c r="K303" s="17"/>
      <c r="L303" s="39"/>
      <c r="M303" s="17"/>
      <c r="N303" s="74"/>
      <c r="O303" s="74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ht="15.6" customHeight="1">
      <c r="A304" s="17"/>
      <c r="B304" s="74"/>
      <c r="C304" s="17"/>
      <c r="D304" s="17"/>
      <c r="E304" s="17"/>
      <c r="F304" s="17"/>
      <c r="G304" s="39"/>
      <c r="H304" s="74"/>
      <c r="I304" s="17"/>
      <c r="J304" s="17"/>
      <c r="K304" s="17"/>
      <c r="L304" s="39"/>
      <c r="M304" s="17"/>
      <c r="N304" s="74"/>
      <c r="O304" s="74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ht="15.6" customHeight="1">
      <c r="A305" s="17"/>
      <c r="B305" s="74"/>
      <c r="C305" s="17"/>
      <c r="D305" s="17"/>
      <c r="E305" s="17"/>
      <c r="F305" s="17"/>
      <c r="G305" s="39"/>
      <c r="H305" s="74"/>
      <c r="I305" s="17"/>
      <c r="J305" s="17"/>
      <c r="K305" s="17"/>
      <c r="L305" s="39"/>
      <c r="M305" s="17"/>
      <c r="N305" s="74"/>
      <c r="O305" s="74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ht="15.6" customHeight="1">
      <c r="A306" s="17"/>
      <c r="B306" s="74"/>
      <c r="C306" s="17"/>
      <c r="D306" s="17"/>
      <c r="E306" s="17"/>
      <c r="F306" s="17"/>
      <c r="G306" s="39"/>
      <c r="H306" s="74"/>
      <c r="I306" s="17"/>
      <c r="J306" s="17"/>
      <c r="K306" s="17"/>
      <c r="L306" s="39"/>
      <c r="M306" s="17"/>
      <c r="N306" s="74"/>
      <c r="O306" s="74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ht="15.6" customHeight="1">
      <c r="A307" s="17"/>
      <c r="B307" s="74"/>
      <c r="C307" s="17"/>
      <c r="D307" s="17"/>
      <c r="E307" s="17"/>
      <c r="F307" s="17"/>
      <c r="G307" s="39"/>
      <c r="H307" s="74"/>
      <c r="I307" s="17"/>
      <c r="J307" s="17"/>
      <c r="K307" s="17"/>
      <c r="L307" s="39"/>
      <c r="M307" s="17"/>
      <c r="N307" s="74"/>
      <c r="O307" s="74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ht="15.6" customHeight="1">
      <c r="A308" s="17"/>
      <c r="B308" s="74"/>
      <c r="C308" s="17"/>
      <c r="D308" s="17"/>
      <c r="E308" s="17"/>
      <c r="F308" s="17"/>
      <c r="G308" s="39"/>
      <c r="H308" s="74"/>
      <c r="I308" s="17"/>
      <c r="J308" s="17"/>
      <c r="K308" s="17"/>
      <c r="L308" s="39"/>
      <c r="M308" s="17"/>
      <c r="N308" s="74"/>
      <c r="O308" s="74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ht="15.6" customHeight="1">
      <c r="A309" s="17"/>
      <c r="B309" s="74"/>
      <c r="C309" s="17"/>
      <c r="D309" s="17"/>
      <c r="E309" s="17"/>
      <c r="F309" s="17"/>
      <c r="G309" s="39"/>
      <c r="H309" s="74"/>
      <c r="I309" s="17"/>
      <c r="J309" s="17"/>
      <c r="K309" s="17"/>
      <c r="L309" s="39"/>
      <c r="M309" s="17"/>
      <c r="N309" s="74"/>
      <c r="O309" s="74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ht="15.6" customHeight="1">
      <c r="A310" s="17"/>
      <c r="B310" s="74"/>
      <c r="C310" s="17"/>
      <c r="D310" s="17"/>
      <c r="E310" s="17"/>
      <c r="F310" s="17"/>
      <c r="G310" s="39"/>
      <c r="H310" s="74"/>
      <c r="I310" s="17"/>
      <c r="J310" s="17"/>
      <c r="K310" s="17"/>
      <c r="L310" s="39"/>
      <c r="M310" s="17"/>
      <c r="N310" s="74"/>
      <c r="O310" s="74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ht="15.6" customHeight="1">
      <c r="A311" s="17"/>
      <c r="B311" s="74"/>
      <c r="C311" s="17"/>
      <c r="D311" s="17"/>
      <c r="E311" s="17"/>
      <c r="F311" s="17"/>
      <c r="G311" s="39"/>
      <c r="H311" s="74"/>
      <c r="I311" s="17"/>
      <c r="J311" s="17"/>
      <c r="K311" s="17"/>
      <c r="L311" s="39"/>
      <c r="M311" s="17"/>
      <c r="N311" s="74"/>
      <c r="O311" s="74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ht="15.6" customHeight="1">
      <c r="A312" s="17"/>
      <c r="B312" s="74"/>
      <c r="C312" s="17"/>
      <c r="D312" s="17"/>
      <c r="E312" s="17"/>
      <c r="F312" s="17"/>
      <c r="G312" s="39"/>
      <c r="H312" s="74"/>
      <c r="I312" s="17"/>
      <c r="J312" s="17"/>
      <c r="K312" s="17"/>
      <c r="L312" s="39"/>
      <c r="M312" s="17"/>
      <c r="N312" s="74"/>
      <c r="O312" s="74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ht="15.6" customHeight="1">
      <c r="A313" s="17"/>
      <c r="B313" s="74"/>
      <c r="C313" s="17"/>
      <c r="D313" s="17"/>
      <c r="E313" s="17"/>
      <c r="F313" s="17"/>
      <c r="G313" s="39"/>
      <c r="H313" s="74"/>
      <c r="I313" s="17"/>
      <c r="J313" s="17"/>
      <c r="K313" s="17"/>
      <c r="L313" s="39"/>
      <c r="M313" s="17"/>
      <c r="N313" s="74"/>
      <c r="O313" s="74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ht="15.6" customHeight="1">
      <c r="A314" s="17"/>
      <c r="B314" s="74"/>
      <c r="C314" s="17"/>
      <c r="D314" s="17"/>
      <c r="E314" s="17"/>
      <c r="F314" s="17"/>
      <c r="G314" s="39"/>
      <c r="H314" s="74"/>
      <c r="I314" s="17"/>
      <c r="J314" s="17"/>
      <c r="K314" s="17"/>
      <c r="L314" s="39"/>
      <c r="M314" s="17"/>
      <c r="N314" s="74"/>
      <c r="O314" s="74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ht="15.6" customHeight="1">
      <c r="A315" s="17"/>
      <c r="B315" s="74"/>
      <c r="C315" s="17"/>
      <c r="D315" s="17"/>
      <c r="E315" s="17"/>
      <c r="F315" s="17"/>
      <c r="G315" s="39"/>
      <c r="H315" s="74"/>
      <c r="I315" s="17"/>
      <c r="J315" s="17"/>
      <c r="K315" s="17"/>
      <c r="L315" s="39"/>
      <c r="M315" s="17"/>
      <c r="N315" s="74"/>
      <c r="O315" s="74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ht="15.6" customHeight="1">
      <c r="A316" s="17"/>
      <c r="B316" s="74"/>
      <c r="C316" s="17"/>
      <c r="D316" s="17"/>
      <c r="E316" s="17"/>
      <c r="F316" s="17"/>
      <c r="G316" s="39"/>
      <c r="H316" s="74"/>
      <c r="I316" s="17"/>
      <c r="J316" s="17"/>
      <c r="K316" s="17"/>
      <c r="L316" s="39"/>
      <c r="M316" s="17"/>
      <c r="N316" s="74"/>
      <c r="O316" s="74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ht="15.6" customHeight="1">
      <c r="A317" s="17"/>
      <c r="B317" s="74"/>
      <c r="C317" s="17"/>
      <c r="D317" s="17"/>
      <c r="E317" s="17"/>
      <c r="F317" s="17"/>
      <c r="G317" s="39"/>
      <c r="H317" s="74"/>
      <c r="I317" s="17"/>
      <c r="J317" s="17"/>
      <c r="K317" s="17"/>
      <c r="L317" s="39"/>
      <c r="M317" s="17"/>
      <c r="N317" s="74"/>
      <c r="O317" s="74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ht="15.6" customHeight="1">
      <c r="A318" s="17"/>
      <c r="B318" s="74"/>
      <c r="C318" s="17"/>
      <c r="D318" s="17"/>
      <c r="E318" s="17"/>
      <c r="F318" s="17"/>
      <c r="G318" s="39"/>
      <c r="H318" s="74"/>
      <c r="I318" s="17"/>
      <c r="J318" s="17"/>
      <c r="K318" s="17"/>
      <c r="L318" s="39"/>
      <c r="M318" s="17"/>
      <c r="N318" s="74"/>
      <c r="O318" s="74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ht="15.6" customHeight="1">
      <c r="A319" s="17"/>
      <c r="B319" s="74"/>
      <c r="C319" s="17"/>
      <c r="D319" s="17"/>
      <c r="E319" s="17"/>
      <c r="F319" s="17"/>
      <c r="G319" s="39"/>
      <c r="H319" s="74"/>
      <c r="I319" s="17"/>
      <c r="J319" s="17"/>
      <c r="K319" s="17"/>
      <c r="L319" s="39"/>
      <c r="M319" s="17"/>
      <c r="N319" s="74"/>
      <c r="O319" s="74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ht="15.6" customHeight="1">
      <c r="A320" s="17"/>
      <c r="B320" s="74"/>
      <c r="C320" s="17"/>
      <c r="D320" s="17"/>
      <c r="E320" s="17"/>
      <c r="F320" s="17"/>
      <c r="G320" s="39"/>
      <c r="H320" s="74"/>
      <c r="I320" s="17"/>
      <c r="J320" s="17"/>
      <c r="K320" s="17"/>
      <c r="L320" s="39"/>
      <c r="M320" s="17"/>
      <c r="N320" s="74"/>
      <c r="O320" s="74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ht="15.6" customHeight="1">
      <c r="A321" s="17"/>
      <c r="B321" s="74"/>
      <c r="C321" s="17"/>
      <c r="D321" s="17"/>
      <c r="E321" s="17"/>
      <c r="F321" s="17"/>
      <c r="G321" s="39"/>
      <c r="H321" s="74"/>
      <c r="I321" s="17"/>
      <c r="J321" s="17"/>
      <c r="K321" s="17"/>
      <c r="L321" s="39"/>
      <c r="M321" s="17"/>
      <c r="N321" s="74"/>
      <c r="O321" s="74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ht="15.6" customHeight="1">
      <c r="A322" s="17"/>
      <c r="B322" s="74"/>
      <c r="C322" s="17"/>
      <c r="D322" s="17"/>
      <c r="E322" s="17"/>
      <c r="F322" s="17"/>
      <c r="G322" s="39"/>
      <c r="H322" s="74"/>
      <c r="I322" s="17"/>
      <c r="J322" s="17"/>
      <c r="K322" s="17"/>
      <c r="L322" s="39"/>
      <c r="M322" s="17"/>
      <c r="N322" s="74"/>
      <c r="O322" s="74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ht="15.6" customHeight="1">
      <c r="A323" s="17"/>
      <c r="B323" s="74"/>
      <c r="C323" s="17"/>
      <c r="D323" s="17"/>
      <c r="E323" s="17"/>
      <c r="F323" s="17"/>
      <c r="G323" s="39"/>
      <c r="H323" s="74"/>
      <c r="I323" s="17"/>
      <c r="J323" s="17"/>
      <c r="K323" s="17"/>
      <c r="L323" s="39"/>
      <c r="M323" s="17"/>
      <c r="N323" s="74"/>
      <c r="O323" s="74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ht="15.6" customHeight="1">
      <c r="A324" s="17"/>
      <c r="B324" s="74"/>
      <c r="C324" s="17"/>
      <c r="D324" s="17"/>
      <c r="E324" s="17"/>
      <c r="F324" s="17"/>
      <c r="G324" s="39"/>
      <c r="H324" s="74"/>
      <c r="I324" s="17"/>
      <c r="J324" s="17"/>
      <c r="K324" s="17"/>
      <c r="L324" s="39"/>
      <c r="M324" s="17"/>
      <c r="N324" s="74"/>
      <c r="O324" s="74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ht="15.6" customHeight="1">
      <c r="A325" s="17"/>
      <c r="B325" s="74"/>
      <c r="C325" s="17"/>
      <c r="D325" s="17"/>
      <c r="E325" s="17"/>
      <c r="F325" s="17"/>
      <c r="G325" s="39"/>
      <c r="H325" s="74"/>
      <c r="I325" s="17"/>
      <c r="J325" s="17"/>
      <c r="K325" s="17"/>
      <c r="L325" s="39"/>
      <c r="M325" s="17"/>
      <c r="N325" s="74"/>
      <c r="O325" s="74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ht="15.6" customHeight="1">
      <c r="A326" s="17"/>
      <c r="B326" s="74"/>
      <c r="C326" s="17"/>
      <c r="D326" s="17"/>
      <c r="E326" s="17"/>
      <c r="F326" s="17"/>
      <c r="G326" s="39"/>
      <c r="H326" s="74"/>
      <c r="I326" s="17"/>
      <c r="J326" s="17"/>
      <c r="K326" s="17"/>
      <c r="L326" s="39"/>
      <c r="M326" s="17"/>
      <c r="N326" s="74"/>
      <c r="O326" s="74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ht="15.6" customHeight="1">
      <c r="A327" s="17"/>
      <c r="B327" s="74"/>
      <c r="C327" s="17"/>
      <c r="D327" s="17"/>
      <c r="E327" s="17"/>
      <c r="F327" s="17"/>
      <c r="G327" s="39"/>
      <c r="H327" s="74"/>
      <c r="I327" s="17"/>
      <c r="J327" s="17"/>
      <c r="K327" s="17"/>
      <c r="L327" s="39"/>
      <c r="M327" s="17"/>
      <c r="N327" s="74"/>
      <c r="O327" s="74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ht="15.6" customHeight="1">
      <c r="A328" s="17"/>
      <c r="B328" s="74"/>
      <c r="C328" s="17"/>
      <c r="D328" s="17"/>
      <c r="E328" s="17"/>
      <c r="F328" s="17"/>
      <c r="G328" s="39"/>
      <c r="H328" s="74"/>
      <c r="I328" s="17"/>
      <c r="J328" s="17"/>
      <c r="K328" s="17"/>
      <c r="L328" s="39"/>
      <c r="M328" s="17"/>
      <c r="N328" s="74"/>
      <c r="O328" s="74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ht="15.6" customHeight="1">
      <c r="A329" s="17"/>
      <c r="B329" s="74"/>
      <c r="C329" s="17"/>
      <c r="D329" s="17"/>
      <c r="E329" s="17"/>
      <c r="F329" s="17"/>
      <c r="G329" s="39"/>
      <c r="H329" s="74"/>
      <c r="I329" s="17"/>
      <c r="J329" s="17"/>
      <c r="K329" s="17"/>
      <c r="L329" s="39"/>
      <c r="M329" s="17"/>
      <c r="N329" s="74"/>
      <c r="O329" s="74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ht="15.6" customHeight="1">
      <c r="A330" s="17"/>
      <c r="B330" s="74"/>
      <c r="C330" s="17"/>
      <c r="D330" s="17"/>
      <c r="E330" s="17"/>
      <c r="F330" s="17"/>
      <c r="G330" s="39"/>
      <c r="H330" s="74"/>
      <c r="I330" s="17"/>
      <c r="J330" s="17"/>
      <c r="K330" s="17"/>
      <c r="L330" s="39"/>
      <c r="M330" s="17"/>
      <c r="N330" s="74"/>
      <c r="O330" s="74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ht="15.6" customHeight="1">
      <c r="A331" s="17"/>
      <c r="B331" s="74"/>
      <c r="C331" s="17"/>
      <c r="D331" s="17"/>
      <c r="E331" s="17"/>
      <c r="F331" s="17"/>
      <c r="G331" s="39"/>
      <c r="H331" s="74"/>
      <c r="I331" s="17"/>
      <c r="J331" s="17"/>
      <c r="K331" s="17"/>
      <c r="L331" s="39"/>
      <c r="M331" s="17"/>
      <c r="N331" s="74"/>
      <c r="O331" s="74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ht="15.6" customHeight="1">
      <c r="A332" s="17"/>
      <c r="B332" s="74"/>
      <c r="C332" s="17"/>
      <c r="D332" s="17"/>
      <c r="E332" s="17"/>
      <c r="F332" s="17"/>
      <c r="G332" s="39"/>
      <c r="H332" s="74"/>
      <c r="I332" s="17"/>
      <c r="J332" s="17"/>
      <c r="K332" s="17"/>
      <c r="L332" s="39"/>
      <c r="M332" s="17"/>
      <c r="N332" s="74"/>
      <c r="O332" s="74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ht="15.6" customHeight="1">
      <c r="A333" s="17"/>
      <c r="B333" s="74"/>
      <c r="C333" s="17"/>
      <c r="D333" s="17"/>
      <c r="E333" s="17"/>
      <c r="F333" s="17"/>
      <c r="G333" s="39"/>
      <c r="H333" s="74"/>
      <c r="I333" s="17"/>
      <c r="J333" s="17"/>
      <c r="K333" s="17"/>
      <c r="L333" s="39"/>
      <c r="M333" s="17"/>
      <c r="N333" s="74"/>
      <c r="O333" s="74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ht="15.6" customHeight="1">
      <c r="A334" s="17"/>
      <c r="B334" s="74"/>
      <c r="C334" s="17"/>
      <c r="D334" s="17"/>
      <c r="E334" s="17"/>
      <c r="F334" s="17"/>
      <c r="G334" s="39"/>
      <c r="H334" s="74"/>
      <c r="I334" s="17"/>
      <c r="J334" s="17"/>
      <c r="K334" s="17"/>
      <c r="L334" s="39"/>
      <c r="M334" s="17"/>
      <c r="N334" s="74"/>
      <c r="O334" s="74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ht="15.6" customHeight="1">
      <c r="A335" s="17"/>
      <c r="B335" s="74"/>
      <c r="C335" s="17"/>
      <c r="D335" s="17"/>
      <c r="E335" s="17"/>
      <c r="F335" s="17"/>
      <c r="G335" s="39"/>
      <c r="H335" s="74"/>
      <c r="I335" s="17"/>
      <c r="J335" s="17"/>
      <c r="K335" s="17"/>
      <c r="L335" s="39"/>
      <c r="M335" s="17"/>
      <c r="N335" s="74"/>
      <c r="O335" s="74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ht="15.6" customHeight="1">
      <c r="A336" s="17"/>
      <c r="B336" s="74"/>
      <c r="C336" s="17"/>
      <c r="D336" s="17"/>
      <c r="E336" s="17"/>
      <c r="F336" s="17"/>
      <c r="G336" s="39"/>
      <c r="H336" s="74"/>
      <c r="I336" s="17"/>
      <c r="J336" s="17"/>
      <c r="K336" s="17"/>
      <c r="L336" s="39"/>
      <c r="M336" s="17"/>
      <c r="N336" s="74"/>
      <c r="O336" s="74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ht="15.6" customHeight="1">
      <c r="A337" s="17"/>
      <c r="B337" s="74"/>
      <c r="C337" s="17"/>
      <c r="D337" s="17"/>
      <c r="E337" s="17"/>
      <c r="F337" s="17"/>
      <c r="G337" s="39"/>
      <c r="H337" s="74"/>
      <c r="I337" s="17"/>
      <c r="J337" s="17"/>
      <c r="K337" s="17"/>
      <c r="L337" s="39"/>
      <c r="M337" s="17"/>
      <c r="N337" s="74"/>
      <c r="O337" s="74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ht="15.6" customHeight="1">
      <c r="A338" s="17"/>
      <c r="B338" s="74"/>
      <c r="C338" s="17"/>
      <c r="D338" s="17"/>
      <c r="E338" s="17"/>
      <c r="F338" s="17"/>
      <c r="G338" s="39"/>
      <c r="H338" s="74"/>
      <c r="I338" s="17"/>
      <c r="J338" s="17"/>
      <c r="K338" s="17"/>
      <c r="L338" s="39"/>
      <c r="M338" s="17"/>
      <c r="N338" s="74"/>
      <c r="O338" s="74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ht="15.6" customHeight="1">
      <c r="A339" s="17"/>
      <c r="B339" s="74"/>
      <c r="C339" s="17"/>
      <c r="D339" s="17"/>
      <c r="E339" s="17"/>
      <c r="F339" s="17"/>
      <c r="G339" s="39"/>
      <c r="H339" s="74"/>
      <c r="I339" s="17"/>
      <c r="J339" s="17"/>
      <c r="K339" s="17"/>
      <c r="L339" s="39"/>
      <c r="M339" s="17"/>
      <c r="N339" s="74"/>
      <c r="O339" s="74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ht="15.6" customHeight="1">
      <c r="A340" s="17"/>
      <c r="B340" s="74"/>
      <c r="C340" s="17"/>
      <c r="D340" s="17"/>
      <c r="E340" s="17"/>
      <c r="F340" s="17"/>
      <c r="G340" s="39"/>
      <c r="H340" s="74"/>
      <c r="I340" s="17"/>
      <c r="J340" s="17"/>
      <c r="K340" s="17"/>
      <c r="L340" s="39"/>
      <c r="M340" s="17"/>
      <c r="N340" s="74"/>
      <c r="O340" s="74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ht="15.6" customHeight="1">
      <c r="A341" s="17"/>
      <c r="B341" s="74"/>
      <c r="C341" s="17"/>
      <c r="D341" s="17"/>
      <c r="E341" s="17"/>
      <c r="F341" s="17"/>
      <c r="G341" s="39"/>
      <c r="H341" s="74"/>
      <c r="I341" s="17"/>
      <c r="J341" s="17"/>
      <c r="K341" s="17"/>
      <c r="L341" s="39"/>
      <c r="M341" s="17"/>
      <c r="N341" s="74"/>
      <c r="O341" s="74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ht="15.6" customHeight="1">
      <c r="A342" s="17"/>
      <c r="B342" s="74"/>
      <c r="C342" s="17"/>
      <c r="D342" s="17"/>
      <c r="E342" s="17"/>
      <c r="F342" s="17"/>
      <c r="G342" s="39"/>
      <c r="H342" s="74"/>
      <c r="I342" s="17"/>
      <c r="J342" s="17"/>
      <c r="K342" s="17"/>
      <c r="L342" s="39"/>
      <c r="M342" s="17"/>
      <c r="N342" s="74"/>
      <c r="O342" s="74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ht="15.6" customHeight="1">
      <c r="A343" s="17"/>
      <c r="B343" s="74"/>
      <c r="C343" s="17"/>
      <c r="D343" s="17"/>
      <c r="E343" s="17"/>
      <c r="F343" s="17"/>
      <c r="G343" s="39"/>
      <c r="H343" s="74"/>
      <c r="I343" s="17"/>
      <c r="J343" s="17"/>
      <c r="K343" s="17"/>
      <c r="L343" s="39"/>
      <c r="M343" s="17"/>
      <c r="N343" s="74"/>
      <c r="O343" s="74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ht="15.6" customHeight="1">
      <c r="A344" s="17"/>
      <c r="B344" s="74"/>
      <c r="C344" s="17"/>
      <c r="D344" s="17"/>
      <c r="E344" s="17"/>
      <c r="F344" s="17"/>
      <c r="G344" s="39"/>
      <c r="H344" s="74"/>
      <c r="I344" s="17"/>
      <c r="J344" s="17"/>
      <c r="K344" s="17"/>
      <c r="L344" s="39"/>
      <c r="M344" s="17"/>
      <c r="N344" s="74"/>
      <c r="O344" s="74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ht="15.6" customHeight="1">
      <c r="A345" s="17"/>
      <c r="B345" s="74"/>
      <c r="C345" s="17"/>
      <c r="D345" s="17"/>
      <c r="E345" s="17"/>
      <c r="F345" s="17"/>
      <c r="G345" s="39"/>
      <c r="H345" s="74"/>
      <c r="I345" s="17"/>
      <c r="J345" s="17"/>
      <c r="K345" s="17"/>
      <c r="L345" s="39"/>
      <c r="M345" s="17"/>
      <c r="N345" s="74"/>
      <c r="O345" s="74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ht="15.6" customHeight="1">
      <c r="A346" s="17"/>
      <c r="B346" s="74"/>
      <c r="C346" s="17"/>
      <c r="D346" s="17"/>
      <c r="E346" s="17"/>
      <c r="F346" s="17"/>
      <c r="G346" s="39"/>
      <c r="H346" s="74"/>
      <c r="I346" s="17"/>
      <c r="J346" s="17"/>
      <c r="K346" s="17"/>
      <c r="L346" s="39"/>
      <c r="M346" s="17"/>
      <c r="N346" s="74"/>
      <c r="O346" s="74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ht="15.6" customHeight="1">
      <c r="A347" s="17"/>
      <c r="B347" s="74"/>
      <c r="C347" s="17"/>
      <c r="D347" s="17"/>
      <c r="E347" s="17"/>
      <c r="F347" s="17"/>
      <c r="G347" s="39"/>
      <c r="H347" s="74"/>
      <c r="I347" s="17"/>
      <c r="J347" s="17"/>
      <c r="K347" s="17"/>
      <c r="L347" s="39"/>
      <c r="M347" s="17"/>
      <c r="N347" s="74"/>
      <c r="O347" s="74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ht="15.6" customHeight="1">
      <c r="A348" s="17"/>
      <c r="B348" s="74"/>
      <c r="C348" s="17"/>
      <c r="D348" s="17"/>
      <c r="E348" s="17"/>
      <c r="F348" s="17"/>
      <c r="G348" s="39"/>
      <c r="H348" s="74"/>
      <c r="I348" s="17"/>
      <c r="J348" s="17"/>
      <c r="K348" s="17"/>
      <c r="L348" s="39"/>
      <c r="M348" s="17"/>
      <c r="N348" s="74"/>
      <c r="O348" s="74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ht="15.6" customHeight="1">
      <c r="A349" s="17"/>
      <c r="B349" s="74"/>
      <c r="C349" s="17"/>
      <c r="D349" s="17"/>
      <c r="E349" s="17"/>
      <c r="F349" s="17"/>
      <c r="G349" s="39"/>
      <c r="H349" s="74"/>
      <c r="I349" s="17"/>
      <c r="J349" s="17"/>
      <c r="K349" s="17"/>
      <c r="L349" s="39"/>
      <c r="M349" s="17"/>
      <c r="N349" s="74"/>
      <c r="O349" s="74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ht="15.6" customHeight="1">
      <c r="A350" s="17"/>
      <c r="B350" s="74"/>
      <c r="C350" s="17"/>
      <c r="D350" s="17"/>
      <c r="E350" s="17"/>
      <c r="F350" s="17"/>
      <c r="G350" s="39"/>
      <c r="H350" s="74"/>
      <c r="I350" s="17"/>
      <c r="J350" s="17"/>
      <c r="K350" s="17"/>
      <c r="L350" s="39"/>
      <c r="M350" s="17"/>
      <c r="N350" s="74"/>
      <c r="O350" s="74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ht="15.6" customHeight="1">
      <c r="A351" s="17"/>
      <c r="B351" s="74"/>
      <c r="C351" s="17"/>
      <c r="D351" s="17"/>
      <c r="E351" s="17"/>
      <c r="F351" s="17"/>
      <c r="G351" s="39"/>
      <c r="H351" s="74"/>
      <c r="I351" s="17"/>
      <c r="J351" s="17"/>
      <c r="K351" s="17"/>
      <c r="L351" s="39"/>
      <c r="M351" s="17"/>
      <c r="N351" s="74"/>
      <c r="O351" s="74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ht="15.6" customHeight="1">
      <c r="A352" s="17"/>
      <c r="B352" s="74"/>
      <c r="C352" s="17"/>
      <c r="D352" s="17"/>
      <c r="E352" s="17"/>
      <c r="F352" s="17"/>
      <c r="G352" s="39"/>
      <c r="H352" s="74"/>
      <c r="I352" s="17"/>
      <c r="J352" s="17"/>
      <c r="K352" s="17"/>
      <c r="L352" s="39"/>
      <c r="M352" s="17"/>
      <c r="N352" s="74"/>
      <c r="O352" s="74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ht="15.6" customHeight="1">
      <c r="A353" s="17"/>
      <c r="B353" s="74"/>
      <c r="C353" s="17"/>
      <c r="D353" s="17"/>
      <c r="E353" s="17"/>
      <c r="F353" s="17"/>
      <c r="G353" s="39"/>
      <c r="H353" s="74"/>
      <c r="I353" s="17"/>
      <c r="J353" s="17"/>
      <c r="K353" s="17"/>
      <c r="L353" s="39"/>
      <c r="M353" s="17"/>
      <c r="N353" s="74"/>
      <c r="O353" s="74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ht="15.6" customHeight="1">
      <c r="A354" s="17"/>
      <c r="B354" s="74"/>
      <c r="C354" s="17"/>
      <c r="D354" s="17"/>
      <c r="E354" s="17"/>
      <c r="F354" s="17"/>
      <c r="G354" s="39"/>
      <c r="H354" s="74"/>
      <c r="I354" s="17"/>
      <c r="J354" s="17"/>
      <c r="K354" s="17"/>
      <c r="L354" s="39"/>
      <c r="M354" s="17"/>
      <c r="N354" s="74"/>
      <c r="O354" s="74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ht="15.6" customHeight="1">
      <c r="A355" s="17"/>
      <c r="B355" s="74"/>
      <c r="C355" s="17"/>
      <c r="D355" s="17"/>
      <c r="E355" s="17"/>
      <c r="F355" s="17"/>
      <c r="G355" s="39"/>
      <c r="H355" s="74"/>
      <c r="I355" s="17"/>
      <c r="J355" s="17"/>
      <c r="K355" s="17"/>
      <c r="L355" s="39"/>
      <c r="M355" s="17"/>
      <c r="N355" s="74"/>
      <c r="O355" s="74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ht="15.6" customHeight="1">
      <c r="A356" s="17"/>
      <c r="B356" s="74"/>
      <c r="C356" s="17"/>
      <c r="D356" s="17"/>
      <c r="E356" s="17"/>
      <c r="F356" s="17"/>
      <c r="G356" s="39"/>
      <c r="H356" s="74"/>
      <c r="I356" s="17"/>
      <c r="J356" s="17"/>
      <c r="K356" s="17"/>
      <c r="L356" s="39"/>
      <c r="M356" s="17"/>
      <c r="N356" s="74"/>
      <c r="O356" s="74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ht="15.6" customHeight="1">
      <c r="A357" s="17"/>
      <c r="B357" s="74"/>
      <c r="C357" s="17"/>
      <c r="D357" s="17"/>
      <c r="E357" s="17"/>
      <c r="F357" s="17"/>
      <c r="G357" s="39"/>
      <c r="H357" s="74"/>
      <c r="I357" s="17"/>
      <c r="J357" s="17"/>
      <c r="K357" s="17"/>
      <c r="L357" s="39"/>
      <c r="M357" s="17"/>
      <c r="N357" s="74"/>
      <c r="O357" s="74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ht="15.6" customHeight="1">
      <c r="A358" s="17"/>
      <c r="B358" s="74"/>
      <c r="C358" s="17"/>
      <c r="D358" s="17"/>
      <c r="E358" s="17"/>
      <c r="F358" s="17"/>
      <c r="G358" s="39"/>
      <c r="H358" s="74"/>
      <c r="I358" s="17"/>
      <c r="J358" s="17"/>
      <c r="K358" s="17"/>
      <c r="L358" s="39"/>
      <c r="M358" s="17"/>
      <c r="N358" s="74"/>
      <c r="O358" s="74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ht="15.6" customHeight="1">
      <c r="A359" s="17"/>
      <c r="B359" s="74"/>
      <c r="C359" s="17"/>
      <c r="D359" s="17"/>
      <c r="E359" s="17"/>
      <c r="F359" s="17"/>
      <c r="G359" s="39"/>
      <c r="H359" s="74"/>
      <c r="I359" s="17"/>
      <c r="J359" s="17"/>
      <c r="K359" s="17"/>
      <c r="L359" s="39"/>
      <c r="M359" s="17"/>
      <c r="N359" s="74"/>
      <c r="O359" s="74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ht="15.6" customHeight="1">
      <c r="A360" s="17"/>
      <c r="B360" s="74"/>
      <c r="C360" s="17"/>
      <c r="D360" s="17"/>
      <c r="E360" s="17"/>
      <c r="F360" s="17"/>
      <c r="G360" s="39"/>
      <c r="H360" s="74"/>
      <c r="I360" s="17"/>
      <c r="J360" s="17"/>
      <c r="K360" s="17"/>
      <c r="L360" s="39"/>
      <c r="M360" s="17"/>
      <c r="N360" s="74"/>
      <c r="O360" s="74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ht="15.6" customHeight="1">
      <c r="A361" s="17"/>
      <c r="B361" s="74"/>
      <c r="C361" s="17"/>
      <c r="D361" s="17"/>
      <c r="E361" s="17"/>
      <c r="F361" s="17"/>
      <c r="G361" s="39"/>
      <c r="H361" s="74"/>
      <c r="I361" s="17"/>
      <c r="J361" s="17"/>
      <c r="K361" s="17"/>
      <c r="L361" s="39"/>
      <c r="M361" s="17"/>
      <c r="N361" s="74"/>
      <c r="O361" s="74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ht="15.6" customHeight="1">
      <c r="A362" s="17"/>
      <c r="B362" s="74"/>
      <c r="C362" s="17"/>
      <c r="D362" s="17"/>
      <c r="E362" s="17"/>
      <c r="F362" s="17"/>
      <c r="G362" s="39"/>
      <c r="H362" s="74"/>
      <c r="I362" s="17"/>
      <c r="J362" s="17"/>
      <c r="K362" s="17"/>
      <c r="L362" s="39"/>
      <c r="M362" s="17"/>
      <c r="N362" s="74"/>
      <c r="O362" s="74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ht="15.6" customHeight="1">
      <c r="A363" s="17"/>
      <c r="B363" s="74"/>
      <c r="C363" s="17"/>
      <c r="D363" s="17"/>
      <c r="E363" s="17"/>
      <c r="F363" s="17"/>
      <c r="G363" s="39"/>
      <c r="H363" s="74"/>
      <c r="I363" s="17"/>
      <c r="J363" s="17"/>
      <c r="K363" s="17"/>
      <c r="L363" s="39"/>
      <c r="M363" s="17"/>
      <c r="N363" s="74"/>
      <c r="O363" s="74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ht="15.6" customHeight="1">
      <c r="A364" s="17"/>
      <c r="B364" s="74"/>
      <c r="C364" s="17"/>
      <c r="D364" s="17"/>
      <c r="E364" s="17"/>
      <c r="F364" s="17"/>
      <c r="G364" s="39"/>
      <c r="H364" s="74"/>
      <c r="I364" s="17"/>
      <c r="J364" s="17"/>
      <c r="K364" s="17"/>
      <c r="L364" s="39"/>
      <c r="M364" s="17"/>
      <c r="N364" s="74"/>
      <c r="O364" s="74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ht="15.6" customHeight="1">
      <c r="A365" s="17"/>
      <c r="B365" s="74"/>
      <c r="C365" s="17"/>
      <c r="D365" s="17"/>
      <c r="E365" s="17"/>
      <c r="F365" s="17"/>
      <c r="G365" s="39"/>
      <c r="H365" s="74"/>
      <c r="I365" s="17"/>
      <c r="J365" s="17"/>
      <c r="K365" s="17"/>
      <c r="L365" s="39"/>
      <c r="M365" s="17"/>
      <c r="N365" s="74"/>
      <c r="O365" s="74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ht="15.6" customHeight="1">
      <c r="A366" s="17"/>
      <c r="B366" s="74"/>
      <c r="C366" s="17"/>
      <c r="D366" s="17"/>
      <c r="E366" s="17"/>
      <c r="F366" s="17"/>
      <c r="G366" s="39"/>
      <c r="H366" s="74"/>
      <c r="I366" s="17"/>
      <c r="J366" s="17"/>
      <c r="K366" s="17"/>
      <c r="L366" s="39"/>
      <c r="M366" s="17"/>
      <c r="N366" s="74"/>
      <c r="O366" s="74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ht="15.6" customHeight="1">
      <c r="A367" s="17"/>
      <c r="B367" s="74"/>
      <c r="C367" s="17"/>
      <c r="D367" s="17"/>
      <c r="E367" s="17"/>
      <c r="F367" s="17"/>
      <c r="G367" s="39"/>
      <c r="H367" s="74"/>
      <c r="I367" s="17"/>
      <c r="J367" s="17"/>
      <c r="K367" s="17"/>
      <c r="L367" s="39"/>
      <c r="M367" s="17"/>
      <c r="N367" s="74"/>
      <c r="O367" s="74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ht="15.6" customHeight="1">
      <c r="A368" s="17"/>
      <c r="B368" s="74"/>
      <c r="C368" s="17"/>
      <c r="D368" s="17"/>
      <c r="E368" s="17"/>
      <c r="F368" s="17"/>
      <c r="G368" s="39"/>
      <c r="H368" s="74"/>
      <c r="I368" s="17"/>
      <c r="J368" s="17"/>
      <c r="K368" s="17"/>
      <c r="L368" s="39"/>
      <c r="M368" s="17"/>
      <c r="N368" s="74"/>
      <c r="O368" s="74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ht="15.6" customHeight="1">
      <c r="A369" s="17"/>
      <c r="B369" s="74"/>
      <c r="C369" s="17"/>
      <c r="D369" s="17"/>
      <c r="E369" s="17"/>
      <c r="F369" s="17"/>
      <c r="G369" s="39"/>
      <c r="H369" s="74"/>
      <c r="I369" s="17"/>
      <c r="J369" s="17"/>
      <c r="K369" s="17"/>
      <c r="L369" s="39"/>
      <c r="M369" s="17"/>
      <c r="N369" s="74"/>
      <c r="O369" s="74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ht="15.6" customHeight="1">
      <c r="A370" s="17"/>
      <c r="B370" s="74"/>
      <c r="C370" s="17"/>
      <c r="D370" s="17"/>
      <c r="E370" s="17"/>
      <c r="F370" s="17"/>
      <c r="G370" s="39"/>
      <c r="H370" s="74"/>
      <c r="I370" s="17"/>
      <c r="J370" s="17"/>
      <c r="K370" s="17"/>
      <c r="L370" s="39"/>
      <c r="M370" s="17"/>
      <c r="N370" s="74"/>
      <c r="O370" s="74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ht="15.6" customHeight="1">
      <c r="A371" s="17"/>
      <c r="B371" s="74"/>
      <c r="C371" s="17"/>
      <c r="D371" s="17"/>
      <c r="E371" s="17"/>
      <c r="F371" s="17"/>
      <c r="G371" s="39"/>
      <c r="H371" s="74"/>
      <c r="I371" s="17"/>
      <c r="J371" s="17"/>
      <c r="K371" s="17"/>
      <c r="L371" s="39"/>
      <c r="M371" s="17"/>
      <c r="N371" s="74"/>
      <c r="O371" s="74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ht="15.6" customHeight="1">
      <c r="A372" s="17"/>
      <c r="B372" s="74"/>
      <c r="C372" s="17"/>
      <c r="D372" s="17"/>
      <c r="E372" s="17"/>
      <c r="F372" s="17"/>
      <c r="G372" s="39"/>
      <c r="H372" s="74"/>
      <c r="I372" s="17"/>
      <c r="J372" s="17"/>
      <c r="K372" s="17"/>
      <c r="L372" s="39"/>
      <c r="M372" s="17"/>
      <c r="N372" s="74"/>
      <c r="O372" s="74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ht="15.6" customHeight="1">
      <c r="A373" s="17"/>
      <c r="B373" s="74"/>
      <c r="C373" s="17"/>
      <c r="D373" s="17"/>
      <c r="E373" s="17"/>
      <c r="F373" s="17"/>
      <c r="G373" s="39"/>
      <c r="H373" s="74"/>
      <c r="I373" s="17"/>
      <c r="J373" s="17"/>
      <c r="K373" s="17"/>
      <c r="L373" s="39"/>
      <c r="M373" s="17"/>
      <c r="N373" s="74"/>
      <c r="O373" s="74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ht="15.6" customHeight="1">
      <c r="A374" s="17"/>
      <c r="B374" s="74"/>
      <c r="C374" s="17"/>
      <c r="D374" s="17"/>
      <c r="E374" s="17"/>
      <c r="F374" s="17"/>
      <c r="G374" s="39"/>
      <c r="H374" s="74"/>
      <c r="I374" s="17"/>
      <c r="J374" s="17"/>
      <c r="K374" s="17"/>
      <c r="L374" s="39"/>
      <c r="M374" s="17"/>
      <c r="N374" s="74"/>
      <c r="O374" s="74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ht="15.6" customHeight="1">
      <c r="A375" s="17"/>
      <c r="B375" s="74"/>
      <c r="C375" s="17"/>
      <c r="D375" s="17"/>
      <c r="E375" s="17"/>
      <c r="F375" s="17"/>
      <c r="G375" s="39"/>
      <c r="H375" s="74"/>
      <c r="I375" s="17"/>
      <c r="J375" s="17"/>
      <c r="K375" s="17"/>
      <c r="L375" s="39"/>
      <c r="M375" s="17"/>
      <c r="N375" s="74"/>
      <c r="O375" s="74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ht="15.6" customHeight="1">
      <c r="A376" s="17"/>
      <c r="B376" s="74"/>
      <c r="C376" s="17"/>
      <c r="D376" s="17"/>
      <c r="E376" s="17"/>
      <c r="F376" s="17"/>
      <c r="G376" s="39"/>
      <c r="H376" s="74"/>
      <c r="I376" s="17"/>
      <c r="J376" s="17"/>
      <c r="K376" s="17"/>
      <c r="L376" s="39"/>
      <c r="M376" s="17"/>
      <c r="N376" s="74"/>
      <c r="O376" s="74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ht="15.6" customHeight="1">
      <c r="A377" s="17"/>
      <c r="B377" s="74"/>
      <c r="C377" s="17"/>
      <c r="D377" s="17"/>
      <c r="E377" s="17"/>
      <c r="F377" s="17"/>
      <c r="G377" s="39"/>
      <c r="H377" s="74"/>
      <c r="I377" s="17"/>
      <c r="J377" s="17"/>
      <c r="K377" s="17"/>
      <c r="L377" s="39"/>
      <c r="M377" s="17"/>
      <c r="N377" s="74"/>
      <c r="O377" s="74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ht="15.6" customHeight="1">
      <c r="A378" s="17"/>
      <c r="B378" s="74"/>
      <c r="C378" s="17"/>
      <c r="D378" s="17"/>
      <c r="E378" s="17"/>
      <c r="F378" s="17"/>
      <c r="G378" s="39"/>
      <c r="H378" s="74"/>
      <c r="I378" s="17"/>
      <c r="J378" s="17"/>
      <c r="K378" s="17"/>
      <c r="L378" s="39"/>
      <c r="M378" s="17"/>
      <c r="N378" s="74"/>
      <c r="O378" s="74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ht="15.6" customHeight="1">
      <c r="A379" s="17"/>
      <c r="B379" s="74"/>
      <c r="C379" s="17"/>
      <c r="D379" s="17"/>
      <c r="E379" s="17"/>
      <c r="F379" s="17"/>
      <c r="G379" s="39"/>
      <c r="H379" s="74"/>
      <c r="I379" s="17"/>
      <c r="J379" s="17"/>
      <c r="K379" s="17"/>
      <c r="L379" s="39"/>
      <c r="M379" s="17"/>
      <c r="N379" s="74"/>
      <c r="O379" s="74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ht="15.6" customHeight="1">
      <c r="A380" s="17"/>
      <c r="B380" s="74"/>
      <c r="C380" s="17"/>
      <c r="D380" s="17"/>
      <c r="E380" s="17"/>
      <c r="F380" s="17"/>
      <c r="G380" s="39"/>
      <c r="H380" s="74"/>
      <c r="I380" s="17"/>
      <c r="J380" s="17"/>
      <c r="K380" s="17"/>
      <c r="L380" s="39"/>
      <c r="M380" s="17"/>
      <c r="N380" s="74"/>
      <c r="O380" s="74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ht="15.6" customHeight="1">
      <c r="A381" s="17"/>
      <c r="B381" s="74"/>
      <c r="C381" s="17"/>
      <c r="D381" s="17"/>
      <c r="E381" s="17"/>
      <c r="F381" s="17"/>
      <c r="G381" s="39"/>
      <c r="H381" s="74"/>
      <c r="I381" s="17"/>
      <c r="J381" s="17"/>
      <c r="K381" s="17"/>
      <c r="L381" s="39"/>
      <c r="M381" s="17"/>
      <c r="N381" s="74"/>
      <c r="O381" s="74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ht="15.6" customHeight="1">
      <c r="A382" s="17"/>
      <c r="B382" s="74"/>
      <c r="C382" s="17"/>
      <c r="D382" s="17"/>
      <c r="E382" s="17"/>
      <c r="F382" s="17"/>
      <c r="G382" s="39"/>
      <c r="H382" s="74"/>
      <c r="I382" s="17"/>
      <c r="J382" s="17"/>
      <c r="K382" s="17"/>
      <c r="L382" s="39"/>
      <c r="M382" s="17"/>
      <c r="N382" s="74"/>
      <c r="O382" s="74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ht="15.6" customHeight="1">
      <c r="A383" s="17"/>
      <c r="B383" s="74"/>
      <c r="C383" s="17"/>
      <c r="D383" s="17"/>
      <c r="E383" s="17"/>
      <c r="F383" s="17"/>
      <c r="G383" s="39"/>
      <c r="H383" s="74"/>
      <c r="I383" s="17"/>
      <c r="J383" s="17"/>
      <c r="K383" s="17"/>
      <c r="L383" s="39"/>
      <c r="M383" s="17"/>
      <c r="N383" s="74"/>
      <c r="O383" s="74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ht="15.6" customHeight="1">
      <c r="A384" s="17"/>
      <c r="B384" s="74"/>
      <c r="C384" s="17"/>
      <c r="D384" s="17"/>
      <c r="E384" s="17"/>
      <c r="F384" s="17"/>
      <c r="G384" s="39"/>
      <c r="H384" s="74"/>
      <c r="I384" s="17"/>
      <c r="J384" s="17"/>
      <c r="K384" s="17"/>
      <c r="L384" s="39"/>
      <c r="M384" s="17"/>
      <c r="N384" s="74"/>
      <c r="O384" s="74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ht="15.6" customHeight="1">
      <c r="A385" s="17"/>
      <c r="B385" s="74"/>
      <c r="C385" s="17"/>
      <c r="D385" s="17"/>
      <c r="E385" s="17"/>
      <c r="F385" s="17"/>
      <c r="G385" s="39"/>
      <c r="H385" s="74"/>
      <c r="I385" s="17"/>
      <c r="J385" s="17"/>
      <c r="K385" s="17"/>
      <c r="L385" s="39"/>
      <c r="M385" s="17"/>
      <c r="N385" s="74"/>
      <c r="O385" s="74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ht="15.6" customHeight="1">
      <c r="A386" s="17"/>
      <c r="B386" s="74"/>
      <c r="C386" s="17"/>
      <c r="D386" s="17"/>
      <c r="E386" s="17"/>
      <c r="F386" s="17"/>
      <c r="G386" s="39"/>
      <c r="H386" s="74"/>
      <c r="I386" s="17"/>
      <c r="J386" s="17"/>
      <c r="K386" s="17"/>
      <c r="L386" s="39"/>
      <c r="M386" s="17"/>
      <c r="N386" s="74"/>
      <c r="O386" s="74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ht="15.6" customHeight="1">
      <c r="A387" s="17"/>
      <c r="B387" s="74"/>
      <c r="C387" s="17"/>
      <c r="D387" s="17"/>
      <c r="E387" s="17"/>
      <c r="F387" s="17"/>
      <c r="G387" s="39"/>
      <c r="H387" s="74"/>
      <c r="I387" s="17"/>
      <c r="J387" s="17"/>
      <c r="K387" s="17"/>
      <c r="L387" s="39"/>
      <c r="M387" s="17"/>
      <c r="N387" s="74"/>
      <c r="O387" s="74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ht="15.6" customHeight="1">
      <c r="A388" s="17"/>
      <c r="B388" s="74"/>
      <c r="C388" s="17"/>
      <c r="D388" s="17"/>
      <c r="E388" s="17"/>
      <c r="F388" s="17"/>
      <c r="G388" s="39"/>
      <c r="H388" s="74"/>
      <c r="I388" s="17"/>
      <c r="J388" s="17"/>
      <c r="K388" s="17"/>
      <c r="L388" s="39"/>
      <c r="M388" s="17"/>
      <c r="N388" s="74"/>
      <c r="O388" s="74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ht="15.6" customHeight="1">
      <c r="A389" s="17"/>
      <c r="B389" s="74"/>
      <c r="C389" s="17"/>
      <c r="D389" s="17"/>
      <c r="E389" s="17"/>
      <c r="F389" s="17"/>
      <c r="G389" s="39"/>
      <c r="H389" s="74"/>
      <c r="I389" s="17"/>
      <c r="J389" s="17"/>
      <c r="K389" s="17"/>
      <c r="L389" s="39"/>
      <c r="M389" s="17"/>
      <c r="N389" s="74"/>
      <c r="O389" s="74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ht="15.6" customHeight="1">
      <c r="A390" s="17"/>
      <c r="B390" s="74"/>
      <c r="C390" s="17"/>
      <c r="D390" s="17"/>
      <c r="E390" s="17"/>
      <c r="F390" s="17"/>
      <c r="G390" s="39"/>
      <c r="H390" s="74"/>
      <c r="I390" s="17"/>
      <c r="J390" s="17"/>
      <c r="K390" s="17"/>
      <c r="L390" s="39"/>
      <c r="M390" s="17"/>
      <c r="N390" s="74"/>
      <c r="O390" s="74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ht="15.6" customHeight="1">
      <c r="A391" s="17"/>
      <c r="B391" s="74"/>
      <c r="C391" s="17"/>
      <c r="D391" s="17"/>
      <c r="E391" s="17"/>
      <c r="F391" s="17"/>
      <c r="G391" s="39"/>
      <c r="H391" s="74"/>
      <c r="I391" s="17"/>
      <c r="J391" s="17"/>
      <c r="K391" s="17"/>
      <c r="L391" s="39"/>
      <c r="M391" s="17"/>
      <c r="N391" s="74"/>
      <c r="O391" s="74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ht="15.6" customHeight="1">
      <c r="A392" s="17"/>
      <c r="B392" s="74"/>
      <c r="C392" s="17"/>
      <c r="D392" s="17"/>
      <c r="E392" s="17"/>
      <c r="F392" s="17"/>
      <c r="G392" s="39"/>
      <c r="H392" s="74"/>
      <c r="I392" s="17"/>
      <c r="J392" s="17"/>
      <c r="K392" s="17"/>
      <c r="L392" s="39"/>
      <c r="M392" s="17"/>
      <c r="N392" s="74"/>
      <c r="O392" s="74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ht="15.6" customHeight="1">
      <c r="A393" s="17"/>
      <c r="B393" s="74"/>
      <c r="C393" s="17"/>
      <c r="D393" s="17"/>
      <c r="E393" s="17"/>
      <c r="F393" s="17"/>
      <c r="G393" s="39"/>
      <c r="H393" s="74"/>
      <c r="I393" s="17"/>
      <c r="J393" s="17"/>
      <c r="K393" s="17"/>
      <c r="L393" s="39"/>
      <c r="M393" s="17"/>
      <c r="N393" s="74"/>
      <c r="O393" s="74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ht="15.6" customHeight="1">
      <c r="A394" s="17"/>
      <c r="B394" s="74"/>
      <c r="C394" s="17"/>
      <c r="D394" s="17"/>
      <c r="E394" s="17"/>
      <c r="F394" s="17"/>
      <c r="G394" s="39"/>
      <c r="H394" s="74"/>
      <c r="I394" s="17"/>
      <c r="J394" s="17"/>
      <c r="K394" s="17"/>
      <c r="L394" s="39"/>
      <c r="M394" s="17"/>
      <c r="N394" s="74"/>
      <c r="O394" s="74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ht="15.6" customHeight="1">
      <c r="A395" s="17"/>
      <c r="B395" s="74"/>
      <c r="C395" s="17"/>
      <c r="D395" s="17"/>
      <c r="E395" s="17"/>
      <c r="F395" s="17"/>
      <c r="G395" s="39"/>
      <c r="H395" s="74"/>
      <c r="I395" s="17"/>
      <c r="J395" s="17"/>
      <c r="K395" s="17"/>
      <c r="L395" s="39"/>
      <c r="M395" s="17"/>
      <c r="N395" s="74"/>
      <c r="O395" s="74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ht="15.6" customHeight="1">
      <c r="A396" s="17"/>
      <c r="B396" s="74"/>
      <c r="C396" s="17"/>
      <c r="D396" s="17"/>
      <c r="E396" s="17"/>
      <c r="F396" s="17"/>
      <c r="G396" s="39"/>
      <c r="H396" s="74"/>
      <c r="I396" s="17"/>
      <c r="J396" s="17"/>
      <c r="K396" s="17"/>
      <c r="L396" s="39"/>
      <c r="M396" s="17"/>
      <c r="N396" s="74"/>
      <c r="O396" s="74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ht="15.6" customHeight="1">
      <c r="A397" s="17"/>
      <c r="B397" s="74"/>
      <c r="C397" s="17"/>
      <c r="D397" s="17"/>
      <c r="E397" s="17"/>
      <c r="F397" s="17"/>
      <c r="G397" s="39"/>
      <c r="H397" s="74"/>
      <c r="I397" s="17"/>
      <c r="J397" s="17"/>
      <c r="K397" s="17"/>
      <c r="L397" s="39"/>
      <c r="M397" s="17"/>
      <c r="N397" s="74"/>
      <c r="O397" s="74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ht="15.6" customHeight="1">
      <c r="A398" s="17"/>
      <c r="B398" s="74"/>
      <c r="C398" s="17"/>
      <c r="D398" s="17"/>
      <c r="E398" s="17"/>
      <c r="F398" s="17"/>
      <c r="G398" s="39"/>
      <c r="H398" s="74"/>
      <c r="I398" s="17"/>
      <c r="J398" s="17"/>
      <c r="K398" s="17"/>
      <c r="L398" s="39"/>
      <c r="M398" s="17"/>
      <c r="N398" s="74"/>
      <c r="O398" s="74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ht="15.6" customHeight="1">
      <c r="A399" s="17"/>
      <c r="B399" s="74"/>
      <c r="C399" s="17"/>
      <c r="D399" s="17"/>
      <c r="E399" s="17"/>
      <c r="F399" s="17"/>
      <c r="G399" s="39"/>
      <c r="H399" s="74"/>
      <c r="I399" s="17"/>
      <c r="J399" s="17"/>
      <c r="K399" s="17"/>
      <c r="L399" s="39"/>
      <c r="M399" s="17"/>
      <c r="N399" s="74"/>
      <c r="O399" s="74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ht="15.6" customHeight="1">
      <c r="A400" s="17"/>
      <c r="B400" s="74"/>
      <c r="C400" s="17"/>
      <c r="D400" s="17"/>
      <c r="E400" s="17"/>
      <c r="F400" s="17"/>
      <c r="G400" s="39"/>
      <c r="H400" s="74"/>
      <c r="I400" s="17"/>
      <c r="J400" s="17"/>
      <c r="K400" s="17"/>
      <c r="L400" s="39"/>
      <c r="M400" s="17"/>
      <c r="N400" s="74"/>
      <c r="O400" s="74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ht="15.6" customHeight="1">
      <c r="A401" s="17"/>
      <c r="B401" s="74"/>
      <c r="C401" s="17"/>
      <c r="D401" s="17"/>
      <c r="E401" s="17"/>
      <c r="F401" s="17"/>
      <c r="G401" s="39"/>
      <c r="H401" s="74"/>
      <c r="I401" s="17"/>
      <c r="J401" s="17"/>
      <c r="K401" s="17"/>
      <c r="L401" s="39"/>
      <c r="M401" s="17"/>
      <c r="N401" s="74"/>
      <c r="O401" s="74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ht="15.6" customHeight="1">
      <c r="A402" s="17"/>
      <c r="B402" s="74"/>
      <c r="C402" s="17"/>
      <c r="D402" s="17"/>
      <c r="E402" s="17"/>
      <c r="F402" s="17"/>
      <c r="G402" s="39"/>
      <c r="H402" s="74"/>
      <c r="I402" s="17"/>
      <c r="J402" s="17"/>
      <c r="K402" s="17"/>
      <c r="L402" s="39"/>
      <c r="M402" s="17"/>
      <c r="N402" s="74"/>
      <c r="O402" s="74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ht="15.6" customHeight="1">
      <c r="A403" s="17"/>
      <c r="B403" s="74"/>
      <c r="C403" s="17"/>
      <c r="D403" s="17"/>
      <c r="E403" s="17"/>
      <c r="F403" s="17"/>
      <c r="G403" s="39"/>
      <c r="H403" s="74"/>
      <c r="I403" s="17"/>
      <c r="J403" s="17"/>
      <c r="K403" s="17"/>
      <c r="L403" s="39"/>
      <c r="M403" s="17"/>
      <c r="N403" s="74"/>
      <c r="O403" s="74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ht="15.6" customHeight="1">
      <c r="A404" s="17"/>
      <c r="B404" s="74"/>
      <c r="C404" s="17"/>
      <c r="D404" s="17"/>
      <c r="E404" s="17"/>
      <c r="F404" s="17"/>
      <c r="G404" s="39"/>
      <c r="H404" s="74"/>
      <c r="I404" s="17"/>
      <c r="J404" s="17"/>
      <c r="K404" s="17"/>
      <c r="L404" s="39"/>
      <c r="M404" s="17"/>
      <c r="N404" s="74"/>
      <c r="O404" s="74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ht="15.6" customHeight="1">
      <c r="A405" s="17"/>
      <c r="B405" s="74"/>
      <c r="C405" s="17"/>
      <c r="D405" s="17"/>
      <c r="E405" s="17"/>
      <c r="F405" s="17"/>
      <c r="G405" s="39"/>
      <c r="H405" s="74"/>
      <c r="I405" s="17"/>
      <c r="J405" s="17"/>
      <c r="K405" s="17"/>
      <c r="L405" s="39"/>
      <c r="M405" s="17"/>
      <c r="N405" s="74"/>
      <c r="O405" s="74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ht="15.6" customHeight="1">
      <c r="A406" s="17"/>
      <c r="B406" s="74"/>
      <c r="C406" s="17"/>
      <c r="D406" s="17"/>
      <c r="E406" s="17"/>
      <c r="F406" s="17"/>
      <c r="G406" s="39"/>
      <c r="H406" s="74"/>
      <c r="I406" s="17"/>
      <c r="J406" s="17"/>
      <c r="K406" s="17"/>
      <c r="L406" s="39"/>
      <c r="M406" s="17"/>
      <c r="N406" s="74"/>
      <c r="O406" s="74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ht="15.6" customHeight="1">
      <c r="A407" s="17"/>
      <c r="B407" s="74"/>
      <c r="C407" s="17"/>
      <c r="D407" s="17"/>
      <c r="E407" s="17"/>
      <c r="F407" s="17"/>
      <c r="G407" s="39"/>
      <c r="H407" s="74"/>
      <c r="I407" s="17"/>
      <c r="J407" s="17"/>
      <c r="K407" s="17"/>
      <c r="L407" s="39"/>
      <c r="M407" s="17"/>
      <c r="N407" s="74"/>
      <c r="O407" s="74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ht="15.6" customHeight="1">
      <c r="A408" s="17"/>
      <c r="B408" s="74"/>
      <c r="C408" s="17"/>
      <c r="D408" s="17"/>
      <c r="E408" s="17"/>
      <c r="F408" s="17"/>
      <c r="G408" s="39"/>
      <c r="H408" s="74"/>
      <c r="I408" s="17"/>
      <c r="J408" s="17"/>
      <c r="K408" s="17"/>
      <c r="L408" s="39"/>
      <c r="M408" s="17"/>
      <c r="N408" s="74"/>
      <c r="O408" s="74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ht="15.6" customHeight="1">
      <c r="A409" s="17"/>
      <c r="B409" s="74"/>
      <c r="C409" s="17"/>
      <c r="D409" s="17"/>
      <c r="E409" s="17"/>
      <c r="F409" s="17"/>
      <c r="G409" s="39"/>
      <c r="H409" s="74"/>
      <c r="I409" s="17"/>
      <c r="J409" s="17"/>
      <c r="K409" s="17"/>
      <c r="L409" s="39"/>
      <c r="M409" s="17"/>
      <c r="N409" s="74"/>
      <c r="O409" s="74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ht="15.6" customHeight="1">
      <c r="A410" s="17"/>
      <c r="B410" s="74"/>
      <c r="C410" s="17"/>
      <c r="D410" s="17"/>
      <c r="E410" s="17"/>
      <c r="F410" s="17"/>
      <c r="G410" s="39"/>
      <c r="H410" s="74"/>
      <c r="I410" s="17"/>
      <c r="J410" s="17"/>
      <c r="K410" s="17"/>
      <c r="L410" s="39"/>
      <c r="M410" s="17"/>
      <c r="N410" s="74"/>
      <c r="O410" s="74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ht="15.6" customHeight="1">
      <c r="A411" s="17"/>
      <c r="B411" s="74"/>
      <c r="C411" s="17"/>
      <c r="D411" s="17"/>
      <c r="E411" s="17"/>
      <c r="F411" s="17"/>
      <c r="G411" s="39"/>
      <c r="H411" s="74"/>
      <c r="I411" s="17"/>
      <c r="J411" s="17"/>
      <c r="K411" s="17"/>
      <c r="L411" s="39"/>
      <c r="M411" s="17"/>
      <c r="N411" s="74"/>
      <c r="O411" s="74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ht="15.6" customHeight="1">
      <c r="A412" s="17"/>
      <c r="B412" s="74"/>
      <c r="C412" s="17"/>
      <c r="D412" s="17"/>
      <c r="E412" s="17"/>
      <c r="F412" s="17"/>
      <c r="G412" s="39"/>
      <c r="H412" s="74"/>
      <c r="I412" s="17"/>
      <c r="J412" s="17"/>
      <c r="K412" s="17"/>
      <c r="L412" s="39"/>
      <c r="M412" s="17"/>
      <c r="N412" s="74"/>
      <c r="O412" s="74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ht="15.6" customHeight="1">
      <c r="A413" s="17"/>
      <c r="B413" s="74"/>
      <c r="C413" s="17"/>
      <c r="D413" s="17"/>
      <c r="E413" s="17"/>
      <c r="F413" s="17"/>
      <c r="G413" s="39"/>
      <c r="H413" s="74"/>
      <c r="I413" s="17"/>
      <c r="J413" s="17"/>
      <c r="K413" s="17"/>
      <c r="L413" s="39"/>
      <c r="M413" s="17"/>
      <c r="N413" s="74"/>
      <c r="O413" s="74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ht="15.6" customHeight="1">
      <c r="A414" s="17"/>
      <c r="B414" s="74"/>
      <c r="C414" s="17"/>
      <c r="D414" s="17"/>
      <c r="E414" s="17"/>
      <c r="F414" s="17"/>
      <c r="G414" s="39"/>
      <c r="H414" s="74"/>
      <c r="I414" s="17"/>
      <c r="J414" s="17"/>
      <c r="K414" s="17"/>
      <c r="L414" s="39"/>
      <c r="M414" s="17"/>
      <c r="N414" s="74"/>
      <c r="O414" s="74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ht="15.6" customHeight="1">
      <c r="A415" s="17"/>
      <c r="B415" s="74"/>
      <c r="C415" s="17"/>
      <c r="D415" s="17"/>
      <c r="E415" s="17"/>
      <c r="F415" s="17"/>
      <c r="G415" s="39"/>
      <c r="H415" s="74"/>
      <c r="I415" s="17"/>
      <c r="J415" s="17"/>
      <c r="K415" s="17"/>
      <c r="L415" s="39"/>
      <c r="M415" s="17"/>
      <c r="N415" s="74"/>
      <c r="O415" s="74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ht="15.6" customHeight="1">
      <c r="A416" s="17"/>
      <c r="B416" s="74"/>
      <c r="C416" s="17"/>
      <c r="D416" s="17"/>
      <c r="E416" s="17"/>
      <c r="F416" s="17"/>
      <c r="G416" s="39"/>
      <c r="H416" s="74"/>
      <c r="I416" s="17"/>
      <c r="J416" s="17"/>
      <c r="K416" s="17"/>
      <c r="L416" s="39"/>
      <c r="M416" s="17"/>
      <c r="N416" s="74"/>
      <c r="O416" s="74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ht="15.6" customHeight="1">
      <c r="A417" s="17"/>
      <c r="B417" s="74"/>
      <c r="C417" s="17"/>
      <c r="D417" s="17"/>
      <c r="E417" s="17"/>
      <c r="F417" s="17"/>
      <c r="G417" s="39"/>
      <c r="H417" s="74"/>
      <c r="I417" s="17"/>
      <c r="J417" s="17"/>
      <c r="K417" s="17"/>
      <c r="L417" s="39"/>
      <c r="M417" s="17"/>
      <c r="N417" s="74"/>
      <c r="O417" s="74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ht="15.6" customHeight="1">
      <c r="A418" s="17"/>
      <c r="B418" s="74"/>
      <c r="C418" s="17"/>
      <c r="D418" s="17"/>
      <c r="E418" s="17"/>
      <c r="F418" s="17"/>
      <c r="G418" s="39"/>
      <c r="H418" s="74"/>
      <c r="I418" s="17"/>
      <c r="J418" s="17"/>
      <c r="K418" s="17"/>
      <c r="L418" s="39"/>
      <c r="M418" s="17"/>
      <c r="N418" s="74"/>
      <c r="O418" s="74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ht="15.6" customHeight="1">
      <c r="A419" s="17"/>
      <c r="B419" s="74"/>
      <c r="C419" s="17"/>
      <c r="D419" s="17"/>
      <c r="E419" s="17"/>
      <c r="F419" s="17"/>
      <c r="G419" s="39"/>
      <c r="H419" s="74"/>
      <c r="I419" s="17"/>
      <c r="J419" s="17"/>
      <c r="K419" s="17"/>
      <c r="L419" s="39"/>
      <c r="M419" s="17"/>
      <c r="N419" s="74"/>
      <c r="O419" s="74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ht="15.6" customHeight="1">
      <c r="A420" s="17"/>
      <c r="B420" s="74"/>
      <c r="C420" s="17"/>
      <c r="D420" s="17"/>
      <c r="E420" s="17"/>
      <c r="F420" s="17"/>
      <c r="G420" s="39"/>
      <c r="H420" s="74"/>
      <c r="I420" s="17"/>
      <c r="J420" s="17"/>
      <c r="K420" s="17"/>
      <c r="L420" s="39"/>
      <c r="M420" s="17"/>
      <c r="N420" s="74"/>
      <c r="O420" s="74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ht="15.6" customHeight="1">
      <c r="A421" s="17"/>
      <c r="B421" s="74"/>
      <c r="C421" s="17"/>
      <c r="D421" s="17"/>
      <c r="E421" s="17"/>
      <c r="F421" s="17"/>
      <c r="G421" s="39"/>
      <c r="H421" s="74"/>
      <c r="I421" s="17"/>
      <c r="J421" s="17"/>
      <c r="K421" s="17"/>
      <c r="L421" s="39"/>
      <c r="M421" s="17"/>
      <c r="N421" s="74"/>
      <c r="O421" s="74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ht="15.6" customHeight="1">
      <c r="A422" s="17"/>
      <c r="B422" s="74"/>
      <c r="C422" s="17"/>
      <c r="D422" s="17"/>
      <c r="E422" s="17"/>
      <c r="F422" s="17"/>
      <c r="G422" s="39"/>
      <c r="H422" s="74"/>
      <c r="I422" s="17"/>
      <c r="J422" s="17"/>
      <c r="K422" s="17"/>
      <c r="L422" s="39"/>
      <c r="M422" s="17"/>
      <c r="N422" s="74"/>
      <c r="O422" s="74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ht="15.6" customHeight="1">
      <c r="A423" s="17"/>
      <c r="B423" s="74"/>
      <c r="C423" s="17"/>
      <c r="D423" s="17"/>
      <c r="E423" s="17"/>
      <c r="F423" s="17"/>
      <c r="G423" s="39"/>
      <c r="H423" s="74"/>
      <c r="I423" s="17"/>
      <c r="J423" s="17"/>
      <c r="K423" s="17"/>
      <c r="L423" s="39"/>
      <c r="M423" s="17"/>
      <c r="N423" s="74"/>
      <c r="O423" s="74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ht="15.6" customHeight="1">
      <c r="A424" s="17"/>
      <c r="B424" s="74"/>
      <c r="C424" s="17"/>
      <c r="D424" s="17"/>
      <c r="E424" s="17"/>
      <c r="F424" s="17"/>
      <c r="G424" s="39"/>
      <c r="H424" s="74"/>
      <c r="I424" s="17"/>
      <c r="J424" s="17"/>
      <c r="K424" s="17"/>
      <c r="L424" s="39"/>
      <c r="M424" s="17"/>
      <c r="N424" s="74"/>
      <c r="O424" s="74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ht="15.6" customHeight="1">
      <c r="A425" s="17"/>
      <c r="B425" s="74"/>
      <c r="C425" s="17"/>
      <c r="D425" s="17"/>
      <c r="E425" s="17"/>
      <c r="F425" s="17"/>
      <c r="G425" s="39"/>
      <c r="H425" s="74"/>
      <c r="I425" s="17"/>
      <c r="J425" s="17"/>
      <c r="K425" s="17"/>
      <c r="L425" s="39"/>
      <c r="M425" s="17"/>
      <c r="N425" s="74"/>
      <c r="O425" s="74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ht="15.6" customHeight="1">
      <c r="A426" s="17"/>
      <c r="B426" s="74"/>
      <c r="C426" s="17"/>
      <c r="D426" s="17"/>
      <c r="E426" s="17"/>
      <c r="F426" s="17"/>
      <c r="G426" s="39"/>
      <c r="H426" s="74"/>
      <c r="I426" s="17"/>
      <c r="J426" s="17"/>
      <c r="K426" s="17"/>
      <c r="L426" s="39"/>
      <c r="M426" s="17"/>
      <c r="N426" s="74"/>
      <c r="O426" s="74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ht="15.6" customHeight="1">
      <c r="A427" s="17"/>
      <c r="B427" s="74"/>
      <c r="C427" s="17"/>
      <c r="D427" s="17"/>
      <c r="E427" s="17"/>
      <c r="F427" s="17"/>
      <c r="G427" s="39"/>
      <c r="H427" s="74"/>
      <c r="I427" s="17"/>
      <c r="J427" s="17"/>
      <c r="K427" s="17"/>
      <c r="L427" s="39"/>
      <c r="M427" s="17"/>
      <c r="N427" s="74"/>
      <c r="O427" s="74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ht="15.6" customHeight="1">
      <c r="A428" s="17"/>
      <c r="B428" s="74"/>
      <c r="C428" s="17"/>
      <c r="D428" s="17"/>
      <c r="E428" s="17"/>
      <c r="F428" s="17"/>
      <c r="G428" s="39"/>
      <c r="H428" s="74"/>
      <c r="I428" s="17"/>
      <c r="J428" s="17"/>
      <c r="K428" s="17"/>
      <c r="L428" s="39"/>
      <c r="M428" s="17"/>
      <c r="N428" s="74"/>
      <c r="O428" s="74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ht="15.6" customHeight="1">
      <c r="A429" s="17"/>
      <c r="B429" s="74"/>
      <c r="C429" s="17"/>
      <c r="D429" s="17"/>
      <c r="E429" s="17"/>
      <c r="F429" s="17"/>
      <c r="G429" s="39"/>
      <c r="H429" s="74"/>
      <c r="I429" s="17"/>
      <c r="J429" s="17"/>
      <c r="K429" s="17"/>
      <c r="L429" s="39"/>
      <c r="M429" s="17"/>
      <c r="N429" s="74"/>
      <c r="O429" s="74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ht="15.6" customHeight="1">
      <c r="A430" s="17"/>
      <c r="B430" s="74"/>
      <c r="C430" s="17"/>
      <c r="D430" s="17"/>
      <c r="E430" s="17"/>
      <c r="F430" s="17"/>
      <c r="G430" s="39"/>
      <c r="H430" s="74"/>
      <c r="I430" s="17"/>
      <c r="J430" s="17"/>
      <c r="K430" s="17"/>
      <c r="L430" s="39"/>
      <c r="M430" s="17"/>
      <c r="N430" s="74"/>
      <c r="O430" s="74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ht="15.6" customHeight="1">
      <c r="A431" s="17"/>
      <c r="B431" s="74"/>
      <c r="C431" s="17"/>
      <c r="D431" s="17"/>
      <c r="E431" s="17"/>
      <c r="F431" s="17"/>
      <c r="G431" s="39"/>
      <c r="H431" s="74"/>
      <c r="I431" s="17"/>
      <c r="J431" s="17"/>
      <c r="K431" s="17"/>
      <c r="L431" s="39"/>
      <c r="M431" s="17"/>
      <c r="N431" s="74"/>
      <c r="O431" s="74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ht="15.6" customHeight="1">
      <c r="A432" s="17"/>
      <c r="B432" s="74"/>
      <c r="C432" s="17"/>
      <c r="D432" s="17"/>
      <c r="E432" s="17"/>
      <c r="F432" s="17"/>
      <c r="G432" s="39"/>
      <c r="H432" s="74"/>
      <c r="I432" s="17"/>
      <c r="J432" s="17"/>
      <c r="K432" s="17"/>
      <c r="L432" s="39"/>
      <c r="M432" s="17"/>
      <c r="N432" s="74"/>
      <c r="O432" s="74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ht="15.6" customHeight="1">
      <c r="A433" s="17"/>
      <c r="B433" s="74"/>
      <c r="C433" s="17"/>
      <c r="D433" s="17"/>
      <c r="E433" s="17"/>
      <c r="F433" s="17"/>
      <c r="G433" s="39"/>
      <c r="H433" s="74"/>
      <c r="I433" s="17"/>
      <c r="J433" s="17"/>
      <c r="K433" s="17"/>
      <c r="L433" s="39"/>
      <c r="M433" s="17"/>
      <c r="N433" s="74"/>
      <c r="O433" s="74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ht="15.6" customHeight="1">
      <c r="A434" s="17"/>
      <c r="B434" s="74"/>
      <c r="C434" s="17"/>
      <c r="D434" s="17"/>
      <c r="E434" s="17"/>
      <c r="F434" s="17"/>
      <c r="G434" s="39"/>
      <c r="H434" s="74"/>
      <c r="I434" s="17"/>
      <c r="J434" s="17"/>
      <c r="K434" s="17"/>
      <c r="L434" s="39"/>
      <c r="M434" s="17"/>
      <c r="N434" s="74"/>
      <c r="O434" s="74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ht="15.6" customHeight="1">
      <c r="A435" s="17"/>
      <c r="B435" s="74"/>
      <c r="C435" s="17"/>
      <c r="D435" s="17"/>
      <c r="E435" s="17"/>
      <c r="F435" s="17"/>
      <c r="G435" s="39"/>
      <c r="H435" s="74"/>
      <c r="I435" s="17"/>
      <c r="J435" s="17"/>
      <c r="K435" s="17"/>
      <c r="L435" s="39"/>
      <c r="M435" s="17"/>
      <c r="N435" s="74"/>
      <c r="O435" s="74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ht="15.6" customHeight="1">
      <c r="A436" s="17"/>
      <c r="B436" s="74"/>
      <c r="C436" s="17"/>
      <c r="D436" s="17"/>
      <c r="E436" s="17"/>
      <c r="F436" s="17"/>
      <c r="G436" s="39"/>
      <c r="H436" s="74"/>
      <c r="I436" s="17"/>
      <c r="J436" s="17"/>
      <c r="K436" s="17"/>
      <c r="L436" s="39"/>
      <c r="M436" s="17"/>
      <c r="N436" s="74"/>
      <c r="O436" s="74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ht="15.6" customHeight="1">
      <c r="A437" s="17"/>
      <c r="B437" s="74"/>
      <c r="C437" s="17"/>
      <c r="D437" s="17"/>
      <c r="E437" s="17"/>
      <c r="F437" s="17"/>
      <c r="G437" s="39"/>
      <c r="H437" s="74"/>
      <c r="I437" s="17"/>
      <c r="J437" s="17"/>
      <c r="K437" s="17"/>
      <c r="L437" s="39"/>
      <c r="M437" s="17"/>
      <c r="N437" s="74"/>
      <c r="O437" s="74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ht="15.6" customHeight="1">
      <c r="A438" s="17"/>
      <c r="B438" s="74"/>
      <c r="C438" s="17"/>
      <c r="D438" s="17"/>
      <c r="E438" s="17"/>
      <c r="F438" s="17"/>
      <c r="G438" s="39"/>
      <c r="H438" s="74"/>
      <c r="I438" s="17"/>
      <c r="J438" s="17"/>
      <c r="K438" s="17"/>
      <c r="L438" s="39"/>
      <c r="M438" s="17"/>
      <c r="N438" s="74"/>
      <c r="O438" s="74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ht="15.6" customHeight="1">
      <c r="A439" s="17"/>
      <c r="B439" s="74"/>
      <c r="C439" s="17"/>
      <c r="D439" s="17"/>
      <c r="E439" s="17"/>
      <c r="F439" s="17"/>
      <c r="G439" s="39"/>
      <c r="H439" s="74"/>
      <c r="I439" s="17"/>
      <c r="J439" s="17"/>
      <c r="K439" s="17"/>
      <c r="L439" s="39"/>
      <c r="M439" s="17"/>
      <c r="N439" s="74"/>
      <c r="O439" s="74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ht="15.6" customHeight="1">
      <c r="A440" s="17"/>
      <c r="B440" s="74"/>
      <c r="C440" s="17"/>
      <c r="D440" s="17"/>
      <c r="E440" s="17"/>
      <c r="F440" s="17"/>
      <c r="G440" s="39"/>
      <c r="H440" s="74"/>
      <c r="I440" s="17"/>
      <c r="J440" s="17"/>
      <c r="K440" s="17"/>
      <c r="L440" s="39"/>
      <c r="M440" s="17"/>
      <c r="N440" s="74"/>
      <c r="O440" s="74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ht="15.6" customHeight="1">
      <c r="A441" s="17"/>
      <c r="B441" s="74"/>
      <c r="C441" s="17"/>
      <c r="D441" s="17"/>
      <c r="E441" s="17"/>
      <c r="F441" s="17"/>
      <c r="G441" s="39"/>
      <c r="H441" s="74"/>
      <c r="I441" s="17"/>
      <c r="J441" s="17"/>
      <c r="K441" s="17"/>
      <c r="L441" s="39"/>
      <c r="M441" s="17"/>
      <c r="N441" s="74"/>
      <c r="O441" s="74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ht="15.6" customHeight="1">
      <c r="A442" s="17"/>
      <c r="B442" s="74"/>
      <c r="C442" s="17"/>
      <c r="D442" s="17"/>
      <c r="E442" s="17"/>
      <c r="F442" s="17"/>
      <c r="G442" s="39"/>
      <c r="H442" s="74"/>
      <c r="I442" s="17"/>
      <c r="J442" s="17"/>
      <c r="K442" s="17"/>
      <c r="L442" s="39"/>
      <c r="M442" s="17"/>
      <c r="N442" s="74"/>
      <c r="O442" s="74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ht="15.6" customHeight="1">
      <c r="A443" s="17"/>
      <c r="B443" s="74"/>
      <c r="C443" s="17"/>
      <c r="D443" s="17"/>
      <c r="E443" s="17"/>
      <c r="F443" s="17"/>
      <c r="G443" s="39"/>
      <c r="H443" s="74"/>
      <c r="I443" s="17"/>
      <c r="J443" s="17"/>
      <c r="K443" s="17"/>
      <c r="L443" s="39"/>
      <c r="M443" s="17"/>
      <c r="N443" s="74"/>
      <c r="O443" s="74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ht="15.6" customHeight="1">
      <c r="A444" s="17"/>
      <c r="B444" s="74"/>
      <c r="C444" s="17"/>
      <c r="D444" s="17"/>
      <c r="E444" s="17"/>
      <c r="F444" s="17"/>
      <c r="G444" s="39"/>
      <c r="H444" s="74"/>
      <c r="I444" s="17"/>
      <c r="J444" s="17"/>
      <c r="K444" s="17"/>
      <c r="L444" s="39"/>
      <c r="M444" s="17"/>
      <c r="N444" s="74"/>
      <c r="O444" s="74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ht="15.6" customHeight="1">
      <c r="A445" s="17"/>
      <c r="B445" s="74"/>
      <c r="C445" s="17"/>
      <c r="D445" s="17"/>
      <c r="E445" s="17"/>
      <c r="F445" s="17"/>
      <c r="G445" s="39"/>
      <c r="H445" s="74"/>
      <c r="I445" s="17"/>
      <c r="J445" s="17"/>
      <c r="K445" s="17"/>
      <c r="L445" s="39"/>
      <c r="M445" s="17"/>
      <c r="N445" s="74"/>
      <c r="O445" s="74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ht="15.6" customHeight="1">
      <c r="A446" s="17"/>
      <c r="B446" s="74"/>
      <c r="C446" s="17"/>
      <c r="D446" s="17"/>
      <c r="E446" s="17"/>
      <c r="F446" s="17"/>
      <c r="G446" s="39"/>
      <c r="H446" s="74"/>
      <c r="I446" s="17"/>
      <c r="J446" s="17"/>
      <c r="K446" s="17"/>
      <c r="L446" s="39"/>
      <c r="M446" s="17"/>
      <c r="N446" s="74"/>
      <c r="O446" s="74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ht="15.6" customHeight="1">
      <c r="A447" s="17"/>
      <c r="B447" s="74"/>
      <c r="C447" s="17"/>
      <c r="D447" s="17"/>
      <c r="E447" s="17"/>
      <c r="F447" s="17"/>
      <c r="G447" s="39"/>
      <c r="H447" s="74"/>
      <c r="I447" s="17"/>
      <c r="J447" s="17"/>
      <c r="K447" s="17"/>
      <c r="L447" s="39"/>
      <c r="M447" s="17"/>
      <c r="N447" s="74"/>
      <c r="O447" s="74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ht="15.6" customHeight="1">
      <c r="A448" s="17"/>
      <c r="B448" s="74"/>
      <c r="C448" s="17"/>
      <c r="D448" s="17"/>
      <c r="E448" s="17"/>
      <c r="F448" s="17"/>
      <c r="G448" s="39"/>
      <c r="H448" s="74"/>
      <c r="I448" s="17"/>
      <c r="J448" s="17"/>
      <c r="K448" s="17"/>
      <c r="L448" s="39"/>
      <c r="M448" s="17"/>
      <c r="N448" s="74"/>
      <c r="O448" s="74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ht="15.6" customHeight="1">
      <c r="A449" s="17"/>
      <c r="B449" s="74"/>
      <c r="C449" s="17"/>
      <c r="D449" s="17"/>
      <c r="E449" s="17"/>
      <c r="F449" s="17"/>
      <c r="G449" s="39"/>
      <c r="H449" s="74"/>
      <c r="I449" s="17"/>
      <c r="J449" s="17"/>
      <c r="K449" s="17"/>
      <c r="L449" s="39"/>
      <c r="M449" s="17"/>
      <c r="N449" s="74"/>
      <c r="O449" s="74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ht="15.6" customHeight="1">
      <c r="A450" s="17"/>
      <c r="B450" s="74"/>
      <c r="C450" s="17"/>
      <c r="D450" s="17"/>
      <c r="E450" s="17"/>
      <c r="F450" s="17"/>
      <c r="G450" s="39"/>
      <c r="H450" s="74"/>
      <c r="I450" s="17"/>
      <c r="J450" s="17"/>
      <c r="K450" s="17"/>
      <c r="L450" s="39"/>
      <c r="M450" s="17"/>
      <c r="N450" s="74"/>
      <c r="O450" s="74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ht="15.6" customHeight="1">
      <c r="A451" s="17"/>
      <c r="B451" s="74"/>
      <c r="C451" s="17"/>
      <c r="D451" s="17"/>
      <c r="E451" s="17"/>
      <c r="F451" s="17"/>
      <c r="G451" s="39"/>
      <c r="H451" s="74"/>
      <c r="I451" s="17"/>
      <c r="J451" s="17"/>
      <c r="K451" s="17"/>
      <c r="L451" s="39"/>
      <c r="M451" s="17"/>
      <c r="N451" s="74"/>
      <c r="O451" s="74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ht="15.6" customHeight="1">
      <c r="A452" s="17"/>
      <c r="B452" s="74"/>
      <c r="C452" s="17"/>
      <c r="D452" s="17"/>
      <c r="E452" s="17"/>
      <c r="F452" s="17"/>
      <c r="G452" s="39"/>
      <c r="H452" s="74"/>
      <c r="I452" s="17"/>
      <c r="J452" s="17"/>
      <c r="K452" s="17"/>
      <c r="L452" s="39"/>
      <c r="M452" s="17"/>
      <c r="N452" s="74"/>
      <c r="O452" s="74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ht="15.6" customHeight="1">
      <c r="A453" s="17"/>
      <c r="B453" s="74"/>
      <c r="C453" s="17"/>
      <c r="D453" s="17"/>
      <c r="E453" s="17"/>
      <c r="F453" s="17"/>
      <c r="G453" s="39"/>
      <c r="H453" s="74"/>
      <c r="I453" s="17"/>
      <c r="J453" s="17"/>
      <c r="K453" s="17"/>
      <c r="L453" s="39"/>
      <c r="M453" s="17"/>
      <c r="N453" s="74"/>
      <c r="O453" s="74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ht="15.6" customHeight="1">
      <c r="A454" s="17"/>
      <c r="B454" s="74"/>
      <c r="C454" s="17"/>
      <c r="D454" s="17"/>
      <c r="E454" s="17"/>
      <c r="F454" s="17"/>
      <c r="G454" s="39"/>
      <c r="H454" s="74"/>
      <c r="I454" s="17"/>
      <c r="J454" s="17"/>
      <c r="K454" s="17"/>
      <c r="L454" s="39"/>
      <c r="M454" s="17"/>
      <c r="N454" s="74"/>
      <c r="O454" s="74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ht="15.6" customHeight="1">
      <c r="A455" s="17"/>
      <c r="B455" s="74"/>
      <c r="C455" s="17"/>
      <c r="D455" s="17"/>
      <c r="E455" s="17"/>
      <c r="F455" s="17"/>
      <c r="G455" s="39"/>
      <c r="H455" s="74"/>
      <c r="I455" s="17"/>
      <c r="J455" s="17"/>
      <c r="K455" s="17"/>
      <c r="L455" s="39"/>
      <c r="M455" s="17"/>
      <c r="N455" s="74"/>
      <c r="O455" s="74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ht="15.6" customHeight="1">
      <c r="A456" s="17"/>
      <c r="B456" s="74"/>
      <c r="C456" s="17"/>
      <c r="D456" s="17"/>
      <c r="E456" s="17"/>
      <c r="F456" s="17"/>
      <c r="G456" s="39"/>
      <c r="H456" s="74"/>
      <c r="I456" s="17"/>
      <c r="J456" s="17"/>
      <c r="K456" s="17"/>
      <c r="L456" s="39"/>
      <c r="M456" s="17"/>
      <c r="N456" s="74"/>
      <c r="O456" s="74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ht="15.6" customHeight="1">
      <c r="A457" s="17"/>
      <c r="B457" s="74"/>
      <c r="C457" s="17"/>
      <c r="D457" s="17"/>
      <c r="E457" s="17"/>
      <c r="F457" s="17"/>
      <c r="G457" s="39"/>
      <c r="H457" s="74"/>
      <c r="I457" s="17"/>
      <c r="J457" s="17"/>
      <c r="K457" s="17"/>
      <c r="L457" s="39"/>
      <c r="M457" s="17"/>
      <c r="N457" s="74"/>
      <c r="O457" s="74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ht="15.6" customHeight="1">
      <c r="A458" s="17"/>
      <c r="B458" s="74"/>
      <c r="C458" s="17"/>
      <c r="D458" s="17"/>
      <c r="E458" s="17"/>
      <c r="F458" s="17"/>
      <c r="G458" s="39"/>
      <c r="H458" s="74"/>
      <c r="I458" s="17"/>
      <c r="J458" s="17"/>
      <c r="K458" s="17"/>
      <c r="L458" s="39"/>
      <c r="M458" s="17"/>
      <c r="N458" s="74"/>
      <c r="O458" s="74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ht="15.6" customHeight="1">
      <c r="A459" s="17"/>
      <c r="B459" s="74"/>
      <c r="C459" s="17"/>
      <c r="D459" s="17"/>
      <c r="E459" s="17"/>
      <c r="F459" s="17"/>
      <c r="G459" s="39"/>
      <c r="H459" s="74"/>
      <c r="I459" s="17"/>
      <c r="J459" s="17"/>
      <c r="K459" s="17"/>
      <c r="L459" s="39"/>
      <c r="M459" s="17"/>
      <c r="N459" s="74"/>
      <c r="O459" s="74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ht="15.6" customHeight="1">
      <c r="A460" s="17"/>
      <c r="B460" s="74"/>
      <c r="C460" s="17"/>
      <c r="D460" s="17"/>
      <c r="E460" s="17"/>
      <c r="F460" s="17"/>
      <c r="G460" s="39"/>
      <c r="H460" s="74"/>
      <c r="I460" s="17"/>
      <c r="J460" s="17"/>
      <c r="K460" s="17"/>
      <c r="L460" s="39"/>
      <c r="M460" s="17"/>
      <c r="N460" s="74"/>
      <c r="O460" s="74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ht="15.6" customHeight="1">
      <c r="A461" s="17"/>
      <c r="B461" s="74"/>
      <c r="C461" s="17"/>
      <c r="D461" s="17"/>
      <c r="E461" s="17"/>
      <c r="F461" s="17"/>
      <c r="G461" s="39"/>
      <c r="H461" s="74"/>
      <c r="I461" s="17"/>
      <c r="J461" s="17"/>
      <c r="K461" s="17"/>
      <c r="L461" s="39"/>
      <c r="M461" s="17"/>
      <c r="N461" s="74"/>
      <c r="O461" s="74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ht="15.6" customHeight="1">
      <c r="A462" s="17"/>
      <c r="B462" s="74"/>
      <c r="C462" s="17"/>
      <c r="D462" s="17"/>
      <c r="E462" s="17"/>
      <c r="F462" s="17"/>
      <c r="G462" s="39"/>
      <c r="H462" s="74"/>
      <c r="I462" s="17"/>
      <c r="J462" s="17"/>
      <c r="K462" s="17"/>
      <c r="L462" s="39"/>
      <c r="M462" s="17"/>
      <c r="N462" s="74"/>
      <c r="O462" s="74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ht="15.6" customHeight="1">
      <c r="A463" s="17"/>
      <c r="B463" s="74"/>
      <c r="C463" s="17"/>
      <c r="D463" s="17"/>
      <c r="E463" s="17"/>
      <c r="F463" s="17"/>
      <c r="G463" s="39"/>
      <c r="H463" s="74"/>
      <c r="I463" s="17"/>
      <c r="J463" s="17"/>
      <c r="K463" s="17"/>
      <c r="L463" s="39"/>
      <c r="M463" s="17"/>
      <c r="N463" s="74"/>
      <c r="O463" s="74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ht="15.6" customHeight="1">
      <c r="A464" s="17"/>
      <c r="B464" s="74"/>
      <c r="C464" s="17"/>
      <c r="D464" s="17"/>
      <c r="E464" s="17"/>
      <c r="F464" s="17"/>
      <c r="G464" s="39"/>
      <c r="H464" s="74"/>
      <c r="I464" s="17"/>
      <c r="J464" s="17"/>
      <c r="K464" s="17"/>
      <c r="L464" s="39"/>
      <c r="M464" s="17"/>
      <c r="N464" s="74"/>
      <c r="O464" s="74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ht="15.6" customHeight="1">
      <c r="A465" s="17"/>
      <c r="B465" s="74"/>
      <c r="C465" s="17"/>
      <c r="D465" s="17"/>
      <c r="E465" s="17"/>
      <c r="F465" s="17"/>
      <c r="G465" s="39"/>
      <c r="H465" s="74"/>
      <c r="I465" s="17"/>
      <c r="J465" s="17"/>
      <c r="K465" s="17"/>
      <c r="L465" s="39"/>
      <c r="M465" s="17"/>
      <c r="N465" s="74"/>
      <c r="O465" s="74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ht="15.6" customHeight="1">
      <c r="A466" s="17"/>
      <c r="B466" s="74"/>
      <c r="C466" s="17"/>
      <c r="D466" s="17"/>
      <c r="E466" s="17"/>
      <c r="F466" s="17"/>
      <c r="G466" s="39"/>
      <c r="H466" s="74"/>
      <c r="I466" s="17"/>
      <c r="J466" s="17"/>
      <c r="K466" s="17"/>
      <c r="L466" s="39"/>
      <c r="M466" s="17"/>
      <c r="N466" s="74"/>
      <c r="O466" s="74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ht="15.6" customHeight="1">
      <c r="A467" s="17"/>
      <c r="B467" s="74"/>
      <c r="C467" s="17"/>
      <c r="D467" s="17"/>
      <c r="E467" s="17"/>
      <c r="F467" s="17"/>
      <c r="G467" s="39"/>
      <c r="H467" s="74"/>
      <c r="I467" s="17"/>
      <c r="J467" s="17"/>
      <c r="K467" s="17"/>
      <c r="L467" s="39"/>
      <c r="M467" s="17"/>
      <c r="N467" s="74"/>
      <c r="O467" s="74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ht="15.6" customHeight="1">
      <c r="A468" s="17"/>
      <c r="B468" s="74"/>
      <c r="C468" s="17"/>
      <c r="D468" s="17"/>
      <c r="E468" s="17"/>
      <c r="F468" s="17"/>
      <c r="G468" s="39"/>
      <c r="H468" s="74"/>
      <c r="I468" s="17"/>
      <c r="J468" s="17"/>
      <c r="K468" s="17"/>
      <c r="L468" s="39"/>
      <c r="M468" s="17"/>
      <c r="N468" s="74"/>
      <c r="O468" s="74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ht="15.6" customHeight="1">
      <c r="A469" s="17"/>
      <c r="B469" s="74"/>
      <c r="C469" s="17"/>
      <c r="D469" s="17"/>
      <c r="E469" s="17"/>
      <c r="F469" s="17"/>
      <c r="G469" s="39"/>
      <c r="H469" s="74"/>
      <c r="I469" s="17"/>
      <c r="J469" s="17"/>
      <c r="K469" s="17"/>
      <c r="L469" s="39"/>
      <c r="M469" s="17"/>
      <c r="N469" s="74"/>
      <c r="O469" s="74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ht="15.6" customHeight="1">
      <c r="A470" s="17"/>
      <c r="B470" s="74"/>
      <c r="C470" s="17"/>
      <c r="D470" s="17"/>
      <c r="E470" s="17"/>
      <c r="F470" s="17"/>
      <c r="G470" s="39"/>
      <c r="H470" s="74"/>
      <c r="I470" s="17"/>
      <c r="J470" s="17"/>
      <c r="K470" s="17"/>
      <c r="L470" s="39"/>
      <c r="M470" s="17"/>
      <c r="N470" s="74"/>
      <c r="O470" s="74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ht="15.6" customHeight="1">
      <c r="A471" s="17"/>
      <c r="B471" s="74"/>
      <c r="C471" s="17"/>
      <c r="D471" s="17"/>
      <c r="E471" s="17"/>
      <c r="F471" s="17"/>
      <c r="G471" s="39"/>
      <c r="H471" s="74"/>
      <c r="I471" s="17"/>
      <c r="J471" s="17"/>
      <c r="K471" s="17"/>
      <c r="L471" s="39"/>
      <c r="M471" s="17"/>
      <c r="N471" s="74"/>
      <c r="O471" s="74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ht="15.6" customHeight="1">
      <c r="A472" s="17"/>
      <c r="B472" s="74"/>
      <c r="C472" s="17"/>
      <c r="D472" s="17"/>
      <c r="E472" s="17"/>
      <c r="F472" s="17"/>
      <c r="G472" s="39"/>
      <c r="H472" s="74"/>
      <c r="I472" s="17"/>
      <c r="J472" s="17"/>
      <c r="K472" s="17"/>
      <c r="L472" s="39"/>
      <c r="M472" s="17"/>
      <c r="N472" s="74"/>
      <c r="O472" s="74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ht="15.6" customHeight="1">
      <c r="A473" s="17"/>
      <c r="B473" s="74"/>
      <c r="C473" s="17"/>
      <c r="D473" s="17"/>
      <c r="E473" s="17"/>
      <c r="F473" s="17"/>
      <c r="G473" s="39"/>
      <c r="H473" s="74"/>
      <c r="I473" s="17"/>
      <c r="J473" s="17"/>
      <c r="K473" s="17"/>
      <c r="L473" s="39"/>
      <c r="M473" s="17"/>
      <c r="N473" s="74"/>
      <c r="O473" s="74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ht="15.6" customHeight="1">
      <c r="A474" s="17"/>
      <c r="B474" s="74"/>
      <c r="C474" s="17"/>
      <c r="D474" s="17"/>
      <c r="E474" s="17"/>
      <c r="F474" s="17"/>
      <c r="G474" s="39"/>
      <c r="H474" s="74"/>
      <c r="I474" s="17"/>
      <c r="J474" s="17"/>
      <c r="K474" s="17"/>
      <c r="L474" s="39"/>
      <c r="M474" s="17"/>
      <c r="N474" s="74"/>
      <c r="O474" s="74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ht="15.6" customHeight="1">
      <c r="A475" s="17"/>
      <c r="B475" s="74"/>
      <c r="C475" s="17"/>
      <c r="D475" s="17"/>
      <c r="E475" s="17"/>
      <c r="F475" s="17"/>
      <c r="G475" s="39"/>
      <c r="H475" s="74"/>
      <c r="I475" s="17"/>
      <c r="J475" s="17"/>
      <c r="K475" s="17"/>
      <c r="L475" s="39"/>
      <c r="M475" s="17"/>
      <c r="N475" s="74"/>
      <c r="O475" s="74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ht="15.6" customHeight="1">
      <c r="A476" s="17"/>
      <c r="B476" s="74"/>
      <c r="C476" s="17"/>
      <c r="D476" s="17"/>
      <c r="E476" s="17"/>
      <c r="F476" s="17"/>
      <c r="G476" s="39"/>
      <c r="H476" s="74"/>
      <c r="I476" s="17"/>
      <c r="J476" s="17"/>
      <c r="K476" s="17"/>
      <c r="L476" s="39"/>
      <c r="M476" s="17"/>
      <c r="N476" s="74"/>
      <c r="O476" s="74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ht="15.6" customHeight="1">
      <c r="A477" s="17"/>
      <c r="B477" s="74"/>
      <c r="C477" s="17"/>
      <c r="D477" s="17"/>
      <c r="E477" s="17"/>
      <c r="F477" s="17"/>
      <c r="G477" s="39"/>
      <c r="H477" s="74"/>
      <c r="I477" s="17"/>
      <c r="J477" s="17"/>
      <c r="K477" s="17"/>
      <c r="L477" s="39"/>
      <c r="M477" s="17"/>
      <c r="N477" s="74"/>
      <c r="O477" s="74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ht="15.6" customHeight="1">
      <c r="A478" s="17"/>
      <c r="B478" s="74"/>
      <c r="C478" s="17"/>
      <c r="D478" s="17"/>
      <c r="E478" s="17"/>
      <c r="F478" s="17"/>
      <c r="G478" s="39"/>
      <c r="H478" s="74"/>
      <c r="I478" s="17"/>
      <c r="J478" s="17"/>
      <c r="K478" s="17"/>
      <c r="L478" s="39"/>
      <c r="M478" s="17"/>
      <c r="N478" s="74"/>
      <c r="O478" s="74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ht="15.6" customHeight="1">
      <c r="A479" s="17"/>
      <c r="B479" s="74"/>
      <c r="C479" s="17"/>
      <c r="D479" s="17"/>
      <c r="E479" s="17"/>
      <c r="F479" s="17"/>
      <c r="G479" s="39"/>
      <c r="H479" s="74"/>
      <c r="I479" s="17"/>
      <c r="J479" s="17"/>
      <c r="K479" s="17"/>
      <c r="L479" s="39"/>
      <c r="M479" s="17"/>
      <c r="N479" s="74"/>
      <c r="O479" s="74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ht="15.6" customHeight="1">
      <c r="A480" s="17"/>
      <c r="B480" s="74"/>
      <c r="C480" s="17"/>
      <c r="D480" s="17"/>
      <c r="E480" s="17"/>
      <c r="F480" s="17"/>
      <c r="G480" s="39"/>
      <c r="H480" s="74"/>
      <c r="I480" s="17"/>
      <c r="J480" s="17"/>
      <c r="K480" s="17"/>
      <c r="L480" s="39"/>
      <c r="M480" s="17"/>
      <c r="N480" s="74"/>
      <c r="O480" s="74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ht="15.6" customHeight="1">
      <c r="A481" s="17"/>
      <c r="B481" s="74"/>
      <c r="C481" s="17"/>
      <c r="D481" s="17"/>
      <c r="E481" s="17"/>
      <c r="F481" s="17"/>
      <c r="G481" s="39"/>
      <c r="H481" s="74"/>
      <c r="I481" s="17"/>
      <c r="J481" s="17"/>
      <c r="K481" s="17"/>
      <c r="L481" s="39"/>
      <c r="M481" s="17"/>
      <c r="N481" s="74"/>
      <c r="O481" s="74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ht="15.6" customHeight="1">
      <c r="A482" s="17"/>
      <c r="B482" s="74"/>
      <c r="C482" s="17"/>
      <c r="D482" s="17"/>
      <c r="E482" s="17"/>
      <c r="F482" s="17"/>
      <c r="G482" s="39"/>
      <c r="H482" s="74"/>
      <c r="I482" s="17"/>
      <c r="J482" s="17"/>
      <c r="K482" s="17"/>
      <c r="L482" s="39"/>
      <c r="M482" s="17"/>
      <c r="N482" s="74"/>
      <c r="O482" s="74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ht="15.6" customHeight="1">
      <c r="A483" s="17"/>
      <c r="B483" s="74"/>
      <c r="C483" s="17"/>
      <c r="D483" s="17"/>
      <c r="E483" s="17"/>
      <c r="F483" s="17"/>
      <c r="G483" s="39"/>
      <c r="H483" s="74"/>
      <c r="I483" s="17"/>
      <c r="J483" s="17"/>
      <c r="K483" s="17"/>
      <c r="L483" s="39"/>
      <c r="M483" s="17"/>
      <c r="N483" s="74"/>
      <c r="O483" s="74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ht="15.6" customHeight="1">
      <c r="A484" s="17"/>
      <c r="B484" s="74"/>
      <c r="C484" s="17"/>
      <c r="D484" s="17"/>
      <c r="E484" s="17"/>
      <c r="F484" s="17"/>
      <c r="G484" s="39"/>
      <c r="H484" s="74"/>
      <c r="I484" s="17"/>
      <c r="J484" s="17"/>
      <c r="K484" s="17"/>
      <c r="L484" s="39"/>
      <c r="M484" s="17"/>
      <c r="N484" s="74"/>
      <c r="O484" s="74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ht="15.6" customHeight="1">
      <c r="A485" s="17"/>
      <c r="B485" s="74"/>
      <c r="C485" s="17"/>
      <c r="D485" s="17"/>
      <c r="E485" s="17"/>
      <c r="F485" s="17"/>
      <c r="G485" s="39"/>
      <c r="H485" s="74"/>
      <c r="I485" s="17"/>
      <c r="J485" s="17"/>
      <c r="K485" s="17"/>
      <c r="L485" s="39"/>
      <c r="M485" s="17"/>
      <c r="N485" s="74"/>
      <c r="O485" s="74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ht="15.6" customHeight="1">
      <c r="A486" s="17"/>
      <c r="B486" s="74"/>
      <c r="C486" s="17"/>
      <c r="D486" s="17"/>
      <c r="E486" s="17"/>
      <c r="F486" s="17"/>
      <c r="G486" s="39"/>
      <c r="H486" s="74"/>
      <c r="I486" s="17"/>
      <c r="J486" s="17"/>
      <c r="K486" s="17"/>
      <c r="L486" s="39"/>
      <c r="M486" s="17"/>
      <c r="N486" s="74"/>
      <c r="O486" s="74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ht="15.6" customHeight="1">
      <c r="A487" s="17"/>
      <c r="B487" s="74"/>
      <c r="C487" s="17"/>
      <c r="D487" s="17"/>
      <c r="E487" s="17"/>
      <c r="F487" s="17"/>
      <c r="G487" s="39"/>
      <c r="H487" s="74"/>
      <c r="I487" s="17"/>
      <c r="J487" s="17"/>
      <c r="K487" s="17"/>
      <c r="L487" s="39"/>
      <c r="M487" s="17"/>
      <c r="N487" s="74"/>
      <c r="O487" s="74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ht="15.6" customHeight="1">
      <c r="A488" s="17"/>
      <c r="B488" s="74"/>
      <c r="C488" s="17"/>
      <c r="D488" s="17"/>
      <c r="E488" s="17"/>
      <c r="F488" s="17"/>
      <c r="G488" s="39"/>
      <c r="H488" s="74"/>
      <c r="I488" s="17"/>
      <c r="J488" s="17"/>
      <c r="K488" s="17"/>
      <c r="L488" s="39"/>
      <c r="M488" s="17"/>
      <c r="N488" s="74"/>
      <c r="O488" s="74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ht="15.6" customHeight="1">
      <c r="A489" s="17"/>
      <c r="B489" s="74"/>
      <c r="C489" s="17"/>
      <c r="D489" s="17"/>
      <c r="E489" s="17"/>
      <c r="F489" s="17"/>
      <c r="G489" s="39"/>
      <c r="H489" s="74"/>
      <c r="I489" s="17"/>
      <c r="J489" s="17"/>
      <c r="K489" s="17"/>
      <c r="L489" s="39"/>
      <c r="M489" s="17"/>
      <c r="N489" s="74"/>
      <c r="O489" s="74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ht="15.6" customHeight="1">
      <c r="A490" s="17"/>
      <c r="B490" s="74"/>
      <c r="C490" s="17"/>
      <c r="D490" s="17"/>
      <c r="E490" s="17"/>
      <c r="F490" s="17"/>
      <c r="G490" s="39"/>
      <c r="H490" s="74"/>
      <c r="I490" s="17"/>
      <c r="J490" s="17"/>
      <c r="K490" s="17"/>
      <c r="L490" s="39"/>
      <c r="M490" s="17"/>
      <c r="N490" s="74"/>
      <c r="O490" s="74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ht="15.6" customHeight="1">
      <c r="A491" s="17"/>
      <c r="B491" s="74"/>
      <c r="C491" s="17"/>
      <c r="D491" s="17"/>
      <c r="E491" s="17"/>
      <c r="F491" s="17"/>
      <c r="G491" s="39"/>
      <c r="H491" s="74"/>
      <c r="I491" s="17"/>
      <c r="J491" s="17"/>
      <c r="K491" s="17"/>
      <c r="L491" s="39"/>
      <c r="M491" s="17"/>
      <c r="N491" s="74"/>
      <c r="O491" s="74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ht="15.6" customHeight="1">
      <c r="A492" s="17"/>
      <c r="B492" s="74"/>
      <c r="C492" s="17"/>
      <c r="D492" s="17"/>
      <c r="E492" s="17"/>
      <c r="F492" s="17"/>
      <c r="G492" s="39"/>
      <c r="H492" s="74"/>
      <c r="I492" s="17"/>
      <c r="J492" s="17"/>
      <c r="K492" s="17"/>
      <c r="L492" s="39"/>
      <c r="M492" s="17"/>
      <c r="N492" s="74"/>
      <c r="O492" s="74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ht="15.6" customHeight="1">
      <c r="A493" s="17"/>
      <c r="B493" s="74"/>
      <c r="C493" s="17"/>
      <c r="D493" s="17"/>
      <c r="E493" s="17"/>
      <c r="F493" s="17"/>
      <c r="G493" s="39"/>
      <c r="H493" s="74"/>
      <c r="I493" s="17"/>
      <c r="J493" s="17"/>
      <c r="K493" s="17"/>
      <c r="L493" s="39"/>
      <c r="M493" s="17"/>
      <c r="N493" s="74"/>
      <c r="O493" s="74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ht="15.6" customHeight="1">
      <c r="A494" s="17"/>
      <c r="B494" s="74"/>
      <c r="C494" s="17"/>
      <c r="D494" s="17"/>
      <c r="E494" s="17"/>
      <c r="F494" s="17"/>
      <c r="G494" s="39"/>
      <c r="H494" s="74"/>
      <c r="I494" s="17"/>
      <c r="J494" s="17"/>
      <c r="K494" s="17"/>
      <c r="L494" s="39"/>
      <c r="M494" s="17"/>
      <c r="N494" s="74"/>
      <c r="O494" s="74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ht="15.6" customHeight="1">
      <c r="A495" s="17"/>
      <c r="B495" s="74"/>
      <c r="C495" s="17"/>
      <c r="D495" s="17"/>
      <c r="E495" s="17"/>
      <c r="F495" s="17"/>
      <c r="G495" s="39"/>
      <c r="H495" s="74"/>
      <c r="I495" s="17"/>
      <c r="J495" s="17"/>
      <c r="K495" s="17"/>
      <c r="L495" s="39"/>
      <c r="M495" s="17"/>
      <c r="N495" s="74"/>
      <c r="O495" s="74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ht="15.6" customHeight="1">
      <c r="A496" s="17"/>
      <c r="B496" s="74"/>
      <c r="C496" s="17"/>
      <c r="D496" s="17"/>
      <c r="E496" s="17"/>
      <c r="F496" s="17"/>
      <c r="G496" s="39"/>
      <c r="H496" s="74"/>
      <c r="I496" s="17"/>
      <c r="J496" s="17"/>
      <c r="K496" s="17"/>
      <c r="L496" s="39"/>
      <c r="M496" s="17"/>
      <c r="N496" s="74"/>
      <c r="O496" s="74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ht="15.6" customHeight="1">
      <c r="A497" s="17"/>
      <c r="B497" s="74"/>
      <c r="C497" s="17"/>
      <c r="D497" s="17"/>
      <c r="E497" s="17"/>
      <c r="F497" s="17"/>
      <c r="G497" s="39"/>
      <c r="H497" s="74"/>
      <c r="I497" s="17"/>
      <c r="J497" s="17"/>
      <c r="K497" s="17"/>
      <c r="L497" s="39"/>
      <c r="M497" s="17"/>
      <c r="N497" s="74"/>
      <c r="O497" s="74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ht="15.6" customHeight="1">
      <c r="A498" s="17"/>
      <c r="B498" s="74"/>
      <c r="C498" s="17"/>
      <c r="D498" s="17"/>
      <c r="E498" s="17"/>
      <c r="F498" s="17"/>
      <c r="G498" s="39"/>
      <c r="H498" s="74"/>
      <c r="I498" s="17"/>
      <c r="J498" s="17"/>
      <c r="K498" s="17"/>
      <c r="L498" s="39"/>
      <c r="M498" s="17"/>
      <c r="N498" s="74"/>
      <c r="O498" s="74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ht="15.6" customHeight="1">
      <c r="A499" s="17"/>
      <c r="B499" s="74"/>
      <c r="C499" s="17"/>
      <c r="D499" s="17"/>
      <c r="E499" s="17"/>
      <c r="F499" s="17"/>
      <c r="G499" s="39"/>
      <c r="H499" s="74"/>
      <c r="I499" s="17"/>
      <c r="J499" s="17"/>
      <c r="K499" s="17"/>
      <c r="L499" s="39"/>
      <c r="M499" s="17"/>
      <c r="N499" s="74"/>
      <c r="O499" s="74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ht="15.6" customHeight="1">
      <c r="A500" s="17"/>
      <c r="B500" s="74"/>
      <c r="C500" s="17"/>
      <c r="D500" s="17"/>
      <c r="E500" s="17"/>
      <c r="F500" s="17"/>
      <c r="G500" s="39"/>
      <c r="H500" s="74"/>
      <c r="I500" s="17"/>
      <c r="J500" s="17"/>
      <c r="K500" s="17"/>
      <c r="L500" s="39"/>
      <c r="M500" s="17"/>
      <c r="N500" s="74"/>
      <c r="O500" s="74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ht="15.6" customHeight="1">
      <c r="A501" s="17"/>
      <c r="B501" s="74"/>
      <c r="C501" s="17"/>
      <c r="D501" s="17"/>
      <c r="E501" s="17"/>
      <c r="F501" s="17"/>
      <c r="G501" s="39"/>
      <c r="H501" s="74"/>
      <c r="I501" s="17"/>
      <c r="J501" s="17"/>
      <c r="K501" s="17"/>
      <c r="L501" s="39"/>
      <c r="M501" s="17"/>
      <c r="N501" s="74"/>
      <c r="O501" s="74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ht="15.6" customHeight="1">
      <c r="A502" s="17"/>
      <c r="B502" s="74"/>
      <c r="C502" s="17"/>
      <c r="D502" s="17"/>
      <c r="E502" s="17"/>
      <c r="F502" s="17"/>
      <c r="G502" s="39"/>
      <c r="H502" s="74"/>
      <c r="I502" s="17"/>
      <c r="J502" s="17"/>
      <c r="K502" s="17"/>
      <c r="L502" s="39"/>
      <c r="M502" s="17"/>
      <c r="N502" s="74"/>
      <c r="O502" s="74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ht="15.6" customHeight="1">
      <c r="A503" s="17"/>
      <c r="B503" s="74"/>
      <c r="C503" s="17"/>
      <c r="D503" s="17"/>
      <c r="E503" s="17"/>
      <c r="F503" s="17"/>
      <c r="G503" s="39"/>
      <c r="H503" s="74"/>
      <c r="I503" s="17"/>
      <c r="J503" s="17"/>
      <c r="K503" s="17"/>
      <c r="L503" s="39"/>
      <c r="M503" s="17"/>
      <c r="N503" s="74"/>
      <c r="O503" s="74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ht="15.6" customHeight="1">
      <c r="A504" s="17"/>
      <c r="B504" s="74"/>
      <c r="C504" s="17"/>
      <c r="D504" s="17"/>
      <c r="E504" s="17"/>
      <c r="F504" s="17"/>
      <c r="G504" s="39"/>
      <c r="H504" s="74"/>
      <c r="I504" s="17"/>
      <c r="J504" s="17"/>
      <c r="K504" s="17"/>
      <c r="L504" s="39"/>
      <c r="M504" s="17"/>
      <c r="N504" s="74"/>
      <c r="O504" s="74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ht="15.6" customHeight="1">
      <c r="A505" s="17"/>
      <c r="B505" s="74"/>
      <c r="C505" s="17"/>
      <c r="D505" s="17"/>
      <c r="E505" s="17"/>
      <c r="F505" s="17"/>
      <c r="G505" s="39"/>
      <c r="H505" s="74"/>
      <c r="I505" s="17"/>
      <c r="J505" s="17"/>
      <c r="K505" s="17"/>
      <c r="L505" s="39"/>
      <c r="M505" s="17"/>
      <c r="N505" s="74"/>
      <c r="O505" s="74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ht="15.6" customHeight="1">
      <c r="A506" s="17"/>
      <c r="B506" s="74"/>
      <c r="C506" s="17"/>
      <c r="D506" s="17"/>
      <c r="E506" s="17"/>
      <c r="F506" s="17"/>
      <c r="G506" s="39"/>
      <c r="H506" s="74"/>
      <c r="I506" s="17"/>
      <c r="J506" s="17"/>
      <c r="K506" s="17"/>
      <c r="L506" s="39"/>
      <c r="M506" s="17"/>
      <c r="N506" s="74"/>
      <c r="O506" s="74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ht="15.6" customHeight="1">
      <c r="A507" s="17"/>
      <c r="B507" s="74"/>
      <c r="C507" s="17"/>
      <c r="D507" s="17"/>
      <c r="E507" s="17"/>
      <c r="F507" s="17"/>
      <c r="G507" s="39"/>
      <c r="H507" s="74"/>
      <c r="I507" s="17"/>
      <c r="J507" s="17"/>
      <c r="K507" s="17"/>
      <c r="L507" s="39"/>
      <c r="M507" s="17"/>
      <c r="N507" s="74"/>
      <c r="O507" s="74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ht="15.6" customHeight="1">
      <c r="A508" s="17"/>
      <c r="B508" s="74"/>
      <c r="C508" s="17"/>
      <c r="D508" s="17"/>
      <c r="E508" s="17"/>
      <c r="F508" s="17"/>
      <c r="G508" s="39"/>
      <c r="H508" s="74"/>
      <c r="I508" s="17"/>
      <c r="J508" s="17"/>
      <c r="K508" s="17"/>
      <c r="L508" s="39"/>
      <c r="M508" s="17"/>
      <c r="N508" s="74"/>
      <c r="O508" s="74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ht="15.6" customHeight="1">
      <c r="A509" s="17"/>
      <c r="B509" s="74"/>
      <c r="C509" s="17"/>
      <c r="D509" s="17"/>
      <c r="E509" s="17"/>
      <c r="F509" s="17"/>
      <c r="G509" s="39"/>
      <c r="H509" s="74"/>
      <c r="I509" s="17"/>
      <c r="J509" s="17"/>
      <c r="K509" s="17"/>
      <c r="L509" s="39"/>
      <c r="M509" s="17"/>
      <c r="N509" s="74"/>
      <c r="O509" s="74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ht="15.6" customHeight="1">
      <c r="A510" s="17"/>
      <c r="B510" s="74"/>
      <c r="C510" s="17"/>
      <c r="D510" s="17"/>
      <c r="E510" s="17"/>
      <c r="F510" s="17"/>
      <c r="G510" s="39"/>
      <c r="H510" s="74"/>
      <c r="I510" s="17"/>
      <c r="J510" s="17"/>
      <c r="K510" s="17"/>
      <c r="L510" s="39"/>
      <c r="M510" s="17"/>
      <c r="N510" s="74"/>
      <c r="O510" s="74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ht="15.6" customHeight="1">
      <c r="A511" s="17"/>
      <c r="B511" s="74"/>
      <c r="C511" s="17"/>
      <c r="D511" s="17"/>
      <c r="E511" s="17"/>
      <c r="F511" s="17"/>
      <c r="G511" s="39"/>
      <c r="H511" s="74"/>
      <c r="I511" s="17"/>
      <c r="J511" s="17"/>
      <c r="K511" s="17"/>
      <c r="L511" s="39"/>
      <c r="M511" s="17"/>
      <c r="N511" s="74"/>
      <c r="O511" s="74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ht="15.6" customHeight="1">
      <c r="A512" s="17"/>
      <c r="B512" s="74"/>
      <c r="C512" s="17"/>
      <c r="D512" s="17"/>
      <c r="E512" s="17"/>
      <c r="F512" s="17"/>
      <c r="G512" s="39"/>
      <c r="H512" s="74"/>
      <c r="I512" s="17"/>
      <c r="J512" s="17"/>
      <c r="K512" s="17"/>
      <c r="L512" s="39"/>
      <c r="M512" s="17"/>
      <c r="N512" s="74"/>
      <c r="O512" s="74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ht="15.6" customHeight="1">
      <c r="A513" s="17"/>
      <c r="B513" s="74"/>
      <c r="C513" s="17"/>
      <c r="D513" s="17"/>
      <c r="E513" s="17"/>
      <c r="F513" s="17"/>
      <c r="G513" s="39"/>
      <c r="H513" s="74"/>
      <c r="I513" s="17"/>
      <c r="J513" s="17"/>
      <c r="K513" s="17"/>
      <c r="L513" s="39"/>
      <c r="M513" s="17"/>
      <c r="N513" s="74"/>
      <c r="O513" s="74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ht="15.6" customHeight="1">
      <c r="A514" s="17"/>
      <c r="B514" s="74"/>
      <c r="C514" s="17"/>
      <c r="D514" s="17"/>
      <c r="E514" s="17"/>
      <c r="F514" s="17"/>
      <c r="G514" s="39"/>
      <c r="H514" s="74"/>
      <c r="I514" s="17"/>
      <c r="J514" s="17"/>
      <c r="K514" s="17"/>
      <c r="L514" s="39"/>
      <c r="M514" s="17"/>
      <c r="N514" s="74"/>
      <c r="O514" s="74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ht="15.6" customHeight="1">
      <c r="A515" s="17"/>
      <c r="B515" s="74"/>
      <c r="C515" s="17"/>
      <c r="D515" s="17"/>
      <c r="E515" s="17"/>
      <c r="F515" s="17"/>
      <c r="G515" s="39"/>
      <c r="H515" s="74"/>
      <c r="I515" s="17"/>
      <c r="J515" s="17"/>
      <c r="K515" s="17"/>
      <c r="L515" s="39"/>
      <c r="M515" s="17"/>
      <c r="N515" s="74"/>
      <c r="O515" s="74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ht="15.6" customHeight="1">
      <c r="A516" s="17"/>
      <c r="B516" s="74"/>
      <c r="C516" s="17"/>
      <c r="D516" s="17"/>
      <c r="E516" s="17"/>
      <c r="F516" s="17"/>
      <c r="G516" s="39"/>
      <c r="H516" s="74"/>
      <c r="I516" s="17"/>
      <c r="J516" s="17"/>
      <c r="K516" s="17"/>
      <c r="L516" s="39"/>
      <c r="M516" s="17"/>
      <c r="N516" s="74"/>
      <c r="O516" s="74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ht="15.6" customHeight="1">
      <c r="A517" s="17"/>
      <c r="B517" s="74"/>
      <c r="C517" s="17"/>
      <c r="D517" s="17"/>
      <c r="E517" s="17"/>
      <c r="F517" s="17"/>
      <c r="G517" s="39"/>
      <c r="H517" s="74"/>
      <c r="I517" s="17"/>
      <c r="J517" s="17"/>
      <c r="K517" s="17"/>
      <c r="L517" s="39"/>
      <c r="M517" s="17"/>
      <c r="N517" s="74"/>
      <c r="O517" s="74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ht="15.6" customHeight="1">
      <c r="A518" s="17"/>
      <c r="B518" s="74"/>
      <c r="C518" s="17"/>
      <c r="D518" s="17"/>
      <c r="E518" s="17"/>
      <c r="F518" s="17"/>
      <c r="G518" s="39"/>
      <c r="H518" s="74"/>
      <c r="I518" s="17"/>
      <c r="J518" s="17"/>
      <c r="K518" s="17"/>
      <c r="L518" s="39"/>
      <c r="M518" s="17"/>
      <c r="N518" s="74"/>
      <c r="O518" s="74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ht="15.6" customHeight="1">
      <c r="A519" s="17"/>
      <c r="B519" s="74"/>
      <c r="C519" s="17"/>
      <c r="D519" s="17"/>
      <c r="E519" s="17"/>
      <c r="F519" s="17"/>
      <c r="G519" s="39"/>
      <c r="H519" s="74"/>
      <c r="I519" s="17"/>
      <c r="J519" s="17"/>
      <c r="K519" s="17"/>
      <c r="L519" s="39"/>
      <c r="M519" s="17"/>
      <c r="N519" s="74"/>
      <c r="O519" s="74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ht="15.6" customHeight="1">
      <c r="A520" s="17"/>
      <c r="B520" s="74"/>
      <c r="C520" s="17"/>
      <c r="D520" s="17"/>
      <c r="E520" s="17"/>
      <c r="F520" s="17"/>
      <c r="G520" s="39"/>
      <c r="H520" s="74"/>
      <c r="I520" s="17"/>
      <c r="J520" s="17"/>
      <c r="K520" s="17"/>
      <c r="L520" s="39"/>
      <c r="M520" s="17"/>
      <c r="N520" s="74"/>
      <c r="O520" s="74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ht="15.6" customHeight="1">
      <c r="A521" s="17"/>
      <c r="B521" s="74"/>
      <c r="C521" s="17"/>
      <c r="D521" s="17"/>
      <c r="E521" s="17"/>
      <c r="F521" s="17"/>
      <c r="G521" s="39"/>
      <c r="H521" s="74"/>
      <c r="I521" s="17"/>
      <c r="J521" s="17"/>
      <c r="K521" s="17"/>
      <c r="L521" s="39"/>
      <c r="M521" s="17"/>
      <c r="N521" s="74"/>
      <c r="O521" s="74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ht="15.6" customHeight="1">
      <c r="A522" s="17"/>
      <c r="B522" s="74"/>
      <c r="C522" s="17"/>
      <c r="D522" s="17"/>
      <c r="E522" s="17"/>
      <c r="F522" s="17"/>
      <c r="G522" s="39"/>
      <c r="H522" s="74"/>
      <c r="I522" s="17"/>
      <c r="J522" s="17"/>
      <c r="K522" s="17"/>
      <c r="L522" s="39"/>
      <c r="M522" s="17"/>
      <c r="N522" s="74"/>
      <c r="O522" s="74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ht="15.6" customHeight="1">
      <c r="A523" s="17"/>
      <c r="B523" s="74"/>
      <c r="C523" s="17"/>
      <c r="D523" s="17"/>
      <c r="E523" s="17"/>
      <c r="F523" s="17"/>
      <c r="G523" s="39"/>
      <c r="H523" s="74"/>
      <c r="I523" s="17"/>
      <c r="J523" s="17"/>
      <c r="K523" s="17"/>
      <c r="L523" s="39"/>
      <c r="M523" s="17"/>
      <c r="N523" s="74"/>
      <c r="O523" s="74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ht="15.6" customHeight="1">
      <c r="A524" s="17"/>
      <c r="B524" s="74"/>
      <c r="C524" s="17"/>
      <c r="D524" s="17"/>
      <c r="E524" s="17"/>
      <c r="F524" s="17"/>
      <c r="G524" s="39"/>
      <c r="H524" s="74"/>
      <c r="I524" s="17"/>
      <c r="J524" s="17"/>
      <c r="K524" s="17"/>
      <c r="L524" s="39"/>
      <c r="M524" s="17"/>
      <c r="N524" s="74"/>
      <c r="O524" s="74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ht="15.6" customHeight="1">
      <c r="A525" s="17"/>
      <c r="B525" s="74"/>
      <c r="C525" s="17"/>
      <c r="D525" s="17"/>
      <c r="E525" s="17"/>
      <c r="F525" s="17"/>
      <c r="G525" s="39"/>
      <c r="H525" s="74"/>
      <c r="I525" s="17"/>
      <c r="J525" s="17"/>
      <c r="K525" s="17"/>
      <c r="L525" s="39"/>
      <c r="M525" s="17"/>
      <c r="N525" s="74"/>
      <c r="O525" s="74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ht="15.6" customHeight="1">
      <c r="A526" s="17"/>
      <c r="B526" s="74"/>
      <c r="C526" s="17"/>
      <c r="D526" s="17"/>
      <c r="E526" s="17"/>
      <c r="F526" s="17"/>
      <c r="G526" s="39"/>
      <c r="H526" s="74"/>
      <c r="I526" s="17"/>
      <c r="J526" s="17"/>
      <c r="K526" s="17"/>
      <c r="L526" s="39"/>
      <c r="M526" s="17"/>
      <c r="N526" s="74"/>
      <c r="O526" s="74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ht="15.6" customHeight="1">
      <c r="A527" s="17"/>
      <c r="B527" s="74"/>
      <c r="C527" s="17"/>
      <c r="D527" s="17"/>
      <c r="E527" s="17"/>
      <c r="F527" s="17"/>
      <c r="G527" s="39"/>
      <c r="H527" s="74"/>
      <c r="I527" s="17"/>
      <c r="J527" s="17"/>
      <c r="K527" s="17"/>
      <c r="L527" s="39"/>
      <c r="M527" s="17"/>
      <c r="N527" s="74"/>
      <c r="O527" s="74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ht="15.6" customHeight="1">
      <c r="A528" s="17"/>
      <c r="B528" s="74"/>
      <c r="C528" s="17"/>
      <c r="D528" s="17"/>
      <c r="E528" s="17"/>
      <c r="F528" s="17"/>
      <c r="G528" s="39"/>
      <c r="H528" s="74"/>
      <c r="I528" s="17"/>
      <c r="J528" s="17"/>
      <c r="K528" s="17"/>
      <c r="L528" s="39"/>
      <c r="M528" s="17"/>
      <c r="N528" s="74"/>
      <c r="O528" s="74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ht="15.6" customHeight="1">
      <c r="A529" s="17"/>
      <c r="B529" s="74"/>
      <c r="C529" s="17"/>
      <c r="D529" s="17"/>
      <c r="E529" s="17"/>
      <c r="F529" s="17"/>
      <c r="G529" s="39"/>
      <c r="H529" s="74"/>
      <c r="I529" s="17"/>
      <c r="J529" s="17"/>
      <c r="K529" s="17"/>
      <c r="L529" s="39"/>
      <c r="M529" s="17"/>
      <c r="N529" s="74"/>
      <c r="O529" s="74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ht="15.6" customHeight="1">
      <c r="A530" s="17"/>
      <c r="B530" s="74"/>
      <c r="C530" s="17"/>
      <c r="D530" s="17"/>
      <c r="E530" s="17"/>
      <c r="F530" s="17"/>
      <c r="G530" s="39"/>
      <c r="H530" s="74"/>
      <c r="I530" s="17"/>
      <c r="J530" s="17"/>
      <c r="K530" s="17"/>
      <c r="L530" s="39"/>
      <c r="M530" s="17"/>
      <c r="N530" s="74"/>
      <c r="O530" s="74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ht="15.6" customHeight="1">
      <c r="A531" s="17"/>
      <c r="B531" s="74"/>
      <c r="C531" s="17"/>
      <c r="D531" s="17"/>
      <c r="E531" s="17"/>
      <c r="F531" s="17"/>
      <c r="G531" s="39"/>
      <c r="H531" s="74"/>
      <c r="I531" s="17"/>
      <c r="J531" s="17"/>
      <c r="K531" s="17"/>
      <c r="L531" s="39"/>
      <c r="M531" s="17"/>
      <c r="N531" s="74"/>
      <c r="O531" s="74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ht="15.6" customHeight="1">
      <c r="A532" s="17"/>
      <c r="B532" s="74"/>
      <c r="C532" s="17"/>
      <c r="D532" s="17"/>
      <c r="E532" s="17"/>
      <c r="F532" s="17"/>
      <c r="G532" s="39"/>
      <c r="H532" s="74"/>
      <c r="I532" s="17"/>
      <c r="J532" s="17"/>
      <c r="K532" s="17"/>
      <c r="L532" s="39"/>
      <c r="M532" s="17"/>
      <c r="N532" s="74"/>
      <c r="O532" s="74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ht="15.6" customHeight="1">
      <c r="A533" s="17"/>
      <c r="B533" s="74"/>
      <c r="C533" s="17"/>
      <c r="D533" s="17"/>
      <c r="E533" s="17"/>
      <c r="F533" s="17"/>
      <c r="G533" s="39"/>
      <c r="H533" s="74"/>
      <c r="I533" s="17"/>
      <c r="J533" s="17"/>
      <c r="K533" s="17"/>
      <c r="L533" s="39"/>
      <c r="M533" s="17"/>
      <c r="N533" s="74"/>
      <c r="O533" s="74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ht="15.6" customHeight="1">
      <c r="A534" s="17"/>
      <c r="B534" s="74"/>
      <c r="C534" s="17"/>
      <c r="D534" s="17"/>
      <c r="E534" s="17"/>
      <c r="F534" s="17"/>
      <c r="G534" s="39"/>
      <c r="H534" s="74"/>
      <c r="I534" s="17"/>
      <c r="J534" s="17"/>
      <c r="K534" s="17"/>
      <c r="L534" s="39"/>
      <c r="M534" s="17"/>
      <c r="N534" s="74"/>
      <c r="O534" s="74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ht="15.6" customHeight="1">
      <c r="A535" s="17"/>
      <c r="B535" s="74"/>
      <c r="C535" s="17"/>
      <c r="D535" s="17"/>
      <c r="E535" s="17"/>
      <c r="F535" s="17"/>
      <c r="G535" s="39"/>
      <c r="H535" s="74"/>
      <c r="I535" s="17"/>
      <c r="J535" s="17"/>
      <c r="K535" s="17"/>
      <c r="L535" s="39"/>
      <c r="M535" s="17"/>
      <c r="N535" s="74"/>
      <c r="O535" s="74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ht="15.6" customHeight="1">
      <c r="A536" s="17"/>
      <c r="B536" s="74"/>
      <c r="C536" s="17"/>
      <c r="D536" s="17"/>
      <c r="E536" s="17"/>
      <c r="F536" s="17"/>
      <c r="G536" s="39"/>
      <c r="H536" s="74"/>
      <c r="I536" s="17"/>
      <c r="J536" s="17"/>
      <c r="K536" s="17"/>
      <c r="L536" s="39"/>
      <c r="M536" s="17"/>
      <c r="N536" s="74"/>
      <c r="O536" s="74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ht="15.6" customHeight="1">
      <c r="A537" s="17"/>
      <c r="B537" s="74"/>
      <c r="C537" s="17"/>
      <c r="D537" s="17"/>
      <c r="E537" s="17"/>
      <c r="F537" s="17"/>
      <c r="G537" s="39"/>
      <c r="H537" s="74"/>
      <c r="I537" s="17"/>
      <c r="J537" s="17"/>
      <c r="K537" s="17"/>
      <c r="L537" s="39"/>
      <c r="M537" s="17"/>
      <c r="N537" s="74"/>
      <c r="O537" s="74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ht="15.6" customHeight="1">
      <c r="A538" s="17"/>
      <c r="B538" s="74"/>
      <c r="C538" s="17"/>
      <c r="D538" s="17"/>
      <c r="E538" s="17"/>
      <c r="F538" s="17"/>
      <c r="G538" s="39"/>
      <c r="H538" s="74"/>
      <c r="I538" s="17"/>
      <c r="J538" s="17"/>
      <c r="K538" s="17"/>
      <c r="L538" s="39"/>
      <c r="M538" s="17"/>
      <c r="N538" s="74"/>
      <c r="O538" s="74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ht="15.6" customHeight="1">
      <c r="A539" s="17"/>
      <c r="B539" s="74"/>
      <c r="C539" s="17"/>
      <c r="D539" s="17"/>
      <c r="E539" s="17"/>
      <c r="F539" s="17"/>
      <c r="G539" s="39"/>
      <c r="H539" s="74"/>
      <c r="I539" s="17"/>
      <c r="J539" s="17"/>
      <c r="K539" s="17"/>
      <c r="L539" s="39"/>
      <c r="M539" s="17"/>
      <c r="N539" s="74"/>
      <c r="O539" s="74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ht="15.6" customHeight="1">
      <c r="A540" s="17"/>
      <c r="B540" s="74"/>
      <c r="C540" s="17"/>
      <c r="D540" s="17"/>
      <c r="E540" s="17"/>
      <c r="F540" s="17"/>
      <c r="G540" s="39"/>
      <c r="H540" s="74"/>
      <c r="I540" s="17"/>
      <c r="J540" s="17"/>
      <c r="K540" s="17"/>
      <c r="L540" s="39"/>
      <c r="M540" s="17"/>
      <c r="N540" s="74"/>
      <c r="O540" s="74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ht="15.6" customHeight="1">
      <c r="A541" s="17"/>
      <c r="B541" s="74"/>
      <c r="C541" s="17"/>
      <c r="D541" s="17"/>
      <c r="E541" s="17"/>
      <c r="F541" s="17"/>
      <c r="G541" s="39"/>
      <c r="H541" s="74"/>
      <c r="I541" s="17"/>
      <c r="J541" s="17"/>
      <c r="K541" s="17"/>
      <c r="L541" s="39"/>
      <c r="M541" s="17"/>
      <c r="N541" s="74"/>
      <c r="O541" s="74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ht="15.6" customHeight="1">
      <c r="A542" s="17"/>
      <c r="B542" s="74"/>
      <c r="C542" s="17"/>
      <c r="D542" s="17"/>
      <c r="E542" s="17"/>
      <c r="F542" s="17"/>
      <c r="G542" s="39"/>
      <c r="H542" s="74"/>
      <c r="I542" s="17"/>
      <c r="J542" s="17"/>
      <c r="K542" s="17"/>
      <c r="L542" s="39"/>
      <c r="M542" s="17"/>
      <c r="N542" s="74"/>
      <c r="O542" s="74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ht="15.6" customHeight="1">
      <c r="A543" s="17"/>
      <c r="B543" s="74"/>
      <c r="C543" s="17"/>
      <c r="D543" s="17"/>
      <c r="E543" s="17"/>
      <c r="F543" s="17"/>
      <c r="G543" s="39"/>
      <c r="H543" s="74"/>
      <c r="I543" s="17"/>
      <c r="J543" s="17"/>
      <c r="K543" s="17"/>
      <c r="L543" s="39"/>
      <c r="M543" s="17"/>
      <c r="N543" s="74"/>
      <c r="O543" s="74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ht="15.6" customHeight="1">
      <c r="A544" s="17"/>
      <c r="B544" s="74"/>
      <c r="C544" s="17"/>
      <c r="D544" s="17"/>
      <c r="E544" s="17"/>
      <c r="F544" s="17"/>
      <c r="G544" s="39"/>
      <c r="H544" s="74"/>
      <c r="I544" s="17"/>
      <c r="J544" s="17"/>
      <c r="K544" s="17"/>
      <c r="L544" s="39"/>
      <c r="M544" s="17"/>
      <c r="N544" s="74"/>
      <c r="O544" s="74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ht="15.6" customHeight="1">
      <c r="A545" s="17"/>
      <c r="B545" s="74"/>
      <c r="C545" s="17"/>
      <c r="D545" s="17"/>
      <c r="E545" s="17"/>
      <c r="F545" s="17"/>
      <c r="G545" s="39"/>
      <c r="H545" s="74"/>
      <c r="I545" s="17"/>
      <c r="J545" s="17"/>
      <c r="K545" s="17"/>
      <c r="L545" s="39"/>
      <c r="M545" s="17"/>
      <c r="N545" s="74"/>
      <c r="O545" s="74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ht="15.6" customHeight="1">
      <c r="A546" s="17"/>
      <c r="B546" s="74"/>
      <c r="C546" s="17"/>
      <c r="D546" s="17"/>
      <c r="E546" s="17"/>
      <c r="F546" s="17"/>
      <c r="G546" s="39"/>
      <c r="H546" s="74"/>
      <c r="I546" s="17"/>
      <c r="J546" s="17"/>
      <c r="K546" s="17"/>
      <c r="L546" s="39"/>
      <c r="M546" s="17"/>
      <c r="N546" s="74"/>
      <c r="O546" s="74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ht="15.6" customHeight="1">
      <c r="A547" s="17"/>
      <c r="B547" s="74"/>
      <c r="C547" s="17"/>
      <c r="D547" s="17"/>
      <c r="E547" s="17"/>
      <c r="F547" s="17"/>
      <c r="G547" s="39"/>
      <c r="H547" s="74"/>
      <c r="I547" s="17"/>
      <c r="J547" s="17"/>
      <c r="K547" s="17"/>
      <c r="L547" s="39"/>
      <c r="M547" s="17"/>
      <c r="N547" s="74"/>
      <c r="O547" s="74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ht="15.6" customHeight="1">
      <c r="A548" s="17"/>
      <c r="B548" s="74"/>
      <c r="C548" s="17"/>
      <c r="D548" s="17"/>
      <c r="E548" s="17"/>
      <c r="F548" s="17"/>
      <c r="G548" s="39"/>
      <c r="H548" s="74"/>
      <c r="I548" s="17"/>
      <c r="J548" s="17"/>
      <c r="K548" s="17"/>
      <c r="L548" s="39"/>
      <c r="M548" s="17"/>
      <c r="N548" s="74"/>
      <c r="O548" s="74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ht="15.6" customHeight="1">
      <c r="A549" s="17"/>
      <c r="B549" s="74"/>
      <c r="C549" s="17"/>
      <c r="D549" s="17"/>
      <c r="E549" s="17"/>
      <c r="F549" s="17"/>
      <c r="G549" s="39"/>
      <c r="H549" s="74"/>
      <c r="I549" s="17"/>
      <c r="J549" s="17"/>
      <c r="K549" s="17"/>
      <c r="L549" s="39"/>
      <c r="M549" s="17"/>
      <c r="N549" s="74"/>
      <c r="O549" s="74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ht="15.6" customHeight="1">
      <c r="A550" s="17"/>
      <c r="B550" s="74"/>
      <c r="C550" s="17"/>
      <c r="D550" s="17"/>
      <c r="E550" s="17"/>
      <c r="F550" s="17"/>
      <c r="G550" s="39"/>
      <c r="H550" s="74"/>
      <c r="I550" s="17"/>
      <c r="J550" s="17"/>
      <c r="K550" s="17"/>
      <c r="L550" s="39"/>
      <c r="M550" s="17"/>
      <c r="N550" s="74"/>
      <c r="O550" s="74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ht="15.6" customHeight="1">
      <c r="A551" s="17"/>
      <c r="B551" s="74"/>
      <c r="C551" s="17"/>
      <c r="D551" s="17"/>
      <c r="E551" s="17"/>
      <c r="F551" s="17"/>
      <c r="G551" s="39"/>
      <c r="H551" s="74"/>
      <c r="I551" s="17"/>
      <c r="J551" s="17"/>
      <c r="K551" s="17"/>
      <c r="L551" s="39"/>
      <c r="M551" s="17"/>
      <c r="N551" s="74"/>
      <c r="O551" s="74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ht="15.6" customHeight="1">
      <c r="A552" s="17"/>
      <c r="B552" s="74"/>
      <c r="C552" s="17"/>
      <c r="D552" s="17"/>
      <c r="E552" s="17"/>
      <c r="F552" s="17"/>
      <c r="G552" s="39"/>
      <c r="H552" s="74"/>
      <c r="I552" s="17"/>
      <c r="J552" s="17"/>
      <c r="K552" s="17"/>
      <c r="L552" s="39"/>
      <c r="M552" s="17"/>
      <c r="N552" s="74"/>
      <c r="O552" s="74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ht="15.6" customHeight="1">
      <c r="A553" s="17"/>
      <c r="B553" s="74"/>
      <c r="C553" s="17"/>
      <c r="D553" s="17"/>
      <c r="E553" s="17"/>
      <c r="F553" s="17"/>
      <c r="G553" s="39"/>
      <c r="H553" s="74"/>
      <c r="I553" s="17"/>
      <c r="J553" s="17"/>
      <c r="K553" s="17"/>
      <c r="L553" s="39"/>
      <c r="M553" s="17"/>
      <c r="N553" s="74"/>
      <c r="O553" s="74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ht="15.6" customHeight="1">
      <c r="A554" s="17"/>
      <c r="B554" s="74"/>
      <c r="C554" s="17"/>
      <c r="D554" s="17"/>
      <c r="E554" s="17"/>
      <c r="F554" s="17"/>
      <c r="G554" s="39"/>
      <c r="H554" s="74"/>
      <c r="I554" s="17"/>
      <c r="J554" s="17"/>
      <c r="K554" s="17"/>
      <c r="L554" s="39"/>
      <c r="M554" s="17"/>
      <c r="N554" s="74"/>
      <c r="O554" s="74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ht="15.6" customHeight="1">
      <c r="A555" s="17"/>
      <c r="B555" s="74"/>
      <c r="C555" s="17"/>
      <c r="D555" s="17"/>
      <c r="E555" s="17"/>
      <c r="F555" s="17"/>
      <c r="G555" s="39"/>
      <c r="H555" s="74"/>
      <c r="I555" s="17"/>
      <c r="J555" s="17"/>
      <c r="K555" s="17"/>
      <c r="L555" s="39"/>
      <c r="M555" s="17"/>
      <c r="N555" s="74"/>
      <c r="O555" s="74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ht="15.6" customHeight="1">
      <c r="A556" s="17"/>
      <c r="B556" s="74"/>
      <c r="C556" s="17"/>
      <c r="D556" s="17"/>
      <c r="E556" s="17"/>
      <c r="F556" s="17"/>
      <c r="G556" s="39"/>
      <c r="H556" s="74"/>
      <c r="I556" s="17"/>
      <c r="J556" s="17"/>
      <c r="K556" s="17"/>
      <c r="L556" s="39"/>
      <c r="M556" s="17"/>
      <c r="N556" s="74"/>
      <c r="O556" s="74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ht="15.6" customHeight="1">
      <c r="A557" s="17"/>
      <c r="B557" s="74"/>
      <c r="C557" s="17"/>
      <c r="D557" s="17"/>
      <c r="E557" s="17"/>
      <c r="F557" s="17"/>
      <c r="G557" s="39"/>
      <c r="H557" s="74"/>
      <c r="I557" s="17"/>
      <c r="J557" s="17"/>
      <c r="K557" s="17"/>
      <c r="L557" s="39"/>
      <c r="M557" s="17"/>
      <c r="N557" s="74"/>
      <c r="O557" s="74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ht="15.6" customHeight="1">
      <c r="A558" s="17"/>
      <c r="B558" s="74"/>
      <c r="C558" s="17"/>
      <c r="D558" s="17"/>
      <c r="E558" s="17"/>
      <c r="F558" s="17"/>
      <c r="G558" s="39"/>
      <c r="H558" s="74"/>
      <c r="I558" s="17"/>
      <c r="J558" s="17"/>
      <c r="K558" s="17"/>
      <c r="L558" s="39"/>
      <c r="M558" s="17"/>
      <c r="N558" s="74"/>
      <c r="O558" s="74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ht="15.6" customHeight="1">
      <c r="A559" s="17"/>
      <c r="B559" s="74"/>
      <c r="C559" s="17"/>
      <c r="D559" s="17"/>
      <c r="E559" s="17"/>
      <c r="F559" s="17"/>
      <c r="G559" s="39"/>
      <c r="H559" s="74"/>
      <c r="I559" s="17"/>
      <c r="J559" s="17"/>
      <c r="K559" s="17"/>
      <c r="L559" s="39"/>
      <c r="M559" s="17"/>
      <c r="N559" s="74"/>
      <c r="O559" s="74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ht="15.6" customHeight="1">
      <c r="A560" s="17"/>
      <c r="B560" s="74"/>
      <c r="C560" s="17"/>
      <c r="D560" s="17"/>
      <c r="E560" s="17"/>
      <c r="F560" s="17"/>
      <c r="G560" s="39"/>
      <c r="H560" s="74"/>
      <c r="I560" s="17"/>
      <c r="J560" s="17"/>
      <c r="K560" s="17"/>
      <c r="L560" s="39"/>
      <c r="M560" s="17"/>
      <c r="N560" s="74"/>
      <c r="O560" s="74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ht="15.6" customHeight="1">
      <c r="A561" s="17"/>
      <c r="B561" s="74"/>
      <c r="C561" s="17"/>
      <c r="D561" s="17"/>
      <c r="E561" s="17"/>
      <c r="F561" s="17"/>
      <c r="G561" s="39"/>
      <c r="H561" s="74"/>
      <c r="I561" s="17"/>
      <c r="J561" s="17"/>
      <c r="K561" s="17"/>
      <c r="L561" s="39"/>
      <c r="M561" s="17"/>
      <c r="N561" s="74"/>
      <c r="O561" s="74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ht="15.6" customHeight="1">
      <c r="A562" s="17"/>
      <c r="B562" s="74"/>
      <c r="C562" s="17"/>
      <c r="D562" s="17"/>
      <c r="E562" s="17"/>
      <c r="F562" s="17"/>
      <c r="G562" s="39"/>
      <c r="H562" s="74"/>
      <c r="I562" s="17"/>
      <c r="J562" s="17"/>
      <c r="K562" s="17"/>
      <c r="L562" s="39"/>
      <c r="M562" s="17"/>
      <c r="N562" s="74"/>
      <c r="O562" s="74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ht="15.6" customHeight="1">
      <c r="A563" s="17"/>
      <c r="B563" s="74"/>
      <c r="C563" s="17"/>
      <c r="D563" s="17"/>
      <c r="E563" s="17"/>
      <c r="F563" s="17"/>
      <c r="G563" s="39"/>
      <c r="H563" s="74"/>
      <c r="I563" s="17"/>
      <c r="J563" s="17"/>
      <c r="K563" s="17"/>
      <c r="L563" s="39"/>
      <c r="M563" s="17"/>
      <c r="N563" s="74"/>
      <c r="O563" s="74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ht="15.6" customHeight="1">
      <c r="A564" s="17"/>
      <c r="B564" s="74"/>
      <c r="C564" s="17"/>
      <c r="D564" s="17"/>
      <c r="E564" s="17"/>
      <c r="F564" s="17"/>
      <c r="G564" s="39"/>
      <c r="H564" s="74"/>
      <c r="I564" s="17"/>
      <c r="J564" s="17"/>
      <c r="K564" s="17"/>
      <c r="L564" s="39"/>
      <c r="M564" s="17"/>
      <c r="N564" s="74"/>
      <c r="O564" s="74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ht="15.6" customHeight="1">
      <c r="A565" s="17"/>
      <c r="B565" s="74"/>
      <c r="C565" s="17"/>
      <c r="D565" s="17"/>
      <c r="E565" s="17"/>
      <c r="F565" s="17"/>
      <c r="G565" s="39"/>
      <c r="H565" s="74"/>
      <c r="I565" s="17"/>
      <c r="J565" s="17"/>
      <c r="K565" s="17"/>
      <c r="L565" s="39"/>
      <c r="M565" s="17"/>
      <c r="N565" s="74"/>
      <c r="O565" s="74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ht="15.6" customHeight="1">
      <c r="A566" s="17"/>
      <c r="B566" s="74"/>
      <c r="C566" s="17"/>
      <c r="D566" s="17"/>
      <c r="E566" s="17"/>
      <c r="F566" s="17"/>
      <c r="G566" s="39"/>
      <c r="H566" s="74"/>
      <c r="I566" s="17"/>
      <c r="J566" s="17"/>
      <c r="K566" s="17"/>
      <c r="L566" s="39"/>
      <c r="M566" s="17"/>
      <c r="N566" s="74"/>
      <c r="O566" s="74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ht="15.6" customHeight="1">
      <c r="A567" s="17"/>
      <c r="B567" s="74"/>
      <c r="C567" s="17"/>
      <c r="D567" s="17"/>
      <c r="E567" s="17"/>
      <c r="F567" s="17"/>
      <c r="G567" s="39"/>
      <c r="H567" s="74"/>
      <c r="I567" s="17"/>
      <c r="J567" s="17"/>
      <c r="K567" s="17"/>
      <c r="L567" s="39"/>
      <c r="M567" s="17"/>
      <c r="N567" s="74"/>
      <c r="O567" s="74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ht="15.6" customHeight="1">
      <c r="A568" s="17"/>
      <c r="B568" s="74"/>
      <c r="C568" s="17"/>
      <c r="D568" s="17"/>
      <c r="E568" s="17"/>
      <c r="F568" s="17"/>
      <c r="G568" s="39"/>
      <c r="H568" s="74"/>
      <c r="I568" s="17"/>
      <c r="J568" s="17"/>
      <c r="K568" s="17"/>
      <c r="L568" s="39"/>
      <c r="M568" s="17"/>
      <c r="N568" s="74"/>
      <c r="O568" s="74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ht="15.6" customHeight="1">
      <c r="A569" s="17"/>
      <c r="B569" s="74"/>
      <c r="C569" s="17"/>
      <c r="D569" s="17"/>
      <c r="E569" s="17"/>
      <c r="F569" s="17"/>
      <c r="G569" s="39"/>
      <c r="H569" s="74"/>
      <c r="I569" s="17"/>
      <c r="J569" s="17"/>
      <c r="K569" s="17"/>
      <c r="L569" s="39"/>
      <c r="M569" s="17"/>
      <c r="N569" s="74"/>
      <c r="O569" s="74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ht="15.6" customHeight="1">
      <c r="A570" s="17"/>
      <c r="B570" s="74"/>
      <c r="C570" s="17"/>
      <c r="D570" s="17"/>
      <c r="E570" s="17"/>
      <c r="F570" s="17"/>
      <c r="G570" s="39"/>
      <c r="H570" s="74"/>
      <c r="I570" s="17"/>
      <c r="J570" s="17"/>
      <c r="K570" s="17"/>
      <c r="L570" s="39"/>
      <c r="M570" s="17"/>
      <c r="N570" s="74"/>
      <c r="O570" s="74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ht="15.6" customHeight="1">
      <c r="A571" s="17"/>
      <c r="B571" s="74"/>
      <c r="C571" s="17"/>
      <c r="D571" s="17"/>
      <c r="E571" s="17"/>
      <c r="F571" s="17"/>
      <c r="G571" s="39"/>
      <c r="H571" s="74"/>
      <c r="I571" s="17"/>
      <c r="J571" s="17"/>
      <c r="K571" s="17"/>
      <c r="L571" s="39"/>
      <c r="M571" s="17"/>
      <c r="N571" s="74"/>
      <c r="O571" s="74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ht="15.6" customHeight="1">
      <c r="A572" s="17"/>
      <c r="B572" s="74"/>
      <c r="C572" s="17"/>
      <c r="D572" s="17"/>
      <c r="E572" s="17"/>
      <c r="F572" s="17"/>
      <c r="G572" s="39"/>
      <c r="H572" s="74"/>
      <c r="I572" s="17"/>
      <c r="J572" s="17"/>
      <c r="K572" s="17"/>
      <c r="L572" s="39"/>
      <c r="M572" s="17"/>
      <c r="N572" s="74"/>
      <c r="O572" s="74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ht="15.6" customHeight="1">
      <c r="A573" s="17"/>
      <c r="B573" s="74"/>
      <c r="C573" s="17"/>
      <c r="D573" s="17"/>
      <c r="E573" s="17"/>
      <c r="F573" s="17"/>
      <c r="G573" s="39"/>
      <c r="H573" s="74"/>
      <c r="I573" s="17"/>
      <c r="J573" s="17"/>
      <c r="K573" s="17"/>
      <c r="L573" s="39"/>
      <c r="M573" s="17"/>
      <c r="N573" s="74"/>
      <c r="O573" s="74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ht="15.6" customHeight="1">
      <c r="A574" s="17"/>
      <c r="B574" s="74"/>
      <c r="C574" s="17"/>
      <c r="D574" s="17"/>
      <c r="E574" s="17"/>
      <c r="F574" s="17"/>
      <c r="G574" s="39"/>
      <c r="H574" s="74"/>
      <c r="I574" s="17"/>
      <c r="J574" s="17"/>
      <c r="K574" s="17"/>
      <c r="L574" s="39"/>
      <c r="M574" s="17"/>
      <c r="N574" s="74"/>
      <c r="O574" s="74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ht="15.6" customHeight="1">
      <c r="A575" s="17"/>
      <c r="B575" s="74"/>
      <c r="C575" s="17"/>
      <c r="D575" s="17"/>
      <c r="E575" s="17"/>
      <c r="F575" s="17"/>
      <c r="G575" s="39"/>
      <c r="H575" s="74"/>
      <c r="I575" s="17"/>
      <c r="J575" s="17"/>
      <c r="K575" s="17"/>
      <c r="L575" s="39"/>
      <c r="M575" s="17"/>
      <c r="N575" s="74"/>
      <c r="O575" s="74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ht="15.6" customHeight="1">
      <c r="A576" s="17"/>
      <c r="B576" s="74"/>
      <c r="C576" s="17"/>
      <c r="D576" s="17"/>
      <c r="E576" s="17"/>
      <c r="F576" s="17"/>
      <c r="G576" s="39"/>
      <c r="H576" s="74"/>
      <c r="I576" s="17"/>
      <c r="J576" s="17"/>
      <c r="K576" s="17"/>
      <c r="L576" s="39"/>
      <c r="M576" s="17"/>
      <c r="N576" s="74"/>
      <c r="O576" s="74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ht="15.6" customHeight="1">
      <c r="A577" s="17"/>
      <c r="B577" s="74"/>
      <c r="C577" s="17"/>
      <c r="D577" s="17"/>
      <c r="E577" s="17"/>
      <c r="F577" s="17"/>
      <c r="G577" s="39"/>
      <c r="H577" s="74"/>
      <c r="I577" s="17"/>
      <c r="J577" s="17"/>
      <c r="K577" s="17"/>
      <c r="L577" s="39"/>
      <c r="M577" s="17"/>
      <c r="N577" s="74"/>
      <c r="O577" s="74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ht="15.6" customHeight="1">
      <c r="A578" s="17"/>
      <c r="B578" s="74"/>
      <c r="C578" s="17"/>
      <c r="D578" s="17"/>
      <c r="E578" s="17"/>
      <c r="F578" s="17"/>
      <c r="G578" s="39"/>
      <c r="H578" s="74"/>
      <c r="I578" s="17"/>
      <c r="J578" s="17"/>
      <c r="K578" s="17"/>
      <c r="L578" s="39"/>
      <c r="M578" s="17"/>
      <c r="N578" s="74"/>
      <c r="O578" s="74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ht="15.6" customHeight="1">
      <c r="A579" s="17"/>
      <c r="B579" s="74"/>
      <c r="C579" s="17"/>
      <c r="D579" s="17"/>
      <c r="E579" s="17"/>
      <c r="F579" s="17"/>
      <c r="G579" s="39"/>
      <c r="H579" s="74"/>
      <c r="I579" s="17"/>
      <c r="J579" s="17"/>
      <c r="K579" s="17"/>
      <c r="L579" s="39"/>
      <c r="M579" s="17"/>
      <c r="N579" s="74"/>
      <c r="O579" s="74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ht="15.6" customHeight="1">
      <c r="A580" s="17"/>
      <c r="B580" s="74"/>
      <c r="C580" s="17"/>
      <c r="D580" s="17"/>
      <c r="E580" s="17"/>
      <c r="F580" s="17"/>
      <c r="G580" s="39"/>
      <c r="H580" s="74"/>
      <c r="I580" s="17"/>
      <c r="J580" s="17"/>
      <c r="K580" s="17"/>
      <c r="L580" s="39"/>
      <c r="M580" s="17"/>
      <c r="N580" s="74"/>
      <c r="O580" s="74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ht="15.6" customHeight="1">
      <c r="A581" s="17"/>
      <c r="B581" s="74"/>
      <c r="C581" s="17"/>
      <c r="D581" s="17"/>
      <c r="E581" s="17"/>
      <c r="F581" s="17"/>
      <c r="G581" s="39"/>
      <c r="H581" s="74"/>
      <c r="I581" s="17"/>
      <c r="J581" s="17"/>
      <c r="K581" s="17"/>
      <c r="L581" s="39"/>
      <c r="M581" s="17"/>
      <c r="N581" s="74"/>
      <c r="O581" s="74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ht="15.6" customHeight="1">
      <c r="A582" s="17"/>
      <c r="B582" s="74"/>
      <c r="C582" s="17"/>
      <c r="D582" s="17"/>
      <c r="E582" s="17"/>
      <c r="F582" s="17"/>
      <c r="G582" s="39"/>
      <c r="H582" s="74"/>
      <c r="I582" s="17"/>
      <c r="J582" s="17"/>
      <c r="K582" s="17"/>
      <c r="L582" s="39"/>
      <c r="M582" s="17"/>
      <c r="N582" s="74"/>
      <c r="O582" s="74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ht="15.6" customHeight="1">
      <c r="A583" s="17"/>
      <c r="B583" s="74"/>
      <c r="C583" s="17"/>
      <c r="D583" s="17"/>
      <c r="E583" s="17"/>
      <c r="F583" s="17"/>
      <c r="G583" s="39"/>
      <c r="H583" s="74"/>
      <c r="I583" s="17"/>
      <c r="J583" s="17"/>
      <c r="K583" s="17"/>
      <c r="L583" s="39"/>
      <c r="M583" s="17"/>
      <c r="N583" s="74"/>
      <c r="O583" s="74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ht="15.6" customHeight="1">
      <c r="A584" s="17"/>
      <c r="B584" s="74"/>
      <c r="C584" s="17"/>
      <c r="D584" s="17"/>
      <c r="E584" s="17"/>
      <c r="F584" s="17"/>
      <c r="G584" s="39"/>
      <c r="H584" s="74"/>
      <c r="I584" s="17"/>
      <c r="J584" s="17"/>
      <c r="K584" s="17"/>
      <c r="L584" s="39"/>
      <c r="M584" s="17"/>
      <c r="N584" s="74"/>
      <c r="O584" s="74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ht="15.6" customHeight="1">
      <c r="A585" s="17"/>
      <c r="B585" s="74"/>
      <c r="C585" s="17"/>
      <c r="D585" s="17"/>
      <c r="E585" s="17"/>
      <c r="F585" s="17"/>
      <c r="G585" s="39"/>
      <c r="H585" s="74"/>
      <c r="I585" s="17"/>
      <c r="J585" s="17"/>
      <c r="K585" s="17"/>
      <c r="L585" s="39"/>
      <c r="M585" s="17"/>
      <c r="N585" s="74"/>
      <c r="O585" s="74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ht="15.6" customHeight="1">
      <c r="A586" s="17"/>
      <c r="B586" s="74"/>
      <c r="C586" s="17"/>
      <c r="D586" s="17"/>
      <c r="E586" s="17"/>
      <c r="F586" s="17"/>
      <c r="G586" s="39"/>
      <c r="H586" s="74"/>
      <c r="I586" s="17"/>
      <c r="J586" s="17"/>
      <c r="K586" s="17"/>
      <c r="L586" s="39"/>
      <c r="M586" s="17"/>
      <c r="N586" s="74"/>
      <c r="O586" s="74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ht="15.6" customHeight="1">
      <c r="A587" s="17"/>
      <c r="B587" s="74"/>
      <c r="C587" s="17"/>
      <c r="D587" s="17"/>
      <c r="E587" s="17"/>
      <c r="F587" s="17"/>
      <c r="G587" s="39"/>
      <c r="H587" s="74"/>
      <c r="I587" s="17"/>
      <c r="J587" s="17"/>
      <c r="K587" s="17"/>
      <c r="L587" s="39"/>
      <c r="M587" s="17"/>
      <c r="N587" s="74"/>
      <c r="O587" s="74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ht="15.6" customHeight="1">
      <c r="A588" s="17"/>
      <c r="B588" s="74"/>
      <c r="C588" s="17"/>
      <c r="D588" s="17"/>
      <c r="E588" s="17"/>
      <c r="F588" s="17"/>
      <c r="G588" s="39"/>
      <c r="H588" s="74"/>
      <c r="I588" s="17"/>
      <c r="J588" s="17"/>
      <c r="K588" s="17"/>
      <c r="L588" s="39"/>
      <c r="M588" s="17"/>
      <c r="N588" s="74"/>
      <c r="O588" s="74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ht="15.6" customHeight="1">
      <c r="A589" s="17"/>
      <c r="B589" s="74"/>
      <c r="C589" s="17"/>
      <c r="D589" s="17"/>
      <c r="E589" s="17"/>
      <c r="F589" s="17"/>
      <c r="G589" s="39"/>
      <c r="H589" s="74"/>
      <c r="I589" s="17"/>
      <c r="J589" s="17"/>
      <c r="K589" s="17"/>
      <c r="L589" s="39"/>
      <c r="M589" s="17"/>
      <c r="N589" s="74"/>
      <c r="O589" s="74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ht="15.6" customHeight="1">
      <c r="A590" s="17"/>
      <c r="B590" s="74"/>
      <c r="C590" s="17"/>
      <c r="D590" s="17"/>
      <c r="E590" s="17"/>
      <c r="F590" s="17"/>
      <c r="G590" s="39"/>
      <c r="H590" s="74"/>
      <c r="I590" s="17"/>
      <c r="J590" s="17"/>
      <c r="K590" s="17"/>
      <c r="L590" s="39"/>
      <c r="M590" s="17"/>
      <c r="N590" s="74"/>
      <c r="O590" s="74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ht="15.6" customHeight="1">
      <c r="A591" s="17"/>
      <c r="B591" s="74"/>
      <c r="C591" s="17"/>
      <c r="D591" s="17"/>
      <c r="E591" s="17"/>
      <c r="F591" s="17"/>
      <c r="G591" s="39"/>
      <c r="H591" s="74"/>
      <c r="I591" s="17"/>
      <c r="J591" s="17"/>
      <c r="K591" s="17"/>
      <c r="L591" s="39"/>
      <c r="M591" s="17"/>
      <c r="N591" s="74"/>
      <c r="O591" s="74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ht="15.6" customHeight="1">
      <c r="A592" s="17"/>
      <c r="B592" s="74"/>
      <c r="C592" s="17"/>
      <c r="D592" s="17"/>
      <c r="E592" s="17"/>
      <c r="F592" s="17"/>
      <c r="G592" s="39"/>
      <c r="H592" s="74"/>
      <c r="I592" s="17"/>
      <c r="J592" s="17"/>
      <c r="K592" s="17"/>
      <c r="L592" s="39"/>
      <c r="M592" s="17"/>
      <c r="N592" s="74"/>
      <c r="O592" s="74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ht="15.6" customHeight="1">
      <c r="A593" s="17"/>
      <c r="B593" s="74"/>
      <c r="C593" s="17"/>
      <c r="D593" s="17"/>
      <c r="E593" s="17"/>
      <c r="F593" s="17"/>
      <c r="G593" s="39"/>
      <c r="H593" s="74"/>
      <c r="I593" s="17"/>
      <c r="J593" s="17"/>
      <c r="K593" s="17"/>
      <c r="L593" s="39"/>
      <c r="M593" s="17"/>
      <c r="N593" s="74"/>
      <c r="O593" s="74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ht="15.6" customHeight="1">
      <c r="A594" s="17"/>
      <c r="B594" s="74"/>
      <c r="C594" s="17"/>
      <c r="D594" s="17"/>
      <c r="E594" s="17"/>
      <c r="F594" s="17"/>
      <c r="G594" s="39"/>
      <c r="H594" s="74"/>
      <c r="I594" s="17"/>
      <c r="J594" s="17"/>
      <c r="K594" s="17"/>
      <c r="L594" s="39"/>
      <c r="M594" s="17"/>
      <c r="N594" s="74"/>
      <c r="O594" s="74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ht="15.6" customHeight="1">
      <c r="A595" s="17"/>
      <c r="B595" s="74"/>
      <c r="C595" s="17"/>
      <c r="D595" s="17"/>
      <c r="E595" s="17"/>
      <c r="F595" s="17"/>
      <c r="G595" s="39"/>
      <c r="H595" s="74"/>
      <c r="I595" s="17"/>
      <c r="J595" s="17"/>
      <c r="K595" s="17"/>
      <c r="L595" s="39"/>
      <c r="M595" s="17"/>
      <c r="N595" s="74"/>
      <c r="O595" s="74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ht="15.6" customHeight="1">
      <c r="A596" s="17"/>
      <c r="B596" s="74"/>
      <c r="C596" s="17"/>
      <c r="D596" s="17"/>
      <c r="E596" s="17"/>
      <c r="F596" s="17"/>
      <c r="G596" s="39"/>
      <c r="H596" s="74"/>
      <c r="I596" s="17"/>
      <c r="J596" s="17"/>
      <c r="K596" s="17"/>
      <c r="L596" s="39"/>
      <c r="M596" s="17"/>
      <c r="N596" s="74"/>
      <c r="O596" s="74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ht="15.6" customHeight="1">
      <c r="A597" s="17"/>
      <c r="B597" s="74"/>
      <c r="C597" s="17"/>
      <c r="D597" s="17"/>
      <c r="E597" s="17"/>
      <c r="F597" s="17"/>
      <c r="G597" s="39"/>
      <c r="H597" s="74"/>
      <c r="I597" s="17"/>
      <c r="J597" s="17"/>
      <c r="K597" s="17"/>
      <c r="L597" s="39"/>
      <c r="M597" s="17"/>
      <c r="N597" s="74"/>
      <c r="O597" s="74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ht="15.6" customHeight="1">
      <c r="A598" s="17"/>
      <c r="B598" s="74"/>
      <c r="C598" s="17"/>
      <c r="D598" s="17"/>
      <c r="E598" s="17"/>
      <c r="F598" s="17"/>
      <c r="G598" s="39"/>
      <c r="H598" s="74"/>
      <c r="I598" s="17"/>
      <c r="J598" s="17"/>
      <c r="K598" s="17"/>
      <c r="L598" s="39"/>
      <c r="M598" s="17"/>
      <c r="N598" s="74"/>
      <c r="O598" s="74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ht="15.6" customHeight="1">
      <c r="A599" s="17"/>
      <c r="B599" s="74"/>
      <c r="C599" s="17"/>
      <c r="D599" s="17"/>
      <c r="E599" s="17"/>
      <c r="F599" s="17"/>
      <c r="G599" s="39"/>
      <c r="H599" s="74"/>
      <c r="I599" s="17"/>
      <c r="J599" s="17"/>
      <c r="K599" s="17"/>
      <c r="L599" s="39"/>
      <c r="M599" s="17"/>
      <c r="N599" s="74"/>
      <c r="O599" s="74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ht="15.6" customHeight="1">
      <c r="A600" s="17"/>
      <c r="B600" s="74"/>
      <c r="C600" s="17"/>
      <c r="D600" s="17"/>
      <c r="E600" s="17"/>
      <c r="F600" s="17"/>
      <c r="G600" s="39"/>
      <c r="H600" s="74"/>
      <c r="I600" s="17"/>
      <c r="J600" s="17"/>
      <c r="K600" s="17"/>
      <c r="L600" s="39"/>
      <c r="M600" s="17"/>
      <c r="N600" s="74"/>
      <c r="O600" s="74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ht="15.6" customHeight="1">
      <c r="A601" s="17"/>
      <c r="B601" s="74"/>
      <c r="C601" s="17"/>
      <c r="D601" s="17"/>
      <c r="E601" s="17"/>
      <c r="F601" s="17"/>
      <c r="G601" s="39"/>
      <c r="H601" s="74"/>
      <c r="I601" s="17"/>
      <c r="J601" s="17"/>
      <c r="K601" s="17"/>
      <c r="L601" s="39"/>
      <c r="M601" s="17"/>
      <c r="N601" s="74"/>
      <c r="O601" s="74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ht="15.6" customHeight="1">
      <c r="A602" s="17"/>
      <c r="B602" s="74"/>
      <c r="C602" s="17"/>
      <c r="D602" s="17"/>
      <c r="E602" s="17"/>
      <c r="F602" s="17"/>
      <c r="G602" s="39"/>
      <c r="H602" s="74"/>
      <c r="I602" s="17"/>
      <c r="J602" s="17"/>
      <c r="K602" s="17"/>
      <c r="L602" s="39"/>
      <c r="M602" s="17"/>
      <c r="N602" s="74"/>
      <c r="O602" s="74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ht="15.6" customHeight="1">
      <c r="A603" s="17"/>
      <c r="B603" s="74"/>
      <c r="C603" s="17"/>
      <c r="D603" s="17"/>
      <c r="E603" s="17"/>
      <c r="F603" s="17"/>
      <c r="G603" s="39"/>
      <c r="H603" s="74"/>
      <c r="I603" s="17"/>
      <c r="J603" s="17"/>
      <c r="K603" s="17"/>
      <c r="L603" s="39"/>
      <c r="M603" s="17"/>
      <c r="N603" s="74"/>
      <c r="O603" s="74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ht="15.6" customHeight="1">
      <c r="A604" s="17"/>
      <c r="B604" s="74"/>
      <c r="C604" s="17"/>
      <c r="D604" s="17"/>
      <c r="E604" s="17"/>
      <c r="F604" s="17"/>
      <c r="G604" s="39"/>
      <c r="H604" s="74"/>
      <c r="I604" s="17"/>
      <c r="J604" s="17"/>
      <c r="K604" s="17"/>
      <c r="L604" s="39"/>
      <c r="M604" s="17"/>
      <c r="N604" s="74"/>
      <c r="O604" s="74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ht="15.6" customHeight="1">
      <c r="A605" s="17"/>
      <c r="B605" s="74"/>
      <c r="C605" s="17"/>
      <c r="D605" s="17"/>
      <c r="E605" s="17"/>
      <c r="F605" s="17"/>
      <c r="G605" s="39"/>
      <c r="H605" s="74"/>
      <c r="I605" s="17"/>
      <c r="J605" s="17"/>
      <c r="K605" s="17"/>
      <c r="L605" s="39"/>
      <c r="M605" s="17"/>
      <c r="N605" s="74"/>
      <c r="O605" s="74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ht="15.6" customHeight="1">
      <c r="A606" s="17"/>
      <c r="B606" s="74"/>
      <c r="C606" s="17"/>
      <c r="D606" s="17"/>
      <c r="E606" s="17"/>
      <c r="F606" s="17"/>
      <c r="G606" s="39"/>
      <c r="H606" s="74"/>
      <c r="I606" s="17"/>
      <c r="J606" s="17"/>
      <c r="K606" s="17"/>
      <c r="L606" s="39"/>
      <c r="M606" s="17"/>
      <c r="N606" s="74"/>
      <c r="O606" s="74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ht="15.6" customHeight="1">
      <c r="A607" s="17"/>
      <c r="B607" s="74"/>
      <c r="C607" s="17"/>
      <c r="D607" s="17"/>
      <c r="E607" s="17"/>
      <c r="F607" s="17"/>
      <c r="G607" s="39"/>
      <c r="H607" s="74"/>
      <c r="I607" s="17"/>
      <c r="J607" s="17"/>
      <c r="K607" s="17"/>
      <c r="L607" s="39"/>
      <c r="M607" s="17"/>
      <c r="N607" s="74"/>
      <c r="O607" s="74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ht="15.6" customHeight="1">
      <c r="A608" s="17"/>
      <c r="B608" s="74"/>
      <c r="C608" s="17"/>
      <c r="D608" s="17"/>
      <c r="E608" s="17"/>
      <c r="F608" s="17"/>
      <c r="G608" s="39"/>
      <c r="H608" s="74"/>
      <c r="I608" s="17"/>
      <c r="J608" s="17"/>
      <c r="K608" s="17"/>
      <c r="L608" s="39"/>
      <c r="M608" s="17"/>
      <c r="N608" s="74"/>
      <c r="O608" s="74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ht="15.6" customHeight="1">
      <c r="A609" s="17"/>
      <c r="B609" s="74"/>
      <c r="C609" s="17"/>
      <c r="D609" s="17"/>
      <c r="E609" s="17"/>
      <c r="F609" s="17"/>
      <c r="G609" s="39"/>
      <c r="H609" s="74"/>
      <c r="I609" s="17"/>
      <c r="J609" s="17"/>
      <c r="K609" s="17"/>
      <c r="L609" s="39"/>
      <c r="M609" s="17"/>
      <c r="N609" s="74"/>
      <c r="O609" s="74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ht="15.6" customHeight="1">
      <c r="A610" s="17"/>
      <c r="B610" s="74"/>
      <c r="C610" s="17"/>
      <c r="D610" s="17"/>
      <c r="E610" s="17"/>
      <c r="F610" s="17"/>
      <c r="G610" s="39"/>
      <c r="H610" s="74"/>
      <c r="I610" s="17"/>
      <c r="J610" s="17"/>
      <c r="K610" s="17"/>
      <c r="L610" s="39"/>
      <c r="M610" s="17"/>
      <c r="N610" s="74"/>
      <c r="O610" s="74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ht="15.6" customHeight="1">
      <c r="A611" s="17"/>
      <c r="B611" s="74"/>
      <c r="C611" s="17"/>
      <c r="D611" s="17"/>
      <c r="E611" s="17"/>
      <c r="F611" s="17"/>
      <c r="G611" s="39"/>
      <c r="H611" s="74"/>
      <c r="I611" s="17"/>
      <c r="J611" s="17"/>
      <c r="K611" s="17"/>
      <c r="L611" s="39"/>
      <c r="M611" s="17"/>
      <c r="N611" s="74"/>
      <c r="O611" s="74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ht="15.6" customHeight="1">
      <c r="A612" s="17"/>
      <c r="B612" s="74"/>
      <c r="C612" s="17"/>
      <c r="D612" s="17"/>
      <c r="E612" s="17"/>
      <c r="F612" s="17"/>
      <c r="G612" s="39"/>
      <c r="H612" s="74"/>
      <c r="I612" s="17"/>
      <c r="J612" s="17"/>
      <c r="K612" s="17"/>
      <c r="L612" s="39"/>
      <c r="M612" s="17"/>
      <c r="N612" s="74"/>
      <c r="O612" s="74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ht="15.6" customHeight="1">
      <c r="A613" s="17"/>
      <c r="B613" s="74"/>
      <c r="C613" s="17"/>
      <c r="D613" s="17"/>
      <c r="E613" s="17"/>
      <c r="F613" s="17"/>
      <c r="G613" s="39"/>
      <c r="H613" s="74"/>
      <c r="I613" s="17"/>
      <c r="J613" s="17"/>
      <c r="K613" s="17"/>
      <c r="L613" s="39"/>
      <c r="M613" s="17"/>
      <c r="N613" s="74"/>
      <c r="O613" s="74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ht="15.6" customHeight="1">
      <c r="A614" s="17"/>
      <c r="B614" s="74"/>
      <c r="C614" s="17"/>
      <c r="D614" s="17"/>
      <c r="E614" s="17"/>
      <c r="F614" s="17"/>
      <c r="G614" s="39"/>
      <c r="H614" s="74"/>
      <c r="I614" s="17"/>
      <c r="J614" s="17"/>
      <c r="K614" s="17"/>
      <c r="L614" s="39"/>
      <c r="M614" s="17"/>
      <c r="N614" s="74"/>
      <c r="O614" s="74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ht="15.6" customHeight="1">
      <c r="A615" s="17"/>
      <c r="B615" s="74"/>
      <c r="C615" s="17"/>
      <c r="D615" s="17"/>
      <c r="E615" s="17"/>
      <c r="F615" s="17"/>
      <c r="G615" s="39"/>
      <c r="H615" s="74"/>
      <c r="I615" s="17"/>
      <c r="J615" s="17"/>
      <c r="K615" s="17"/>
      <c r="L615" s="39"/>
      <c r="M615" s="17"/>
      <c r="N615" s="74"/>
      <c r="O615" s="74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ht="15.6" customHeight="1">
      <c r="A616" s="17"/>
      <c r="B616" s="74"/>
      <c r="C616" s="17"/>
      <c r="D616" s="17"/>
      <c r="E616" s="17"/>
      <c r="F616" s="17"/>
      <c r="G616" s="39"/>
      <c r="H616" s="74"/>
      <c r="I616" s="17"/>
      <c r="J616" s="17"/>
      <c r="K616" s="17"/>
      <c r="L616" s="39"/>
      <c r="M616" s="17"/>
      <c r="N616" s="74"/>
      <c r="O616" s="74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ht="15.6" customHeight="1">
      <c r="A617" s="17"/>
      <c r="B617" s="74"/>
      <c r="C617" s="17"/>
      <c r="D617" s="17"/>
      <c r="E617" s="17"/>
      <c r="F617" s="17"/>
      <c r="G617" s="39"/>
      <c r="H617" s="74"/>
      <c r="I617" s="17"/>
      <c r="J617" s="17"/>
      <c r="K617" s="17"/>
      <c r="L617" s="39"/>
      <c r="M617" s="17"/>
      <c r="N617" s="74"/>
      <c r="O617" s="74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ht="15.6" customHeight="1">
      <c r="A618" s="17"/>
      <c r="B618" s="74"/>
      <c r="C618" s="17"/>
      <c r="D618" s="17"/>
      <c r="E618" s="17"/>
      <c r="F618" s="17"/>
      <c r="G618" s="39"/>
      <c r="H618" s="74"/>
      <c r="I618" s="17"/>
      <c r="J618" s="17"/>
      <c r="K618" s="17"/>
      <c r="L618" s="39"/>
      <c r="M618" s="17"/>
      <c r="N618" s="74"/>
      <c r="O618" s="74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ht="15.6" customHeight="1">
      <c r="A619" s="17"/>
      <c r="B619" s="74"/>
      <c r="C619" s="17"/>
      <c r="D619" s="17"/>
      <c r="E619" s="17"/>
      <c r="F619" s="17"/>
      <c r="G619" s="39"/>
      <c r="H619" s="74"/>
      <c r="I619" s="17"/>
      <c r="J619" s="17"/>
      <c r="K619" s="17"/>
      <c r="L619" s="39"/>
      <c r="M619" s="17"/>
      <c r="N619" s="74"/>
      <c r="O619" s="74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ht="15.6" customHeight="1">
      <c r="A620" s="17"/>
      <c r="B620" s="74"/>
      <c r="C620" s="17"/>
      <c r="D620" s="17"/>
      <c r="E620" s="17"/>
      <c r="F620" s="17"/>
      <c r="G620" s="39"/>
      <c r="H620" s="74"/>
      <c r="I620" s="17"/>
      <c r="J620" s="17"/>
      <c r="K620" s="17"/>
      <c r="L620" s="39"/>
      <c r="M620" s="17"/>
      <c r="N620" s="74"/>
      <c r="O620" s="74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ht="15.6" customHeight="1">
      <c r="A621" s="17"/>
      <c r="B621" s="74"/>
      <c r="C621" s="17"/>
      <c r="D621" s="17"/>
      <c r="E621" s="17"/>
      <c r="F621" s="17"/>
      <c r="G621" s="39"/>
      <c r="H621" s="74"/>
      <c r="I621" s="17"/>
      <c r="J621" s="17"/>
      <c r="K621" s="17"/>
      <c r="L621" s="39"/>
      <c r="M621" s="17"/>
      <c r="N621" s="74"/>
      <c r="O621" s="74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ht="15.6" customHeight="1">
      <c r="A622" s="17"/>
      <c r="B622" s="74"/>
      <c r="C622" s="17"/>
      <c r="D622" s="17"/>
      <c r="E622" s="17"/>
      <c r="F622" s="17"/>
      <c r="G622" s="39"/>
      <c r="H622" s="74"/>
      <c r="I622" s="17"/>
      <c r="J622" s="17"/>
      <c r="K622" s="17"/>
      <c r="L622" s="39"/>
      <c r="M622" s="17"/>
      <c r="N622" s="74"/>
      <c r="O622" s="74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ht="15.6" customHeight="1">
      <c r="A623" s="17"/>
      <c r="B623" s="74"/>
      <c r="C623" s="17"/>
      <c r="D623" s="17"/>
      <c r="E623" s="17"/>
      <c r="F623" s="17"/>
      <c r="G623" s="39"/>
      <c r="H623" s="74"/>
      <c r="I623" s="17"/>
      <c r="J623" s="17"/>
      <c r="K623" s="17"/>
      <c r="L623" s="39"/>
      <c r="M623" s="17"/>
      <c r="N623" s="74"/>
      <c r="O623" s="74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ht="15.6" customHeight="1">
      <c r="A624" s="17"/>
      <c r="B624" s="74"/>
      <c r="C624" s="17"/>
      <c r="D624" s="17"/>
      <c r="E624" s="17"/>
      <c r="F624" s="17"/>
      <c r="G624" s="39"/>
      <c r="H624" s="74"/>
      <c r="I624" s="17"/>
      <c r="J624" s="17"/>
      <c r="K624" s="17"/>
      <c r="L624" s="39"/>
      <c r="M624" s="17"/>
      <c r="N624" s="74"/>
      <c r="O624" s="74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ht="15.6" customHeight="1">
      <c r="A625" s="17"/>
      <c r="B625" s="74"/>
      <c r="C625" s="17"/>
      <c r="D625" s="17"/>
      <c r="E625" s="17"/>
      <c r="F625" s="17"/>
      <c r="G625" s="39"/>
      <c r="H625" s="74"/>
      <c r="I625" s="17"/>
      <c r="J625" s="17"/>
      <c r="K625" s="17"/>
      <c r="L625" s="39"/>
      <c r="M625" s="17"/>
      <c r="N625" s="74"/>
      <c r="O625" s="74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ht="15.6" customHeight="1">
      <c r="A626" s="17"/>
      <c r="B626" s="74"/>
      <c r="C626" s="17"/>
      <c r="D626" s="17"/>
      <c r="E626" s="17"/>
      <c r="F626" s="17"/>
      <c r="G626" s="39"/>
      <c r="H626" s="74"/>
      <c r="I626" s="17"/>
      <c r="J626" s="17"/>
      <c r="K626" s="17"/>
      <c r="L626" s="39"/>
      <c r="M626" s="17"/>
      <c r="N626" s="74"/>
      <c r="O626" s="74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ht="15.6" customHeight="1">
      <c r="A627" s="17"/>
      <c r="B627" s="74"/>
      <c r="C627" s="17"/>
      <c r="D627" s="17"/>
      <c r="E627" s="17"/>
      <c r="F627" s="17"/>
      <c r="G627" s="39"/>
      <c r="H627" s="74"/>
      <c r="I627" s="17"/>
      <c r="J627" s="17"/>
      <c r="K627" s="17"/>
      <c r="L627" s="39"/>
      <c r="M627" s="17"/>
      <c r="N627" s="74"/>
      <c r="O627" s="74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ht="15.6" customHeight="1">
      <c r="A628" s="17"/>
      <c r="B628" s="74"/>
      <c r="C628" s="17"/>
      <c r="D628" s="17"/>
      <c r="E628" s="17"/>
      <c r="F628" s="17"/>
      <c r="G628" s="39"/>
      <c r="H628" s="74"/>
      <c r="I628" s="17"/>
      <c r="J628" s="17"/>
      <c r="K628" s="17"/>
      <c r="L628" s="39"/>
      <c r="M628" s="17"/>
      <c r="N628" s="74"/>
      <c r="O628" s="74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ht="15.6" customHeight="1">
      <c r="A629" s="17"/>
      <c r="B629" s="74"/>
      <c r="C629" s="17"/>
      <c r="D629" s="17"/>
      <c r="E629" s="17"/>
      <c r="F629" s="17"/>
      <c r="G629" s="39"/>
      <c r="H629" s="74"/>
      <c r="I629" s="17"/>
      <c r="J629" s="17"/>
      <c r="K629" s="17"/>
      <c r="L629" s="39"/>
      <c r="M629" s="17"/>
      <c r="N629" s="74"/>
      <c r="O629" s="74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ht="15.6" customHeight="1">
      <c r="A630" s="17"/>
      <c r="B630" s="74"/>
      <c r="C630" s="17"/>
      <c r="D630" s="17"/>
      <c r="E630" s="17"/>
      <c r="F630" s="17"/>
      <c r="G630" s="39"/>
      <c r="H630" s="74"/>
      <c r="I630" s="17"/>
      <c r="J630" s="17"/>
      <c r="K630" s="17"/>
      <c r="L630" s="39"/>
      <c r="M630" s="17"/>
      <c r="N630" s="74"/>
      <c r="O630" s="74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ht="15.6" customHeight="1">
      <c r="A631" s="17"/>
      <c r="B631" s="74"/>
      <c r="C631" s="17"/>
      <c r="D631" s="17"/>
      <c r="E631" s="17"/>
      <c r="F631" s="17"/>
      <c r="G631" s="39"/>
      <c r="H631" s="74"/>
      <c r="I631" s="17"/>
      <c r="J631" s="17"/>
      <c r="K631" s="17"/>
      <c r="L631" s="39"/>
      <c r="M631" s="17"/>
      <c r="N631" s="74"/>
      <c r="O631" s="74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ht="15.6" customHeight="1">
      <c r="A632" s="17"/>
      <c r="B632" s="74"/>
      <c r="C632" s="17"/>
      <c r="D632" s="17"/>
      <c r="E632" s="17"/>
      <c r="F632" s="17"/>
      <c r="G632" s="39"/>
      <c r="H632" s="74"/>
      <c r="I632" s="17"/>
      <c r="J632" s="17"/>
      <c r="K632" s="17"/>
      <c r="L632" s="39"/>
      <c r="M632" s="17"/>
      <c r="N632" s="74"/>
      <c r="O632" s="74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ht="15.6" customHeight="1">
      <c r="A633" s="17"/>
      <c r="B633" s="74"/>
      <c r="C633" s="17"/>
      <c r="D633" s="17"/>
      <c r="E633" s="17"/>
      <c r="F633" s="17"/>
      <c r="G633" s="39"/>
      <c r="H633" s="74"/>
      <c r="I633" s="17"/>
      <c r="J633" s="17"/>
      <c r="K633" s="17"/>
      <c r="L633" s="39"/>
      <c r="M633" s="17"/>
      <c r="N633" s="74"/>
      <c r="O633" s="74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ht="15.6" customHeight="1">
      <c r="A634" s="17"/>
      <c r="B634" s="74"/>
      <c r="C634" s="17"/>
      <c r="D634" s="17"/>
      <c r="E634" s="17"/>
      <c r="F634" s="17"/>
      <c r="G634" s="39"/>
      <c r="H634" s="74"/>
      <c r="I634" s="17"/>
      <c r="J634" s="17"/>
      <c r="K634" s="17"/>
      <c r="L634" s="39"/>
      <c r="M634" s="17"/>
      <c r="N634" s="74"/>
      <c r="O634" s="74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ht="15.6" customHeight="1">
      <c r="A635" s="17"/>
      <c r="B635" s="74"/>
      <c r="C635" s="17"/>
      <c r="D635" s="17"/>
      <c r="E635" s="17"/>
      <c r="F635" s="17"/>
      <c r="G635" s="39"/>
      <c r="H635" s="74"/>
      <c r="I635" s="17"/>
      <c r="J635" s="17"/>
      <c r="K635" s="17"/>
      <c r="L635" s="39"/>
      <c r="M635" s="17"/>
      <c r="N635" s="74"/>
      <c r="O635" s="74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ht="15.6" customHeight="1">
      <c r="A636" s="17"/>
      <c r="B636" s="74"/>
      <c r="C636" s="17"/>
      <c r="D636" s="17"/>
      <c r="E636" s="17"/>
      <c r="F636" s="17"/>
      <c r="G636" s="39"/>
      <c r="H636" s="74"/>
      <c r="I636" s="17"/>
      <c r="J636" s="17"/>
      <c r="K636" s="17"/>
      <c r="L636" s="39"/>
      <c r="M636" s="17"/>
      <c r="N636" s="74"/>
      <c r="O636" s="74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ht="15.6" customHeight="1">
      <c r="A637" s="17"/>
      <c r="B637" s="74"/>
      <c r="C637" s="17"/>
      <c r="D637" s="17"/>
      <c r="E637" s="17"/>
      <c r="F637" s="17"/>
      <c r="G637" s="39"/>
      <c r="H637" s="74"/>
      <c r="I637" s="17"/>
      <c r="J637" s="17"/>
      <c r="K637" s="17"/>
      <c r="L637" s="39"/>
      <c r="M637" s="17"/>
      <c r="N637" s="74"/>
      <c r="O637" s="74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ht="15.6" customHeight="1">
      <c r="A638" s="17"/>
      <c r="B638" s="74"/>
      <c r="C638" s="17"/>
      <c r="D638" s="17"/>
      <c r="E638" s="17"/>
      <c r="F638" s="17"/>
      <c r="G638" s="39"/>
      <c r="H638" s="74"/>
      <c r="I638" s="17"/>
      <c r="J638" s="17"/>
      <c r="K638" s="17"/>
      <c r="L638" s="39"/>
      <c r="M638" s="17"/>
      <c r="N638" s="74"/>
      <c r="O638" s="74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ht="15.6" customHeight="1">
      <c r="A639" s="17"/>
      <c r="B639" s="74"/>
      <c r="C639" s="17"/>
      <c r="D639" s="17"/>
      <c r="E639" s="17"/>
      <c r="F639" s="17"/>
      <c r="G639" s="39"/>
      <c r="H639" s="74"/>
      <c r="I639" s="17"/>
      <c r="J639" s="17"/>
      <c r="K639" s="17"/>
      <c r="L639" s="39"/>
      <c r="M639" s="17"/>
      <c r="N639" s="74"/>
      <c r="O639" s="74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ht="15.6" customHeight="1">
      <c r="A640" s="17"/>
      <c r="B640" s="74"/>
      <c r="C640" s="17"/>
      <c r="D640" s="17"/>
      <c r="E640" s="17"/>
      <c r="F640" s="17"/>
      <c r="G640" s="39"/>
      <c r="H640" s="74"/>
      <c r="I640" s="17"/>
      <c r="J640" s="17"/>
      <c r="K640" s="17"/>
      <c r="L640" s="39"/>
      <c r="M640" s="17"/>
      <c r="N640" s="74"/>
      <c r="O640" s="74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ht="15.6" customHeight="1">
      <c r="A641" s="17"/>
      <c r="B641" s="74"/>
      <c r="C641" s="17"/>
      <c r="D641" s="17"/>
      <c r="E641" s="17"/>
      <c r="F641" s="17"/>
      <c r="G641" s="39"/>
      <c r="H641" s="74"/>
      <c r="I641" s="17"/>
      <c r="J641" s="17"/>
      <c r="K641" s="17"/>
      <c r="L641" s="39"/>
      <c r="M641" s="17"/>
      <c r="N641" s="74"/>
      <c r="O641" s="74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ht="15.6" customHeight="1">
      <c r="A642" s="17"/>
      <c r="B642" s="74"/>
      <c r="C642" s="17"/>
      <c r="D642" s="17"/>
      <c r="E642" s="17"/>
      <c r="F642" s="17"/>
      <c r="G642" s="39"/>
      <c r="H642" s="74"/>
      <c r="I642" s="17"/>
      <c r="J642" s="17"/>
      <c r="K642" s="17"/>
      <c r="L642" s="39"/>
      <c r="M642" s="17"/>
      <c r="N642" s="74"/>
      <c r="O642" s="74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ht="15.6" customHeight="1">
      <c r="A643" s="17"/>
      <c r="B643" s="74"/>
      <c r="C643" s="17"/>
      <c r="D643" s="17"/>
      <c r="E643" s="17"/>
      <c r="F643" s="17"/>
      <c r="G643" s="39"/>
      <c r="H643" s="74"/>
      <c r="I643" s="17"/>
      <c r="J643" s="17"/>
      <c r="K643" s="17"/>
      <c r="L643" s="39"/>
      <c r="M643" s="17"/>
      <c r="N643" s="74"/>
      <c r="O643" s="74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ht="15.6" customHeight="1">
      <c r="A644" s="17"/>
      <c r="B644" s="74"/>
      <c r="C644" s="17"/>
      <c r="D644" s="17"/>
      <c r="E644" s="17"/>
      <c r="F644" s="17"/>
      <c r="G644" s="39"/>
      <c r="H644" s="74"/>
      <c r="I644" s="17"/>
      <c r="J644" s="17"/>
      <c r="K644" s="17"/>
      <c r="L644" s="39"/>
      <c r="M644" s="17"/>
      <c r="N644" s="74"/>
      <c r="O644" s="74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ht="15.6" customHeight="1">
      <c r="A645" s="17"/>
      <c r="B645" s="74"/>
      <c r="C645" s="17"/>
      <c r="D645" s="17"/>
      <c r="E645" s="17"/>
      <c r="F645" s="17"/>
      <c r="G645" s="39"/>
      <c r="H645" s="74"/>
      <c r="I645" s="17"/>
      <c r="J645" s="17"/>
      <c r="K645" s="17"/>
      <c r="L645" s="39"/>
      <c r="M645" s="17"/>
      <c r="N645" s="74"/>
      <c r="O645" s="74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ht="15.6" customHeight="1">
      <c r="A646" s="17"/>
      <c r="B646" s="74"/>
      <c r="C646" s="17"/>
      <c r="D646" s="17"/>
      <c r="E646" s="17"/>
      <c r="F646" s="17"/>
      <c r="G646" s="39"/>
      <c r="H646" s="74"/>
      <c r="I646" s="17"/>
      <c r="J646" s="17"/>
      <c r="K646" s="17"/>
      <c r="L646" s="39"/>
      <c r="M646" s="17"/>
      <c r="N646" s="74"/>
      <c r="O646" s="74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ht="15.6" customHeight="1">
      <c r="A647" s="17"/>
      <c r="B647" s="74"/>
      <c r="C647" s="17"/>
      <c r="D647" s="17"/>
      <c r="E647" s="17"/>
      <c r="F647" s="17"/>
      <c r="G647" s="39"/>
      <c r="H647" s="74"/>
      <c r="I647" s="17"/>
      <c r="J647" s="17"/>
      <c r="K647" s="17"/>
      <c r="L647" s="39"/>
      <c r="M647" s="17"/>
      <c r="N647" s="74"/>
      <c r="O647" s="74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ht="15.6" customHeight="1">
      <c r="A648" s="17"/>
      <c r="B648" s="74"/>
      <c r="C648" s="17"/>
      <c r="D648" s="17"/>
      <c r="E648" s="17"/>
      <c r="F648" s="17"/>
      <c r="G648" s="39"/>
      <c r="H648" s="74"/>
      <c r="I648" s="17"/>
      <c r="J648" s="17"/>
      <c r="K648" s="17"/>
      <c r="L648" s="39"/>
      <c r="M648" s="17"/>
      <c r="N648" s="74"/>
      <c r="O648" s="74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ht="15.6" customHeight="1">
      <c r="A649" s="17"/>
      <c r="B649" s="74"/>
      <c r="C649" s="17"/>
      <c r="D649" s="17"/>
      <c r="E649" s="17"/>
      <c r="F649" s="17"/>
      <c r="G649" s="39"/>
      <c r="H649" s="74"/>
      <c r="I649" s="17"/>
      <c r="J649" s="17"/>
      <c r="K649" s="17"/>
      <c r="L649" s="39"/>
      <c r="M649" s="17"/>
      <c r="N649" s="74"/>
      <c r="O649" s="74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ht="15.6" customHeight="1">
      <c r="A650" s="17"/>
      <c r="B650" s="74"/>
      <c r="C650" s="17"/>
      <c r="D650" s="17"/>
      <c r="E650" s="17"/>
      <c r="F650" s="17"/>
      <c r="G650" s="39"/>
      <c r="H650" s="74"/>
      <c r="I650" s="17"/>
      <c r="J650" s="17"/>
      <c r="K650" s="17"/>
      <c r="L650" s="39"/>
      <c r="M650" s="17"/>
      <c r="N650" s="74"/>
      <c r="O650" s="74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ht="15.6" customHeight="1">
      <c r="A651" s="17"/>
      <c r="B651" s="74"/>
      <c r="C651" s="17"/>
      <c r="D651" s="17"/>
      <c r="E651" s="17"/>
      <c r="F651" s="17"/>
      <c r="G651" s="39"/>
      <c r="H651" s="74"/>
      <c r="I651" s="17"/>
      <c r="J651" s="17"/>
      <c r="K651" s="17"/>
      <c r="L651" s="39"/>
      <c r="M651" s="17"/>
      <c r="N651" s="74"/>
      <c r="O651" s="74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ht="15.6" customHeight="1">
      <c r="A652" s="17"/>
      <c r="B652" s="74"/>
      <c r="C652" s="17"/>
      <c r="D652" s="17"/>
      <c r="E652" s="17"/>
      <c r="F652" s="17"/>
      <c r="G652" s="39"/>
      <c r="H652" s="74"/>
      <c r="I652" s="17"/>
      <c r="J652" s="17"/>
      <c r="K652" s="17"/>
      <c r="L652" s="39"/>
      <c r="M652" s="17"/>
      <c r="N652" s="74"/>
      <c r="O652" s="74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ht="15.6" customHeight="1">
      <c r="A653" s="17"/>
      <c r="B653" s="74"/>
      <c r="C653" s="17"/>
      <c r="D653" s="17"/>
      <c r="E653" s="17"/>
      <c r="F653" s="17"/>
      <c r="G653" s="39"/>
      <c r="H653" s="74"/>
      <c r="I653" s="17"/>
      <c r="J653" s="17"/>
      <c r="K653" s="17"/>
      <c r="L653" s="39"/>
      <c r="M653" s="17"/>
      <c r="N653" s="74"/>
      <c r="O653" s="74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ht="15.6" customHeight="1">
      <c r="A654" s="17"/>
      <c r="B654" s="74"/>
      <c r="C654" s="17"/>
      <c r="D654" s="17"/>
      <c r="E654" s="17"/>
      <c r="F654" s="17"/>
      <c r="G654" s="39"/>
      <c r="H654" s="74"/>
      <c r="I654" s="17"/>
      <c r="J654" s="17"/>
      <c r="K654" s="17"/>
      <c r="L654" s="39"/>
      <c r="M654" s="17"/>
      <c r="N654" s="74"/>
      <c r="O654" s="74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ht="15.6" customHeight="1">
      <c r="A655" s="17"/>
      <c r="B655" s="74"/>
      <c r="C655" s="17"/>
      <c r="D655" s="17"/>
      <c r="E655" s="17"/>
      <c r="F655" s="17"/>
      <c r="G655" s="39"/>
      <c r="H655" s="74"/>
      <c r="I655" s="17"/>
      <c r="J655" s="17"/>
      <c r="K655" s="17"/>
      <c r="L655" s="39"/>
      <c r="M655" s="17"/>
      <c r="N655" s="74"/>
      <c r="O655" s="74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ht="15.6" customHeight="1">
      <c r="A656" s="17"/>
      <c r="B656" s="74"/>
      <c r="C656" s="17"/>
      <c r="D656" s="17"/>
      <c r="E656" s="17"/>
      <c r="F656" s="17"/>
      <c r="G656" s="39"/>
      <c r="H656" s="74"/>
      <c r="I656" s="17"/>
      <c r="J656" s="17"/>
      <c r="K656" s="17"/>
      <c r="L656" s="39"/>
      <c r="M656" s="17"/>
      <c r="N656" s="74"/>
      <c r="O656" s="74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ht="15.6" customHeight="1">
      <c r="A657" s="17"/>
      <c r="B657" s="74"/>
      <c r="C657" s="17"/>
      <c r="D657" s="17"/>
      <c r="E657" s="17"/>
      <c r="F657" s="17"/>
      <c r="G657" s="39"/>
      <c r="H657" s="74"/>
      <c r="I657" s="17"/>
      <c r="J657" s="17"/>
      <c r="K657" s="17"/>
      <c r="L657" s="39"/>
      <c r="M657" s="17"/>
      <c r="N657" s="74"/>
      <c r="O657" s="74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ht="15.6" customHeight="1">
      <c r="A658" s="17"/>
      <c r="B658" s="74"/>
      <c r="C658" s="17"/>
      <c r="D658" s="17"/>
      <c r="E658" s="17"/>
      <c r="F658" s="17"/>
      <c r="G658" s="39"/>
      <c r="H658" s="74"/>
      <c r="I658" s="17"/>
      <c r="J658" s="17"/>
      <c r="K658" s="17"/>
      <c r="L658" s="39"/>
      <c r="M658" s="17"/>
      <c r="N658" s="74"/>
      <c r="O658" s="74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ht="15.6" customHeight="1">
      <c r="A659" s="17"/>
      <c r="B659" s="74"/>
      <c r="C659" s="17"/>
      <c r="D659" s="17"/>
      <c r="E659" s="17"/>
      <c r="F659" s="17"/>
      <c r="G659" s="39"/>
      <c r="H659" s="74"/>
      <c r="I659" s="17"/>
      <c r="J659" s="17"/>
      <c r="K659" s="17"/>
      <c r="L659" s="39"/>
      <c r="M659" s="17"/>
      <c r="N659" s="74"/>
      <c r="O659" s="74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ht="15.6" customHeight="1">
      <c r="A660" s="17"/>
      <c r="B660" s="74"/>
      <c r="C660" s="17"/>
      <c r="D660" s="17"/>
      <c r="E660" s="17"/>
      <c r="F660" s="17"/>
      <c r="G660" s="39"/>
      <c r="H660" s="74"/>
      <c r="I660" s="17"/>
      <c r="J660" s="17"/>
      <c r="K660" s="17"/>
      <c r="L660" s="39"/>
      <c r="M660" s="17"/>
      <c r="N660" s="74"/>
      <c r="O660" s="74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ht="15.6" customHeight="1">
      <c r="A661" s="17"/>
      <c r="B661" s="74"/>
      <c r="C661" s="17"/>
      <c r="D661" s="17"/>
      <c r="E661" s="17"/>
      <c r="F661" s="17"/>
      <c r="G661" s="39"/>
      <c r="H661" s="74"/>
      <c r="I661" s="17"/>
      <c r="J661" s="17"/>
      <c r="K661" s="17"/>
      <c r="L661" s="39"/>
      <c r="M661" s="17"/>
      <c r="N661" s="74"/>
      <c r="O661" s="74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ht="15.6" customHeight="1">
      <c r="A662" s="17"/>
      <c r="B662" s="74"/>
      <c r="C662" s="17"/>
      <c r="D662" s="17"/>
      <c r="E662" s="17"/>
      <c r="F662" s="17"/>
      <c r="G662" s="39"/>
      <c r="H662" s="74"/>
      <c r="I662" s="17"/>
      <c r="J662" s="17"/>
      <c r="K662" s="17"/>
      <c r="L662" s="39"/>
      <c r="M662" s="17"/>
      <c r="N662" s="74"/>
      <c r="O662" s="74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ht="15.6" customHeight="1">
      <c r="A663" s="17"/>
      <c r="B663" s="74"/>
      <c r="C663" s="17"/>
      <c r="D663" s="17"/>
      <c r="E663" s="17"/>
      <c r="F663" s="17"/>
      <c r="G663" s="39"/>
      <c r="H663" s="74"/>
      <c r="I663" s="17"/>
      <c r="J663" s="17"/>
      <c r="K663" s="17"/>
      <c r="L663" s="39"/>
      <c r="M663" s="17"/>
      <c r="N663" s="74"/>
      <c r="O663" s="74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ht="15.6" customHeight="1">
      <c r="A664" s="17"/>
      <c r="B664" s="74"/>
      <c r="C664" s="17"/>
      <c r="D664" s="17"/>
      <c r="E664" s="17"/>
      <c r="F664" s="17"/>
      <c r="G664" s="39"/>
      <c r="H664" s="74"/>
      <c r="I664" s="17"/>
      <c r="J664" s="17"/>
      <c r="K664" s="17"/>
      <c r="L664" s="39"/>
      <c r="M664" s="17"/>
      <c r="N664" s="74"/>
      <c r="O664" s="74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ht="15.6" customHeight="1">
      <c r="A665" s="17"/>
      <c r="B665" s="74"/>
      <c r="C665" s="17"/>
      <c r="D665" s="17"/>
      <c r="E665" s="17"/>
      <c r="F665" s="17"/>
      <c r="G665" s="39"/>
      <c r="H665" s="74"/>
      <c r="I665" s="17"/>
      <c r="J665" s="17"/>
      <c r="K665" s="17"/>
      <c r="L665" s="39"/>
      <c r="M665" s="17"/>
      <c r="N665" s="74"/>
      <c r="O665" s="74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ht="15.6" customHeight="1">
      <c r="A666" s="17"/>
      <c r="B666" s="74"/>
      <c r="C666" s="17"/>
      <c r="D666" s="17"/>
      <c r="E666" s="17"/>
      <c r="F666" s="17"/>
      <c r="G666" s="39"/>
      <c r="H666" s="74"/>
      <c r="I666" s="17"/>
      <c r="J666" s="17"/>
      <c r="K666" s="17"/>
      <c r="L666" s="39"/>
      <c r="M666" s="17"/>
      <c r="N666" s="74"/>
      <c r="O666" s="74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ht="15.6" customHeight="1">
      <c r="A667" s="17"/>
      <c r="B667" s="74"/>
      <c r="C667" s="17"/>
      <c r="D667" s="17"/>
      <c r="E667" s="17"/>
      <c r="F667" s="17"/>
      <c r="G667" s="39"/>
      <c r="H667" s="74"/>
      <c r="I667" s="17"/>
      <c r="J667" s="17"/>
      <c r="K667" s="17"/>
      <c r="L667" s="39"/>
      <c r="M667" s="17"/>
      <c r="N667" s="74"/>
      <c r="O667" s="74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ht="15.6" customHeight="1">
      <c r="A668" s="17"/>
      <c r="B668" s="74"/>
      <c r="C668" s="17"/>
      <c r="D668" s="17"/>
      <c r="E668" s="17"/>
      <c r="F668" s="17"/>
      <c r="G668" s="39"/>
      <c r="H668" s="74"/>
      <c r="I668" s="17"/>
      <c r="J668" s="17"/>
      <c r="K668" s="17"/>
      <c r="L668" s="39"/>
      <c r="M668" s="17"/>
      <c r="N668" s="74"/>
      <c r="O668" s="74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ht="15.6" customHeight="1">
      <c r="A669" s="17"/>
      <c r="B669" s="74"/>
      <c r="C669" s="17"/>
      <c r="D669" s="17"/>
      <c r="E669" s="17"/>
      <c r="F669" s="17"/>
      <c r="G669" s="39"/>
      <c r="H669" s="74"/>
      <c r="I669" s="17"/>
      <c r="J669" s="17"/>
      <c r="K669" s="17"/>
      <c r="L669" s="39"/>
      <c r="M669" s="17"/>
      <c r="N669" s="74"/>
      <c r="O669" s="74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ht="15.6" customHeight="1">
      <c r="A670" s="17"/>
      <c r="B670" s="74"/>
      <c r="C670" s="17"/>
      <c r="D670" s="17"/>
      <c r="E670" s="17"/>
      <c r="F670" s="17"/>
      <c r="G670" s="39"/>
      <c r="H670" s="74"/>
      <c r="I670" s="17"/>
      <c r="J670" s="17"/>
      <c r="K670" s="17"/>
      <c r="L670" s="39"/>
      <c r="M670" s="17"/>
      <c r="N670" s="74"/>
      <c r="O670" s="74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ht="15.6" customHeight="1">
      <c r="A671" s="17"/>
      <c r="B671" s="74"/>
      <c r="C671" s="17"/>
      <c r="D671" s="17"/>
      <c r="E671" s="17"/>
      <c r="F671" s="17"/>
      <c r="G671" s="39"/>
      <c r="H671" s="74"/>
      <c r="I671" s="17"/>
      <c r="J671" s="17"/>
      <c r="K671" s="17"/>
      <c r="L671" s="39"/>
      <c r="M671" s="17"/>
      <c r="N671" s="74"/>
      <c r="O671" s="74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ht="15.6" customHeight="1">
      <c r="A672" s="17"/>
      <c r="B672" s="74"/>
      <c r="C672" s="17"/>
      <c r="D672" s="17"/>
      <c r="E672" s="17"/>
      <c r="F672" s="17"/>
      <c r="G672" s="39"/>
      <c r="H672" s="74"/>
      <c r="I672" s="17"/>
      <c r="J672" s="17"/>
      <c r="K672" s="17"/>
      <c r="L672" s="39"/>
      <c r="M672" s="17"/>
      <c r="N672" s="74"/>
      <c r="O672" s="74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ht="15.6" customHeight="1">
      <c r="A673" s="17"/>
      <c r="B673" s="74"/>
      <c r="C673" s="17"/>
      <c r="D673" s="17"/>
      <c r="E673" s="17"/>
      <c r="F673" s="17"/>
      <c r="G673" s="39"/>
      <c r="H673" s="74"/>
      <c r="I673" s="17"/>
      <c r="J673" s="17"/>
      <c r="K673" s="17"/>
      <c r="L673" s="39"/>
      <c r="M673" s="17"/>
      <c r="N673" s="74"/>
      <c r="O673" s="74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ht="15.6" customHeight="1">
      <c r="A674" s="17"/>
      <c r="B674" s="74"/>
      <c r="C674" s="17"/>
      <c r="D674" s="17"/>
      <c r="E674" s="17"/>
      <c r="F674" s="17"/>
      <c r="G674" s="39"/>
      <c r="H674" s="74"/>
      <c r="I674" s="17"/>
      <c r="J674" s="17"/>
      <c r="K674" s="17"/>
      <c r="L674" s="39"/>
      <c r="M674" s="17"/>
      <c r="N674" s="74"/>
      <c r="O674" s="74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ht="15.6" customHeight="1">
      <c r="A675" s="17"/>
      <c r="B675" s="74"/>
      <c r="C675" s="17"/>
      <c r="D675" s="17"/>
      <c r="E675" s="17"/>
      <c r="F675" s="17"/>
      <c r="G675" s="39"/>
      <c r="H675" s="74"/>
      <c r="I675" s="17"/>
      <c r="J675" s="17"/>
      <c r="K675" s="17"/>
      <c r="L675" s="39"/>
      <c r="M675" s="17"/>
      <c r="N675" s="74"/>
      <c r="O675" s="74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ht="15.6" customHeight="1">
      <c r="A676" s="17"/>
      <c r="B676" s="74"/>
      <c r="C676" s="17"/>
      <c r="D676" s="17"/>
      <c r="E676" s="17"/>
      <c r="F676" s="17"/>
      <c r="G676" s="39"/>
      <c r="H676" s="74"/>
      <c r="I676" s="17"/>
      <c r="J676" s="17"/>
      <c r="K676" s="17"/>
      <c r="L676" s="39"/>
      <c r="M676" s="17"/>
      <c r="N676" s="74"/>
      <c r="O676" s="74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ht="15.6" customHeight="1">
      <c r="A677" s="17"/>
      <c r="B677" s="74"/>
      <c r="C677" s="17"/>
      <c r="D677" s="17"/>
      <c r="E677" s="17"/>
      <c r="F677" s="17"/>
      <c r="G677" s="39"/>
      <c r="H677" s="74"/>
      <c r="I677" s="17"/>
      <c r="J677" s="17"/>
      <c r="K677" s="17"/>
      <c r="L677" s="39"/>
      <c r="M677" s="17"/>
      <c r="N677" s="74"/>
      <c r="O677" s="74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ht="15.6" customHeight="1">
      <c r="A678" s="17"/>
      <c r="B678" s="74"/>
      <c r="C678" s="17"/>
      <c r="D678" s="17"/>
      <c r="E678" s="17"/>
      <c r="F678" s="17"/>
      <c r="G678" s="39"/>
      <c r="H678" s="74"/>
      <c r="I678" s="17"/>
      <c r="J678" s="17"/>
      <c r="K678" s="17"/>
      <c r="L678" s="39"/>
      <c r="M678" s="17"/>
      <c r="N678" s="74"/>
      <c r="O678" s="74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ht="15.6" customHeight="1">
      <c r="A679" s="17"/>
      <c r="B679" s="74"/>
      <c r="C679" s="17"/>
      <c r="D679" s="17"/>
      <c r="E679" s="17"/>
      <c r="F679" s="17"/>
      <c r="G679" s="39"/>
      <c r="H679" s="74"/>
      <c r="I679" s="17"/>
      <c r="J679" s="17"/>
      <c r="K679" s="17"/>
      <c r="L679" s="39"/>
      <c r="M679" s="17"/>
      <c r="N679" s="74"/>
      <c r="O679" s="74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ht="15.6" customHeight="1">
      <c r="A680" s="17"/>
      <c r="B680" s="74"/>
      <c r="C680" s="17"/>
      <c r="D680" s="17"/>
      <c r="E680" s="17"/>
      <c r="F680" s="17"/>
      <c r="G680" s="39"/>
      <c r="H680" s="74"/>
      <c r="I680" s="17"/>
      <c r="J680" s="17"/>
      <c r="K680" s="17"/>
      <c r="L680" s="39"/>
      <c r="M680" s="17"/>
      <c r="N680" s="74"/>
      <c r="O680" s="74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ht="15.6" customHeight="1">
      <c r="A681" s="17"/>
      <c r="B681" s="74"/>
      <c r="C681" s="17"/>
      <c r="D681" s="17"/>
      <c r="E681" s="17"/>
      <c r="F681" s="17"/>
      <c r="G681" s="39"/>
      <c r="H681" s="74"/>
      <c r="I681" s="17"/>
      <c r="J681" s="17"/>
      <c r="K681" s="17"/>
      <c r="L681" s="39"/>
      <c r="M681" s="17"/>
      <c r="N681" s="74"/>
      <c r="O681" s="74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ht="15.6" customHeight="1">
      <c r="A682" s="17"/>
      <c r="B682" s="74"/>
      <c r="C682" s="17"/>
      <c r="D682" s="17"/>
      <c r="E682" s="17"/>
      <c r="F682" s="17"/>
      <c r="G682" s="39"/>
      <c r="H682" s="74"/>
      <c r="I682" s="17"/>
      <c r="J682" s="17"/>
      <c r="K682" s="17"/>
      <c r="L682" s="39"/>
      <c r="M682" s="17"/>
      <c r="N682" s="74"/>
      <c r="O682" s="74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ht="15.6" customHeight="1">
      <c r="A683" s="17"/>
      <c r="B683" s="74"/>
      <c r="C683" s="17"/>
      <c r="D683" s="17"/>
      <c r="E683" s="17"/>
      <c r="F683" s="17"/>
      <c r="G683" s="39"/>
      <c r="H683" s="74"/>
      <c r="I683" s="17"/>
      <c r="J683" s="17"/>
      <c r="K683" s="17"/>
      <c r="L683" s="39"/>
      <c r="M683" s="17"/>
      <c r="N683" s="74"/>
      <c r="O683" s="74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ht="15.6" customHeight="1">
      <c r="A684" s="17"/>
      <c r="B684" s="74"/>
      <c r="C684" s="17"/>
      <c r="D684" s="17"/>
      <c r="E684" s="17"/>
      <c r="F684" s="17"/>
      <c r="G684" s="39"/>
      <c r="H684" s="74"/>
      <c r="I684" s="17"/>
      <c r="J684" s="17"/>
      <c r="K684" s="17"/>
      <c r="L684" s="39"/>
      <c r="M684" s="17"/>
      <c r="N684" s="74"/>
      <c r="O684" s="74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ht="15.6" customHeight="1">
      <c r="A685" s="17"/>
      <c r="B685" s="74"/>
      <c r="C685" s="17"/>
      <c r="D685" s="17"/>
      <c r="E685" s="17"/>
      <c r="F685" s="17"/>
      <c r="G685" s="39"/>
      <c r="H685" s="74"/>
      <c r="I685" s="17"/>
      <c r="J685" s="17"/>
      <c r="K685" s="17"/>
      <c r="L685" s="39"/>
      <c r="M685" s="17"/>
      <c r="N685" s="74"/>
      <c r="O685" s="74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ht="15.6" customHeight="1">
      <c r="A686" s="17"/>
      <c r="B686" s="74"/>
      <c r="C686" s="17"/>
      <c r="D686" s="17"/>
      <c r="E686" s="17"/>
      <c r="F686" s="17"/>
      <c r="G686" s="39"/>
      <c r="H686" s="74"/>
      <c r="I686" s="17"/>
      <c r="J686" s="17"/>
      <c r="K686" s="17"/>
      <c r="L686" s="39"/>
      <c r="M686" s="17"/>
      <c r="N686" s="74"/>
      <c r="O686" s="74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ht="15.6" customHeight="1">
      <c r="A687" s="17"/>
      <c r="B687" s="74"/>
      <c r="C687" s="17"/>
      <c r="D687" s="17"/>
      <c r="E687" s="17"/>
      <c r="F687" s="17"/>
      <c r="G687" s="39"/>
      <c r="H687" s="74"/>
      <c r="I687" s="17"/>
      <c r="J687" s="17"/>
      <c r="K687" s="17"/>
      <c r="L687" s="39"/>
      <c r="M687" s="17"/>
      <c r="N687" s="74"/>
      <c r="O687" s="74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ht="15.6" customHeight="1">
      <c r="A688" s="17"/>
      <c r="B688" s="74"/>
      <c r="C688" s="17"/>
      <c r="D688" s="17"/>
      <c r="E688" s="17"/>
      <c r="F688" s="17"/>
      <c r="G688" s="39"/>
      <c r="H688" s="74"/>
      <c r="I688" s="17"/>
      <c r="J688" s="17"/>
      <c r="K688" s="17"/>
      <c r="L688" s="39"/>
      <c r="M688" s="17"/>
      <c r="N688" s="74"/>
      <c r="O688" s="74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ht="15.6" customHeight="1">
      <c r="A689" s="17"/>
      <c r="B689" s="74"/>
      <c r="C689" s="17"/>
      <c r="D689" s="17"/>
      <c r="E689" s="17"/>
      <c r="F689" s="17"/>
      <c r="G689" s="39"/>
      <c r="H689" s="74"/>
      <c r="I689" s="17"/>
      <c r="J689" s="17"/>
      <c r="K689" s="17"/>
      <c r="L689" s="39"/>
      <c r="M689" s="17"/>
      <c r="N689" s="74"/>
      <c r="O689" s="74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ht="15.6" customHeight="1">
      <c r="A690" s="17"/>
      <c r="B690" s="74"/>
      <c r="C690" s="17"/>
      <c r="D690" s="17"/>
      <c r="E690" s="17"/>
      <c r="F690" s="17"/>
      <c r="G690" s="39"/>
      <c r="H690" s="74"/>
      <c r="I690" s="17"/>
      <c r="J690" s="17"/>
      <c r="K690" s="17"/>
      <c r="L690" s="39"/>
      <c r="M690" s="17"/>
      <c r="N690" s="74"/>
      <c r="O690" s="74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ht="15.6" customHeight="1">
      <c r="A691" s="17"/>
      <c r="B691" s="74"/>
      <c r="C691" s="17"/>
      <c r="D691" s="17"/>
      <c r="E691" s="17"/>
      <c r="F691" s="17"/>
      <c r="G691" s="39"/>
      <c r="H691" s="74"/>
      <c r="I691" s="17"/>
      <c r="J691" s="17"/>
      <c r="K691" s="17"/>
      <c r="L691" s="39"/>
      <c r="M691" s="17"/>
      <c r="N691" s="74"/>
      <c r="O691" s="74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ht="15.6" customHeight="1">
      <c r="A692" s="17"/>
      <c r="B692" s="74"/>
      <c r="C692" s="17"/>
      <c r="D692" s="17"/>
      <c r="E692" s="17"/>
      <c r="F692" s="17"/>
      <c r="G692" s="39"/>
      <c r="H692" s="74"/>
      <c r="I692" s="17"/>
      <c r="J692" s="17"/>
      <c r="K692" s="17"/>
      <c r="L692" s="39"/>
      <c r="M692" s="17"/>
      <c r="N692" s="74"/>
      <c r="O692" s="74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ht="15.6" customHeight="1">
      <c r="A693" s="17"/>
      <c r="B693" s="74"/>
      <c r="C693" s="17"/>
      <c r="D693" s="17"/>
      <c r="E693" s="17"/>
      <c r="F693" s="17"/>
      <c r="G693" s="39"/>
      <c r="H693" s="74"/>
      <c r="I693" s="17"/>
      <c r="J693" s="17"/>
      <c r="K693" s="17"/>
      <c r="L693" s="39"/>
      <c r="M693" s="17"/>
      <c r="N693" s="74"/>
      <c r="O693" s="74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ht="15.6" customHeight="1">
      <c r="A694" s="17"/>
      <c r="B694" s="74"/>
      <c r="C694" s="17"/>
      <c r="D694" s="17"/>
      <c r="E694" s="17"/>
      <c r="F694" s="17"/>
      <c r="G694" s="39"/>
      <c r="H694" s="74"/>
      <c r="I694" s="17"/>
      <c r="J694" s="17"/>
      <c r="K694" s="17"/>
      <c r="L694" s="39"/>
      <c r="M694" s="17"/>
      <c r="N694" s="74"/>
      <c r="O694" s="74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ht="15.6" customHeight="1">
      <c r="A695" s="17"/>
      <c r="B695" s="74"/>
      <c r="C695" s="17"/>
      <c r="D695" s="17"/>
      <c r="E695" s="17"/>
      <c r="F695" s="17"/>
      <c r="G695" s="39"/>
      <c r="H695" s="74"/>
      <c r="I695" s="17"/>
      <c r="J695" s="17"/>
      <c r="K695" s="17"/>
      <c r="L695" s="39"/>
      <c r="M695" s="17"/>
      <c r="N695" s="74"/>
      <c r="O695" s="74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ht="15.6" customHeight="1">
      <c r="A696" s="17"/>
      <c r="B696" s="74"/>
      <c r="C696" s="17"/>
      <c r="D696" s="17"/>
      <c r="E696" s="17"/>
      <c r="F696" s="17"/>
      <c r="G696" s="39"/>
      <c r="H696" s="74"/>
      <c r="I696" s="17"/>
      <c r="J696" s="17"/>
      <c r="K696" s="17"/>
      <c r="L696" s="39"/>
      <c r="M696" s="17"/>
      <c r="N696" s="74"/>
      <c r="O696" s="74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ht="15.6" customHeight="1">
      <c r="A697" s="17"/>
      <c r="B697" s="74"/>
      <c r="C697" s="17"/>
      <c r="D697" s="17"/>
      <c r="E697" s="17"/>
      <c r="F697" s="17"/>
      <c r="G697" s="39"/>
      <c r="H697" s="74"/>
      <c r="I697" s="17"/>
      <c r="J697" s="17"/>
      <c r="K697" s="17"/>
      <c r="L697" s="39"/>
      <c r="M697" s="17"/>
      <c r="N697" s="74"/>
      <c r="O697" s="74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ht="15.6" customHeight="1">
      <c r="A698" s="17"/>
      <c r="B698" s="74"/>
      <c r="C698" s="17"/>
      <c r="D698" s="17"/>
      <c r="E698" s="17"/>
      <c r="F698" s="17"/>
      <c r="G698" s="39"/>
      <c r="H698" s="74"/>
      <c r="I698" s="17"/>
      <c r="J698" s="17"/>
      <c r="K698" s="17"/>
      <c r="L698" s="39"/>
      <c r="M698" s="17"/>
      <c r="N698" s="74"/>
      <c r="O698" s="74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ht="15.6" customHeight="1">
      <c r="A699" s="17"/>
      <c r="B699" s="74"/>
      <c r="C699" s="17"/>
      <c r="D699" s="17"/>
      <c r="E699" s="17"/>
      <c r="F699" s="17"/>
      <c r="G699" s="39"/>
      <c r="H699" s="74"/>
      <c r="I699" s="17"/>
      <c r="J699" s="17"/>
      <c r="K699" s="17"/>
      <c r="L699" s="39"/>
      <c r="M699" s="17"/>
      <c r="N699" s="74"/>
      <c r="O699" s="74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ht="15.6" customHeight="1">
      <c r="A700" s="17"/>
      <c r="B700" s="74"/>
      <c r="C700" s="17"/>
      <c r="D700" s="17"/>
      <c r="E700" s="17"/>
      <c r="F700" s="17"/>
      <c r="G700" s="39"/>
      <c r="H700" s="74"/>
      <c r="I700" s="17"/>
      <c r="J700" s="17"/>
      <c r="K700" s="17"/>
      <c r="L700" s="39"/>
      <c r="M700" s="17"/>
      <c r="N700" s="74"/>
      <c r="O700" s="74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ht="15.6" customHeight="1">
      <c r="A701" s="17"/>
      <c r="B701" s="74"/>
      <c r="C701" s="17"/>
      <c r="D701" s="17"/>
      <c r="E701" s="17"/>
      <c r="F701" s="17"/>
      <c r="G701" s="39"/>
      <c r="H701" s="74"/>
      <c r="I701" s="17"/>
      <c r="J701" s="17"/>
      <c r="K701" s="17"/>
      <c r="L701" s="39"/>
      <c r="M701" s="17"/>
      <c r="N701" s="74"/>
      <c r="O701" s="74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ht="15.6" customHeight="1">
      <c r="A702" s="17"/>
      <c r="B702" s="74"/>
      <c r="C702" s="17"/>
      <c r="D702" s="17"/>
      <c r="E702" s="17"/>
      <c r="F702" s="17"/>
      <c r="G702" s="39"/>
      <c r="H702" s="74"/>
      <c r="I702" s="17"/>
      <c r="J702" s="17"/>
      <c r="K702" s="17"/>
      <c r="L702" s="39"/>
      <c r="M702" s="17"/>
      <c r="N702" s="74"/>
      <c r="O702" s="74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ht="15.6" customHeight="1">
      <c r="A703" s="17"/>
      <c r="B703" s="74"/>
      <c r="C703" s="17"/>
      <c r="D703" s="17"/>
      <c r="E703" s="17"/>
      <c r="F703" s="17"/>
      <c r="G703" s="39"/>
      <c r="H703" s="74"/>
      <c r="I703" s="17"/>
      <c r="J703" s="17"/>
      <c r="K703" s="17"/>
      <c r="L703" s="39"/>
      <c r="M703" s="17"/>
      <c r="N703" s="74"/>
      <c r="O703" s="74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ht="15.6" customHeight="1">
      <c r="A704" s="17"/>
      <c r="B704" s="74"/>
      <c r="C704" s="17"/>
      <c r="D704" s="17"/>
      <c r="E704" s="17"/>
      <c r="F704" s="17"/>
      <c r="G704" s="39"/>
      <c r="H704" s="74"/>
      <c r="I704" s="17"/>
      <c r="J704" s="17"/>
      <c r="K704" s="17"/>
      <c r="L704" s="39"/>
      <c r="M704" s="17"/>
      <c r="N704" s="74"/>
      <c r="O704" s="74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ht="15.6" customHeight="1">
      <c r="A705" s="17"/>
      <c r="B705" s="74"/>
      <c r="C705" s="17"/>
      <c r="D705" s="17"/>
      <c r="E705" s="17"/>
      <c r="F705" s="17"/>
      <c r="G705" s="39"/>
      <c r="H705" s="74"/>
      <c r="I705" s="17"/>
      <c r="J705" s="17"/>
      <c r="K705" s="17"/>
      <c r="L705" s="39"/>
      <c r="M705" s="17"/>
      <c r="N705" s="74"/>
      <c r="O705" s="74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ht="15.6" customHeight="1">
      <c r="A706" s="17"/>
      <c r="B706" s="74"/>
      <c r="C706" s="17"/>
      <c r="D706" s="17"/>
      <c r="E706" s="17"/>
      <c r="F706" s="17"/>
      <c r="G706" s="39"/>
      <c r="H706" s="74"/>
      <c r="I706" s="17"/>
      <c r="J706" s="17"/>
      <c r="K706" s="17"/>
      <c r="L706" s="39"/>
      <c r="M706" s="17"/>
      <c r="N706" s="74"/>
      <c r="O706" s="74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ht="15.6" customHeight="1">
      <c r="A707" s="17"/>
      <c r="B707" s="74"/>
      <c r="C707" s="17"/>
      <c r="D707" s="17"/>
      <c r="E707" s="17"/>
      <c r="F707" s="17"/>
      <c r="G707" s="39"/>
      <c r="H707" s="74"/>
      <c r="I707" s="17"/>
      <c r="J707" s="17"/>
      <c r="K707" s="17"/>
      <c r="L707" s="39"/>
      <c r="M707" s="17"/>
      <c r="N707" s="74"/>
      <c r="O707" s="74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ht="15.6" customHeight="1">
      <c r="A708" s="17"/>
      <c r="B708" s="74"/>
      <c r="C708" s="17"/>
      <c r="D708" s="17"/>
      <c r="E708" s="17"/>
      <c r="F708" s="17"/>
      <c r="G708" s="39"/>
      <c r="H708" s="74"/>
      <c r="I708" s="17"/>
      <c r="J708" s="17"/>
      <c r="K708" s="17"/>
      <c r="L708" s="39"/>
      <c r="M708" s="17"/>
      <c r="N708" s="74"/>
      <c r="O708" s="74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ht="15.6" customHeight="1">
      <c r="A709" s="17"/>
      <c r="B709" s="74"/>
      <c r="C709" s="17"/>
      <c r="D709" s="17"/>
      <c r="E709" s="17"/>
      <c r="F709" s="17"/>
      <c r="G709" s="39"/>
      <c r="H709" s="74"/>
      <c r="I709" s="17"/>
      <c r="J709" s="17"/>
      <c r="K709" s="17"/>
      <c r="L709" s="39"/>
      <c r="M709" s="17"/>
      <c r="N709" s="74"/>
      <c r="O709" s="74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ht="15.6" customHeight="1">
      <c r="A710" s="17"/>
      <c r="B710" s="74"/>
      <c r="C710" s="17"/>
      <c r="D710" s="17"/>
      <c r="E710" s="17"/>
      <c r="F710" s="17"/>
      <c r="G710" s="39"/>
      <c r="H710" s="74"/>
      <c r="I710" s="17"/>
      <c r="J710" s="17"/>
      <c r="K710" s="17"/>
      <c r="L710" s="39"/>
      <c r="M710" s="17"/>
      <c r="N710" s="74"/>
      <c r="O710" s="74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ht="15.6" customHeight="1">
      <c r="A711" s="17"/>
      <c r="B711" s="74"/>
      <c r="C711" s="17"/>
      <c r="D711" s="17"/>
      <c r="E711" s="17"/>
      <c r="F711" s="17"/>
      <c r="G711" s="39"/>
      <c r="H711" s="74"/>
      <c r="I711" s="17"/>
      <c r="J711" s="17"/>
      <c r="K711" s="17"/>
      <c r="L711" s="39"/>
      <c r="M711" s="17"/>
      <c r="N711" s="74"/>
      <c r="O711" s="74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ht="15.6" customHeight="1">
      <c r="A712" s="17"/>
      <c r="B712" s="74"/>
      <c r="C712" s="17"/>
      <c r="D712" s="17"/>
      <c r="E712" s="17"/>
      <c r="F712" s="17"/>
      <c r="G712" s="39"/>
      <c r="H712" s="74"/>
      <c r="I712" s="17"/>
      <c r="J712" s="17"/>
      <c r="K712" s="17"/>
      <c r="L712" s="39"/>
      <c r="M712" s="17"/>
      <c r="N712" s="74"/>
      <c r="O712" s="74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ht="15.6" customHeight="1">
      <c r="A713" s="17"/>
      <c r="B713" s="74"/>
      <c r="C713" s="17"/>
      <c r="D713" s="17"/>
      <c r="E713" s="17"/>
      <c r="F713" s="17"/>
      <c r="G713" s="39"/>
      <c r="H713" s="74"/>
      <c r="I713" s="17"/>
      <c r="J713" s="17"/>
      <c r="K713" s="17"/>
      <c r="L713" s="39"/>
      <c r="M713" s="17"/>
      <c r="N713" s="74"/>
      <c r="O713" s="74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ht="15.6" customHeight="1">
      <c r="A714" s="17"/>
      <c r="B714" s="74"/>
      <c r="C714" s="17"/>
      <c r="D714" s="17"/>
      <c r="E714" s="17"/>
      <c r="F714" s="17"/>
      <c r="G714" s="39"/>
      <c r="H714" s="74"/>
      <c r="I714" s="17"/>
      <c r="J714" s="17"/>
      <c r="K714" s="17"/>
      <c r="L714" s="39"/>
      <c r="M714" s="17"/>
      <c r="N714" s="74"/>
      <c r="O714" s="74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ht="15.6" customHeight="1">
      <c r="A715" s="17"/>
      <c r="B715" s="74"/>
      <c r="C715" s="17"/>
      <c r="D715" s="17"/>
      <c r="E715" s="17"/>
      <c r="F715" s="17"/>
      <c r="G715" s="39"/>
      <c r="H715" s="74"/>
      <c r="I715" s="17"/>
      <c r="J715" s="17"/>
      <c r="K715" s="17"/>
      <c r="L715" s="39"/>
      <c r="M715" s="17"/>
      <c r="N715" s="74"/>
      <c r="O715" s="74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ht="15.6" customHeight="1">
      <c r="A716" s="17"/>
      <c r="B716" s="74"/>
      <c r="C716" s="17"/>
      <c r="D716" s="17"/>
      <c r="E716" s="17"/>
      <c r="F716" s="17"/>
      <c r="G716" s="39"/>
      <c r="H716" s="74"/>
      <c r="I716" s="17"/>
      <c r="J716" s="17"/>
      <c r="K716" s="17"/>
      <c r="L716" s="39"/>
      <c r="M716" s="17"/>
      <c r="N716" s="74"/>
      <c r="O716" s="74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ht="15.6" customHeight="1">
      <c r="A717" s="17"/>
      <c r="B717" s="74"/>
      <c r="C717" s="17"/>
      <c r="D717" s="17"/>
      <c r="E717" s="17"/>
      <c r="F717" s="17"/>
      <c r="G717" s="39"/>
      <c r="H717" s="74"/>
      <c r="I717" s="17"/>
      <c r="J717" s="17"/>
      <c r="K717" s="17"/>
      <c r="L717" s="39"/>
      <c r="M717" s="17"/>
      <c r="N717" s="74"/>
      <c r="O717" s="74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ht="15.6" customHeight="1">
      <c r="A718" s="17"/>
      <c r="B718" s="74"/>
      <c r="C718" s="17"/>
      <c r="D718" s="17"/>
      <c r="E718" s="17"/>
      <c r="F718" s="17"/>
      <c r="G718" s="39"/>
      <c r="H718" s="74"/>
      <c r="I718" s="17"/>
      <c r="J718" s="17"/>
      <c r="K718" s="17"/>
      <c r="L718" s="39"/>
      <c r="M718" s="17"/>
      <c r="N718" s="74"/>
      <c r="O718" s="74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ht="15.6" customHeight="1">
      <c r="A719" s="17"/>
      <c r="B719" s="74"/>
      <c r="C719" s="17"/>
      <c r="D719" s="17"/>
      <c r="E719" s="17"/>
      <c r="F719" s="17"/>
      <c r="G719" s="39"/>
      <c r="H719" s="74"/>
      <c r="I719" s="17"/>
      <c r="J719" s="17"/>
      <c r="K719" s="17"/>
      <c r="L719" s="39"/>
      <c r="M719" s="17"/>
      <c r="N719" s="74"/>
      <c r="O719" s="74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ht="15.6" customHeight="1">
      <c r="A720" s="17"/>
      <c r="B720" s="74"/>
      <c r="C720" s="17"/>
      <c r="D720" s="17"/>
      <c r="E720" s="17"/>
      <c r="F720" s="17"/>
      <c r="G720" s="39"/>
      <c r="H720" s="74"/>
      <c r="I720" s="17"/>
      <c r="J720" s="17"/>
      <c r="K720" s="17"/>
      <c r="L720" s="39"/>
      <c r="M720" s="17"/>
      <c r="N720" s="74"/>
      <c r="O720" s="74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ht="15.6" customHeight="1">
      <c r="A721" s="17"/>
      <c r="B721" s="74"/>
      <c r="C721" s="17"/>
      <c r="D721" s="17"/>
      <c r="E721" s="17"/>
      <c r="F721" s="17"/>
      <c r="G721" s="39"/>
      <c r="H721" s="74"/>
      <c r="I721" s="17"/>
      <c r="J721" s="17"/>
      <c r="K721" s="17"/>
      <c r="L721" s="39"/>
      <c r="M721" s="17"/>
      <c r="N721" s="74"/>
      <c r="O721" s="74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ht="15.6" customHeight="1">
      <c r="A722" s="17"/>
      <c r="B722" s="74"/>
      <c r="C722" s="17"/>
      <c r="D722" s="17"/>
      <c r="E722" s="17"/>
      <c r="F722" s="17"/>
      <c r="G722" s="39"/>
      <c r="H722" s="74"/>
      <c r="I722" s="17"/>
      <c r="J722" s="17"/>
      <c r="K722" s="17"/>
      <c r="L722" s="39"/>
      <c r="M722" s="17"/>
      <c r="N722" s="74"/>
      <c r="O722" s="74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ht="15.6" customHeight="1">
      <c r="A723" s="17"/>
      <c r="B723" s="74"/>
      <c r="C723" s="17"/>
      <c r="D723" s="17"/>
      <c r="E723" s="17"/>
      <c r="F723" s="17"/>
      <c r="G723" s="39"/>
      <c r="H723" s="74"/>
      <c r="I723" s="17"/>
      <c r="J723" s="17"/>
      <c r="K723" s="17"/>
      <c r="L723" s="39"/>
      <c r="M723" s="17"/>
      <c r="N723" s="74"/>
      <c r="O723" s="74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ht="15.6" customHeight="1">
      <c r="A724" s="17"/>
      <c r="B724" s="74"/>
      <c r="C724" s="17"/>
      <c r="D724" s="17"/>
      <c r="E724" s="17"/>
      <c r="F724" s="17"/>
      <c r="G724" s="39"/>
      <c r="H724" s="74"/>
      <c r="I724" s="17"/>
      <c r="J724" s="17"/>
      <c r="K724" s="17"/>
      <c r="L724" s="39"/>
      <c r="M724" s="17"/>
      <c r="N724" s="74"/>
      <c r="O724" s="74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ht="15.6" customHeight="1">
      <c r="A725" s="17"/>
      <c r="B725" s="74"/>
      <c r="C725" s="17"/>
      <c r="D725" s="17"/>
      <c r="E725" s="17"/>
      <c r="F725" s="17"/>
      <c r="G725" s="39"/>
      <c r="H725" s="74"/>
      <c r="I725" s="17"/>
      <c r="J725" s="17"/>
      <c r="K725" s="17"/>
      <c r="L725" s="39"/>
      <c r="M725" s="17"/>
      <c r="N725" s="74"/>
      <c r="O725" s="74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ht="15.6" customHeight="1">
      <c r="A726" s="17"/>
      <c r="B726" s="74"/>
      <c r="C726" s="17"/>
      <c r="D726" s="17"/>
      <c r="E726" s="17"/>
      <c r="F726" s="17"/>
      <c r="G726" s="39"/>
      <c r="H726" s="74"/>
      <c r="I726" s="17"/>
      <c r="J726" s="17"/>
      <c r="K726" s="17"/>
      <c r="L726" s="39"/>
      <c r="M726" s="17"/>
      <c r="N726" s="74"/>
      <c r="O726" s="74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ht="15.6" customHeight="1">
      <c r="A727" s="17"/>
      <c r="B727" s="74"/>
      <c r="C727" s="17"/>
      <c r="D727" s="17"/>
      <c r="E727" s="17"/>
      <c r="F727" s="17"/>
      <c r="G727" s="39"/>
      <c r="H727" s="74"/>
      <c r="I727" s="17"/>
      <c r="J727" s="17"/>
      <c r="K727" s="17"/>
      <c r="L727" s="39"/>
      <c r="M727" s="17"/>
      <c r="N727" s="74"/>
      <c r="O727" s="74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ht="15.6" customHeight="1">
      <c r="A728" s="17"/>
      <c r="B728" s="74"/>
      <c r="C728" s="17"/>
      <c r="D728" s="17"/>
      <c r="E728" s="17"/>
      <c r="F728" s="17"/>
      <c r="G728" s="39"/>
      <c r="H728" s="74"/>
      <c r="I728" s="17"/>
      <c r="J728" s="17"/>
      <c r="K728" s="17"/>
      <c r="L728" s="39"/>
      <c r="M728" s="17"/>
      <c r="N728" s="74"/>
      <c r="O728" s="74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ht="15.6" customHeight="1">
      <c r="A729" s="17"/>
      <c r="B729" s="74"/>
      <c r="C729" s="17"/>
      <c r="D729" s="17"/>
      <c r="E729" s="17"/>
      <c r="F729" s="17"/>
      <c r="G729" s="39"/>
      <c r="H729" s="74"/>
      <c r="I729" s="17"/>
      <c r="J729" s="17"/>
      <c r="K729" s="17"/>
      <c r="L729" s="39"/>
      <c r="M729" s="17"/>
      <c r="N729" s="74"/>
      <c r="O729" s="74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ht="15.6" customHeight="1">
      <c r="A730" s="17"/>
      <c r="B730" s="74"/>
      <c r="C730" s="17"/>
      <c r="D730" s="17"/>
      <c r="E730" s="17"/>
      <c r="F730" s="17"/>
      <c r="G730" s="39"/>
      <c r="H730" s="74"/>
      <c r="I730" s="17"/>
      <c r="J730" s="17"/>
      <c r="K730" s="17"/>
      <c r="L730" s="39"/>
      <c r="M730" s="17"/>
      <c r="N730" s="74"/>
      <c r="O730" s="74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ht="15.6" customHeight="1">
      <c r="A731" s="17"/>
      <c r="B731" s="74"/>
      <c r="C731" s="17"/>
      <c r="D731" s="17"/>
      <c r="E731" s="17"/>
      <c r="F731" s="17"/>
      <c r="G731" s="39"/>
      <c r="H731" s="74"/>
      <c r="I731" s="17"/>
      <c r="J731" s="17"/>
      <c r="K731" s="17"/>
      <c r="L731" s="39"/>
      <c r="M731" s="17"/>
      <c r="N731" s="74"/>
      <c r="O731" s="74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ht="15.6" customHeight="1">
      <c r="A732" s="17"/>
      <c r="B732" s="74"/>
      <c r="C732" s="17"/>
      <c r="D732" s="17"/>
      <c r="E732" s="17"/>
      <c r="F732" s="17"/>
      <c r="G732" s="39"/>
      <c r="H732" s="74"/>
      <c r="I732" s="17"/>
      <c r="J732" s="17"/>
      <c r="K732" s="17"/>
      <c r="L732" s="39"/>
      <c r="M732" s="17"/>
      <c r="N732" s="74"/>
      <c r="O732" s="74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ht="15.6" customHeight="1">
      <c r="A733" s="17"/>
      <c r="B733" s="74"/>
      <c r="C733" s="17"/>
      <c r="D733" s="17"/>
      <c r="E733" s="17"/>
      <c r="F733" s="17"/>
      <c r="G733" s="39"/>
      <c r="H733" s="74"/>
      <c r="I733" s="17"/>
      <c r="J733" s="17"/>
      <c r="K733" s="17"/>
      <c r="L733" s="39"/>
      <c r="M733" s="17"/>
      <c r="N733" s="74"/>
      <c r="O733" s="74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ht="15.6" customHeight="1">
      <c r="A734" s="17"/>
      <c r="B734" s="74"/>
      <c r="C734" s="17"/>
      <c r="D734" s="17"/>
      <c r="E734" s="17"/>
      <c r="F734" s="17"/>
      <c r="G734" s="39"/>
      <c r="H734" s="74"/>
      <c r="I734" s="17"/>
      <c r="J734" s="17"/>
      <c r="K734" s="17"/>
      <c r="L734" s="39"/>
      <c r="M734" s="17"/>
      <c r="N734" s="74"/>
      <c r="O734" s="74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ht="15.6" customHeight="1">
      <c r="A735" s="17"/>
      <c r="B735" s="74"/>
      <c r="C735" s="17"/>
      <c r="D735" s="17"/>
      <c r="E735" s="17"/>
      <c r="F735" s="17"/>
      <c r="G735" s="39"/>
      <c r="H735" s="74"/>
      <c r="I735" s="17"/>
      <c r="J735" s="17"/>
      <c r="K735" s="17"/>
      <c r="L735" s="39"/>
      <c r="M735" s="17"/>
      <c r="N735" s="74"/>
      <c r="O735" s="74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ht="15.6" customHeight="1">
      <c r="A736" s="17"/>
      <c r="B736" s="74"/>
      <c r="C736" s="17"/>
      <c r="D736" s="17"/>
      <c r="E736" s="17"/>
      <c r="F736" s="17"/>
      <c r="G736" s="39"/>
      <c r="H736" s="74"/>
      <c r="I736" s="17"/>
      <c r="J736" s="17"/>
      <c r="K736" s="17"/>
      <c r="L736" s="39"/>
      <c r="M736" s="17"/>
      <c r="N736" s="74"/>
      <c r="O736" s="74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ht="15.6" customHeight="1">
      <c r="A737" s="17"/>
      <c r="B737" s="74"/>
      <c r="C737" s="17"/>
      <c r="D737" s="17"/>
      <c r="E737" s="17"/>
      <c r="F737" s="17"/>
      <c r="G737" s="39"/>
      <c r="H737" s="74"/>
      <c r="I737" s="17"/>
      <c r="J737" s="17"/>
      <c r="K737" s="17"/>
      <c r="L737" s="39"/>
      <c r="M737" s="17"/>
      <c r="N737" s="74"/>
      <c r="O737" s="74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ht="15.6" customHeight="1">
      <c r="A738" s="17"/>
      <c r="B738" s="74"/>
      <c r="C738" s="17"/>
      <c r="D738" s="17"/>
      <c r="E738" s="17"/>
      <c r="F738" s="17"/>
      <c r="G738" s="39"/>
      <c r="H738" s="74"/>
      <c r="I738" s="17"/>
      <c r="J738" s="17"/>
      <c r="K738" s="17"/>
      <c r="L738" s="39"/>
      <c r="M738" s="17"/>
      <c r="N738" s="74"/>
      <c r="O738" s="74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ht="15.6" customHeight="1">
      <c r="A739" s="17"/>
      <c r="B739" s="74"/>
      <c r="C739" s="17"/>
      <c r="D739" s="17"/>
      <c r="E739" s="17"/>
      <c r="F739" s="17"/>
      <c r="G739" s="39"/>
      <c r="H739" s="74"/>
      <c r="I739" s="17"/>
      <c r="J739" s="17"/>
      <c r="K739" s="17"/>
      <c r="L739" s="39"/>
      <c r="M739" s="17"/>
      <c r="N739" s="74"/>
      <c r="O739" s="74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ht="15.6" customHeight="1">
      <c r="A740" s="17"/>
      <c r="B740" s="74"/>
      <c r="C740" s="17"/>
      <c r="D740" s="17"/>
      <c r="E740" s="17"/>
      <c r="F740" s="17"/>
      <c r="G740" s="39"/>
      <c r="H740" s="74"/>
      <c r="I740" s="17"/>
      <c r="J740" s="17"/>
      <c r="K740" s="17"/>
      <c r="L740" s="39"/>
      <c r="M740" s="17"/>
      <c r="N740" s="74"/>
      <c r="O740" s="74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ht="15.6" customHeight="1">
      <c r="A741" s="17"/>
      <c r="B741" s="74"/>
      <c r="C741" s="17"/>
      <c r="D741" s="17"/>
      <c r="E741" s="17"/>
      <c r="F741" s="17"/>
      <c r="G741" s="39"/>
      <c r="H741" s="74"/>
      <c r="I741" s="17"/>
      <c r="J741" s="17"/>
      <c r="K741" s="17"/>
      <c r="L741" s="39"/>
      <c r="M741" s="17"/>
      <c r="N741" s="74"/>
      <c r="O741" s="74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ht="15.6" customHeight="1">
      <c r="A742" s="17"/>
      <c r="B742" s="74"/>
      <c r="C742" s="17"/>
      <c r="D742" s="17"/>
      <c r="E742" s="17"/>
      <c r="F742" s="17"/>
      <c r="G742" s="39"/>
      <c r="H742" s="74"/>
      <c r="I742" s="17"/>
      <c r="J742" s="17"/>
      <c r="K742" s="17"/>
      <c r="L742" s="39"/>
      <c r="M742" s="17"/>
      <c r="N742" s="74"/>
      <c r="O742" s="74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ht="15.6" customHeight="1">
      <c r="A743" s="17"/>
      <c r="B743" s="74"/>
      <c r="C743" s="17"/>
      <c r="D743" s="17"/>
      <c r="E743" s="17"/>
      <c r="F743" s="17"/>
      <c r="G743" s="39"/>
      <c r="H743" s="74"/>
      <c r="I743" s="17"/>
      <c r="J743" s="17"/>
      <c r="K743" s="17"/>
      <c r="L743" s="39"/>
      <c r="M743" s="17"/>
      <c r="N743" s="74"/>
      <c r="O743" s="74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ht="15.6" customHeight="1">
      <c r="A744" s="17"/>
      <c r="B744" s="74"/>
      <c r="C744" s="17"/>
      <c r="D744" s="17"/>
      <c r="E744" s="17"/>
      <c r="F744" s="17"/>
      <c r="G744" s="39"/>
      <c r="H744" s="74"/>
      <c r="I744" s="17"/>
      <c r="J744" s="17"/>
      <c r="K744" s="17"/>
      <c r="L744" s="39"/>
      <c r="M744" s="17"/>
      <c r="N744" s="74"/>
      <c r="O744" s="74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ht="15.6" customHeight="1">
      <c r="A745" s="17"/>
      <c r="B745" s="74"/>
      <c r="C745" s="17"/>
      <c r="D745" s="17"/>
      <c r="E745" s="17"/>
      <c r="F745" s="17"/>
      <c r="G745" s="39"/>
      <c r="H745" s="74"/>
      <c r="I745" s="17"/>
      <c r="J745" s="17"/>
      <c r="K745" s="17"/>
      <c r="L745" s="39"/>
      <c r="M745" s="17"/>
      <c r="N745" s="74"/>
      <c r="O745" s="74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ht="15.6" customHeight="1">
      <c r="A746" s="17"/>
      <c r="B746" s="74"/>
      <c r="C746" s="17"/>
      <c r="D746" s="17"/>
      <c r="E746" s="17"/>
      <c r="F746" s="17"/>
      <c r="G746" s="39"/>
      <c r="H746" s="74"/>
      <c r="I746" s="17"/>
      <c r="J746" s="17"/>
      <c r="K746" s="17"/>
      <c r="L746" s="39"/>
      <c r="M746" s="17"/>
      <c r="N746" s="74"/>
      <c r="O746" s="74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ht="15.6" customHeight="1">
      <c r="A747" s="17"/>
      <c r="B747" s="74"/>
      <c r="C747" s="17"/>
      <c r="D747" s="17"/>
      <c r="E747" s="17"/>
      <c r="F747" s="17"/>
      <c r="G747" s="39"/>
      <c r="H747" s="74"/>
      <c r="I747" s="17"/>
      <c r="J747" s="17"/>
      <c r="K747" s="17"/>
      <c r="L747" s="39"/>
      <c r="M747" s="17"/>
      <c r="N747" s="74"/>
      <c r="O747" s="74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ht="15.6" customHeight="1">
      <c r="A748" s="17"/>
      <c r="B748" s="74"/>
      <c r="C748" s="17"/>
      <c r="D748" s="17"/>
      <c r="E748" s="17"/>
      <c r="F748" s="17"/>
      <c r="G748" s="39"/>
      <c r="H748" s="74"/>
      <c r="I748" s="17"/>
      <c r="J748" s="17"/>
      <c r="K748" s="17"/>
      <c r="L748" s="39"/>
      <c r="M748" s="17"/>
      <c r="N748" s="74"/>
      <c r="O748" s="74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ht="15.6" customHeight="1">
      <c r="A749" s="17"/>
      <c r="B749" s="74"/>
      <c r="C749" s="17"/>
      <c r="D749" s="17"/>
      <c r="E749" s="17"/>
      <c r="F749" s="17"/>
      <c r="G749" s="39"/>
      <c r="H749" s="74"/>
      <c r="I749" s="17"/>
      <c r="J749" s="17"/>
      <c r="K749" s="17"/>
      <c r="L749" s="39"/>
      <c r="M749" s="17"/>
      <c r="N749" s="74"/>
      <c r="O749" s="74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ht="15.6" customHeight="1">
      <c r="A750" s="17"/>
      <c r="B750" s="74"/>
      <c r="C750" s="17"/>
      <c r="D750" s="17"/>
      <c r="E750" s="17"/>
      <c r="F750" s="17"/>
      <c r="G750" s="39"/>
      <c r="H750" s="74"/>
      <c r="I750" s="17"/>
      <c r="J750" s="17"/>
      <c r="K750" s="17"/>
      <c r="L750" s="39"/>
      <c r="M750" s="17"/>
      <c r="N750" s="74"/>
      <c r="O750" s="74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ht="15.6" customHeight="1">
      <c r="A751" s="17"/>
      <c r="B751" s="74"/>
      <c r="C751" s="17"/>
      <c r="D751" s="17"/>
      <c r="E751" s="17"/>
      <c r="F751" s="17"/>
      <c r="G751" s="39"/>
      <c r="H751" s="74"/>
      <c r="I751" s="17"/>
      <c r="J751" s="17"/>
      <c r="K751" s="17"/>
      <c r="L751" s="39"/>
      <c r="M751" s="17"/>
      <c r="N751" s="74"/>
      <c r="O751" s="74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ht="15.6" customHeight="1">
      <c r="A752" s="17"/>
      <c r="B752" s="74"/>
      <c r="C752" s="17"/>
      <c r="D752" s="17"/>
      <c r="E752" s="17"/>
      <c r="F752" s="17"/>
      <c r="G752" s="39"/>
      <c r="H752" s="74"/>
      <c r="I752" s="17"/>
      <c r="J752" s="17"/>
      <c r="K752" s="17"/>
      <c r="L752" s="39"/>
      <c r="M752" s="17"/>
      <c r="N752" s="74"/>
      <c r="O752" s="74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ht="15.6" customHeight="1">
      <c r="A753" s="17"/>
      <c r="B753" s="74"/>
      <c r="C753" s="17"/>
      <c r="D753" s="17"/>
      <c r="E753" s="17"/>
      <c r="F753" s="17"/>
      <c r="G753" s="39"/>
      <c r="H753" s="74"/>
      <c r="I753" s="17"/>
      <c r="J753" s="17"/>
      <c r="K753" s="17"/>
      <c r="L753" s="39"/>
      <c r="M753" s="17"/>
      <c r="N753" s="74"/>
      <c r="O753" s="74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ht="15.6" customHeight="1">
      <c r="A754" s="17"/>
      <c r="B754" s="74"/>
      <c r="C754" s="17"/>
      <c r="D754" s="17"/>
      <c r="E754" s="17"/>
      <c r="F754" s="17"/>
      <c r="G754" s="39"/>
      <c r="H754" s="74"/>
      <c r="I754" s="17"/>
      <c r="J754" s="17"/>
      <c r="K754" s="17"/>
      <c r="L754" s="39"/>
      <c r="M754" s="17"/>
      <c r="N754" s="74"/>
      <c r="O754" s="74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ht="15.6" customHeight="1">
      <c r="A755" s="17"/>
      <c r="B755" s="74"/>
      <c r="C755" s="17"/>
      <c r="D755" s="17"/>
      <c r="E755" s="17"/>
      <c r="F755" s="17"/>
      <c r="G755" s="39"/>
      <c r="H755" s="74"/>
      <c r="I755" s="17"/>
      <c r="J755" s="17"/>
      <c r="K755" s="17"/>
      <c r="L755" s="39"/>
      <c r="M755" s="17"/>
      <c r="N755" s="74"/>
      <c r="O755" s="74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ht="15.6" customHeight="1">
      <c r="A756" s="17"/>
      <c r="B756" s="74"/>
      <c r="C756" s="17"/>
      <c r="D756" s="17"/>
      <c r="E756" s="17"/>
      <c r="F756" s="17"/>
      <c r="G756" s="39"/>
      <c r="H756" s="74"/>
      <c r="I756" s="17"/>
      <c r="J756" s="17"/>
      <c r="K756" s="17"/>
      <c r="L756" s="39"/>
      <c r="M756" s="17"/>
      <c r="N756" s="74"/>
      <c r="O756" s="74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ht="15.6" customHeight="1">
      <c r="A757" s="17"/>
      <c r="B757" s="74"/>
      <c r="C757" s="17"/>
      <c r="D757" s="17"/>
      <c r="E757" s="17"/>
      <c r="F757" s="17"/>
      <c r="G757" s="39"/>
      <c r="H757" s="74"/>
      <c r="I757" s="17"/>
      <c r="J757" s="17"/>
      <c r="K757" s="17"/>
      <c r="L757" s="39"/>
      <c r="M757" s="17"/>
      <c r="N757" s="74"/>
      <c r="O757" s="74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ht="15.6" customHeight="1">
      <c r="A758" s="17"/>
      <c r="B758" s="74"/>
      <c r="C758" s="17"/>
      <c r="D758" s="17"/>
      <c r="E758" s="17"/>
      <c r="F758" s="17"/>
      <c r="G758" s="39"/>
      <c r="H758" s="74"/>
      <c r="I758" s="17"/>
      <c r="J758" s="17"/>
      <c r="K758" s="17"/>
      <c r="L758" s="39"/>
      <c r="M758" s="17"/>
      <c r="N758" s="74"/>
      <c r="O758" s="74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ht="15.6" customHeight="1">
      <c r="A759" s="17"/>
      <c r="B759" s="74"/>
      <c r="C759" s="17"/>
      <c r="D759" s="17"/>
      <c r="E759" s="17"/>
      <c r="F759" s="17"/>
      <c r="G759" s="39"/>
      <c r="H759" s="74"/>
      <c r="I759" s="17"/>
      <c r="J759" s="17"/>
      <c r="K759" s="17"/>
      <c r="L759" s="39"/>
      <c r="M759" s="17"/>
      <c r="N759" s="74"/>
      <c r="O759" s="74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ht="15.6" customHeight="1">
      <c r="A760" s="17"/>
      <c r="B760" s="74"/>
      <c r="C760" s="17"/>
      <c r="D760" s="17"/>
      <c r="E760" s="17"/>
      <c r="F760" s="17"/>
      <c r="G760" s="39"/>
      <c r="H760" s="74"/>
      <c r="I760" s="17"/>
      <c r="J760" s="17"/>
      <c r="K760" s="17"/>
      <c r="L760" s="39"/>
      <c r="M760" s="17"/>
      <c r="N760" s="74"/>
      <c r="O760" s="74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ht="15.6" customHeight="1">
      <c r="A761" s="17"/>
      <c r="B761" s="74"/>
      <c r="C761" s="17"/>
      <c r="D761" s="17"/>
      <c r="E761" s="17"/>
      <c r="F761" s="17"/>
      <c r="G761" s="39"/>
      <c r="H761" s="74"/>
      <c r="I761" s="17"/>
      <c r="J761" s="17"/>
      <c r="K761" s="17"/>
      <c r="L761" s="39"/>
      <c r="M761" s="17"/>
      <c r="N761" s="74"/>
      <c r="O761" s="74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ht="15.6" customHeight="1">
      <c r="A762" s="17"/>
      <c r="B762" s="74"/>
      <c r="C762" s="17"/>
      <c r="D762" s="17"/>
      <c r="E762" s="17"/>
      <c r="F762" s="17"/>
      <c r="G762" s="39"/>
      <c r="H762" s="74"/>
      <c r="I762" s="17"/>
      <c r="J762" s="17"/>
      <c r="K762" s="17"/>
      <c r="L762" s="39"/>
      <c r="M762" s="17"/>
      <c r="N762" s="74"/>
      <c r="O762" s="74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ht="15.6" customHeight="1">
      <c r="A763" s="17"/>
      <c r="B763" s="74"/>
      <c r="C763" s="17"/>
      <c r="D763" s="17"/>
      <c r="E763" s="17"/>
      <c r="F763" s="17"/>
      <c r="G763" s="39"/>
      <c r="H763" s="74"/>
      <c r="I763" s="17"/>
      <c r="J763" s="17"/>
      <c r="K763" s="17"/>
      <c r="L763" s="39"/>
      <c r="M763" s="17"/>
      <c r="N763" s="74"/>
      <c r="O763" s="74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ht="15.6" customHeight="1">
      <c r="A764" s="17"/>
      <c r="B764" s="74"/>
      <c r="C764" s="17"/>
      <c r="D764" s="17"/>
      <c r="E764" s="17"/>
      <c r="F764" s="17"/>
      <c r="G764" s="39"/>
      <c r="H764" s="74"/>
      <c r="I764" s="17"/>
      <c r="J764" s="17"/>
      <c r="K764" s="17"/>
      <c r="L764" s="39"/>
      <c r="M764" s="17"/>
      <c r="N764" s="74"/>
      <c r="O764" s="74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ht="15.6" customHeight="1">
      <c r="A765" s="17"/>
      <c r="B765" s="74"/>
      <c r="C765" s="17"/>
      <c r="D765" s="17"/>
      <c r="E765" s="17"/>
      <c r="F765" s="17"/>
      <c r="G765" s="39"/>
      <c r="H765" s="74"/>
      <c r="I765" s="17"/>
      <c r="J765" s="17"/>
      <c r="K765" s="17"/>
      <c r="L765" s="39"/>
      <c r="M765" s="17"/>
      <c r="N765" s="74"/>
      <c r="O765" s="74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ht="15.6" customHeight="1">
      <c r="A766" s="17"/>
      <c r="B766" s="74"/>
      <c r="C766" s="17"/>
      <c r="D766" s="17"/>
      <c r="E766" s="17"/>
      <c r="F766" s="17"/>
      <c r="G766" s="39"/>
      <c r="H766" s="74"/>
      <c r="I766" s="17"/>
      <c r="J766" s="17"/>
      <c r="K766" s="17"/>
      <c r="L766" s="39"/>
      <c r="M766" s="17"/>
      <c r="N766" s="74"/>
      <c r="O766" s="74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ht="15.6" customHeight="1">
      <c r="A767" s="17"/>
      <c r="B767" s="74"/>
      <c r="C767" s="17"/>
      <c r="D767" s="17"/>
      <c r="E767" s="17"/>
      <c r="F767" s="17"/>
      <c r="G767" s="39"/>
      <c r="H767" s="74"/>
      <c r="I767" s="17"/>
      <c r="J767" s="17"/>
      <c r="K767" s="17"/>
      <c r="L767" s="39"/>
      <c r="M767" s="17"/>
      <c r="N767" s="74"/>
      <c r="O767" s="74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ht="15.6" customHeight="1">
      <c r="A768" s="17"/>
      <c r="B768" s="74"/>
      <c r="C768" s="17"/>
      <c r="D768" s="17"/>
      <c r="E768" s="17"/>
      <c r="F768" s="17"/>
      <c r="G768" s="39"/>
      <c r="H768" s="74"/>
      <c r="I768" s="17"/>
      <c r="J768" s="17"/>
      <c r="K768" s="17"/>
      <c r="L768" s="39"/>
      <c r="M768" s="17"/>
      <c r="N768" s="74"/>
      <c r="O768" s="74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ht="15.6" customHeight="1">
      <c r="A769" s="17"/>
      <c r="B769" s="74"/>
      <c r="C769" s="17"/>
      <c r="D769" s="17"/>
      <c r="E769" s="17"/>
      <c r="F769" s="17"/>
      <c r="G769" s="39"/>
      <c r="H769" s="74"/>
      <c r="I769" s="17"/>
      <c r="J769" s="17"/>
      <c r="K769" s="17"/>
      <c r="L769" s="39"/>
      <c r="M769" s="17"/>
      <c r="N769" s="74"/>
      <c r="O769" s="74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ht="15.6" customHeight="1">
      <c r="A770" s="17"/>
      <c r="B770" s="74"/>
      <c r="C770" s="17"/>
      <c r="D770" s="17"/>
      <c r="E770" s="17"/>
      <c r="F770" s="17"/>
      <c r="G770" s="39"/>
      <c r="H770" s="74"/>
      <c r="I770" s="17"/>
      <c r="J770" s="17"/>
      <c r="K770" s="17"/>
      <c r="L770" s="39"/>
      <c r="M770" s="17"/>
      <c r="N770" s="74"/>
      <c r="O770" s="74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ht="15.6" customHeight="1">
      <c r="A771" s="17"/>
      <c r="B771" s="74"/>
      <c r="C771" s="17"/>
      <c r="D771" s="17"/>
      <c r="E771" s="17"/>
      <c r="F771" s="17"/>
      <c r="G771" s="39"/>
      <c r="H771" s="74"/>
      <c r="I771" s="17"/>
      <c r="J771" s="17"/>
      <c r="K771" s="17"/>
      <c r="L771" s="39"/>
      <c r="M771" s="17"/>
      <c r="N771" s="74"/>
      <c r="O771" s="74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ht="15.6" customHeight="1">
      <c r="A772" s="17"/>
      <c r="B772" s="74"/>
      <c r="C772" s="17"/>
      <c r="D772" s="17"/>
      <c r="E772" s="17"/>
      <c r="F772" s="17"/>
      <c r="G772" s="39"/>
      <c r="H772" s="74"/>
      <c r="I772" s="17"/>
      <c r="J772" s="17"/>
      <c r="K772" s="17"/>
      <c r="L772" s="39"/>
      <c r="M772" s="17"/>
      <c r="N772" s="74"/>
      <c r="O772" s="74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ht="15.6" customHeight="1">
      <c r="A773" s="17"/>
      <c r="B773" s="74"/>
      <c r="C773" s="17"/>
      <c r="D773" s="17"/>
      <c r="E773" s="17"/>
      <c r="F773" s="17"/>
      <c r="G773" s="39"/>
      <c r="H773" s="74"/>
      <c r="I773" s="17"/>
      <c r="J773" s="17"/>
      <c r="K773" s="17"/>
      <c r="L773" s="39"/>
      <c r="M773" s="17"/>
      <c r="N773" s="74"/>
      <c r="O773" s="74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ht="15.6" customHeight="1">
      <c r="A774" s="17"/>
      <c r="B774" s="74"/>
      <c r="C774" s="17"/>
      <c r="D774" s="17"/>
      <c r="E774" s="17"/>
      <c r="F774" s="17"/>
      <c r="G774" s="39"/>
      <c r="H774" s="74"/>
      <c r="I774" s="17"/>
      <c r="J774" s="17"/>
      <c r="K774" s="17"/>
      <c r="L774" s="39"/>
      <c r="M774" s="17"/>
      <c r="N774" s="74"/>
      <c r="O774" s="74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ht="15.6" customHeight="1">
      <c r="A775" s="17"/>
      <c r="B775" s="74"/>
      <c r="C775" s="17"/>
      <c r="D775" s="17"/>
      <c r="E775" s="17"/>
      <c r="F775" s="17"/>
      <c r="G775" s="39"/>
      <c r="H775" s="74"/>
      <c r="I775" s="17"/>
      <c r="J775" s="17"/>
      <c r="K775" s="17"/>
      <c r="L775" s="39"/>
      <c r="M775" s="17"/>
      <c r="N775" s="74"/>
      <c r="O775" s="74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ht="15.6" customHeight="1">
      <c r="A776" s="17"/>
      <c r="B776" s="74"/>
      <c r="C776" s="17"/>
      <c r="D776" s="17"/>
      <c r="E776" s="17"/>
      <c r="F776" s="17"/>
      <c r="G776" s="39"/>
      <c r="H776" s="74"/>
      <c r="I776" s="17"/>
      <c r="J776" s="17"/>
      <c r="K776" s="17"/>
      <c r="L776" s="39"/>
      <c r="M776" s="17"/>
      <c r="N776" s="74"/>
      <c r="O776" s="74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ht="15.6" customHeight="1">
      <c r="A777" s="17"/>
      <c r="B777" s="74"/>
      <c r="C777" s="17"/>
      <c r="D777" s="17"/>
      <c r="E777" s="17"/>
      <c r="F777" s="17"/>
      <c r="G777" s="39"/>
      <c r="H777" s="74"/>
      <c r="I777" s="17"/>
      <c r="J777" s="17"/>
      <c r="K777" s="17"/>
      <c r="L777" s="39"/>
      <c r="M777" s="17"/>
      <c r="N777" s="74"/>
      <c r="O777" s="74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ht="15.6" customHeight="1">
      <c r="A778" s="17"/>
      <c r="B778" s="74"/>
      <c r="C778" s="17"/>
      <c r="D778" s="17"/>
      <c r="E778" s="17"/>
      <c r="F778" s="17"/>
      <c r="G778" s="39"/>
      <c r="H778" s="74"/>
      <c r="I778" s="17"/>
      <c r="J778" s="17"/>
      <c r="K778" s="17"/>
      <c r="L778" s="39"/>
      <c r="M778" s="17"/>
      <c r="N778" s="74"/>
      <c r="O778" s="74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ht="15.6" customHeight="1">
      <c r="A779" s="17"/>
      <c r="B779" s="74"/>
      <c r="C779" s="17"/>
      <c r="D779" s="17"/>
      <c r="E779" s="17"/>
      <c r="F779" s="17"/>
      <c r="G779" s="39"/>
      <c r="H779" s="74"/>
      <c r="I779" s="17"/>
      <c r="J779" s="17"/>
      <c r="K779" s="17"/>
      <c r="L779" s="39"/>
      <c r="M779" s="17"/>
      <c r="N779" s="74"/>
      <c r="O779" s="74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ht="15.6" customHeight="1">
      <c r="A780" s="17"/>
      <c r="B780" s="74"/>
      <c r="C780" s="17"/>
      <c r="D780" s="17"/>
      <c r="E780" s="17"/>
      <c r="F780" s="17"/>
      <c r="G780" s="39"/>
      <c r="H780" s="74"/>
      <c r="I780" s="17"/>
      <c r="J780" s="17"/>
      <c r="K780" s="17"/>
      <c r="L780" s="39"/>
      <c r="M780" s="17"/>
      <c r="N780" s="74"/>
      <c r="O780" s="74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ht="15.6" customHeight="1">
      <c r="A781" s="17"/>
      <c r="B781" s="74"/>
      <c r="C781" s="17"/>
      <c r="D781" s="17"/>
      <c r="E781" s="17"/>
      <c r="F781" s="17"/>
      <c r="G781" s="39"/>
      <c r="H781" s="74"/>
      <c r="I781" s="17"/>
      <c r="J781" s="17"/>
      <c r="K781" s="17"/>
      <c r="L781" s="39"/>
      <c r="M781" s="17"/>
      <c r="N781" s="74"/>
      <c r="O781" s="74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ht="15.6" customHeight="1">
      <c r="A782" s="17"/>
      <c r="B782" s="74"/>
      <c r="C782" s="17"/>
      <c r="D782" s="17"/>
      <c r="E782" s="17"/>
      <c r="F782" s="17"/>
      <c r="G782" s="39"/>
      <c r="H782" s="74"/>
      <c r="I782" s="17"/>
      <c r="J782" s="17"/>
      <c r="K782" s="17"/>
      <c r="L782" s="39"/>
      <c r="M782" s="17"/>
      <c r="N782" s="74"/>
      <c r="O782" s="74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ht="15.6" customHeight="1">
      <c r="A783" s="17"/>
      <c r="B783" s="74"/>
      <c r="C783" s="17"/>
      <c r="D783" s="17"/>
      <c r="E783" s="17"/>
      <c r="F783" s="17"/>
      <c r="G783" s="39"/>
      <c r="H783" s="74"/>
      <c r="I783" s="17"/>
      <c r="J783" s="17"/>
      <c r="K783" s="17"/>
      <c r="L783" s="39"/>
      <c r="M783" s="17"/>
      <c r="N783" s="74"/>
      <c r="O783" s="74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ht="15.6" customHeight="1">
      <c r="A784" s="17"/>
      <c r="B784" s="74"/>
      <c r="C784" s="17"/>
      <c r="D784" s="17"/>
      <c r="E784" s="17"/>
      <c r="F784" s="17"/>
      <c r="G784" s="39"/>
      <c r="H784" s="74"/>
      <c r="I784" s="17"/>
      <c r="J784" s="17"/>
      <c r="K784" s="17"/>
      <c r="L784" s="39"/>
      <c r="M784" s="17"/>
      <c r="N784" s="74"/>
      <c r="O784" s="74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ht="15.6" customHeight="1">
      <c r="A785" s="17"/>
      <c r="B785" s="74"/>
      <c r="C785" s="17"/>
      <c r="D785" s="17"/>
      <c r="E785" s="17"/>
      <c r="F785" s="17"/>
      <c r="G785" s="39"/>
      <c r="H785" s="74"/>
      <c r="I785" s="17"/>
      <c r="J785" s="17"/>
      <c r="K785" s="17"/>
      <c r="L785" s="39"/>
      <c r="M785" s="17"/>
      <c r="N785" s="74"/>
      <c r="O785" s="74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ht="15.6" customHeight="1">
      <c r="A786" s="17"/>
      <c r="B786" s="74"/>
      <c r="C786" s="17"/>
      <c r="D786" s="17"/>
      <c r="E786" s="17"/>
      <c r="F786" s="17"/>
      <c r="G786" s="39"/>
      <c r="H786" s="74"/>
      <c r="I786" s="17"/>
      <c r="J786" s="17"/>
      <c r="K786" s="17"/>
      <c r="L786" s="39"/>
      <c r="M786" s="17"/>
      <c r="N786" s="74"/>
      <c r="O786" s="74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ht="15.6" customHeight="1">
      <c r="A787" s="17"/>
      <c r="B787" s="74"/>
      <c r="C787" s="17"/>
      <c r="D787" s="17"/>
      <c r="E787" s="17"/>
      <c r="F787" s="17"/>
      <c r="G787" s="39"/>
      <c r="H787" s="74"/>
      <c r="I787" s="17"/>
      <c r="J787" s="17"/>
      <c r="K787" s="17"/>
      <c r="L787" s="39"/>
      <c r="M787" s="17"/>
      <c r="N787" s="74"/>
      <c r="O787" s="74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ht="15.6" customHeight="1">
      <c r="A788" s="17"/>
      <c r="B788" s="74"/>
      <c r="C788" s="17"/>
      <c r="D788" s="17"/>
      <c r="E788" s="17"/>
      <c r="F788" s="17"/>
      <c r="G788" s="39"/>
      <c r="H788" s="74"/>
      <c r="I788" s="17"/>
      <c r="J788" s="17"/>
      <c r="K788" s="17"/>
      <c r="L788" s="39"/>
      <c r="M788" s="17"/>
      <c r="N788" s="74"/>
      <c r="O788" s="74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ht="15.6" customHeight="1">
      <c r="A789" s="17"/>
      <c r="B789" s="74"/>
      <c r="C789" s="17"/>
      <c r="D789" s="17"/>
      <c r="E789" s="17"/>
      <c r="F789" s="17"/>
      <c r="G789" s="39"/>
      <c r="H789" s="74"/>
      <c r="I789" s="17"/>
      <c r="J789" s="17"/>
      <c r="K789" s="17"/>
      <c r="L789" s="39"/>
      <c r="M789" s="17"/>
      <c r="N789" s="74"/>
      <c r="O789" s="74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ht="15.6" customHeight="1">
      <c r="A790" s="17"/>
      <c r="B790" s="74"/>
      <c r="C790" s="17"/>
      <c r="D790" s="17"/>
      <c r="E790" s="17"/>
      <c r="F790" s="17"/>
      <c r="G790" s="39"/>
      <c r="H790" s="74"/>
      <c r="I790" s="17"/>
      <c r="J790" s="17"/>
      <c r="K790" s="17"/>
      <c r="L790" s="39"/>
      <c r="M790" s="17"/>
      <c r="N790" s="74"/>
      <c r="O790" s="74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ht="15.6" customHeight="1">
      <c r="A791" s="17"/>
      <c r="B791" s="74"/>
      <c r="C791" s="17"/>
      <c r="D791" s="17"/>
      <c r="E791" s="17"/>
      <c r="F791" s="17"/>
      <c r="G791" s="39"/>
      <c r="H791" s="74"/>
      <c r="I791" s="17"/>
      <c r="J791" s="17"/>
      <c r="K791" s="17"/>
      <c r="L791" s="39"/>
      <c r="M791" s="17"/>
      <c r="N791" s="74"/>
      <c r="O791" s="74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ht="15.6" customHeight="1">
      <c r="A792" s="17"/>
      <c r="B792" s="74"/>
      <c r="C792" s="17"/>
      <c r="D792" s="17"/>
      <c r="E792" s="17"/>
      <c r="F792" s="17"/>
      <c r="G792" s="39"/>
      <c r="H792" s="74"/>
      <c r="I792" s="17"/>
      <c r="J792" s="17"/>
      <c r="K792" s="17"/>
      <c r="L792" s="39"/>
      <c r="M792" s="17"/>
      <c r="N792" s="74"/>
      <c r="O792" s="74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ht="15.6" customHeight="1">
      <c r="A793" s="17"/>
      <c r="B793" s="74"/>
      <c r="C793" s="17"/>
      <c r="D793" s="17"/>
      <c r="E793" s="17"/>
      <c r="F793" s="17"/>
      <c r="G793" s="39"/>
      <c r="H793" s="74"/>
      <c r="I793" s="17"/>
      <c r="J793" s="17"/>
      <c r="K793" s="17"/>
      <c r="L793" s="39"/>
      <c r="M793" s="17"/>
      <c r="N793" s="74"/>
      <c r="O793" s="74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ht="15.6" customHeight="1">
      <c r="A794" s="17"/>
      <c r="B794" s="74"/>
      <c r="C794" s="17"/>
      <c r="D794" s="17"/>
      <c r="E794" s="17"/>
      <c r="F794" s="17"/>
      <c r="G794" s="39"/>
      <c r="H794" s="74"/>
      <c r="I794" s="17"/>
      <c r="J794" s="17"/>
      <c r="K794" s="17"/>
      <c r="L794" s="39"/>
      <c r="M794" s="17"/>
      <c r="N794" s="74"/>
      <c r="O794" s="74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ht="15.6" customHeight="1">
      <c r="A795" s="17"/>
      <c r="B795" s="74"/>
      <c r="C795" s="17"/>
      <c r="D795" s="17"/>
      <c r="E795" s="17"/>
      <c r="F795" s="17"/>
      <c r="G795" s="39"/>
      <c r="H795" s="74"/>
      <c r="I795" s="17"/>
      <c r="J795" s="17"/>
      <c r="K795" s="17"/>
      <c r="L795" s="39"/>
      <c r="M795" s="17"/>
      <c r="N795" s="74"/>
      <c r="O795" s="74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ht="15.6" customHeight="1">
      <c r="A796" s="17"/>
      <c r="B796" s="74"/>
      <c r="C796" s="17"/>
      <c r="D796" s="17"/>
      <c r="E796" s="17"/>
      <c r="F796" s="17"/>
      <c r="G796" s="39"/>
      <c r="H796" s="74"/>
      <c r="I796" s="17"/>
      <c r="J796" s="17"/>
      <c r="K796" s="17"/>
      <c r="L796" s="39"/>
      <c r="M796" s="17"/>
      <c r="N796" s="74"/>
      <c r="O796" s="74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ht="15.6" customHeight="1">
      <c r="A797" s="17"/>
      <c r="B797" s="74"/>
      <c r="C797" s="17"/>
      <c r="D797" s="17"/>
      <c r="E797" s="17"/>
      <c r="F797" s="17"/>
      <c r="G797" s="39"/>
      <c r="H797" s="74"/>
      <c r="I797" s="17"/>
      <c r="J797" s="17"/>
      <c r="K797" s="17"/>
      <c r="L797" s="39"/>
      <c r="M797" s="17"/>
      <c r="N797" s="74"/>
      <c r="O797" s="74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ht="15.6" customHeight="1">
      <c r="A798" s="17"/>
      <c r="B798" s="74"/>
      <c r="C798" s="17"/>
      <c r="D798" s="17"/>
      <c r="E798" s="17"/>
      <c r="F798" s="17"/>
      <c r="G798" s="39"/>
      <c r="H798" s="74"/>
      <c r="I798" s="17"/>
      <c r="J798" s="17"/>
      <c r="K798" s="17"/>
      <c r="L798" s="39"/>
      <c r="M798" s="17"/>
      <c r="N798" s="74"/>
      <c r="O798" s="74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ht="15.6" customHeight="1">
      <c r="A799" s="17"/>
      <c r="B799" s="74"/>
      <c r="C799" s="17"/>
      <c r="D799" s="17"/>
      <c r="E799" s="17"/>
      <c r="F799" s="17"/>
      <c r="G799" s="39"/>
      <c r="H799" s="74"/>
      <c r="I799" s="17"/>
      <c r="J799" s="17"/>
      <c r="K799" s="17"/>
      <c r="L799" s="39"/>
      <c r="M799" s="17"/>
      <c r="N799" s="74"/>
      <c r="O799" s="74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ht="15.6" customHeight="1">
      <c r="A800" s="17"/>
      <c r="B800" s="74"/>
      <c r="C800" s="17"/>
      <c r="D800" s="17"/>
      <c r="E800" s="17"/>
      <c r="F800" s="17"/>
      <c r="G800" s="39"/>
      <c r="H800" s="74"/>
      <c r="I800" s="17"/>
      <c r="J800" s="17"/>
      <c r="K800" s="17"/>
      <c r="L800" s="39"/>
      <c r="M800" s="17"/>
      <c r="N800" s="74"/>
      <c r="O800" s="74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ht="15.6" customHeight="1">
      <c r="A801" s="17"/>
      <c r="B801" s="74"/>
      <c r="C801" s="17"/>
      <c r="D801" s="17"/>
      <c r="E801" s="17"/>
      <c r="F801" s="17"/>
      <c r="G801" s="39"/>
      <c r="H801" s="74"/>
      <c r="I801" s="17"/>
      <c r="J801" s="17"/>
      <c r="K801" s="17"/>
      <c r="L801" s="39"/>
      <c r="M801" s="17"/>
      <c r="N801" s="74"/>
      <c r="O801" s="74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ht="15.6" customHeight="1">
      <c r="A802" s="17"/>
      <c r="B802" s="74"/>
      <c r="C802" s="17"/>
      <c r="D802" s="17"/>
      <c r="E802" s="17"/>
      <c r="F802" s="17"/>
      <c r="G802" s="39"/>
      <c r="H802" s="74"/>
      <c r="I802" s="17"/>
      <c r="J802" s="17"/>
      <c r="K802" s="17"/>
      <c r="L802" s="39"/>
      <c r="M802" s="17"/>
      <c r="N802" s="74"/>
      <c r="O802" s="74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ht="15.6" customHeight="1">
      <c r="A803" s="17"/>
      <c r="B803" s="74"/>
      <c r="C803" s="17"/>
      <c r="D803" s="17"/>
      <c r="E803" s="17"/>
      <c r="F803" s="17"/>
      <c r="G803" s="39"/>
      <c r="H803" s="74"/>
      <c r="I803" s="17"/>
      <c r="J803" s="17"/>
      <c r="K803" s="17"/>
      <c r="L803" s="39"/>
      <c r="M803" s="17"/>
      <c r="N803" s="74"/>
      <c r="O803" s="74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ht="15.6" customHeight="1">
      <c r="A804" s="17"/>
      <c r="B804" s="74"/>
      <c r="C804" s="17"/>
      <c r="D804" s="17"/>
      <c r="E804" s="17"/>
      <c r="F804" s="17"/>
      <c r="G804" s="39"/>
      <c r="H804" s="74"/>
      <c r="I804" s="17"/>
      <c r="J804" s="17"/>
      <c r="K804" s="17"/>
      <c r="L804" s="39"/>
      <c r="M804" s="17"/>
      <c r="N804" s="74"/>
      <c r="O804" s="74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ht="15.6" customHeight="1">
      <c r="A805" s="17"/>
      <c r="B805" s="74"/>
      <c r="C805" s="17"/>
      <c r="D805" s="17"/>
      <c r="E805" s="17"/>
      <c r="F805" s="17"/>
      <c r="G805" s="39"/>
      <c r="H805" s="74"/>
      <c r="I805" s="17"/>
      <c r="J805" s="17"/>
      <c r="K805" s="17"/>
      <c r="L805" s="39"/>
      <c r="M805" s="17"/>
      <c r="N805" s="74"/>
      <c r="O805" s="74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ht="15.6" customHeight="1">
      <c r="A806" s="17"/>
      <c r="B806" s="74"/>
      <c r="C806" s="17"/>
      <c r="D806" s="17"/>
      <c r="E806" s="17"/>
      <c r="F806" s="17"/>
      <c r="G806" s="39"/>
      <c r="H806" s="74"/>
      <c r="I806" s="17"/>
      <c r="J806" s="17"/>
      <c r="K806" s="17"/>
      <c r="L806" s="39"/>
      <c r="M806" s="17"/>
      <c r="N806" s="74"/>
      <c r="O806" s="74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ht="15.6" customHeight="1">
      <c r="A807" s="17"/>
      <c r="B807" s="74"/>
      <c r="C807" s="17"/>
      <c r="D807" s="17"/>
      <c r="E807" s="17"/>
      <c r="F807" s="17"/>
      <c r="G807" s="39"/>
      <c r="H807" s="74"/>
      <c r="I807" s="17"/>
      <c r="J807" s="17"/>
      <c r="K807" s="17"/>
      <c r="L807" s="39"/>
      <c r="M807" s="17"/>
      <c r="N807" s="74"/>
      <c r="O807" s="74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ht="15.6" customHeight="1">
      <c r="A808" s="17"/>
      <c r="B808" s="74"/>
      <c r="C808" s="17"/>
      <c r="D808" s="17"/>
      <c r="E808" s="17"/>
      <c r="F808" s="17"/>
      <c r="G808" s="39"/>
      <c r="H808" s="74"/>
      <c r="I808" s="17"/>
      <c r="J808" s="17"/>
      <c r="K808" s="17"/>
      <c r="L808" s="39"/>
      <c r="M808" s="17"/>
      <c r="N808" s="74"/>
      <c r="O808" s="74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ht="15.6" customHeight="1">
      <c r="A809" s="17"/>
      <c r="B809" s="74"/>
      <c r="C809" s="17"/>
      <c r="D809" s="17"/>
      <c r="E809" s="17"/>
      <c r="F809" s="17"/>
      <c r="G809" s="39"/>
      <c r="H809" s="74"/>
      <c r="I809" s="17"/>
      <c r="J809" s="17"/>
      <c r="K809" s="17"/>
      <c r="L809" s="39"/>
      <c r="M809" s="17"/>
      <c r="N809" s="74"/>
      <c r="O809" s="74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ht="15.6" customHeight="1">
      <c r="A810" s="17"/>
      <c r="B810" s="74"/>
      <c r="C810" s="17"/>
      <c r="D810" s="17"/>
      <c r="E810" s="17"/>
      <c r="F810" s="17"/>
      <c r="G810" s="39"/>
      <c r="H810" s="74"/>
      <c r="I810" s="17"/>
      <c r="J810" s="17"/>
      <c r="K810" s="17"/>
      <c r="L810" s="39"/>
      <c r="M810" s="17"/>
      <c r="N810" s="74"/>
      <c r="O810" s="74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ht="15.6" customHeight="1">
      <c r="A811" s="17"/>
      <c r="B811" s="74"/>
      <c r="C811" s="17"/>
      <c r="D811" s="17"/>
      <c r="E811" s="17"/>
      <c r="F811" s="17"/>
      <c r="G811" s="39"/>
      <c r="H811" s="74"/>
      <c r="I811" s="17"/>
      <c r="J811" s="17"/>
      <c r="K811" s="17"/>
      <c r="L811" s="39"/>
      <c r="M811" s="17"/>
      <c r="N811" s="74"/>
      <c r="O811" s="74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ht="15.6" customHeight="1">
      <c r="A812" s="17"/>
      <c r="B812" s="74"/>
      <c r="C812" s="17"/>
      <c r="D812" s="17"/>
      <c r="E812" s="17"/>
      <c r="F812" s="17"/>
      <c r="G812" s="39"/>
      <c r="H812" s="74"/>
      <c r="I812" s="17"/>
      <c r="J812" s="17"/>
      <c r="K812" s="17"/>
      <c r="L812" s="39"/>
      <c r="M812" s="17"/>
      <c r="N812" s="74"/>
      <c r="O812" s="74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ht="15.6" customHeight="1">
      <c r="A813" s="17"/>
      <c r="B813" s="74"/>
      <c r="C813" s="17"/>
      <c r="D813" s="17"/>
      <c r="E813" s="17"/>
      <c r="F813" s="17"/>
      <c r="G813" s="39"/>
      <c r="H813" s="74"/>
      <c r="I813" s="17"/>
      <c r="J813" s="17"/>
      <c r="K813" s="17"/>
      <c r="L813" s="39"/>
      <c r="M813" s="17"/>
      <c r="N813" s="74"/>
      <c r="O813" s="74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ht="15.6" customHeight="1">
      <c r="A814" s="17"/>
      <c r="B814" s="74"/>
      <c r="C814" s="17"/>
      <c r="D814" s="17"/>
      <c r="E814" s="17"/>
      <c r="F814" s="17"/>
      <c r="G814" s="39"/>
      <c r="H814" s="74"/>
      <c r="I814" s="17"/>
      <c r="J814" s="17"/>
      <c r="K814" s="17"/>
      <c r="L814" s="39"/>
      <c r="M814" s="17"/>
      <c r="N814" s="74"/>
      <c r="O814" s="74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ht="15.6" customHeight="1">
      <c r="A815" s="17"/>
      <c r="B815" s="74"/>
      <c r="C815" s="17"/>
      <c r="D815" s="17"/>
      <c r="E815" s="17"/>
      <c r="F815" s="17"/>
      <c r="G815" s="39"/>
      <c r="H815" s="74"/>
      <c r="I815" s="17"/>
      <c r="J815" s="17"/>
      <c r="K815" s="17"/>
      <c r="L815" s="39"/>
      <c r="M815" s="17"/>
      <c r="N815" s="74"/>
      <c r="O815" s="74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ht="15.6" customHeight="1">
      <c r="A816" s="17"/>
      <c r="B816" s="74"/>
      <c r="C816" s="17"/>
      <c r="D816" s="17"/>
      <c r="E816" s="17"/>
      <c r="F816" s="17"/>
      <c r="G816" s="39"/>
      <c r="H816" s="74"/>
      <c r="I816" s="17"/>
      <c r="J816" s="17"/>
      <c r="K816" s="17"/>
      <c r="L816" s="39"/>
      <c r="M816" s="17"/>
      <c r="N816" s="74"/>
      <c r="O816" s="74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ht="15.6" customHeight="1">
      <c r="A817" s="17"/>
      <c r="B817" s="74"/>
      <c r="C817" s="17"/>
      <c r="D817" s="17"/>
      <c r="E817" s="17"/>
      <c r="F817" s="17"/>
      <c r="G817" s="39"/>
      <c r="H817" s="74"/>
      <c r="I817" s="17"/>
      <c r="J817" s="17"/>
      <c r="K817" s="17"/>
      <c r="L817" s="39"/>
      <c r="M817" s="17"/>
      <c r="N817" s="74"/>
      <c r="O817" s="74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ht="15.6" customHeight="1">
      <c r="A818" s="17"/>
      <c r="B818" s="74"/>
      <c r="C818" s="17"/>
      <c r="D818" s="17"/>
      <c r="E818" s="17"/>
      <c r="F818" s="17"/>
      <c r="G818" s="39"/>
      <c r="H818" s="74"/>
      <c r="I818" s="17"/>
      <c r="J818" s="17"/>
      <c r="K818" s="17"/>
      <c r="L818" s="39"/>
      <c r="M818" s="17"/>
      <c r="N818" s="74"/>
      <c r="O818" s="74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ht="15.6" customHeight="1">
      <c r="A819" s="17"/>
      <c r="B819" s="74"/>
      <c r="C819" s="17"/>
      <c r="D819" s="17"/>
      <c r="E819" s="17"/>
      <c r="F819" s="17"/>
      <c r="G819" s="39"/>
      <c r="H819" s="74"/>
      <c r="I819" s="17"/>
      <c r="J819" s="17"/>
      <c r="K819" s="17"/>
      <c r="L819" s="39"/>
      <c r="M819" s="17"/>
      <c r="N819" s="74"/>
      <c r="O819" s="74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ht="15.6" customHeight="1">
      <c r="A820" s="17"/>
      <c r="B820" s="74"/>
      <c r="C820" s="17"/>
      <c r="D820" s="17"/>
      <c r="E820" s="17"/>
      <c r="F820" s="17"/>
      <c r="G820" s="39"/>
      <c r="H820" s="74"/>
      <c r="I820" s="17"/>
      <c r="J820" s="17"/>
      <c r="K820" s="17"/>
      <c r="L820" s="39"/>
      <c r="M820" s="17"/>
      <c r="N820" s="74"/>
      <c r="O820" s="74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ht="15.6" customHeight="1">
      <c r="A821" s="17"/>
      <c r="B821" s="74"/>
      <c r="C821" s="17"/>
      <c r="D821" s="17"/>
      <c r="E821" s="17"/>
      <c r="F821" s="17"/>
      <c r="G821" s="39"/>
      <c r="H821" s="74"/>
      <c r="I821" s="17"/>
      <c r="J821" s="17"/>
      <c r="K821" s="17"/>
      <c r="L821" s="39"/>
      <c r="M821" s="17"/>
      <c r="N821" s="74"/>
      <c r="O821" s="74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ht="15.6" customHeight="1">
      <c r="A822" s="17"/>
      <c r="B822" s="74"/>
      <c r="C822" s="17"/>
      <c r="D822" s="17"/>
      <c r="E822" s="17"/>
      <c r="F822" s="17"/>
      <c r="G822" s="39"/>
      <c r="H822" s="74"/>
      <c r="I822" s="17"/>
      <c r="J822" s="17"/>
      <c r="K822" s="17"/>
      <c r="L822" s="39"/>
      <c r="M822" s="17"/>
      <c r="N822" s="74"/>
      <c r="O822" s="74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ht="15.6" customHeight="1">
      <c r="A823" s="17"/>
      <c r="B823" s="74"/>
      <c r="C823" s="17"/>
      <c r="D823" s="17"/>
      <c r="E823" s="17"/>
      <c r="F823" s="17"/>
      <c r="G823" s="39"/>
      <c r="H823" s="74"/>
      <c r="I823" s="17"/>
      <c r="J823" s="17"/>
      <c r="K823" s="17"/>
      <c r="L823" s="39"/>
      <c r="M823" s="17"/>
      <c r="N823" s="74"/>
      <c r="O823" s="74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ht="15.6" customHeight="1">
      <c r="A824" s="17"/>
      <c r="B824" s="74"/>
      <c r="C824" s="17"/>
      <c r="D824" s="17"/>
      <c r="E824" s="17"/>
      <c r="F824" s="17"/>
      <c r="G824" s="39"/>
      <c r="H824" s="74"/>
      <c r="I824" s="17"/>
      <c r="J824" s="17"/>
      <c r="K824" s="17"/>
      <c r="L824" s="39"/>
      <c r="M824" s="17"/>
      <c r="N824" s="74"/>
      <c r="O824" s="74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ht="15.6" customHeight="1">
      <c r="A825" s="17"/>
      <c r="B825" s="74"/>
      <c r="C825" s="17"/>
      <c r="D825" s="17"/>
      <c r="E825" s="17"/>
      <c r="F825" s="17"/>
      <c r="G825" s="39"/>
      <c r="H825" s="74"/>
      <c r="I825" s="17"/>
      <c r="J825" s="17"/>
      <c r="K825" s="17"/>
      <c r="L825" s="39"/>
      <c r="M825" s="17"/>
      <c r="N825" s="74"/>
      <c r="O825" s="74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ht="15.6" customHeight="1">
      <c r="A826" s="17"/>
      <c r="B826" s="74"/>
      <c r="C826" s="17"/>
      <c r="D826" s="17"/>
      <c r="E826" s="17"/>
      <c r="F826" s="17"/>
      <c r="G826" s="39"/>
      <c r="H826" s="74"/>
      <c r="I826" s="17"/>
      <c r="J826" s="17"/>
      <c r="K826" s="17"/>
      <c r="L826" s="39"/>
      <c r="M826" s="17"/>
      <c r="N826" s="74"/>
      <c r="O826" s="74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ht="15.6" customHeight="1">
      <c r="A827" s="17"/>
      <c r="B827" s="74"/>
      <c r="C827" s="17"/>
      <c r="D827" s="17"/>
      <c r="E827" s="17"/>
      <c r="F827" s="17"/>
      <c r="G827" s="39"/>
      <c r="H827" s="74"/>
      <c r="I827" s="17"/>
      <c r="J827" s="17"/>
      <c r="K827" s="17"/>
      <c r="L827" s="39"/>
      <c r="M827" s="17"/>
      <c r="N827" s="74"/>
      <c r="O827" s="74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ht="15.6" customHeight="1">
      <c r="A828" s="17"/>
      <c r="B828" s="74"/>
      <c r="C828" s="17"/>
      <c r="D828" s="17"/>
      <c r="E828" s="17"/>
      <c r="F828" s="17"/>
      <c r="G828" s="39"/>
      <c r="H828" s="74"/>
      <c r="I828" s="17"/>
      <c r="J828" s="17"/>
      <c r="K828" s="17"/>
      <c r="L828" s="39"/>
      <c r="M828" s="17"/>
      <c r="N828" s="74"/>
      <c r="O828" s="74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ht="15.6" customHeight="1">
      <c r="A829" s="17"/>
      <c r="B829" s="74"/>
      <c r="C829" s="17"/>
      <c r="D829" s="17"/>
      <c r="E829" s="17"/>
      <c r="F829" s="17"/>
      <c r="G829" s="39"/>
      <c r="H829" s="74"/>
      <c r="I829" s="17"/>
      <c r="J829" s="17"/>
      <c r="K829" s="17"/>
      <c r="L829" s="39"/>
      <c r="M829" s="17"/>
      <c r="N829" s="74"/>
      <c r="O829" s="74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ht="15.6" customHeight="1">
      <c r="A830" s="17"/>
      <c r="B830" s="74"/>
      <c r="C830" s="17"/>
      <c r="D830" s="17"/>
      <c r="E830" s="17"/>
      <c r="F830" s="17"/>
      <c r="G830" s="39"/>
      <c r="H830" s="74"/>
      <c r="I830" s="17"/>
      <c r="J830" s="17"/>
      <c r="K830" s="17"/>
      <c r="L830" s="39"/>
      <c r="M830" s="17"/>
      <c r="N830" s="74"/>
      <c r="O830" s="74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ht="15.6" customHeight="1">
      <c r="A831" s="17"/>
      <c r="B831" s="74"/>
      <c r="C831" s="17"/>
      <c r="D831" s="17"/>
      <c r="E831" s="17"/>
      <c r="F831" s="17"/>
      <c r="G831" s="39"/>
      <c r="H831" s="74"/>
      <c r="I831" s="17"/>
      <c r="J831" s="17"/>
      <c r="K831" s="17"/>
      <c r="L831" s="39"/>
      <c r="M831" s="17"/>
      <c r="N831" s="74"/>
      <c r="O831" s="74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ht="15.6" customHeight="1">
      <c r="A832" s="17"/>
      <c r="B832" s="74"/>
      <c r="C832" s="17"/>
      <c r="D832" s="17"/>
      <c r="E832" s="17"/>
      <c r="F832" s="17"/>
      <c r="G832" s="39"/>
      <c r="H832" s="74"/>
      <c r="I832" s="17"/>
      <c r="J832" s="17"/>
      <c r="K832" s="17"/>
      <c r="L832" s="39"/>
      <c r="M832" s="17"/>
      <c r="N832" s="74"/>
      <c r="O832" s="74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ht="15.6" customHeight="1">
      <c r="A833" s="17"/>
      <c r="B833" s="74"/>
      <c r="C833" s="17"/>
      <c r="D833" s="17"/>
      <c r="E833" s="17"/>
      <c r="F833" s="17"/>
      <c r="G833" s="39"/>
      <c r="H833" s="74"/>
      <c r="I833" s="17"/>
      <c r="J833" s="17"/>
      <c r="K833" s="17"/>
      <c r="L833" s="39"/>
      <c r="M833" s="17"/>
      <c r="N833" s="74"/>
      <c r="O833" s="74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ht="15.6" customHeight="1">
      <c r="A834" s="17"/>
      <c r="B834" s="74"/>
      <c r="C834" s="17"/>
      <c r="D834" s="17"/>
      <c r="E834" s="17"/>
      <c r="F834" s="17"/>
      <c r="G834" s="39"/>
      <c r="H834" s="74"/>
      <c r="I834" s="17"/>
      <c r="J834" s="17"/>
      <c r="K834" s="17"/>
      <c r="L834" s="39"/>
      <c r="M834" s="17"/>
      <c r="N834" s="74"/>
      <c r="O834" s="74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ht="15.6" customHeight="1">
      <c r="A835" s="17"/>
      <c r="B835" s="74"/>
      <c r="C835" s="17"/>
      <c r="D835" s="17"/>
      <c r="E835" s="17"/>
      <c r="F835" s="17"/>
      <c r="G835" s="39"/>
      <c r="H835" s="74"/>
      <c r="I835" s="17"/>
      <c r="J835" s="17"/>
      <c r="K835" s="17"/>
      <c r="L835" s="39"/>
      <c r="M835" s="17"/>
      <c r="N835" s="74"/>
      <c r="O835" s="74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ht="15.6" customHeight="1">
      <c r="A836" s="17"/>
      <c r="B836" s="74"/>
      <c r="C836" s="17"/>
      <c r="D836" s="17"/>
      <c r="E836" s="17"/>
      <c r="F836" s="17"/>
      <c r="G836" s="39"/>
      <c r="H836" s="74"/>
      <c r="I836" s="17"/>
      <c r="J836" s="17"/>
      <c r="K836" s="17"/>
      <c r="L836" s="39"/>
      <c r="M836" s="17"/>
      <c r="N836" s="74"/>
      <c r="O836" s="74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ht="15.6" customHeight="1">
      <c r="A837" s="17"/>
      <c r="B837" s="74"/>
      <c r="C837" s="17"/>
      <c r="D837" s="17"/>
      <c r="E837" s="17"/>
      <c r="F837" s="17"/>
      <c r="G837" s="39"/>
      <c r="H837" s="74"/>
      <c r="I837" s="17"/>
      <c r="J837" s="17"/>
      <c r="K837" s="17"/>
      <c r="L837" s="39"/>
      <c r="M837" s="17"/>
      <c r="N837" s="74"/>
      <c r="O837" s="74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ht="15.6" customHeight="1">
      <c r="A838" s="17"/>
      <c r="B838" s="74"/>
      <c r="C838" s="17"/>
      <c r="D838" s="17"/>
      <c r="E838" s="17"/>
      <c r="F838" s="17"/>
      <c r="G838" s="39"/>
      <c r="H838" s="74"/>
      <c r="I838" s="17"/>
      <c r="J838" s="17"/>
      <c r="K838" s="17"/>
      <c r="L838" s="39"/>
      <c r="M838" s="17"/>
      <c r="N838" s="74"/>
      <c r="O838" s="74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ht="15.6" customHeight="1">
      <c r="A839" s="17"/>
      <c r="B839" s="74"/>
      <c r="C839" s="17"/>
      <c r="D839" s="17"/>
      <c r="E839" s="17"/>
      <c r="F839" s="17"/>
      <c r="G839" s="39"/>
      <c r="H839" s="74"/>
      <c r="I839" s="17"/>
      <c r="J839" s="17"/>
      <c r="K839" s="17"/>
      <c r="L839" s="39"/>
      <c r="M839" s="17"/>
      <c r="N839" s="74"/>
      <c r="O839" s="74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ht="15.6" customHeight="1">
      <c r="A840" s="17"/>
      <c r="B840" s="74"/>
      <c r="C840" s="17"/>
      <c r="D840" s="17"/>
      <c r="E840" s="17"/>
      <c r="F840" s="17"/>
      <c r="G840" s="39"/>
      <c r="H840" s="74"/>
      <c r="I840" s="17"/>
      <c r="J840" s="17"/>
      <c r="K840" s="17"/>
      <c r="L840" s="39"/>
      <c r="M840" s="17"/>
      <c r="N840" s="74"/>
      <c r="O840" s="74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ht="15.6" customHeight="1">
      <c r="A841" s="17"/>
      <c r="B841" s="74"/>
      <c r="C841" s="17"/>
      <c r="D841" s="17"/>
      <c r="E841" s="17"/>
      <c r="F841" s="17"/>
      <c r="G841" s="39"/>
      <c r="H841" s="74"/>
      <c r="I841" s="17"/>
      <c r="J841" s="17"/>
      <c r="K841" s="17"/>
      <c r="L841" s="39"/>
      <c r="M841" s="17"/>
      <c r="N841" s="74"/>
      <c r="O841" s="74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ht="15.6" customHeight="1">
      <c r="A842" s="17"/>
      <c r="B842" s="74"/>
      <c r="C842" s="17"/>
      <c r="D842" s="17"/>
      <c r="E842" s="17"/>
      <c r="F842" s="17"/>
      <c r="G842" s="39"/>
      <c r="H842" s="74"/>
      <c r="I842" s="17"/>
      <c r="J842" s="17"/>
      <c r="K842" s="17"/>
      <c r="L842" s="39"/>
      <c r="M842" s="17"/>
      <c r="N842" s="74"/>
      <c r="O842" s="74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ht="15.6" customHeight="1">
      <c r="A843" s="17"/>
      <c r="B843" s="74"/>
      <c r="C843" s="17"/>
      <c r="D843" s="17"/>
      <c r="E843" s="17"/>
      <c r="F843" s="17"/>
      <c r="G843" s="39"/>
      <c r="H843" s="74"/>
      <c r="I843" s="17"/>
      <c r="J843" s="17"/>
      <c r="K843" s="17"/>
      <c r="L843" s="39"/>
      <c r="M843" s="17"/>
      <c r="N843" s="74"/>
      <c r="O843" s="74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ht="15.6" customHeight="1">
      <c r="A844" s="17"/>
      <c r="B844" s="74"/>
      <c r="C844" s="17"/>
      <c r="D844" s="17"/>
      <c r="E844" s="17"/>
      <c r="F844" s="17"/>
      <c r="G844" s="39"/>
      <c r="H844" s="74"/>
      <c r="I844" s="17"/>
      <c r="J844" s="17"/>
      <c r="K844" s="17"/>
      <c r="L844" s="39"/>
      <c r="M844" s="17"/>
      <c r="N844" s="74"/>
      <c r="O844" s="74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ht="15.6" customHeight="1">
      <c r="A845" s="17"/>
      <c r="B845" s="74"/>
      <c r="C845" s="17"/>
      <c r="D845" s="17"/>
      <c r="E845" s="17"/>
      <c r="F845" s="17"/>
      <c r="G845" s="39"/>
      <c r="H845" s="74"/>
      <c r="I845" s="17"/>
      <c r="J845" s="17"/>
      <c r="K845" s="17"/>
      <c r="L845" s="39"/>
      <c r="M845" s="17"/>
      <c r="N845" s="74"/>
      <c r="O845" s="74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ht="15.6" customHeight="1">
      <c r="A846" s="17"/>
      <c r="B846" s="74"/>
      <c r="C846" s="17"/>
      <c r="D846" s="17"/>
      <c r="E846" s="17"/>
      <c r="F846" s="17"/>
      <c r="G846" s="39"/>
      <c r="H846" s="74"/>
      <c r="I846" s="17"/>
      <c r="J846" s="17"/>
      <c r="K846" s="17"/>
      <c r="L846" s="39"/>
      <c r="M846" s="17"/>
      <c r="N846" s="74"/>
      <c r="O846" s="74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ht="15.6" customHeight="1">
      <c r="A847" s="17"/>
      <c r="B847" s="74"/>
      <c r="C847" s="17"/>
      <c r="D847" s="17"/>
      <c r="E847" s="17"/>
      <c r="F847" s="17"/>
      <c r="G847" s="39"/>
      <c r="H847" s="74"/>
      <c r="I847" s="17"/>
      <c r="J847" s="17"/>
      <c r="K847" s="17"/>
      <c r="L847" s="39"/>
      <c r="M847" s="17"/>
      <c r="N847" s="74"/>
      <c r="O847" s="74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ht="15.6" customHeight="1">
      <c r="A848" s="17"/>
      <c r="B848" s="74"/>
      <c r="C848" s="17"/>
      <c r="D848" s="17"/>
      <c r="E848" s="17"/>
      <c r="F848" s="17"/>
      <c r="G848" s="39"/>
      <c r="H848" s="74"/>
      <c r="I848" s="17"/>
      <c r="J848" s="17"/>
      <c r="K848" s="17"/>
      <c r="L848" s="39"/>
      <c r="M848" s="17"/>
      <c r="N848" s="74"/>
      <c r="O848" s="74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ht="15.6" customHeight="1">
      <c r="A849" s="17"/>
      <c r="B849" s="74"/>
      <c r="C849" s="17"/>
      <c r="D849" s="17"/>
      <c r="E849" s="17"/>
      <c r="F849" s="17"/>
      <c r="G849" s="39"/>
      <c r="H849" s="74"/>
      <c r="I849" s="17"/>
      <c r="J849" s="17"/>
      <c r="K849" s="17"/>
      <c r="L849" s="39"/>
      <c r="M849" s="17"/>
      <c r="N849" s="74"/>
      <c r="O849" s="74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ht="15.6" customHeight="1">
      <c r="A850" s="17"/>
      <c r="B850" s="74"/>
      <c r="C850" s="17"/>
      <c r="D850" s="17"/>
      <c r="E850" s="17"/>
      <c r="F850" s="17"/>
      <c r="G850" s="39"/>
      <c r="H850" s="74"/>
      <c r="I850" s="17"/>
      <c r="J850" s="17"/>
      <c r="K850" s="17"/>
      <c r="L850" s="39"/>
      <c r="M850" s="17"/>
      <c r="N850" s="74"/>
      <c r="O850" s="74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ht="15.6" customHeight="1">
      <c r="A851" s="17"/>
      <c r="B851" s="74"/>
      <c r="C851" s="17"/>
      <c r="D851" s="17"/>
      <c r="E851" s="17"/>
      <c r="F851" s="17"/>
      <c r="G851" s="39"/>
      <c r="H851" s="74"/>
      <c r="I851" s="17"/>
      <c r="J851" s="17"/>
      <c r="K851" s="17"/>
      <c r="L851" s="39"/>
      <c r="M851" s="17"/>
      <c r="N851" s="74"/>
      <c r="O851" s="74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ht="15.6" customHeight="1">
      <c r="A852" s="17"/>
      <c r="B852" s="74"/>
      <c r="C852" s="17"/>
      <c r="D852" s="17"/>
      <c r="E852" s="17"/>
      <c r="F852" s="17"/>
      <c r="G852" s="39"/>
      <c r="H852" s="74"/>
      <c r="I852" s="17"/>
      <c r="J852" s="17"/>
      <c r="K852" s="17"/>
      <c r="L852" s="39"/>
      <c r="M852" s="17"/>
      <c r="N852" s="74"/>
      <c r="O852" s="74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ht="15.6" customHeight="1">
      <c r="A853" s="17"/>
      <c r="B853" s="74"/>
      <c r="C853" s="17"/>
      <c r="D853" s="17"/>
      <c r="E853" s="17"/>
      <c r="F853" s="17"/>
      <c r="G853" s="39"/>
      <c r="H853" s="74"/>
      <c r="I853" s="17"/>
      <c r="J853" s="17"/>
      <c r="K853" s="17"/>
      <c r="L853" s="39"/>
      <c r="M853" s="17"/>
      <c r="N853" s="74"/>
      <c r="O853" s="74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ht="15.6" customHeight="1">
      <c r="A854" s="17"/>
      <c r="B854" s="74"/>
      <c r="C854" s="17"/>
      <c r="D854" s="17"/>
      <c r="E854" s="17"/>
      <c r="F854" s="17"/>
      <c r="G854" s="39"/>
      <c r="H854" s="74"/>
      <c r="I854" s="17"/>
      <c r="J854" s="17"/>
      <c r="K854" s="17"/>
      <c r="L854" s="39"/>
      <c r="M854" s="17"/>
      <c r="N854" s="74"/>
      <c r="O854" s="74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ht="15.6" customHeight="1">
      <c r="A855" s="17"/>
      <c r="B855" s="74"/>
      <c r="C855" s="17"/>
      <c r="D855" s="17"/>
      <c r="E855" s="17"/>
      <c r="F855" s="17"/>
      <c r="G855" s="39"/>
      <c r="H855" s="74"/>
      <c r="I855" s="17"/>
      <c r="J855" s="17"/>
      <c r="K855" s="17"/>
      <c r="L855" s="39"/>
      <c r="M855" s="17"/>
      <c r="N855" s="74"/>
      <c r="O855" s="74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ht="15.6" customHeight="1">
      <c r="A856" s="17"/>
      <c r="B856" s="74"/>
      <c r="C856" s="17"/>
      <c r="D856" s="17"/>
      <c r="E856" s="17"/>
      <c r="F856" s="17"/>
      <c r="G856" s="39"/>
      <c r="H856" s="74"/>
      <c r="I856" s="17"/>
      <c r="J856" s="17"/>
      <c r="K856" s="17"/>
      <c r="L856" s="39"/>
      <c r="M856" s="17"/>
      <c r="N856" s="74"/>
      <c r="O856" s="74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ht="15.6" customHeight="1">
      <c r="A857" s="17"/>
      <c r="B857" s="74"/>
      <c r="C857" s="17"/>
      <c r="D857" s="17"/>
      <c r="E857" s="17"/>
      <c r="F857" s="17"/>
      <c r="G857" s="39"/>
      <c r="H857" s="74"/>
      <c r="I857" s="17"/>
      <c r="J857" s="17"/>
      <c r="K857" s="17"/>
      <c r="L857" s="39"/>
      <c r="M857" s="17"/>
      <c r="N857" s="74"/>
      <c r="O857" s="74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ht="15.6" customHeight="1">
      <c r="A858" s="17"/>
      <c r="B858" s="74"/>
      <c r="C858" s="17"/>
      <c r="D858" s="17"/>
      <c r="E858" s="17"/>
      <c r="F858" s="17"/>
      <c r="G858" s="39"/>
      <c r="H858" s="74"/>
      <c r="I858" s="17"/>
      <c r="J858" s="17"/>
      <c r="K858" s="17"/>
      <c r="L858" s="39"/>
      <c r="M858" s="17"/>
      <c r="N858" s="74"/>
      <c r="O858" s="74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ht="15.6" customHeight="1">
      <c r="A859" s="17"/>
      <c r="B859" s="74"/>
      <c r="C859" s="17"/>
      <c r="D859" s="17"/>
      <c r="E859" s="17"/>
      <c r="F859" s="17"/>
      <c r="G859" s="39"/>
      <c r="H859" s="74"/>
      <c r="I859" s="17"/>
      <c r="J859" s="17"/>
      <c r="K859" s="17"/>
      <c r="L859" s="39"/>
      <c r="M859" s="17"/>
      <c r="N859" s="74"/>
      <c r="O859" s="74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ht="15.6" customHeight="1">
      <c r="A860" s="17"/>
      <c r="B860" s="74"/>
      <c r="C860" s="17"/>
      <c r="D860" s="17"/>
      <c r="E860" s="17"/>
      <c r="F860" s="17"/>
      <c r="G860" s="39"/>
      <c r="H860" s="74"/>
      <c r="I860" s="17"/>
      <c r="J860" s="17"/>
      <c r="K860" s="17"/>
      <c r="L860" s="39"/>
      <c r="M860" s="17"/>
      <c r="N860" s="74"/>
      <c r="O860" s="74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ht="15.6" customHeight="1">
      <c r="A861" s="17"/>
      <c r="B861" s="74"/>
      <c r="C861" s="17"/>
      <c r="D861" s="17"/>
      <c r="E861" s="17"/>
      <c r="F861" s="17"/>
      <c r="G861" s="39"/>
      <c r="H861" s="74"/>
      <c r="I861" s="17"/>
      <c r="J861" s="17"/>
      <c r="K861" s="17"/>
      <c r="L861" s="39"/>
      <c r="M861" s="17"/>
      <c r="N861" s="74"/>
      <c r="O861" s="74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ht="15.6" customHeight="1">
      <c r="A862" s="17"/>
      <c r="B862" s="74"/>
      <c r="C862" s="17"/>
      <c r="D862" s="17"/>
      <c r="E862" s="17"/>
      <c r="F862" s="17"/>
      <c r="G862" s="39"/>
      <c r="H862" s="74"/>
      <c r="I862" s="17"/>
      <c r="J862" s="17"/>
      <c r="K862" s="17"/>
      <c r="L862" s="39"/>
      <c r="M862" s="17"/>
      <c r="N862" s="74"/>
      <c r="O862" s="74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ht="15.6" customHeight="1">
      <c r="A863" s="17"/>
      <c r="B863" s="74"/>
      <c r="C863" s="17"/>
      <c r="D863" s="17"/>
      <c r="E863" s="17"/>
      <c r="F863" s="17"/>
      <c r="G863" s="39"/>
      <c r="H863" s="74"/>
      <c r="I863" s="17"/>
      <c r="J863" s="17"/>
      <c r="K863" s="17"/>
      <c r="L863" s="39"/>
      <c r="M863" s="17"/>
      <c r="N863" s="74"/>
      <c r="O863" s="74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ht="15.6" customHeight="1">
      <c r="A864" s="17"/>
      <c r="B864" s="74"/>
      <c r="C864" s="17"/>
      <c r="D864" s="17"/>
      <c r="E864" s="17"/>
      <c r="F864" s="17"/>
      <c r="G864" s="39"/>
      <c r="H864" s="74"/>
      <c r="I864" s="17"/>
      <c r="J864" s="17"/>
      <c r="K864" s="17"/>
      <c r="L864" s="39"/>
      <c r="M864" s="17"/>
      <c r="N864" s="74"/>
      <c r="O864" s="74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ht="15.6" customHeight="1">
      <c r="A865" s="17"/>
      <c r="B865" s="74"/>
      <c r="C865" s="17"/>
      <c r="D865" s="17"/>
      <c r="E865" s="17"/>
      <c r="F865" s="17"/>
      <c r="G865" s="39"/>
      <c r="H865" s="74"/>
      <c r="I865" s="17"/>
      <c r="J865" s="17"/>
      <c r="K865" s="17"/>
      <c r="L865" s="39"/>
      <c r="M865" s="17"/>
      <c r="N865" s="74"/>
      <c r="O865" s="74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ht="15.6" customHeight="1">
      <c r="A866" s="17"/>
      <c r="B866" s="74"/>
      <c r="C866" s="17"/>
      <c r="D866" s="17"/>
      <c r="E866" s="17"/>
      <c r="F866" s="17"/>
      <c r="G866" s="39"/>
      <c r="H866" s="74"/>
      <c r="I866" s="17"/>
      <c r="J866" s="17"/>
      <c r="K866" s="17"/>
      <c r="L866" s="39"/>
      <c r="M866" s="17"/>
      <c r="N866" s="74"/>
      <c r="O866" s="74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ht="15.6" customHeight="1">
      <c r="A867" s="17"/>
      <c r="B867" s="74"/>
      <c r="C867" s="17"/>
      <c r="D867" s="17"/>
      <c r="E867" s="17"/>
      <c r="F867" s="17"/>
      <c r="G867" s="39"/>
      <c r="H867" s="74"/>
      <c r="I867" s="17"/>
      <c r="J867" s="17"/>
      <c r="K867" s="17"/>
      <c r="L867" s="39"/>
      <c r="M867" s="17"/>
      <c r="N867" s="74"/>
      <c r="O867" s="74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ht="15.6" customHeight="1">
      <c r="A868" s="17"/>
      <c r="B868" s="74"/>
      <c r="C868" s="17"/>
      <c r="D868" s="17"/>
      <c r="E868" s="17"/>
      <c r="F868" s="17"/>
      <c r="G868" s="39"/>
      <c r="H868" s="74"/>
      <c r="I868" s="17"/>
      <c r="J868" s="17"/>
      <c r="K868" s="17"/>
      <c r="L868" s="39"/>
      <c r="M868" s="17"/>
      <c r="N868" s="74"/>
      <c r="O868" s="74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ht="15.6" customHeight="1">
      <c r="A869" s="17"/>
      <c r="B869" s="74"/>
      <c r="C869" s="17"/>
      <c r="D869" s="17"/>
      <c r="E869" s="17"/>
      <c r="F869" s="17"/>
      <c r="G869" s="39"/>
      <c r="H869" s="74"/>
      <c r="I869" s="17"/>
      <c r="J869" s="17"/>
      <c r="K869" s="17"/>
      <c r="L869" s="39"/>
      <c r="M869" s="17"/>
      <c r="N869" s="74"/>
      <c r="O869" s="74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ht="15.6" customHeight="1">
      <c r="A870" s="17"/>
      <c r="B870" s="74"/>
      <c r="C870" s="17"/>
      <c r="D870" s="17"/>
      <c r="E870" s="17"/>
      <c r="F870" s="17"/>
      <c r="G870" s="39"/>
      <c r="H870" s="74"/>
      <c r="I870" s="17"/>
      <c r="J870" s="17"/>
      <c r="K870" s="17"/>
      <c r="L870" s="39"/>
      <c r="M870" s="17"/>
      <c r="N870" s="74"/>
      <c r="O870" s="74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ht="15.6" customHeight="1">
      <c r="A871" s="17"/>
      <c r="B871" s="74"/>
      <c r="C871" s="17"/>
      <c r="D871" s="17"/>
      <c r="E871" s="17"/>
      <c r="F871" s="17"/>
      <c r="G871" s="39"/>
      <c r="H871" s="74"/>
      <c r="I871" s="17"/>
      <c r="J871" s="17"/>
      <c r="K871" s="17"/>
      <c r="L871" s="39"/>
      <c r="M871" s="17"/>
      <c r="N871" s="74"/>
      <c r="O871" s="74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ht="15.6" customHeight="1">
      <c r="A872" s="17"/>
      <c r="B872" s="74"/>
      <c r="C872" s="17"/>
      <c r="D872" s="17"/>
      <c r="E872" s="17"/>
      <c r="F872" s="17"/>
      <c r="G872" s="39"/>
      <c r="H872" s="74"/>
      <c r="I872" s="17"/>
      <c r="J872" s="17"/>
      <c r="K872" s="17"/>
      <c r="L872" s="39"/>
      <c r="M872" s="17"/>
      <c r="N872" s="74"/>
      <c r="O872" s="74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ht="15.6" customHeight="1">
      <c r="A873" s="17"/>
      <c r="B873" s="74"/>
      <c r="C873" s="17"/>
      <c r="D873" s="17"/>
      <c r="E873" s="17"/>
      <c r="F873" s="17"/>
      <c r="G873" s="39"/>
      <c r="H873" s="74"/>
      <c r="I873" s="17"/>
      <c r="J873" s="17"/>
      <c r="K873" s="17"/>
      <c r="L873" s="39"/>
      <c r="M873" s="17"/>
      <c r="N873" s="74"/>
      <c r="O873" s="74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ht="15.6" customHeight="1">
      <c r="A874" s="17"/>
      <c r="B874" s="74"/>
      <c r="C874" s="17"/>
      <c r="D874" s="17"/>
      <c r="E874" s="17"/>
      <c r="F874" s="17"/>
      <c r="G874" s="39"/>
      <c r="H874" s="74"/>
      <c r="I874" s="17"/>
      <c r="J874" s="17"/>
      <c r="K874" s="17"/>
      <c r="L874" s="39"/>
      <c r="M874" s="17"/>
      <c r="N874" s="74"/>
      <c r="O874" s="74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ht="15.6" customHeight="1">
      <c r="A875" s="17"/>
      <c r="B875" s="74"/>
      <c r="C875" s="17"/>
      <c r="D875" s="17"/>
      <c r="E875" s="17"/>
      <c r="F875" s="17"/>
      <c r="G875" s="39"/>
      <c r="H875" s="74"/>
      <c r="I875" s="17"/>
      <c r="J875" s="17"/>
      <c r="K875" s="17"/>
      <c r="L875" s="39"/>
      <c r="M875" s="17"/>
      <c r="N875" s="74"/>
      <c r="O875" s="74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ht="15.6" customHeight="1">
      <c r="A876" s="17"/>
      <c r="B876" s="74"/>
      <c r="C876" s="17"/>
      <c r="D876" s="17"/>
      <c r="E876" s="17"/>
      <c r="F876" s="17"/>
      <c r="G876" s="39"/>
      <c r="H876" s="74"/>
      <c r="I876" s="17"/>
      <c r="J876" s="17"/>
      <c r="K876" s="17"/>
      <c r="L876" s="39"/>
      <c r="M876" s="17"/>
      <c r="N876" s="74"/>
      <c r="O876" s="74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ht="15.6" customHeight="1">
      <c r="A877" s="17"/>
      <c r="B877" s="74"/>
      <c r="C877" s="17"/>
      <c r="D877" s="17"/>
      <c r="E877" s="17"/>
      <c r="F877" s="17"/>
      <c r="G877" s="39"/>
      <c r="H877" s="74"/>
      <c r="I877" s="17"/>
      <c r="J877" s="17"/>
      <c r="K877" s="17"/>
      <c r="L877" s="39"/>
      <c r="M877" s="17"/>
      <c r="N877" s="74"/>
      <c r="O877" s="74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ht="15.6" customHeight="1">
      <c r="A878" s="17"/>
      <c r="B878" s="74"/>
      <c r="C878" s="17"/>
      <c r="D878" s="17"/>
      <c r="E878" s="17"/>
      <c r="F878" s="17"/>
      <c r="G878" s="39"/>
      <c r="H878" s="74"/>
      <c r="I878" s="17"/>
      <c r="J878" s="17"/>
      <c r="K878" s="17"/>
      <c r="L878" s="39"/>
      <c r="M878" s="17"/>
      <c r="N878" s="74"/>
      <c r="O878" s="74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ht="15.6" customHeight="1">
      <c r="A879" s="17"/>
      <c r="B879" s="74"/>
      <c r="C879" s="17"/>
      <c r="D879" s="17"/>
      <c r="E879" s="17"/>
      <c r="F879" s="17"/>
      <c r="G879" s="39"/>
      <c r="H879" s="74"/>
      <c r="I879" s="17"/>
      <c r="J879" s="17"/>
      <c r="K879" s="17"/>
      <c r="L879" s="39"/>
      <c r="M879" s="17"/>
      <c r="N879" s="74"/>
      <c r="O879" s="74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ht="15.6" customHeight="1">
      <c r="A880" s="17"/>
      <c r="B880" s="74"/>
      <c r="C880" s="17"/>
      <c r="D880" s="17"/>
      <c r="E880" s="17"/>
      <c r="F880" s="17"/>
      <c r="G880" s="39"/>
      <c r="H880" s="74"/>
      <c r="I880" s="17"/>
      <c r="J880" s="17"/>
      <c r="K880" s="17"/>
      <c r="L880" s="39"/>
      <c r="M880" s="17"/>
      <c r="N880" s="74"/>
      <c r="O880" s="74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ht="15.6" customHeight="1">
      <c r="A881" s="17"/>
      <c r="B881" s="74"/>
      <c r="C881" s="17"/>
      <c r="D881" s="17"/>
      <c r="E881" s="17"/>
      <c r="F881" s="17"/>
      <c r="G881" s="39"/>
      <c r="H881" s="74"/>
      <c r="I881" s="17"/>
      <c r="J881" s="17"/>
      <c r="K881" s="17"/>
      <c r="L881" s="39"/>
      <c r="M881" s="17"/>
      <c r="N881" s="74"/>
      <c r="O881" s="74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ht="15.6" customHeight="1">
      <c r="A882" s="17"/>
      <c r="B882" s="74"/>
      <c r="C882" s="17"/>
      <c r="D882" s="17"/>
      <c r="E882" s="17"/>
      <c r="F882" s="17"/>
      <c r="G882" s="39"/>
      <c r="H882" s="74"/>
      <c r="I882" s="17"/>
      <c r="J882" s="17"/>
      <c r="K882" s="17"/>
      <c r="L882" s="39"/>
      <c r="M882" s="17"/>
      <c r="N882" s="74"/>
      <c r="O882" s="74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ht="15.6" customHeight="1">
      <c r="A883" s="17"/>
      <c r="B883" s="74"/>
      <c r="C883" s="17"/>
      <c r="D883" s="17"/>
      <c r="E883" s="17"/>
      <c r="F883" s="17"/>
      <c r="G883" s="39"/>
      <c r="H883" s="74"/>
      <c r="I883" s="17"/>
      <c r="J883" s="17"/>
      <c r="K883" s="17"/>
      <c r="L883" s="39"/>
      <c r="M883" s="17"/>
      <c r="N883" s="74"/>
      <c r="O883" s="74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ht="15.6" customHeight="1">
      <c r="A884" s="17"/>
      <c r="B884" s="74"/>
      <c r="C884" s="17"/>
      <c r="D884" s="17"/>
      <c r="E884" s="17"/>
      <c r="F884" s="17"/>
      <c r="G884" s="39"/>
      <c r="H884" s="74"/>
      <c r="I884" s="17"/>
      <c r="J884" s="17"/>
      <c r="K884" s="17"/>
      <c r="L884" s="39"/>
      <c r="M884" s="17"/>
      <c r="N884" s="74"/>
      <c r="O884" s="74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ht="15.6" customHeight="1">
      <c r="A885" s="17"/>
      <c r="B885" s="74"/>
      <c r="C885" s="17"/>
      <c r="D885" s="17"/>
      <c r="E885" s="17"/>
      <c r="F885" s="17"/>
      <c r="G885" s="39"/>
      <c r="H885" s="74"/>
      <c r="I885" s="17"/>
      <c r="J885" s="17"/>
      <c r="K885" s="17"/>
      <c r="L885" s="39"/>
      <c r="M885" s="17"/>
      <c r="N885" s="74"/>
      <c r="O885" s="74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ht="15.6" customHeight="1">
      <c r="A886" s="17"/>
      <c r="B886" s="74"/>
      <c r="C886" s="17"/>
      <c r="D886" s="17"/>
      <c r="E886" s="17"/>
      <c r="F886" s="17"/>
      <c r="G886" s="39"/>
      <c r="H886" s="74"/>
      <c r="I886" s="17"/>
      <c r="J886" s="17"/>
      <c r="K886" s="17"/>
      <c r="L886" s="39"/>
      <c r="M886" s="17"/>
      <c r="N886" s="74"/>
      <c r="O886" s="74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ht="15.6" customHeight="1">
      <c r="A887" s="17"/>
      <c r="B887" s="74"/>
      <c r="C887" s="17"/>
      <c r="D887" s="17"/>
      <c r="E887" s="17"/>
      <c r="F887" s="17"/>
      <c r="G887" s="39"/>
      <c r="H887" s="74"/>
      <c r="I887" s="17"/>
      <c r="J887" s="17"/>
      <c r="K887" s="17"/>
      <c r="L887" s="39"/>
      <c r="M887" s="17"/>
      <c r="N887" s="74"/>
      <c r="O887" s="74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ht="15.6" customHeight="1">
      <c r="A888" s="17"/>
      <c r="B888" s="74"/>
      <c r="C888" s="17"/>
      <c r="D888" s="17"/>
      <c r="E888" s="17"/>
      <c r="F888" s="17"/>
      <c r="G888" s="39"/>
      <c r="H888" s="74"/>
      <c r="I888" s="17"/>
      <c r="J888" s="17"/>
      <c r="K888" s="17"/>
      <c r="L888" s="39"/>
      <c r="M888" s="17"/>
      <c r="N888" s="74"/>
      <c r="O888" s="74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ht="15.6" customHeight="1">
      <c r="A889" s="17"/>
      <c r="B889" s="74"/>
      <c r="C889" s="17"/>
      <c r="D889" s="17"/>
      <c r="E889" s="17"/>
      <c r="F889" s="17"/>
      <c r="G889" s="39"/>
      <c r="H889" s="74"/>
      <c r="I889" s="17"/>
      <c r="J889" s="17"/>
      <c r="K889" s="17"/>
      <c r="L889" s="39"/>
      <c r="M889" s="17"/>
      <c r="N889" s="74"/>
      <c r="O889" s="74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ht="15.6" customHeight="1">
      <c r="A890" s="17"/>
      <c r="B890" s="74"/>
      <c r="C890" s="17"/>
      <c r="D890" s="17"/>
      <c r="E890" s="17"/>
      <c r="F890" s="17"/>
      <c r="G890" s="39"/>
      <c r="H890" s="74"/>
      <c r="I890" s="17"/>
      <c r="J890" s="17"/>
      <c r="K890" s="17"/>
      <c r="L890" s="39"/>
      <c r="M890" s="17"/>
      <c r="N890" s="74"/>
      <c r="O890" s="74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ht="15.6" customHeight="1">
      <c r="A891" s="17"/>
      <c r="B891" s="74"/>
      <c r="C891" s="17"/>
      <c r="D891" s="17"/>
      <c r="E891" s="17"/>
      <c r="F891" s="17"/>
      <c r="G891" s="39"/>
      <c r="H891" s="74"/>
      <c r="I891" s="17"/>
      <c r="J891" s="17"/>
      <c r="K891" s="17"/>
      <c r="L891" s="39"/>
      <c r="M891" s="17"/>
      <c r="N891" s="74"/>
      <c r="O891" s="74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ht="15.6" customHeight="1">
      <c r="A892" s="17"/>
      <c r="B892" s="74"/>
      <c r="C892" s="17"/>
      <c r="D892" s="17"/>
      <c r="E892" s="17"/>
      <c r="F892" s="17"/>
      <c r="G892" s="39"/>
      <c r="H892" s="74"/>
      <c r="I892" s="17"/>
      <c r="J892" s="17"/>
      <c r="K892" s="17"/>
      <c r="L892" s="39"/>
      <c r="M892" s="17"/>
      <c r="N892" s="74"/>
      <c r="O892" s="74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ht="15.6" customHeight="1">
      <c r="A893" s="17"/>
      <c r="B893" s="74"/>
      <c r="C893" s="17"/>
      <c r="D893" s="17"/>
      <c r="E893" s="17"/>
      <c r="F893" s="17"/>
      <c r="G893" s="39"/>
      <c r="H893" s="74"/>
      <c r="I893" s="17"/>
      <c r="J893" s="17"/>
      <c r="K893" s="17"/>
      <c r="L893" s="39"/>
      <c r="M893" s="17"/>
      <c r="N893" s="74"/>
      <c r="O893" s="74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ht="15.6" customHeight="1">
      <c r="A894" s="17"/>
      <c r="B894" s="74"/>
      <c r="C894" s="17"/>
      <c r="D894" s="17"/>
      <c r="E894" s="17"/>
      <c r="F894" s="17"/>
      <c r="G894" s="39"/>
      <c r="H894" s="74"/>
      <c r="I894" s="17"/>
      <c r="J894" s="17"/>
      <c r="K894" s="17"/>
      <c r="L894" s="39"/>
      <c r="M894" s="17"/>
      <c r="N894" s="74"/>
      <c r="O894" s="74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ht="15.6" customHeight="1">
      <c r="A895" s="17"/>
      <c r="B895" s="74"/>
      <c r="C895" s="17"/>
      <c r="D895" s="17"/>
      <c r="E895" s="17"/>
      <c r="F895" s="17"/>
      <c r="G895" s="39"/>
      <c r="H895" s="74"/>
      <c r="I895" s="17"/>
      <c r="J895" s="17"/>
      <c r="K895" s="17"/>
      <c r="L895" s="39"/>
      <c r="M895" s="17"/>
      <c r="N895" s="74"/>
      <c r="O895" s="74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ht="15.6" customHeight="1">
      <c r="A896" s="17"/>
      <c r="B896" s="74"/>
      <c r="C896" s="17"/>
      <c r="D896" s="17"/>
      <c r="E896" s="17"/>
      <c r="F896" s="17"/>
      <c r="G896" s="39"/>
      <c r="H896" s="74"/>
      <c r="I896" s="17"/>
      <c r="J896" s="17"/>
      <c r="K896" s="17"/>
      <c r="L896" s="39"/>
      <c r="M896" s="17"/>
      <c r="N896" s="74"/>
      <c r="O896" s="74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ht="15.6" customHeight="1">
      <c r="A897" s="17"/>
      <c r="B897" s="74"/>
      <c r="C897" s="17"/>
      <c r="D897" s="17"/>
      <c r="E897" s="17"/>
      <c r="F897" s="17"/>
      <c r="G897" s="39"/>
      <c r="H897" s="74"/>
      <c r="I897" s="17"/>
      <c r="J897" s="17"/>
      <c r="K897" s="17"/>
      <c r="L897" s="39"/>
      <c r="M897" s="17"/>
      <c r="N897" s="74"/>
      <c r="O897" s="74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ht="15.6" customHeight="1">
      <c r="A898" s="17"/>
      <c r="B898" s="74"/>
      <c r="C898" s="17"/>
      <c r="D898" s="17"/>
      <c r="E898" s="17"/>
      <c r="F898" s="17"/>
      <c r="G898" s="39"/>
      <c r="H898" s="74"/>
      <c r="I898" s="17"/>
      <c r="J898" s="17"/>
      <c r="K898" s="17"/>
      <c r="L898" s="39"/>
      <c r="M898" s="17"/>
      <c r="N898" s="74"/>
      <c r="O898" s="74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ht="15.6" customHeight="1">
      <c r="A899" s="17"/>
      <c r="B899" s="74"/>
      <c r="C899" s="17"/>
      <c r="D899" s="17"/>
      <c r="E899" s="17"/>
      <c r="F899" s="17"/>
      <c r="G899" s="39"/>
      <c r="H899" s="74"/>
      <c r="I899" s="17"/>
      <c r="J899" s="17"/>
      <c r="K899" s="17"/>
      <c r="L899" s="39"/>
      <c r="M899" s="17"/>
      <c r="N899" s="74"/>
      <c r="O899" s="74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ht="15.6" customHeight="1">
      <c r="A900" s="17"/>
      <c r="B900" s="74"/>
      <c r="C900" s="17"/>
      <c r="D900" s="17"/>
      <c r="E900" s="17"/>
      <c r="F900" s="17"/>
      <c r="G900" s="39"/>
      <c r="H900" s="74"/>
      <c r="I900" s="17"/>
      <c r="J900" s="17"/>
      <c r="K900" s="17"/>
      <c r="L900" s="39"/>
      <c r="M900" s="17"/>
      <c r="N900" s="74"/>
      <c r="O900" s="74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ht="15.6" customHeight="1">
      <c r="A901" s="17"/>
      <c r="B901" s="74"/>
      <c r="C901" s="17"/>
      <c r="D901" s="17"/>
      <c r="E901" s="17"/>
      <c r="F901" s="17"/>
      <c r="G901" s="39"/>
      <c r="H901" s="74"/>
      <c r="I901" s="17"/>
      <c r="J901" s="17"/>
      <c r="K901" s="17"/>
      <c r="L901" s="39"/>
      <c r="M901" s="17"/>
      <c r="N901" s="74"/>
      <c r="O901" s="74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ht="15.6" customHeight="1">
      <c r="A902" s="17"/>
      <c r="B902" s="74"/>
      <c r="C902" s="17"/>
      <c r="D902" s="17"/>
      <c r="E902" s="17"/>
      <c r="F902" s="17"/>
      <c r="G902" s="39"/>
      <c r="H902" s="74"/>
      <c r="I902" s="17"/>
      <c r="J902" s="17"/>
      <c r="K902" s="17"/>
      <c r="L902" s="39"/>
      <c r="M902" s="17"/>
      <c r="N902" s="74"/>
      <c r="O902" s="74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ht="15.6" customHeight="1">
      <c r="A903" s="17"/>
      <c r="B903" s="74"/>
      <c r="C903" s="17"/>
      <c r="D903" s="17"/>
      <c r="E903" s="17"/>
      <c r="F903" s="17"/>
      <c r="G903" s="39"/>
      <c r="H903" s="74"/>
      <c r="I903" s="17"/>
      <c r="J903" s="17"/>
      <c r="K903" s="17"/>
      <c r="L903" s="39"/>
      <c r="M903" s="17"/>
      <c r="N903" s="74"/>
      <c r="O903" s="74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ht="15.6" customHeight="1">
      <c r="A904" s="17"/>
      <c r="B904" s="74"/>
      <c r="C904" s="17"/>
      <c r="D904" s="17"/>
      <c r="E904" s="17"/>
      <c r="F904" s="17"/>
      <c r="G904" s="39"/>
      <c r="H904" s="74"/>
      <c r="I904" s="17"/>
      <c r="J904" s="17"/>
      <c r="K904" s="17"/>
      <c r="L904" s="39"/>
      <c r="M904" s="17"/>
      <c r="N904" s="74"/>
      <c r="O904" s="74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ht="15.6" customHeight="1">
      <c r="A905" s="17"/>
      <c r="B905" s="74"/>
      <c r="C905" s="17"/>
      <c r="D905" s="17"/>
      <c r="E905" s="17"/>
      <c r="F905" s="17"/>
      <c r="G905" s="39"/>
      <c r="H905" s="74"/>
      <c r="I905" s="17"/>
      <c r="J905" s="17"/>
      <c r="K905" s="17"/>
      <c r="L905" s="39"/>
      <c r="M905" s="17"/>
      <c r="N905" s="74"/>
      <c r="O905" s="74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ht="15.6" customHeight="1">
      <c r="A906" s="17"/>
      <c r="B906" s="74"/>
      <c r="C906" s="17"/>
      <c r="D906" s="17"/>
      <c r="E906" s="17"/>
      <c r="F906" s="17"/>
      <c r="G906" s="39"/>
      <c r="H906" s="74"/>
      <c r="I906" s="17"/>
      <c r="J906" s="17"/>
      <c r="K906" s="17"/>
      <c r="L906" s="39"/>
      <c r="M906" s="17"/>
      <c r="N906" s="74"/>
      <c r="O906" s="74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ht="15.6" customHeight="1">
      <c r="A907" s="17"/>
      <c r="B907" s="74"/>
      <c r="C907" s="17"/>
      <c r="D907" s="17"/>
      <c r="E907" s="17"/>
      <c r="F907" s="17"/>
      <c r="G907" s="39"/>
      <c r="H907" s="74"/>
      <c r="I907" s="17"/>
      <c r="J907" s="17"/>
      <c r="K907" s="17"/>
      <c r="L907" s="39"/>
      <c r="M907" s="17"/>
      <c r="N907" s="74"/>
      <c r="O907" s="74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ht="15.6" customHeight="1">
      <c r="A908" s="17"/>
      <c r="B908" s="74"/>
      <c r="C908" s="17"/>
      <c r="D908" s="17"/>
      <c r="E908" s="17"/>
      <c r="F908" s="17"/>
      <c r="G908" s="39"/>
      <c r="H908" s="74"/>
      <c r="I908" s="17"/>
      <c r="J908" s="17"/>
      <c r="K908" s="17"/>
      <c r="L908" s="39"/>
      <c r="M908" s="17"/>
      <c r="N908" s="74"/>
      <c r="O908" s="74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ht="15.6" customHeight="1">
      <c r="A909" s="17"/>
      <c r="B909" s="74"/>
      <c r="C909" s="17"/>
      <c r="D909" s="17"/>
      <c r="E909" s="17"/>
      <c r="F909" s="17"/>
      <c r="G909" s="39"/>
      <c r="H909" s="74"/>
      <c r="I909" s="17"/>
      <c r="J909" s="17"/>
      <c r="K909" s="17"/>
      <c r="L909" s="39"/>
      <c r="M909" s="17"/>
      <c r="N909" s="74"/>
      <c r="O909" s="74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ht="15.6" customHeight="1">
      <c r="A910" s="17"/>
      <c r="B910" s="74"/>
      <c r="C910" s="17"/>
      <c r="D910" s="17"/>
      <c r="E910" s="17"/>
      <c r="F910" s="17"/>
      <c r="G910" s="39"/>
      <c r="H910" s="74"/>
      <c r="I910" s="17"/>
      <c r="J910" s="17"/>
      <c r="K910" s="17"/>
      <c r="L910" s="39"/>
      <c r="M910" s="17"/>
      <c r="N910" s="74"/>
      <c r="O910" s="74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ht="15.6" customHeight="1">
      <c r="A911" s="17"/>
      <c r="B911" s="74"/>
      <c r="C911" s="17"/>
      <c r="D911" s="17"/>
      <c r="E911" s="17"/>
      <c r="F911" s="17"/>
      <c r="G911" s="39"/>
      <c r="H911" s="74"/>
      <c r="I911" s="17"/>
      <c r="J911" s="17"/>
      <c r="K911" s="17"/>
      <c r="L911" s="39"/>
      <c r="M911" s="17"/>
      <c r="N911" s="74"/>
      <c r="O911" s="74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ht="15.6" customHeight="1">
      <c r="A912" s="17"/>
      <c r="B912" s="74"/>
      <c r="C912" s="17"/>
      <c r="D912" s="17"/>
      <c r="E912" s="17"/>
      <c r="F912" s="17"/>
      <c r="G912" s="39"/>
      <c r="H912" s="74"/>
      <c r="I912" s="17"/>
      <c r="J912" s="17"/>
      <c r="K912" s="17"/>
      <c r="L912" s="39"/>
      <c r="M912" s="17"/>
      <c r="N912" s="74"/>
      <c r="O912" s="74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ht="15.6" customHeight="1">
      <c r="A913" s="17"/>
      <c r="B913" s="74"/>
      <c r="C913" s="17"/>
      <c r="D913" s="17"/>
      <c r="E913" s="17"/>
      <c r="F913" s="17"/>
      <c r="G913" s="39"/>
      <c r="H913" s="74"/>
      <c r="I913" s="17"/>
      <c r="J913" s="17"/>
      <c r="K913" s="17"/>
      <c r="L913" s="39"/>
      <c r="M913" s="17"/>
      <c r="N913" s="74"/>
      <c r="O913" s="74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ht="15.6" customHeight="1">
      <c r="A914" s="17"/>
      <c r="B914" s="74"/>
      <c r="C914" s="17"/>
      <c r="D914" s="17"/>
      <c r="E914" s="17"/>
      <c r="F914" s="17"/>
      <c r="G914" s="39"/>
      <c r="H914" s="74"/>
      <c r="I914" s="17"/>
      <c r="J914" s="17"/>
      <c r="K914" s="17"/>
      <c r="L914" s="39"/>
      <c r="M914" s="17"/>
      <c r="N914" s="74"/>
      <c r="O914" s="74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ht="15.6" customHeight="1">
      <c r="A915" s="17"/>
      <c r="B915" s="74"/>
      <c r="C915" s="17"/>
      <c r="D915" s="17"/>
      <c r="E915" s="17"/>
      <c r="F915" s="17"/>
      <c r="G915" s="39"/>
      <c r="H915" s="74"/>
      <c r="I915" s="17"/>
      <c r="J915" s="17"/>
      <c r="K915" s="17"/>
      <c r="L915" s="39"/>
      <c r="M915" s="17"/>
      <c r="N915" s="74"/>
      <c r="O915" s="74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ht="15.6" customHeight="1">
      <c r="A916" s="17"/>
      <c r="B916" s="74"/>
      <c r="C916" s="17"/>
      <c r="D916" s="17"/>
      <c r="E916" s="17"/>
      <c r="F916" s="17"/>
      <c r="G916" s="39"/>
      <c r="H916" s="74"/>
      <c r="I916" s="17"/>
      <c r="J916" s="17"/>
      <c r="K916" s="17"/>
      <c r="L916" s="39"/>
      <c r="M916" s="17"/>
      <c r="N916" s="74"/>
      <c r="O916" s="74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ht="15.6" customHeight="1">
      <c r="A917" s="17"/>
      <c r="B917" s="74"/>
      <c r="C917" s="17"/>
      <c r="D917" s="17"/>
      <c r="E917" s="17"/>
      <c r="F917" s="17"/>
      <c r="G917" s="39"/>
      <c r="H917" s="74"/>
      <c r="I917" s="17"/>
      <c r="J917" s="17"/>
      <c r="K917" s="17"/>
      <c r="L917" s="39"/>
      <c r="M917" s="17"/>
      <c r="N917" s="74"/>
      <c r="O917" s="74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ht="15.6" customHeight="1">
      <c r="A918" s="17"/>
      <c r="B918" s="74"/>
      <c r="C918" s="17"/>
      <c r="D918" s="17"/>
      <c r="E918" s="17"/>
      <c r="F918" s="17"/>
      <c r="G918" s="39"/>
      <c r="H918" s="74"/>
      <c r="I918" s="17"/>
      <c r="J918" s="17"/>
      <c r="K918" s="17"/>
      <c r="L918" s="39"/>
      <c r="M918" s="17"/>
      <c r="N918" s="74"/>
      <c r="O918" s="74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ht="15.6" customHeight="1">
      <c r="A919" s="17"/>
      <c r="B919" s="74"/>
      <c r="C919" s="17"/>
      <c r="D919" s="17"/>
      <c r="E919" s="17"/>
      <c r="F919" s="17"/>
      <c r="G919" s="39"/>
      <c r="H919" s="74"/>
      <c r="I919" s="17"/>
      <c r="J919" s="17"/>
      <c r="K919" s="17"/>
      <c r="L919" s="39"/>
      <c r="M919" s="17"/>
      <c r="N919" s="74"/>
      <c r="O919" s="74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ht="15.6" customHeight="1">
      <c r="A920" s="17"/>
      <c r="B920" s="74"/>
      <c r="C920" s="17"/>
      <c r="D920" s="17"/>
      <c r="E920" s="17"/>
      <c r="F920" s="17"/>
      <c r="G920" s="39"/>
      <c r="H920" s="74"/>
      <c r="I920" s="17"/>
      <c r="J920" s="17"/>
      <c r="K920" s="17"/>
      <c r="L920" s="39"/>
      <c r="M920" s="17"/>
      <c r="N920" s="74"/>
      <c r="O920" s="74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ht="15.6" customHeight="1">
      <c r="A921" s="17"/>
      <c r="B921" s="74"/>
      <c r="C921" s="17"/>
      <c r="D921" s="17"/>
      <c r="E921" s="17"/>
      <c r="F921" s="17"/>
      <c r="G921" s="39"/>
      <c r="H921" s="74"/>
      <c r="I921" s="17"/>
      <c r="J921" s="17"/>
      <c r="K921" s="17"/>
      <c r="L921" s="39"/>
      <c r="M921" s="17"/>
      <c r="N921" s="74"/>
      <c r="O921" s="74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ht="15.6" customHeight="1">
      <c r="A922" s="17"/>
      <c r="B922" s="74"/>
      <c r="C922" s="17"/>
      <c r="D922" s="17"/>
      <c r="E922" s="17"/>
      <c r="F922" s="17"/>
      <c r="G922" s="39"/>
      <c r="H922" s="74"/>
      <c r="I922" s="17"/>
      <c r="J922" s="17"/>
      <c r="K922" s="17"/>
      <c r="L922" s="39"/>
      <c r="M922" s="17"/>
      <c r="N922" s="74"/>
      <c r="O922" s="74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ht="15.6" customHeight="1">
      <c r="A923" s="17"/>
      <c r="B923" s="74"/>
      <c r="C923" s="17"/>
      <c r="D923" s="17"/>
      <c r="E923" s="17"/>
      <c r="F923" s="17"/>
      <c r="G923" s="39"/>
      <c r="H923" s="74"/>
      <c r="I923" s="17"/>
      <c r="J923" s="17"/>
      <c r="K923" s="17"/>
      <c r="L923" s="39"/>
      <c r="M923" s="17"/>
      <c r="N923" s="74"/>
      <c r="O923" s="74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ht="15.6" customHeight="1">
      <c r="A924" s="17"/>
      <c r="B924" s="74"/>
      <c r="C924" s="17"/>
      <c r="D924" s="17"/>
      <c r="E924" s="17"/>
      <c r="F924" s="17"/>
      <c r="G924" s="39"/>
      <c r="H924" s="74"/>
      <c r="I924" s="17"/>
      <c r="J924" s="17"/>
      <c r="K924" s="17"/>
      <c r="L924" s="39"/>
      <c r="M924" s="17"/>
      <c r="N924" s="74"/>
      <c r="O924" s="74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ht="15.6" customHeight="1">
      <c r="A925" s="17"/>
      <c r="B925" s="74"/>
      <c r="C925" s="17"/>
      <c r="D925" s="17"/>
      <c r="E925" s="17"/>
      <c r="F925" s="17"/>
      <c r="G925" s="39"/>
      <c r="H925" s="74"/>
      <c r="I925" s="17"/>
      <c r="J925" s="17"/>
      <c r="K925" s="17"/>
      <c r="L925" s="39"/>
      <c r="M925" s="17"/>
      <c r="N925" s="74"/>
      <c r="O925" s="74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ht="15.6" customHeight="1">
      <c r="A926" s="17"/>
      <c r="B926" s="74"/>
      <c r="C926" s="17"/>
      <c r="D926" s="17"/>
      <c r="E926" s="17"/>
      <c r="F926" s="17"/>
      <c r="G926" s="39"/>
      <c r="H926" s="74"/>
      <c r="I926" s="17"/>
      <c r="J926" s="17"/>
      <c r="K926" s="17"/>
      <c r="L926" s="39"/>
      <c r="M926" s="17"/>
      <c r="N926" s="74"/>
      <c r="O926" s="74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ht="15.6" customHeight="1">
      <c r="A927" s="17"/>
      <c r="B927" s="74"/>
      <c r="C927" s="17"/>
      <c r="D927" s="17"/>
      <c r="E927" s="17"/>
      <c r="F927" s="17"/>
      <c r="G927" s="39"/>
      <c r="H927" s="74"/>
      <c r="I927" s="17"/>
      <c r="J927" s="17"/>
      <c r="K927" s="17"/>
      <c r="L927" s="39"/>
      <c r="M927" s="17"/>
      <c r="N927" s="74"/>
      <c r="O927" s="74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ht="15.6" customHeight="1">
      <c r="A928" s="17"/>
      <c r="B928" s="74"/>
      <c r="C928" s="17"/>
      <c r="D928" s="17"/>
      <c r="E928" s="17"/>
      <c r="F928" s="17"/>
      <c r="G928" s="39"/>
      <c r="H928" s="74"/>
      <c r="I928" s="17"/>
      <c r="J928" s="17"/>
      <c r="K928" s="17"/>
      <c r="L928" s="39"/>
      <c r="M928" s="17"/>
      <c r="N928" s="74"/>
      <c r="O928" s="74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ht="15.6" customHeight="1">
      <c r="A929" s="17"/>
      <c r="B929" s="74"/>
      <c r="C929" s="17"/>
      <c r="D929" s="17"/>
      <c r="E929" s="17"/>
      <c r="F929" s="17"/>
      <c r="G929" s="39"/>
      <c r="H929" s="74"/>
      <c r="I929" s="17"/>
      <c r="J929" s="17"/>
      <c r="K929" s="17"/>
      <c r="L929" s="39"/>
      <c r="M929" s="17"/>
      <c r="N929" s="74"/>
      <c r="O929" s="74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ht="15.6" customHeight="1">
      <c r="A930" s="17"/>
      <c r="B930" s="74"/>
      <c r="C930" s="17"/>
      <c r="D930" s="17"/>
      <c r="E930" s="17"/>
      <c r="F930" s="17"/>
      <c r="G930" s="39"/>
      <c r="H930" s="74"/>
      <c r="I930" s="17"/>
      <c r="J930" s="17"/>
      <c r="K930" s="17"/>
      <c r="L930" s="39"/>
      <c r="M930" s="17"/>
      <c r="N930" s="74"/>
      <c r="O930" s="74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ht="15.6" customHeight="1">
      <c r="A931" s="17"/>
      <c r="B931" s="74"/>
      <c r="C931" s="17"/>
      <c r="D931" s="17"/>
      <c r="E931" s="17"/>
      <c r="F931" s="17"/>
      <c r="G931" s="39"/>
      <c r="H931" s="74"/>
      <c r="I931" s="17"/>
      <c r="J931" s="17"/>
      <c r="K931" s="17"/>
      <c r="L931" s="39"/>
      <c r="M931" s="17"/>
      <c r="N931" s="74"/>
      <c r="O931" s="74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ht="15.6" customHeight="1">
      <c r="A932" s="17"/>
      <c r="B932" s="74"/>
      <c r="C932" s="17"/>
      <c r="D932" s="17"/>
      <c r="E932" s="17"/>
      <c r="F932" s="17"/>
      <c r="G932" s="39"/>
      <c r="H932" s="74"/>
      <c r="I932" s="17"/>
      <c r="J932" s="17"/>
      <c r="K932" s="17"/>
      <c r="L932" s="39"/>
      <c r="M932" s="17"/>
      <c r="N932" s="74"/>
      <c r="O932" s="74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ht="15.6" customHeight="1">
      <c r="A933" s="17"/>
      <c r="B933" s="74"/>
      <c r="C933" s="17"/>
      <c r="D933" s="17"/>
      <c r="E933" s="17"/>
      <c r="F933" s="17"/>
      <c r="G933" s="39"/>
      <c r="H933" s="74"/>
      <c r="I933" s="17"/>
      <c r="J933" s="17"/>
      <c r="K933" s="17"/>
      <c r="L933" s="39"/>
      <c r="M933" s="17"/>
      <c r="N933" s="74"/>
      <c r="O933" s="74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ht="15.6" customHeight="1">
      <c r="A934" s="17"/>
      <c r="B934" s="74"/>
      <c r="C934" s="17"/>
      <c r="D934" s="17"/>
      <c r="E934" s="17"/>
      <c r="F934" s="17"/>
      <c r="G934" s="39"/>
      <c r="H934" s="74"/>
      <c r="I934" s="17"/>
      <c r="J934" s="17"/>
      <c r="K934" s="17"/>
      <c r="L934" s="39"/>
      <c r="M934" s="17"/>
      <c r="N934" s="74"/>
      <c r="O934" s="74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ht="15.6" customHeight="1">
      <c r="A935" s="17"/>
      <c r="B935" s="74"/>
      <c r="C935" s="17"/>
      <c r="D935" s="17"/>
      <c r="E935" s="17"/>
      <c r="F935" s="17"/>
      <c r="G935" s="39"/>
      <c r="H935" s="74"/>
      <c r="I935" s="17"/>
      <c r="J935" s="17"/>
      <c r="K935" s="17"/>
      <c r="L935" s="39"/>
      <c r="M935" s="17"/>
      <c r="N935" s="74"/>
      <c r="O935" s="74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ht="15.6" customHeight="1">
      <c r="A936" s="17"/>
      <c r="B936" s="74"/>
      <c r="C936" s="17"/>
      <c r="D936" s="17"/>
      <c r="E936" s="17"/>
      <c r="F936" s="17"/>
      <c r="G936" s="39"/>
      <c r="H936" s="74"/>
      <c r="I936" s="17"/>
      <c r="J936" s="17"/>
      <c r="K936" s="17"/>
      <c r="L936" s="39"/>
      <c r="M936" s="17"/>
      <c r="N936" s="74"/>
      <c r="O936" s="74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ht="15.6" customHeight="1">
      <c r="A937" s="17"/>
      <c r="B937" s="74"/>
      <c r="C937" s="17"/>
      <c r="D937" s="17"/>
      <c r="E937" s="17"/>
      <c r="F937" s="17"/>
      <c r="G937" s="39"/>
      <c r="H937" s="74"/>
      <c r="I937" s="17"/>
      <c r="J937" s="17"/>
      <c r="K937" s="17"/>
      <c r="L937" s="39"/>
      <c r="M937" s="17"/>
      <c r="N937" s="74"/>
      <c r="O937" s="74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ht="15.6" customHeight="1">
      <c r="A938" s="17"/>
      <c r="B938" s="74"/>
      <c r="C938" s="17"/>
      <c r="D938" s="17"/>
      <c r="E938" s="17"/>
      <c r="F938" s="17"/>
      <c r="G938" s="39"/>
      <c r="H938" s="74"/>
      <c r="I938" s="17"/>
      <c r="J938" s="17"/>
      <c r="K938" s="17"/>
      <c r="L938" s="39"/>
      <c r="M938" s="17"/>
      <c r="N938" s="74"/>
      <c r="O938" s="74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ht="15.6" customHeight="1">
      <c r="A939" s="17"/>
      <c r="B939" s="74"/>
      <c r="C939" s="17"/>
      <c r="D939" s="17"/>
      <c r="E939" s="17"/>
      <c r="F939" s="17"/>
      <c r="G939" s="39"/>
      <c r="H939" s="74"/>
      <c r="I939" s="17"/>
      <c r="J939" s="17"/>
      <c r="K939" s="17"/>
      <c r="L939" s="39"/>
      <c r="M939" s="17"/>
      <c r="N939" s="74"/>
      <c r="O939" s="74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ht="15.6" customHeight="1">
      <c r="A940" s="17"/>
      <c r="B940" s="74"/>
      <c r="C940" s="17"/>
      <c r="D940" s="17"/>
      <c r="E940" s="17"/>
      <c r="F940" s="17"/>
      <c r="G940" s="39"/>
      <c r="H940" s="74"/>
      <c r="I940" s="17"/>
      <c r="J940" s="17"/>
      <c r="K940" s="17"/>
      <c r="L940" s="39"/>
      <c r="M940" s="17"/>
      <c r="N940" s="74"/>
      <c r="O940" s="74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ht="15.6" customHeight="1">
      <c r="A941" s="17"/>
      <c r="B941" s="74"/>
      <c r="C941" s="17"/>
      <c r="D941" s="17"/>
      <c r="E941" s="17"/>
      <c r="F941" s="17"/>
      <c r="G941" s="39"/>
      <c r="H941" s="74"/>
      <c r="I941" s="17"/>
      <c r="J941" s="17"/>
      <c r="K941" s="17"/>
      <c r="L941" s="39"/>
      <c r="M941" s="17"/>
      <c r="N941" s="74"/>
      <c r="O941" s="74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ht="15.6" customHeight="1">
      <c r="A942" s="17"/>
      <c r="B942" s="74"/>
      <c r="C942" s="17"/>
      <c r="D942" s="17"/>
      <c r="E942" s="17"/>
      <c r="F942" s="17"/>
      <c r="G942" s="39"/>
      <c r="H942" s="74"/>
      <c r="I942" s="17"/>
      <c r="J942" s="17"/>
      <c r="K942" s="17"/>
      <c r="L942" s="39"/>
      <c r="M942" s="17"/>
      <c r="N942" s="74"/>
      <c r="O942" s="74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ht="15.6" customHeight="1">
      <c r="A943" s="17"/>
      <c r="B943" s="74"/>
      <c r="C943" s="17"/>
      <c r="D943" s="17"/>
      <c r="E943" s="17"/>
      <c r="F943" s="17"/>
      <c r="G943" s="39"/>
      <c r="H943" s="74"/>
      <c r="I943" s="17"/>
      <c r="J943" s="17"/>
      <c r="K943" s="17"/>
      <c r="L943" s="39"/>
      <c r="M943" s="17"/>
      <c r="N943" s="74"/>
      <c r="O943" s="74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ht="15.6" customHeight="1">
      <c r="A944" s="17"/>
      <c r="B944" s="74"/>
      <c r="C944" s="17"/>
      <c r="D944" s="17"/>
      <c r="E944" s="17"/>
      <c r="F944" s="17"/>
      <c r="G944" s="39"/>
      <c r="H944" s="74"/>
      <c r="I944" s="17"/>
      <c r="J944" s="17"/>
      <c r="K944" s="17"/>
      <c r="L944" s="39"/>
      <c r="M944" s="17"/>
      <c r="N944" s="74"/>
      <c r="O944" s="74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ht="15.6" customHeight="1">
      <c r="A945" s="17"/>
      <c r="B945" s="74"/>
      <c r="C945" s="17"/>
      <c r="D945" s="17"/>
      <c r="E945" s="17"/>
      <c r="F945" s="17"/>
      <c r="G945" s="39"/>
      <c r="H945" s="74"/>
      <c r="I945" s="17"/>
      <c r="J945" s="17"/>
      <c r="K945" s="17"/>
      <c r="L945" s="39"/>
      <c r="M945" s="17"/>
      <c r="N945" s="74"/>
      <c r="O945" s="74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ht="15.6" customHeight="1">
      <c r="A946" s="17"/>
      <c r="B946" s="74"/>
      <c r="C946" s="17"/>
      <c r="D946" s="17"/>
      <c r="E946" s="17"/>
      <c r="F946" s="17"/>
      <c r="G946" s="39"/>
      <c r="H946" s="74"/>
      <c r="I946" s="17"/>
      <c r="J946" s="17"/>
      <c r="K946" s="17"/>
      <c r="L946" s="39"/>
      <c r="M946" s="17"/>
      <c r="N946" s="74"/>
      <c r="O946" s="74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ht="15.6" customHeight="1">
      <c r="A947" s="17"/>
      <c r="B947" s="74"/>
      <c r="C947" s="17"/>
      <c r="D947" s="17"/>
      <c r="E947" s="17"/>
      <c r="F947" s="17"/>
      <c r="G947" s="39"/>
      <c r="H947" s="74"/>
      <c r="I947" s="17"/>
      <c r="J947" s="17"/>
      <c r="K947" s="17"/>
      <c r="L947" s="39"/>
      <c r="M947" s="17"/>
      <c r="N947" s="74"/>
      <c r="O947" s="74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ht="15.6" customHeight="1">
      <c r="A948" s="17"/>
      <c r="B948" s="74"/>
      <c r="C948" s="17"/>
      <c r="D948" s="17"/>
      <c r="E948" s="17"/>
      <c r="F948" s="17"/>
      <c r="G948" s="39"/>
      <c r="H948" s="74"/>
      <c r="I948" s="17"/>
      <c r="J948" s="17"/>
      <c r="K948" s="17"/>
      <c r="L948" s="39"/>
      <c r="M948" s="17"/>
      <c r="N948" s="74"/>
      <c r="O948" s="74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ht="15.6" customHeight="1">
      <c r="A949" s="17"/>
      <c r="B949" s="74"/>
      <c r="C949" s="17"/>
      <c r="D949" s="17"/>
      <c r="E949" s="17"/>
      <c r="F949" s="17"/>
      <c r="G949" s="39"/>
      <c r="H949" s="74"/>
      <c r="I949" s="17"/>
      <c r="J949" s="17"/>
      <c r="K949" s="17"/>
      <c r="L949" s="39"/>
      <c r="M949" s="17"/>
      <c r="N949" s="74"/>
      <c r="O949" s="74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ht="15.6" customHeight="1">
      <c r="A950" s="17"/>
      <c r="B950" s="74"/>
      <c r="C950" s="17"/>
      <c r="D950" s="17"/>
      <c r="E950" s="17"/>
      <c r="F950" s="17"/>
      <c r="G950" s="39"/>
      <c r="H950" s="74"/>
      <c r="I950" s="17"/>
      <c r="J950" s="17"/>
      <c r="K950" s="17"/>
      <c r="L950" s="39"/>
      <c r="M950" s="17"/>
      <c r="N950" s="74"/>
      <c r="O950" s="74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ht="15.6" customHeight="1">
      <c r="A951" s="17"/>
      <c r="B951" s="74"/>
      <c r="C951" s="17"/>
      <c r="D951" s="17"/>
      <c r="E951" s="17"/>
      <c r="F951" s="17"/>
      <c r="G951" s="39"/>
      <c r="H951" s="74"/>
      <c r="I951" s="17"/>
      <c r="J951" s="17"/>
      <c r="K951" s="17"/>
      <c r="L951" s="39"/>
      <c r="M951" s="17"/>
      <c r="N951" s="74"/>
      <c r="O951" s="74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ht="15.6" customHeight="1">
      <c r="A952" s="17"/>
      <c r="B952" s="74"/>
      <c r="C952" s="17"/>
      <c r="D952" s="17"/>
      <c r="E952" s="17"/>
      <c r="F952" s="17"/>
      <c r="G952" s="39"/>
      <c r="H952" s="74"/>
      <c r="I952" s="17"/>
      <c r="J952" s="17"/>
      <c r="K952" s="17"/>
      <c r="L952" s="39"/>
      <c r="M952" s="17"/>
      <c r="N952" s="74"/>
      <c r="O952" s="74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ht="15.6" customHeight="1">
      <c r="A953" s="17"/>
      <c r="B953" s="74"/>
      <c r="C953" s="17"/>
      <c r="D953" s="17"/>
      <c r="E953" s="17"/>
      <c r="F953" s="17"/>
      <c r="G953" s="39"/>
      <c r="H953" s="74"/>
      <c r="I953" s="17"/>
      <c r="J953" s="17"/>
      <c r="K953" s="17"/>
      <c r="L953" s="39"/>
      <c r="M953" s="17"/>
      <c r="N953" s="74"/>
      <c r="O953" s="74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ht="15.6" customHeight="1">
      <c r="A954" s="17"/>
      <c r="B954" s="74"/>
      <c r="C954" s="17"/>
      <c r="D954" s="17"/>
      <c r="E954" s="17"/>
      <c r="F954" s="17"/>
      <c r="G954" s="39"/>
      <c r="H954" s="74"/>
      <c r="I954" s="17"/>
      <c r="J954" s="17"/>
      <c r="K954" s="17"/>
      <c r="L954" s="39"/>
      <c r="M954" s="17"/>
      <c r="N954" s="74"/>
      <c r="O954" s="74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ht="15.6" customHeight="1">
      <c r="A955" s="17"/>
      <c r="B955" s="74"/>
      <c r="C955" s="17"/>
      <c r="D955" s="17"/>
      <c r="E955" s="17"/>
      <c r="F955" s="17"/>
      <c r="G955" s="39"/>
      <c r="H955" s="74"/>
      <c r="I955" s="17"/>
      <c r="J955" s="17"/>
      <c r="K955" s="17"/>
      <c r="L955" s="39"/>
      <c r="M955" s="17"/>
      <c r="N955" s="74"/>
      <c r="O955" s="74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ht="15.6" customHeight="1">
      <c r="A956" s="17"/>
      <c r="B956" s="74"/>
      <c r="C956" s="17"/>
      <c r="D956" s="17"/>
      <c r="E956" s="17"/>
      <c r="F956" s="17"/>
      <c r="G956" s="39"/>
      <c r="H956" s="74"/>
      <c r="I956" s="17"/>
      <c r="J956" s="17"/>
      <c r="K956" s="17"/>
      <c r="L956" s="39"/>
      <c r="M956" s="17"/>
      <c r="N956" s="74"/>
      <c r="O956" s="74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ht="15.6" customHeight="1">
      <c r="A957" s="17"/>
      <c r="B957" s="74"/>
      <c r="C957" s="17"/>
      <c r="D957" s="17"/>
      <c r="E957" s="17"/>
      <c r="F957" s="17"/>
      <c r="G957" s="39"/>
      <c r="H957" s="74"/>
      <c r="I957" s="17"/>
      <c r="J957" s="17"/>
      <c r="K957" s="17"/>
      <c r="L957" s="39"/>
      <c r="M957" s="17"/>
      <c r="N957" s="74"/>
      <c r="O957" s="74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ht="15.6" customHeight="1">
      <c r="A958" s="17"/>
      <c r="B958" s="74"/>
      <c r="C958" s="17"/>
      <c r="D958" s="17"/>
      <c r="E958" s="17"/>
      <c r="F958" s="17"/>
      <c r="G958" s="39"/>
      <c r="H958" s="74"/>
      <c r="I958" s="17"/>
      <c r="J958" s="17"/>
      <c r="K958" s="17"/>
      <c r="L958" s="39"/>
      <c r="M958" s="17"/>
      <c r="N958" s="74"/>
      <c r="O958" s="74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ht="15.6" customHeight="1">
      <c r="A959" s="17"/>
      <c r="B959" s="74"/>
      <c r="C959" s="17"/>
      <c r="D959" s="17"/>
      <c r="E959" s="17"/>
      <c r="F959" s="17"/>
      <c r="G959" s="39"/>
      <c r="H959" s="74"/>
      <c r="I959" s="17"/>
      <c r="J959" s="17"/>
      <c r="K959" s="17"/>
      <c r="L959" s="39"/>
      <c r="M959" s="17"/>
      <c r="N959" s="74"/>
      <c r="O959" s="74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ht="15.6" customHeight="1">
      <c r="A960" s="17"/>
      <c r="B960" s="74"/>
      <c r="C960" s="17"/>
      <c r="D960" s="17"/>
      <c r="E960" s="17"/>
      <c r="F960" s="17"/>
      <c r="G960" s="39"/>
      <c r="H960" s="74"/>
      <c r="I960" s="17"/>
      <c r="J960" s="17"/>
      <c r="K960" s="17"/>
      <c r="L960" s="39"/>
      <c r="M960" s="17"/>
      <c r="N960" s="74"/>
      <c r="O960" s="74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ht="15.6" customHeight="1">
      <c r="A961" s="17"/>
      <c r="B961" s="74"/>
      <c r="C961" s="17"/>
      <c r="D961" s="17"/>
      <c r="E961" s="17"/>
      <c r="F961" s="17"/>
      <c r="G961" s="39"/>
      <c r="H961" s="74"/>
      <c r="I961" s="17"/>
      <c r="J961" s="17"/>
      <c r="K961" s="17"/>
      <c r="L961" s="39"/>
      <c r="M961" s="17"/>
      <c r="N961" s="74"/>
      <c r="O961" s="74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ht="15.6" customHeight="1">
      <c r="A962" s="17"/>
      <c r="B962" s="74"/>
      <c r="C962" s="17"/>
      <c r="D962" s="17"/>
      <c r="E962" s="17"/>
      <c r="F962" s="17"/>
      <c r="G962" s="39"/>
      <c r="H962" s="74"/>
      <c r="I962" s="17"/>
      <c r="J962" s="17"/>
      <c r="K962" s="17"/>
      <c r="L962" s="39"/>
      <c r="M962" s="17"/>
      <c r="N962" s="74"/>
      <c r="O962" s="74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ht="15.6" customHeight="1">
      <c r="A963" s="17"/>
      <c r="B963" s="74"/>
      <c r="C963" s="17"/>
      <c r="D963" s="17"/>
      <c r="E963" s="17"/>
      <c r="F963" s="17"/>
      <c r="G963" s="39"/>
      <c r="H963" s="74"/>
      <c r="I963" s="17"/>
      <c r="J963" s="17"/>
      <c r="K963" s="17"/>
      <c r="L963" s="39"/>
      <c r="M963" s="17"/>
      <c r="N963" s="74"/>
      <c r="O963" s="74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ht="15.6" customHeight="1">
      <c r="A964" s="17"/>
      <c r="B964" s="74"/>
      <c r="C964" s="17"/>
      <c r="D964" s="17"/>
      <c r="E964" s="17"/>
      <c r="F964" s="17"/>
      <c r="G964" s="39"/>
      <c r="H964" s="74"/>
      <c r="I964" s="17"/>
      <c r="J964" s="17"/>
      <c r="K964" s="17"/>
      <c r="L964" s="39"/>
      <c r="M964" s="17"/>
      <c r="N964" s="74"/>
      <c r="O964" s="74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ht="15.6" customHeight="1">
      <c r="A965" s="17"/>
      <c r="B965" s="74"/>
      <c r="C965" s="17"/>
      <c r="D965" s="17"/>
      <c r="E965" s="17"/>
      <c r="F965" s="17"/>
      <c r="G965" s="39"/>
      <c r="H965" s="74"/>
      <c r="I965" s="17"/>
      <c r="J965" s="17"/>
      <c r="K965" s="17"/>
      <c r="L965" s="39"/>
      <c r="M965" s="17"/>
      <c r="N965" s="74"/>
      <c r="O965" s="74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ht="15.6" customHeight="1">
      <c r="A966" s="17"/>
      <c r="B966" s="74"/>
      <c r="C966" s="17"/>
      <c r="D966" s="17"/>
      <c r="E966" s="17"/>
      <c r="F966" s="17"/>
      <c r="G966" s="39"/>
      <c r="H966" s="74"/>
      <c r="I966" s="17"/>
      <c r="J966" s="17"/>
      <c r="K966" s="17"/>
      <c r="L966" s="39"/>
      <c r="M966" s="17"/>
      <c r="N966" s="74"/>
      <c r="O966" s="74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ht="15.6" customHeight="1">
      <c r="A967" s="17"/>
      <c r="B967" s="74"/>
      <c r="C967" s="17"/>
      <c r="D967" s="17"/>
      <c r="E967" s="17"/>
      <c r="F967" s="17"/>
      <c r="G967" s="39"/>
      <c r="H967" s="74"/>
      <c r="I967" s="17"/>
      <c r="J967" s="17"/>
      <c r="K967" s="17"/>
      <c r="L967" s="39"/>
      <c r="M967" s="17"/>
      <c r="N967" s="74"/>
      <c r="O967" s="74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ht="15.6" customHeight="1">
      <c r="A968" s="17"/>
      <c r="B968" s="74"/>
      <c r="C968" s="17"/>
      <c r="D968" s="17"/>
      <c r="E968" s="17"/>
      <c r="F968" s="17"/>
      <c r="G968" s="39"/>
      <c r="H968" s="74"/>
      <c r="I968" s="17"/>
      <c r="J968" s="17"/>
      <c r="K968" s="17"/>
      <c r="L968" s="39"/>
      <c r="M968" s="17"/>
      <c r="N968" s="74"/>
      <c r="O968" s="74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ht="15.6" customHeight="1">
      <c r="A969" s="17"/>
      <c r="B969" s="74"/>
      <c r="C969" s="17"/>
      <c r="D969" s="17"/>
      <c r="E969" s="17"/>
      <c r="F969" s="17"/>
      <c r="G969" s="39"/>
      <c r="H969" s="74"/>
      <c r="I969" s="17"/>
      <c r="J969" s="17"/>
      <c r="K969" s="17"/>
      <c r="L969" s="39"/>
      <c r="M969" s="17"/>
      <c r="N969" s="74"/>
      <c r="O969" s="74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ht="15.6" customHeight="1">
      <c r="A970" s="17"/>
      <c r="B970" s="74"/>
      <c r="C970" s="17"/>
      <c r="D970" s="17"/>
      <c r="E970" s="17"/>
      <c r="F970" s="17"/>
      <c r="G970" s="39"/>
      <c r="H970" s="74"/>
      <c r="I970" s="17"/>
      <c r="J970" s="17"/>
      <c r="K970" s="17"/>
      <c r="L970" s="39"/>
      <c r="M970" s="17"/>
      <c r="N970" s="74"/>
      <c r="O970" s="74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ht="15.6" customHeight="1">
      <c r="A971" s="17"/>
      <c r="B971" s="74"/>
      <c r="C971" s="17"/>
      <c r="D971" s="17"/>
      <c r="E971" s="17"/>
      <c r="F971" s="17"/>
      <c r="G971" s="39"/>
      <c r="H971" s="74"/>
      <c r="I971" s="17"/>
      <c r="J971" s="17"/>
      <c r="K971" s="17"/>
      <c r="L971" s="39"/>
      <c r="M971" s="17"/>
      <c r="N971" s="74"/>
      <c r="O971" s="74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ht="15.6" customHeight="1">
      <c r="A972" s="17"/>
      <c r="B972" s="74"/>
      <c r="C972" s="17"/>
      <c r="D972" s="17"/>
      <c r="E972" s="17"/>
      <c r="F972" s="17"/>
      <c r="G972" s="39"/>
      <c r="H972" s="74"/>
      <c r="I972" s="17"/>
      <c r="J972" s="17"/>
      <c r="K972" s="17"/>
      <c r="L972" s="39"/>
      <c r="M972" s="17"/>
      <c r="N972" s="74"/>
      <c r="O972" s="74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ht="15.6" customHeight="1">
      <c r="A973" s="17"/>
      <c r="B973" s="74"/>
      <c r="C973" s="17"/>
      <c r="D973" s="17"/>
      <c r="E973" s="17"/>
      <c r="F973" s="17"/>
      <c r="G973" s="39"/>
      <c r="H973" s="74"/>
      <c r="I973" s="17"/>
      <c r="J973" s="17"/>
      <c r="K973" s="17"/>
      <c r="L973" s="39"/>
      <c r="M973" s="17"/>
      <c r="N973" s="74"/>
      <c r="O973" s="74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ht="15.6" customHeight="1">
      <c r="A974" s="17"/>
      <c r="B974" s="74"/>
      <c r="C974" s="17"/>
      <c r="D974" s="17"/>
      <c r="E974" s="17"/>
      <c r="F974" s="17"/>
      <c r="G974" s="39"/>
      <c r="H974" s="74"/>
      <c r="I974" s="17"/>
      <c r="J974" s="17"/>
      <c r="K974" s="17"/>
      <c r="L974" s="39"/>
      <c r="M974" s="17"/>
      <c r="N974" s="74"/>
      <c r="O974" s="74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ht="15.6" customHeight="1">
      <c r="A975" s="17"/>
      <c r="B975" s="74"/>
      <c r="C975" s="17"/>
      <c r="D975" s="17"/>
      <c r="E975" s="17"/>
      <c r="F975" s="17"/>
      <c r="G975" s="39"/>
      <c r="H975" s="74"/>
      <c r="I975" s="17"/>
      <c r="J975" s="17"/>
      <c r="K975" s="17"/>
      <c r="L975" s="39"/>
      <c r="M975" s="17"/>
      <c r="N975" s="74"/>
      <c r="O975" s="74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ht="15.6" customHeight="1">
      <c r="A976" s="17"/>
      <c r="B976" s="74"/>
      <c r="C976" s="17"/>
      <c r="D976" s="17"/>
      <c r="E976" s="17"/>
      <c r="F976" s="17"/>
      <c r="G976" s="39"/>
      <c r="H976" s="74"/>
      <c r="I976" s="17"/>
      <c r="J976" s="17"/>
      <c r="K976" s="17"/>
      <c r="L976" s="39"/>
      <c r="M976" s="17"/>
      <c r="N976" s="74"/>
      <c r="O976" s="74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ht="15.6" customHeight="1">
      <c r="A977" s="17"/>
      <c r="B977" s="74"/>
      <c r="C977" s="17"/>
      <c r="D977" s="17"/>
      <c r="E977" s="17"/>
      <c r="F977" s="17"/>
      <c r="G977" s="39"/>
      <c r="H977" s="74"/>
      <c r="I977" s="17"/>
      <c r="J977" s="17"/>
      <c r="K977" s="17"/>
      <c r="L977" s="39"/>
      <c r="M977" s="17"/>
      <c r="N977" s="74"/>
      <c r="O977" s="74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ht="15.6" customHeight="1">
      <c r="A978" s="17"/>
      <c r="B978" s="74"/>
      <c r="C978" s="17"/>
      <c r="D978" s="17"/>
      <c r="E978" s="17"/>
      <c r="F978" s="17"/>
      <c r="G978" s="39"/>
      <c r="H978" s="74"/>
      <c r="I978" s="17"/>
      <c r="J978" s="17"/>
      <c r="K978" s="17"/>
      <c r="L978" s="39"/>
      <c r="M978" s="17"/>
      <c r="N978" s="74"/>
      <c r="O978" s="74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ht="15.6" customHeight="1">
      <c r="A979" s="17"/>
      <c r="B979" s="74"/>
      <c r="C979" s="17"/>
      <c r="D979" s="17"/>
      <c r="E979" s="17"/>
      <c r="F979" s="17"/>
      <c r="G979" s="39"/>
      <c r="H979" s="74"/>
      <c r="I979" s="17"/>
      <c r="J979" s="17"/>
      <c r="K979" s="17"/>
      <c r="L979" s="39"/>
      <c r="M979" s="17"/>
      <c r="N979" s="74"/>
      <c r="O979" s="74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ht="15.6" customHeight="1">
      <c r="A980" s="17"/>
      <c r="B980" s="74"/>
      <c r="C980" s="17"/>
      <c r="D980" s="17"/>
      <c r="E980" s="17"/>
      <c r="F980" s="17"/>
      <c r="G980" s="39"/>
      <c r="H980" s="74"/>
      <c r="I980" s="17"/>
      <c r="J980" s="17"/>
      <c r="K980" s="17"/>
      <c r="L980" s="39"/>
      <c r="M980" s="17"/>
      <c r="N980" s="74"/>
      <c r="O980" s="74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ht="15.6" customHeight="1">
      <c r="A981" s="17"/>
      <c r="B981" s="74"/>
      <c r="C981" s="17"/>
      <c r="D981" s="17"/>
      <c r="E981" s="17"/>
      <c r="F981" s="17"/>
      <c r="G981" s="39"/>
      <c r="H981" s="74"/>
      <c r="I981" s="17"/>
      <c r="J981" s="17"/>
      <c r="K981" s="17"/>
      <c r="L981" s="39"/>
      <c r="M981" s="17"/>
      <c r="N981" s="74"/>
      <c r="O981" s="74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ht="15.6" customHeight="1">
      <c r="A982" s="17"/>
      <c r="B982" s="74"/>
      <c r="C982" s="17"/>
      <c r="D982" s="17"/>
      <c r="E982" s="17"/>
      <c r="F982" s="17"/>
      <c r="G982" s="39"/>
      <c r="H982" s="74"/>
      <c r="I982" s="17"/>
      <c r="J982" s="17"/>
      <c r="K982" s="17"/>
      <c r="L982" s="39"/>
      <c r="M982" s="17"/>
      <c r="N982" s="74"/>
      <c r="O982" s="74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ht="15.6" customHeight="1">
      <c r="A983" s="17"/>
      <c r="B983" s="74"/>
      <c r="C983" s="17"/>
      <c r="D983" s="17"/>
      <c r="E983" s="17"/>
      <c r="F983" s="17"/>
      <c r="G983" s="39"/>
      <c r="H983" s="74"/>
      <c r="I983" s="17"/>
      <c r="J983" s="17"/>
      <c r="K983" s="17"/>
      <c r="L983" s="39"/>
      <c r="M983" s="17"/>
      <c r="N983" s="74"/>
      <c r="O983" s="74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ht="15.6" customHeight="1">
      <c r="A984" s="17"/>
      <c r="B984" s="74"/>
      <c r="C984" s="17"/>
      <c r="D984" s="17"/>
      <c r="E984" s="17"/>
      <c r="F984" s="17"/>
      <c r="G984" s="39"/>
      <c r="H984" s="74"/>
      <c r="I984" s="17"/>
      <c r="J984" s="17"/>
      <c r="K984" s="17"/>
      <c r="L984" s="39"/>
      <c r="M984" s="17"/>
      <c r="N984" s="74"/>
      <c r="O984" s="74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ht="15.6" customHeight="1">
      <c r="A985" s="17"/>
      <c r="B985" s="74"/>
      <c r="C985" s="17"/>
      <c r="D985" s="17"/>
      <c r="E985" s="17"/>
      <c r="F985" s="17"/>
      <c r="G985" s="39"/>
      <c r="H985" s="74"/>
      <c r="I985" s="17"/>
      <c r="J985" s="17"/>
      <c r="K985" s="17"/>
      <c r="L985" s="39"/>
      <c r="M985" s="17"/>
      <c r="N985" s="74"/>
      <c r="O985" s="74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ht="15.6" customHeight="1">
      <c r="A986" s="17"/>
      <c r="B986" s="74"/>
      <c r="C986" s="17"/>
      <c r="D986" s="17"/>
      <c r="E986" s="17"/>
      <c r="F986" s="17"/>
      <c r="G986" s="39"/>
      <c r="H986" s="74"/>
      <c r="I986" s="17"/>
      <c r="J986" s="17"/>
      <c r="K986" s="17"/>
      <c r="L986" s="39"/>
      <c r="M986" s="17"/>
      <c r="N986" s="74"/>
      <c r="O986" s="74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ht="15.6" customHeight="1">
      <c r="A987" s="17"/>
      <c r="B987" s="74"/>
      <c r="C987" s="17"/>
      <c r="D987" s="17"/>
      <c r="E987" s="17"/>
      <c r="F987" s="17"/>
      <c r="G987" s="39"/>
      <c r="H987" s="74"/>
      <c r="I987" s="17"/>
      <c r="J987" s="17"/>
      <c r="K987" s="17"/>
      <c r="L987" s="39"/>
      <c r="M987" s="17"/>
      <c r="N987" s="74"/>
      <c r="O987" s="74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ht="15.6" customHeight="1">
      <c r="A988" s="17"/>
      <c r="B988" s="74"/>
      <c r="C988" s="17"/>
      <c r="D988" s="17"/>
      <c r="E988" s="17"/>
      <c r="F988" s="17"/>
      <c r="G988" s="39"/>
      <c r="H988" s="74"/>
      <c r="I988" s="17"/>
      <c r="J988" s="17"/>
      <c r="K988" s="17"/>
      <c r="L988" s="39"/>
      <c r="M988" s="17"/>
      <c r="N988" s="74"/>
      <c r="O988" s="74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ht="15.6" customHeight="1">
      <c r="A989" s="17"/>
      <c r="B989" s="74"/>
      <c r="C989" s="17"/>
      <c r="D989" s="17"/>
      <c r="E989" s="17"/>
      <c r="F989" s="17"/>
      <c r="G989" s="39"/>
      <c r="H989" s="74"/>
      <c r="I989" s="17"/>
      <c r="J989" s="17"/>
      <c r="K989" s="17"/>
      <c r="L989" s="39"/>
      <c r="M989" s="17"/>
      <c r="N989" s="74"/>
      <c r="O989" s="74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ht="15.6" customHeight="1">
      <c r="A990" s="17"/>
      <c r="B990" s="74"/>
      <c r="C990" s="17"/>
      <c r="D990" s="17"/>
      <c r="E990" s="17"/>
      <c r="F990" s="17"/>
      <c r="G990" s="39"/>
      <c r="H990" s="74"/>
      <c r="I990" s="17"/>
      <c r="J990" s="17"/>
      <c r="K990" s="17"/>
      <c r="L990" s="39"/>
      <c r="M990" s="17"/>
      <c r="N990" s="74"/>
      <c r="O990" s="74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ht="15.6" customHeight="1">
      <c r="A991" s="17"/>
      <c r="B991" s="74"/>
      <c r="C991" s="17"/>
      <c r="D991" s="17"/>
      <c r="E991" s="17"/>
      <c r="F991" s="17"/>
      <c r="G991" s="39"/>
      <c r="H991" s="74"/>
      <c r="I991" s="17"/>
      <c r="J991" s="17"/>
      <c r="K991" s="17"/>
      <c r="L991" s="39"/>
      <c r="M991" s="17"/>
      <c r="N991" s="74"/>
      <c r="O991" s="74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ht="15.6" customHeight="1">
      <c r="A992" s="17"/>
      <c r="B992" s="74"/>
      <c r="C992" s="17"/>
      <c r="D992" s="17"/>
      <c r="E992" s="17"/>
      <c r="F992" s="17"/>
      <c r="G992" s="39"/>
      <c r="H992" s="74"/>
      <c r="I992" s="17"/>
      <c r="J992" s="17"/>
      <c r="K992" s="17"/>
      <c r="L992" s="39"/>
      <c r="M992" s="17"/>
      <c r="N992" s="74"/>
      <c r="O992" s="74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ht="15.6" customHeight="1">
      <c r="A993" s="17"/>
      <c r="B993" s="74"/>
      <c r="C993" s="17"/>
      <c r="D993" s="17"/>
      <c r="E993" s="17"/>
      <c r="F993" s="17"/>
      <c r="G993" s="39"/>
      <c r="H993" s="74"/>
      <c r="I993" s="17"/>
      <c r="J993" s="17"/>
      <c r="K993" s="17"/>
      <c r="L993" s="39"/>
      <c r="M993" s="17"/>
      <c r="N993" s="74"/>
      <c r="O993" s="74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1:27" ht="15.6" customHeight="1">
      <c r="A994" s="17"/>
      <c r="B994" s="74"/>
      <c r="C994" s="17"/>
      <c r="D994" s="17"/>
      <c r="E994" s="17"/>
      <c r="F994" s="17"/>
      <c r="G994" s="39"/>
      <c r="H994" s="74"/>
      <c r="I994" s="17"/>
      <c r="J994" s="17"/>
      <c r="K994" s="17"/>
      <c r="L994" s="39"/>
      <c r="M994" s="17"/>
      <c r="N994" s="74"/>
      <c r="O994" s="74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158">
      <formula>B2=#REF!</formula>
    </cfRule>
  </conditionalFormatting>
  <conditionalFormatting sqref="B2:B19">
    <cfRule type="expression" dxfId="1042" priority="75">
      <formula>COUNTIF($C$1:$C$957, B2) &gt; 1</formula>
    </cfRule>
    <cfRule type="expression" dxfId="1041" priority="74">
      <formula>COUNTIF($B$2:$B$941, B2) &gt; 1</formula>
    </cfRule>
    <cfRule type="expression" dxfId="1040" priority="73">
      <formula>COUNTIF($C$1:$C$960, B2) &gt; 1</formula>
    </cfRule>
    <cfRule type="expression" dxfId="1039" priority="72">
      <formula>COUNTIF($B$2:$B$940, B2) &gt; 1</formula>
    </cfRule>
    <cfRule type="expression" dxfId="1038" priority="71">
      <formula>COUNTIF($C$1:$C$959, B2) &gt; 1</formula>
    </cfRule>
    <cfRule type="expression" dxfId="1037" priority="78">
      <formula>COUNTIF($B$2:$B$939, B2) &gt; 1</formula>
    </cfRule>
    <cfRule type="expression" dxfId="1036" priority="76">
      <formula>COUNTIF($B$2:$B$938, B2) &gt; 1</formula>
    </cfRule>
  </conditionalFormatting>
  <conditionalFormatting sqref="B2:B20">
    <cfRule type="expression" dxfId="1035" priority="63">
      <formula>COUNTIF($C$1:$C$962, B2) &gt; 1</formula>
    </cfRule>
    <cfRule type="expression" dxfId="1034" priority="77">
      <formula>COUNTIF($C$1:$C$958, B2) &gt; 1</formula>
    </cfRule>
  </conditionalFormatting>
  <conditionalFormatting sqref="B2:B21">
    <cfRule type="expression" dxfId="1033" priority="84">
      <formula>COUNTIF($B$2:$B$944, B2) &gt; 1</formula>
    </cfRule>
    <cfRule type="expression" dxfId="1032" priority="85">
      <formula>COUNTIF($B$2:$B$945, B2) &gt; 1</formula>
    </cfRule>
    <cfRule type="expression" dxfId="1031" priority="83">
      <formula>COUNTIF($C$1:$C$963, B2) &gt; 1</formula>
    </cfRule>
  </conditionalFormatting>
  <conditionalFormatting sqref="B2:B22">
    <cfRule type="expression" dxfId="1030" priority="80">
      <formula>COUNTIF($B$2:$B$946, B2) &gt; 1</formula>
    </cfRule>
    <cfRule type="expression" dxfId="1029" priority="79">
      <formula>COUNTIF($C$1:$C$965, B2) &gt; 1</formula>
    </cfRule>
  </conditionalFormatting>
  <conditionalFormatting sqref="B2:B24">
    <cfRule type="expression" dxfId="1028" priority="98">
      <formula>COUNTIF($C$1:$C$964, B2) &gt; 1</formula>
    </cfRule>
    <cfRule type="expression" dxfId="1027" priority="90">
      <formula>COUNTIF($B$2:$B$952, B2) &gt; 1</formula>
    </cfRule>
  </conditionalFormatting>
  <conditionalFormatting sqref="B2:B25 B27:B49">
    <cfRule type="expression" dxfId="1026" priority="33">
      <formula>COUNTIF($B$2:$B$991, B2) &gt; 1</formula>
    </cfRule>
  </conditionalFormatting>
  <conditionalFormatting sqref="B2:B25">
    <cfRule type="expression" dxfId="1025" priority="96">
      <formula>COUNTIF($B$2:$B$951, B2) &gt; 1</formula>
    </cfRule>
    <cfRule type="expression" dxfId="1024" priority="95">
      <formula>COUNTIF($C$1:$C$970, B2) &gt; 1</formula>
    </cfRule>
    <cfRule type="expression" dxfId="1023" priority="94">
      <formula>COUNTIF($B$2:$B$950, B2) &gt; 1</formula>
    </cfRule>
    <cfRule type="expression" dxfId="1022" priority="93">
      <formula>COUNTIF($C$1:$C$969, B2) &gt; 1</formula>
    </cfRule>
    <cfRule type="expression" dxfId="1021" priority="14">
      <formula>COUNTIF($B$2:$B$949, B2) &gt; 1</formula>
    </cfRule>
    <cfRule type="expression" dxfId="1020" priority="12">
      <formula>COUNTIF($B$2:$B$948, B2) &gt; 1</formula>
    </cfRule>
    <cfRule type="expression" dxfId="1019" priority="82">
      <formula>COUNTIF($B$2:$B$947, B2) &gt; 1</formula>
    </cfRule>
    <cfRule type="expression" dxfId="1018" priority="81">
      <formula>COUNTIF($C$1:$C$966, B2) &gt; 1</formula>
    </cfRule>
  </conditionalFormatting>
  <conditionalFormatting sqref="B2:B26">
    <cfRule type="expression" dxfId="1017" priority="97">
      <formula>COUNTIF($C$1:$C$971, B2) &gt; 1</formula>
    </cfRule>
    <cfRule type="expression" dxfId="1016" priority="116">
      <formula>COUNTIF($B$2:$B$964, B2) &gt; 1</formula>
    </cfRule>
    <cfRule type="expression" dxfId="1015" priority="13">
      <formula>COUNTIF($C$1:$C$968, B2) &gt; 1</formula>
    </cfRule>
    <cfRule type="expression" dxfId="1014" priority="67">
      <formula>COUNTIF($C$1:$C$967, B2) &gt; 1</formula>
    </cfRule>
    <cfRule type="expression" dxfId="1013" priority="69">
      <formula>COUNTIF($B$1:$B$970, B2) &gt; 1</formula>
    </cfRule>
  </conditionalFormatting>
  <conditionalFormatting sqref="B2:B27 B29:B54">
    <cfRule type="expression" dxfId="1012" priority="45">
      <formula>COUNTIF($B$2:$B$998, B2) &gt; 1</formula>
    </cfRule>
    <cfRule type="expression" dxfId="1011" priority="43">
      <formula>COUNTIF($B$2:$B$997, B2) &gt; 1</formula>
    </cfRule>
  </conditionalFormatting>
  <conditionalFormatting sqref="B2:B27">
    <cfRule type="expression" dxfId="1010" priority="91">
      <formula>COUNTIF($C$1:$C$972, B2) &gt; 1</formula>
    </cfRule>
    <cfRule type="expression" dxfId="1009" priority="18">
      <formula>COUNTIF($B$2:$B$954, B2) &gt; 1</formula>
    </cfRule>
    <cfRule type="expression" dxfId="1008" priority="92">
      <formula>COUNTIF($B$2:$B$953, B2) &gt; 1</formula>
    </cfRule>
    <cfRule type="expression" dxfId="1007" priority="112">
      <formula>COUNTIF($B$2:$B$958, B2) &gt; 1</formula>
    </cfRule>
  </conditionalFormatting>
  <conditionalFormatting sqref="B2:B28 B30:B52">
    <cfRule type="expression" dxfId="1006" priority="29">
      <formula>COUNTIF($C$1:$C$1013, B2) &gt; 1</formula>
    </cfRule>
  </conditionalFormatting>
  <conditionalFormatting sqref="B2:B28">
    <cfRule type="expression" dxfId="1005" priority="15">
      <formula>COUNTIF($B$2:$B$956, B2) &gt; 1</formula>
    </cfRule>
    <cfRule type="expression" dxfId="1004" priority="19">
      <formula>COUNTIF($B$2:$B$955, B2) &gt; 1</formula>
    </cfRule>
    <cfRule type="expression" dxfId="1003" priority="65">
      <formula>COUNTIF($B$1:$B$962, B2) &gt; 1</formula>
    </cfRule>
    <cfRule type="expression" dxfId="1002" priority="17">
      <formula>COUNTIF($B$2:$B$957, B2) &gt; 1</formula>
    </cfRule>
    <cfRule type="expression" dxfId="1001" priority="62">
      <formula>COUNTIF($B$1:$B$958, B2) &gt; 1</formula>
    </cfRule>
    <cfRule type="expression" dxfId="1000" priority="145">
      <formula>COUNTIF($B$2:$B$965, B2) &gt; 1</formula>
    </cfRule>
    <cfRule type="expression" dxfId="999" priority="16">
      <formula>COUNTIF($C$1:$C$976, B2) &gt; 1</formula>
    </cfRule>
    <cfRule type="expression" dxfId="998" priority="111">
      <formula>COUNTIF($C$1:$C$977, B2) &gt; 1</formula>
    </cfRule>
    <cfRule type="expression" dxfId="997" priority="99">
      <formula>COUNTIF($C$1:$C$975, B2) &gt; 1</formula>
    </cfRule>
    <cfRule type="expression" dxfId="996" priority="147">
      <formula>COUNTIF($B$2:$B$966, B2) &gt; 1</formula>
    </cfRule>
  </conditionalFormatting>
  <conditionalFormatting sqref="B2:B30">
    <cfRule type="expression" dxfId="995" priority="89">
      <formula>COUNTIF($B$2:$B$66, B2) &gt; 1</formula>
    </cfRule>
    <cfRule type="expression" dxfId="994" priority="87">
      <formula>COUNTIF($J$2:$J$65, B2) &gt; 1</formula>
    </cfRule>
    <cfRule type="expression" dxfId="993" priority="61">
      <formula>COUNTIF($K$2:$K$65, B2) &gt; 1</formula>
    </cfRule>
  </conditionalFormatting>
  <conditionalFormatting sqref="B2:B31">
    <cfRule type="expression" dxfId="992" priority="114">
      <formula>COUNTIF($B$2:$B$959, B2) &gt; 1</formula>
    </cfRule>
    <cfRule type="expression" dxfId="991" priority="22">
      <formula>COUNTIF($B$2:$B$962, B2) &gt; 1</formula>
    </cfRule>
    <cfRule type="expression" dxfId="990" priority="23">
      <formula>COUNTIF($B$2:$B$963, B2) &gt; 1</formula>
    </cfRule>
    <cfRule type="expression" dxfId="989" priority="64">
      <formula>COUNTIF($C$1:$C$973, B2) &gt; 1</formula>
    </cfRule>
    <cfRule type="expression" dxfId="988" priority="66">
      <formula>COUNTIF($C$1:$C$974, B2) &gt; 1</formula>
    </cfRule>
    <cfRule type="expression" dxfId="987" priority="107">
      <formula>COUNTIF($C$1:$C$979, B2) &gt; 1</formula>
    </cfRule>
    <cfRule type="expression" dxfId="986" priority="102">
      <formula>COUNTIF($C$1:$C$982, B2) &gt; 1</formula>
    </cfRule>
    <cfRule type="expression" dxfId="985" priority="108">
      <formula>COUNTIF($B$2:$B$960, B2) &gt; 1</formula>
    </cfRule>
    <cfRule type="expression" dxfId="984" priority="110">
      <formula>COUNTIF($B$2:$B$961, B2) &gt; 1</formula>
    </cfRule>
    <cfRule type="expression" dxfId="983" priority="113">
      <formula>COUNTIF($C$1:$C$978, B2) &gt; 1</formula>
    </cfRule>
  </conditionalFormatting>
  <conditionalFormatting sqref="B2:B32">
    <cfRule type="expression" dxfId="982" priority="115">
      <formula>COUNTIF($C$1:$C$983, B2) &gt; 1</formula>
    </cfRule>
    <cfRule type="expression" dxfId="981" priority="88">
      <formula>COUNTIF($C$1:$C$981, B2) &gt; 1</formula>
    </cfRule>
    <cfRule type="expression" dxfId="980" priority="109">
      <formula>COUNTIF($C$1:$C$980, B2) &gt; 1</formula>
    </cfRule>
  </conditionalFormatting>
  <conditionalFormatting sqref="B2:B33 O8:O9">
    <cfRule type="expression" dxfId="979" priority="157">
      <formula>COUNTIF($B$2:$B$972, B2) &gt; 1</formula>
    </cfRule>
  </conditionalFormatting>
  <conditionalFormatting sqref="B2:B33">
    <cfRule type="expression" dxfId="978" priority="144">
      <formula>COUNTIF($C$1:$C$984, B2) &gt; 1</formula>
    </cfRule>
    <cfRule type="expression" dxfId="977" priority="146">
      <formula>COUNTIF($C$1:$C$985, B2) &gt; 1</formula>
    </cfRule>
  </conditionalFormatting>
  <conditionalFormatting sqref="B2:B34 O8:O9">
    <cfRule type="expression" dxfId="976" priority="151">
      <formula>COUNTIF($B$2:$B$973, B2) &gt; 1</formula>
    </cfRule>
  </conditionalFormatting>
  <conditionalFormatting sqref="B2:B35 O8:O9">
    <cfRule type="expression" dxfId="975" priority="153">
      <formula>COUNTIF($B$2:$B$974, B2) &gt; 1</formula>
    </cfRule>
  </conditionalFormatting>
  <conditionalFormatting sqref="B2:B35">
    <cfRule type="expression" dxfId="974" priority="5">
      <formula>COUNTIF($B$1:$B$979, B2) &gt; 1</formula>
    </cfRule>
    <cfRule type="expression" dxfId="973" priority="70">
      <formula>COUNTIF($B$1:$B$980, B2) &gt; 1</formula>
    </cfRule>
  </conditionalFormatting>
  <conditionalFormatting sqref="B2:B36">
    <cfRule type="expression" dxfId="972" priority="4">
      <formula>COUNTIF($B$1:$B$976, B2) &gt; 1</formula>
    </cfRule>
    <cfRule type="expression" dxfId="971" priority="140">
      <formula>COUNTIF($C$1:$C$986, B2) &gt; 1</formula>
    </cfRule>
    <cfRule type="expression" dxfId="970" priority="11">
      <formula>COUNTIF($B$1:$B$977, B2) &gt; 1</formula>
    </cfRule>
    <cfRule type="expression" dxfId="969" priority="141">
      <formula>COUNTIF($B$2:$B$967, B2) &gt; 1</formula>
    </cfRule>
    <cfRule type="expression" dxfId="968" priority="142">
      <formula>COUNTIF($C$1:$C$987, B2) &gt; 1</formula>
    </cfRule>
    <cfRule type="expression" dxfId="967" priority="143">
      <formula>COUNTIF($B$2:$B$968, B2) &gt; 1</formula>
    </cfRule>
  </conditionalFormatting>
  <conditionalFormatting sqref="B2:B37 O8:O9">
    <cfRule type="expression" dxfId="966" priority="155">
      <formula>COUNTIF($B$2:$B$971, B2) &gt; 1</formula>
    </cfRule>
  </conditionalFormatting>
  <conditionalFormatting sqref="B2:B37">
    <cfRule type="expression" dxfId="965" priority="3">
      <formula>COUNTIF($B$1:$B$971, B2) &gt; 1</formula>
    </cfRule>
    <cfRule type="expression" dxfId="964" priority="125">
      <formula>COUNTIF($B$2:$B$978, B2) &gt; 1</formula>
    </cfRule>
    <cfRule type="expression" dxfId="963" priority="52">
      <formula>COUNTIF($B$2:$B$976, B2) &gt; 1</formula>
    </cfRule>
    <cfRule type="expression" dxfId="962" priority="10">
      <formula>COUNTIF($B$1:$B$972, B2) &gt; 1</formula>
    </cfRule>
    <cfRule type="expression" dxfId="961" priority="129">
      <formula>COUNTIF($C$1:$C$989, B2) &gt; 1</formula>
    </cfRule>
    <cfRule type="expression" dxfId="960" priority="68">
      <formula>COUNTIF($B$1:$B$967, B2) &gt; 1</formula>
    </cfRule>
    <cfRule type="expression" dxfId="959" priority="86">
      <formula>COUNTIF($C$1:$C$988, B2) &gt; 1</formula>
    </cfRule>
    <cfRule type="expression" dxfId="958" priority="28">
      <formula>COUNTIF($B$2:$B$969, B2) &gt; 1</formula>
    </cfRule>
    <cfRule type="expression" dxfId="957" priority="51">
      <formula>COUNTIF($B$2:$B$975, B2) &gt; 1</formula>
    </cfRule>
    <cfRule type="expression" dxfId="956" priority="105">
      <formula>COUNTIF($B$1:$B$990, B2) &gt; 1</formula>
    </cfRule>
    <cfRule type="expression" dxfId="955" priority="50">
      <formula>COUNTIF($B$2:$B$977, B2) &gt; 1</formula>
    </cfRule>
    <cfRule type="expression" dxfId="954" priority="127">
      <formula>COUNTIF($B$2:$B$979, B2) &gt; 1</formula>
    </cfRule>
    <cfRule type="expression" dxfId="953" priority="121">
      <formula>COUNTIF($B$2:$B$970, B2) &gt; 1</formula>
    </cfRule>
    <cfRule type="expression" dxfId="952" priority="104">
      <formula>COUNTIF($B$1:$B$987, B2) &gt; 1</formula>
    </cfRule>
    <cfRule type="expression" dxfId="951" priority="9">
      <formula>COUNTIF($B$1:$B$968, B2) &gt; 1</formula>
    </cfRule>
  </conditionalFormatting>
  <conditionalFormatting sqref="B2:B38 O8:O9">
    <cfRule type="expression" dxfId="950" priority="156">
      <formula>COUNTIF($C$1:$C$991, B2) &gt; 1</formula>
    </cfRule>
    <cfRule type="expression" dxfId="949" priority="154">
      <formula>COUNTIF($C$1:$C$990, B2) &gt; 1</formula>
    </cfRule>
  </conditionalFormatting>
  <conditionalFormatting sqref="B2:B38">
    <cfRule type="expression" dxfId="948" priority="101">
      <formula>COUNTIF($B$1:$B$978, B2) &gt; 1</formula>
    </cfRule>
  </conditionalFormatting>
  <conditionalFormatting sqref="B2:B39 O8:O9">
    <cfRule type="expression" dxfId="947" priority="149">
      <formula>COUNTIF($C$1:$C$996, B2) &gt; 1</formula>
    </cfRule>
  </conditionalFormatting>
  <conditionalFormatting sqref="B2:B39">
    <cfRule type="expression" dxfId="946" priority="7">
      <formula>COUNTIF($B$2:$B$75, B2) &gt; 1</formula>
    </cfRule>
    <cfRule type="expression" dxfId="945" priority="21">
      <formula>COUNTIF($B$2:$B$76, B2) &gt; 1</formula>
    </cfRule>
    <cfRule type="expression" dxfId="944" priority="135">
      <formula>COUNTIF($C$1:$C$997, B2) &gt; 1</formula>
    </cfRule>
    <cfRule type="expression" dxfId="943" priority="126">
      <formula>COUNTIF($C$1:$C$998, B2) &gt; 1</formula>
    </cfRule>
    <cfRule type="expression" dxfId="942" priority="20">
      <formula>COUNTIF($K$2:$K$75, B2) &gt; 1</formula>
    </cfRule>
    <cfRule type="expression" dxfId="941" priority="6">
      <formula>COUNTIF($K$2:$K$74, B2) &gt; 1</formula>
    </cfRule>
  </conditionalFormatting>
  <conditionalFormatting sqref="B2:B40 O8:O9">
    <cfRule type="expression" dxfId="940" priority="150">
      <formula>COUNTIF($C$1:$C$992, B2) &gt; 1</formula>
    </cfRule>
    <cfRule type="expression" dxfId="939" priority="152">
      <formula>COUNTIF($C$1:$C$993, B2) &gt; 1</formula>
    </cfRule>
  </conditionalFormatting>
  <conditionalFormatting sqref="B2:B40">
    <cfRule type="expression" dxfId="938" priority="120">
      <formula>COUNTIF($C$1:$C$995, B2) &gt; 1</formula>
    </cfRule>
    <cfRule type="expression" dxfId="937" priority="133">
      <formula>COUNTIF($C$1:$C$994, B2) &gt; 1</formula>
    </cfRule>
    <cfRule type="expression" dxfId="936" priority="122">
      <formula>COUNTIF($C$1:$C$999, B2) &gt; 1</formula>
    </cfRule>
    <cfRule type="expression" dxfId="935" priority="103">
      <formula>COUNTIF($B$1:$B$982, B2) &gt; 1</formula>
    </cfRule>
    <cfRule type="expression" dxfId="934" priority="123">
      <formula>COUNTIF($B$2:$B$980, B2) &gt; 1</formula>
    </cfRule>
  </conditionalFormatting>
  <conditionalFormatting sqref="B2:B41">
    <cfRule type="expression" dxfId="933" priority="124">
      <formula>COUNTIF($B$2:$B$981, B2) &gt; 1</formula>
    </cfRule>
    <cfRule type="expression" dxfId="932" priority="130">
      <formula>COUNTIF($C$1:$C$1000, B2) &gt; 1</formula>
    </cfRule>
  </conditionalFormatting>
  <conditionalFormatting sqref="B2:B42">
    <cfRule type="expression" dxfId="931" priority="55">
      <formula>COUNTIF($B$2:$B$982, B2) &gt; 1</formula>
    </cfRule>
    <cfRule type="expression" dxfId="930" priority="118">
      <formula>COUNTIF($J$2:$J$85, B2) &gt; 1</formula>
    </cfRule>
    <cfRule type="expression" dxfId="929" priority="119">
      <formula>COUNTIF($B$2:$B$86, B2) &gt; 1</formula>
    </cfRule>
    <cfRule type="expression" dxfId="928" priority="132">
      <formula>COUNTIF($C$1:$C$1001, B2) &gt; 1</formula>
    </cfRule>
  </conditionalFormatting>
  <conditionalFormatting sqref="B2:B43 O8:O9">
    <cfRule type="expression" dxfId="927" priority="148">
      <formula>COUNTIF($C$1:$C$1002, B2) &gt; 1</formula>
    </cfRule>
    <cfRule type="expression" dxfId="926" priority="161">
      <formula>COUNTIF($C$1:$C$1004, B2) &gt; 1</formula>
    </cfRule>
  </conditionalFormatting>
  <conditionalFormatting sqref="B2:B43">
    <cfRule type="expression" dxfId="925" priority="134">
      <formula>COUNTIF($B$1:$B$994, B2) &gt; 1</formula>
    </cfRule>
    <cfRule type="expression" dxfId="924" priority="53">
      <formula>COUNTIF($B$2:$B$983, B2) &gt; 1</formula>
    </cfRule>
    <cfRule type="expression" dxfId="923" priority="54">
      <formula>COUNTIF($B$2:$B$984, B2) &gt; 1</formula>
    </cfRule>
    <cfRule type="expression" dxfId="922" priority="117">
      <formula>COUNTIF($C$1:$C$1003, B2) &gt; 1</formula>
    </cfRule>
  </conditionalFormatting>
  <conditionalFormatting sqref="B2:B44">
    <cfRule type="expression" dxfId="921" priority="8">
      <formula>COUNTIF($B$1:$B$973, B2) &gt; 1</formula>
    </cfRule>
    <cfRule type="expression" dxfId="920" priority="32">
      <formula>COUNTIF($C$1:$C$1005, B2) &gt; 1</formula>
    </cfRule>
    <cfRule type="expression" dxfId="919" priority="100">
      <formula>COUNTIF($B$1:$B$964, B2) &gt; 1</formula>
    </cfRule>
    <cfRule type="expression" dxfId="918" priority="131">
      <formula>COUNTIF($B$1:$B$989, B2) &gt; 1</formula>
    </cfRule>
    <cfRule type="expression" dxfId="917" priority="128">
      <formula>COUNTIF($B$1:$B$985, B2) &gt; 1</formula>
    </cfRule>
  </conditionalFormatting>
  <conditionalFormatting sqref="B2:B46 O8:O9">
    <cfRule type="expression" dxfId="916" priority="166">
      <formula>COUNTIF($C$1:$C$1006, B2) &gt; 1</formula>
    </cfRule>
  </conditionalFormatting>
  <conditionalFormatting sqref="B2:B46">
    <cfRule type="expression" dxfId="915" priority="59">
      <formula>COUNTIF($B$2:$B$987, B2) &gt; 1</formula>
    </cfRule>
    <cfRule type="expression" dxfId="914" priority="106">
      <formula>COUNTIF($B$1:$B$1000, B2) &gt; 1</formula>
    </cfRule>
  </conditionalFormatting>
  <conditionalFormatting sqref="B2:B47 O8:O9">
    <cfRule type="expression" dxfId="913" priority="163">
      <formula>COUNTIF($C$1:$C$1007, B2) &gt; 1</formula>
    </cfRule>
  </conditionalFormatting>
  <conditionalFormatting sqref="B2:B47">
    <cfRule type="expression" dxfId="912" priority="60">
      <formula>COUNTIF($B$2:$B$988, B2) &gt; 1</formula>
    </cfRule>
    <cfRule type="expression" dxfId="911" priority="136">
      <formula>COUNTIF($B$1:$B$997, B2) &gt; 1</formula>
    </cfRule>
  </conditionalFormatting>
  <conditionalFormatting sqref="B2:B48 O8:O9">
    <cfRule type="expression" dxfId="910" priority="167">
      <formula>COUNTIF($C$1:$C$1008, B2) &gt; 1</formula>
    </cfRule>
  </conditionalFormatting>
  <conditionalFormatting sqref="B2:B48">
    <cfRule type="expression" dxfId="909" priority="57">
      <formula>COUNTIF($B$2:$B$989, B2) &gt; 1</formula>
    </cfRule>
    <cfRule type="expression" dxfId="908" priority="25">
      <formula>COUNTIF($B$1:$B$988, B2) &gt; 1</formula>
    </cfRule>
  </conditionalFormatting>
  <conditionalFormatting sqref="B2:B49">
    <cfRule type="expression" dxfId="907" priority="139">
      <formula>COUNTIF($C$1:$C$1009, B2) &gt; 1</formula>
    </cfRule>
    <cfRule type="expression" dxfId="906" priority="58">
      <formula>COUNTIF($B$2:$B$990, B2) &gt; 1</formula>
    </cfRule>
    <cfRule type="expression" dxfId="905" priority="27">
      <formula>COUNTIF($B$1:$B$1010, B2) &gt; 1</formula>
    </cfRule>
  </conditionalFormatting>
  <conditionalFormatting sqref="B2:B50 O8:O9">
    <cfRule type="expression" dxfId="904" priority="160">
      <formula>COUNTIF($C$1:$C$1010, B2) &gt; 1</formula>
    </cfRule>
  </conditionalFormatting>
  <conditionalFormatting sqref="B2:B50">
    <cfRule type="expression" dxfId="903" priority="26">
      <formula>COUNTIF($B$1:$B$992, B2) &gt; 1</formula>
    </cfRule>
  </conditionalFormatting>
  <conditionalFormatting sqref="B2:B51 O8:O9">
    <cfRule type="expression" dxfId="902" priority="159">
      <formula>COUNTIF($C$1:$C$1011, B2) &gt; 1</formula>
    </cfRule>
    <cfRule type="expression" dxfId="901" priority="162">
      <formula>COUNTIF($C$1:$C$1015, B2) &gt; 1</formula>
    </cfRule>
    <cfRule type="expression" dxfId="900" priority="164">
      <formula>COUNTIF($H$2:$H$92, B2) &gt; 1</formula>
    </cfRule>
  </conditionalFormatting>
  <conditionalFormatting sqref="B2:B51">
    <cfRule type="expression" dxfId="899" priority="56">
      <formula>COUNTIF($C$1:$C$1012, B2) &gt; 1</formula>
    </cfRule>
  </conditionalFormatting>
  <conditionalFormatting sqref="B2:B52">
    <cfRule type="expression" dxfId="898" priority="31">
      <formula>COUNTIF($B$2:$B$96, B2) &gt; 1</formula>
    </cfRule>
    <cfRule type="expression" dxfId="897" priority="30">
      <formula>COUNTIF($K$2:$K$95, B2) &gt; 1</formula>
    </cfRule>
  </conditionalFormatting>
  <conditionalFormatting sqref="B2:B53 O8:O9">
    <cfRule type="expression" dxfId="896" priority="165">
      <formula>COUNTIF($C$1:$C$1014, B2) &gt; 1</formula>
    </cfRule>
  </conditionalFormatting>
  <conditionalFormatting sqref="B2:B53">
    <cfRule type="expression" dxfId="895" priority="2">
      <formula>COUNTIF($B$2:$B$995, B2) &gt; 1</formula>
    </cfRule>
    <cfRule type="expression" dxfId="894" priority="46">
      <formula>COUNTIF($B$1:$B$1004, B2) &gt; 1</formula>
    </cfRule>
    <cfRule type="expression" dxfId="893" priority="138">
      <formula>COUNTIF($B$1:$B$1007, B2) &gt; 1</formula>
    </cfRule>
  </conditionalFormatting>
  <conditionalFormatting sqref="B2:B54">
    <cfRule type="expression" dxfId="892" priority="35">
      <formula>COUNTIF($B$1:$B$999, B2) &gt; 1</formula>
    </cfRule>
    <cfRule type="expression" dxfId="891" priority="34">
      <formula>COUNTIF($B$1:$B$995, B2) &gt; 1</formula>
    </cfRule>
    <cfRule type="expression" dxfId="890" priority="24">
      <formula>COUNTIF($B$1:$B$974, B2) &gt; 1</formula>
    </cfRule>
    <cfRule type="expression" dxfId="889" priority="48">
      <formula>COUNTIF($B$1:$B$1017, B2) &gt; 1</formula>
    </cfRule>
    <cfRule type="expression" dxfId="888" priority="44">
      <formula>COUNTIF($C$1:$C$1017, B2) &gt; 1</formula>
    </cfRule>
    <cfRule type="expression" dxfId="887" priority="42">
      <formula>COUNTIF($C$1:$C$1016, B2) &gt; 1</formula>
    </cfRule>
    <cfRule type="expression" dxfId="886" priority="137">
      <formula>COUNTIF($C$1:$C$1018, B2) &gt; 1</formula>
    </cfRule>
  </conditionalFormatting>
  <conditionalFormatting sqref="B2:B55">
    <cfRule type="expression" dxfId="885" priority="49">
      <formula>COUNTIF($C$1:$C$1019, B2) &gt; 1</formula>
    </cfRule>
  </conditionalFormatting>
  <conditionalFormatting sqref="B2:B994 O8:O9">
    <cfRule type="expression" dxfId="884" priority="168">
      <formula>COUNTIF($B$2:$B$93, B2) &gt; 1</formula>
    </cfRule>
  </conditionalFormatting>
  <conditionalFormatting sqref="B7 B54">
    <cfRule type="expression" dxfId="883" priority="37">
      <formula>COUNTIF($C$1:$C$1020, B7) &gt; 1</formula>
    </cfRule>
  </conditionalFormatting>
  <conditionalFormatting sqref="B19 B54">
    <cfRule type="expression" dxfId="882" priority="36">
      <formula>COUNTIF($C$1:$C$1021, B19) &gt; 1</formula>
    </cfRule>
  </conditionalFormatting>
  <conditionalFormatting sqref="B21">
    <cfRule type="expression" dxfId="881" priority="47">
      <formula>COUNTIF($C$1:$C$1028, B21) &gt; 1</formula>
    </cfRule>
  </conditionalFormatting>
  <conditionalFormatting sqref="B54">
    <cfRule type="expression" dxfId="880" priority="41">
      <formula>COUNTIF($B$2:$B$103, B54) &gt; 1</formula>
    </cfRule>
    <cfRule type="expression" dxfId="879" priority="40">
      <formula>COUNTIF($C$1:$C$1024, B54) &gt; 1</formula>
    </cfRule>
    <cfRule type="expression" dxfId="878" priority="39">
      <formula>COUNTIF($K$2:$K$102, B54) &gt; 1</formula>
    </cfRule>
    <cfRule type="expression" dxfId="877" priority="38">
      <formula>COUNTIF($C$1:$C$1025, B54) &gt; 1</formula>
    </cfRule>
  </conditionalFormatting>
  <conditionalFormatting sqref="C2:C994">
    <cfRule type="expression" dxfId="876" priority="171">
      <formula>C2 &gt; 0</formula>
    </cfRule>
  </conditionalFormatting>
  <conditionalFormatting sqref="K2:K994">
    <cfRule type="expression" dxfId="875" priority="169">
      <formula>K2&gt;=80%</formula>
    </cfRule>
    <cfRule type="expression" dxfId="874" priority="170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9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5" t="s">
        <v>12</v>
      </c>
      <c r="B1" s="55" t="s">
        <v>162</v>
      </c>
      <c r="C1" s="56" t="s">
        <v>169</v>
      </c>
      <c r="D1" s="75" t="s">
        <v>159</v>
      </c>
      <c r="E1" s="56" t="s">
        <v>170</v>
      </c>
      <c r="F1" s="57"/>
      <c r="G1" s="76"/>
      <c r="H1" s="58" t="s">
        <v>162</v>
      </c>
      <c r="I1" s="58" t="s">
        <v>169</v>
      </c>
      <c r="J1" s="58" t="s">
        <v>171</v>
      </c>
      <c r="K1" s="58" t="s">
        <v>172</v>
      </c>
      <c r="L1" s="58" t="s">
        <v>173</v>
      </c>
      <c r="M1" s="57"/>
      <c r="N1" s="57"/>
      <c r="O1" s="7"/>
      <c r="P1" s="7"/>
      <c r="Q1" s="7"/>
      <c r="R1" s="7"/>
      <c r="S1" s="7"/>
      <c r="T1" s="7"/>
      <c r="U1" s="7"/>
      <c r="V1" s="7"/>
    </row>
    <row r="2" spans="1:22" ht="15.6" customHeight="1">
      <c r="A2" s="35" t="s">
        <v>21</v>
      </c>
      <c r="B2" s="36" t="s">
        <v>25</v>
      </c>
      <c r="C2" s="77">
        <f t="shared" ref="C2:C33" si="0">E2*D2</f>
        <v>5423800</v>
      </c>
      <c r="D2" s="206">
        <f t="shared" ref="D2:D33" si="1">IFERROR(INDEX(L:L, MATCH(B2, H:H, 0)), 1)</f>
        <v>1</v>
      </c>
      <c r="E2" s="79">
        <v>5423800</v>
      </c>
      <c r="F2" s="80"/>
      <c r="G2" s="81"/>
      <c r="H2" s="63" t="s">
        <v>25</v>
      </c>
      <c r="I2" s="64">
        <f t="shared" ref="I2:I33" si="2">IFERROR(INDEX(C:C, MATCH(H2, B:B, 0)), 0)</f>
        <v>5423800</v>
      </c>
      <c r="J2" s="207">
        <v>1</v>
      </c>
      <c r="K2" s="64">
        <f>IFERROR(INDEX('Dự án'!$I:$I, MATCH(H2, 'Dự án'!$H:$H, 0)), 0)</f>
        <v>650000</v>
      </c>
      <c r="L2" s="208">
        <f t="shared" ref="L2:L33" si="3">IF(AND(J2=0.8, K2=0), 0.9, 1)</f>
        <v>1</v>
      </c>
      <c r="M2" s="57"/>
      <c r="N2" s="57"/>
      <c r="O2" s="7"/>
      <c r="P2" s="7"/>
      <c r="Q2" s="7"/>
      <c r="R2" s="7"/>
      <c r="S2" s="7"/>
      <c r="T2" s="7"/>
      <c r="U2" s="7"/>
      <c r="V2" s="7"/>
    </row>
    <row r="3" spans="1:22" ht="15.6" customHeight="1">
      <c r="A3" s="35" t="s">
        <v>21</v>
      </c>
      <c r="B3" s="36" t="s">
        <v>27</v>
      </c>
      <c r="C3" s="77">
        <f t="shared" si="0"/>
        <v>6838500</v>
      </c>
      <c r="D3" s="206">
        <f t="shared" si="1"/>
        <v>1</v>
      </c>
      <c r="E3" s="79">
        <v>6838500</v>
      </c>
      <c r="F3" s="80"/>
      <c r="G3" s="81"/>
      <c r="H3" s="63" t="s">
        <v>27</v>
      </c>
      <c r="I3" s="64">
        <f t="shared" si="2"/>
        <v>6838500</v>
      </c>
      <c r="J3" s="207">
        <v>1</v>
      </c>
      <c r="K3" s="64">
        <f>IFERROR(INDEX('Dự án'!$I:$I, MATCH(H3, 'Dự án'!$H:$H, 0)), 0)</f>
        <v>2150000</v>
      </c>
      <c r="L3" s="208">
        <f t="shared" si="3"/>
        <v>1</v>
      </c>
      <c r="M3" s="57"/>
      <c r="N3" s="57"/>
      <c r="O3" s="7"/>
      <c r="P3" s="7"/>
      <c r="Q3" s="7"/>
      <c r="R3" s="7"/>
      <c r="S3" s="7"/>
      <c r="T3" s="7"/>
      <c r="U3" s="7"/>
      <c r="V3" s="7"/>
    </row>
    <row r="4" spans="1:22" ht="15.6" customHeight="1">
      <c r="A4" s="35" t="s">
        <v>21</v>
      </c>
      <c r="B4" s="41" t="s">
        <v>26</v>
      </c>
      <c r="C4" s="77">
        <f t="shared" si="0"/>
        <v>4697300</v>
      </c>
      <c r="D4" s="206">
        <f t="shared" si="1"/>
        <v>1</v>
      </c>
      <c r="E4" s="84">
        <v>4697300</v>
      </c>
      <c r="F4" s="80"/>
      <c r="G4" s="81"/>
      <c r="H4" s="63" t="s">
        <v>26</v>
      </c>
      <c r="I4" s="64">
        <f t="shared" si="2"/>
        <v>4697300</v>
      </c>
      <c r="J4" s="207">
        <v>1</v>
      </c>
      <c r="K4" s="64">
        <f>IFERROR(INDEX('Dự án'!$I:$I, MATCH(H4, 'Dự án'!$H:$H, 0)), 0)</f>
        <v>100000</v>
      </c>
      <c r="L4" s="208">
        <f t="shared" si="3"/>
        <v>1</v>
      </c>
      <c r="M4" s="68"/>
      <c r="N4" s="68"/>
      <c r="O4" s="7"/>
      <c r="P4" s="7"/>
      <c r="Q4" s="7"/>
      <c r="R4" s="7"/>
      <c r="S4" s="7"/>
      <c r="T4" s="7"/>
      <c r="U4" s="7"/>
      <c r="V4" s="7"/>
    </row>
    <row r="5" spans="1:22" ht="15.6" customHeight="1">
      <c r="A5" s="35" t="s">
        <v>21</v>
      </c>
      <c r="B5" s="36" t="s">
        <v>28</v>
      </c>
      <c r="C5" s="77">
        <f t="shared" si="0"/>
        <v>7370500</v>
      </c>
      <c r="D5" s="206">
        <f t="shared" si="1"/>
        <v>1</v>
      </c>
      <c r="E5" s="79">
        <v>7370500</v>
      </c>
      <c r="F5" s="80"/>
      <c r="G5" s="81"/>
      <c r="H5" s="63" t="s">
        <v>28</v>
      </c>
      <c r="I5" s="64">
        <f t="shared" si="2"/>
        <v>7370500</v>
      </c>
      <c r="J5" s="207">
        <v>1</v>
      </c>
      <c r="K5" s="64">
        <f>IFERROR(INDEX('Dự án'!$I:$I, MATCH(H5, 'Dự án'!$H:$H, 0)), 0)</f>
        <v>950000</v>
      </c>
      <c r="L5" s="208">
        <f t="shared" si="3"/>
        <v>1</v>
      </c>
      <c r="M5" s="68"/>
      <c r="N5" s="68"/>
      <c r="O5" s="7"/>
      <c r="P5" s="7"/>
      <c r="Q5" s="7"/>
      <c r="R5" s="7"/>
      <c r="S5" s="7"/>
      <c r="T5" s="7"/>
      <c r="U5" s="7"/>
      <c r="V5" s="7"/>
    </row>
    <row r="6" spans="1:22" ht="15.6" customHeight="1">
      <c r="A6" s="35" t="s">
        <v>19</v>
      </c>
      <c r="B6" s="36" t="s">
        <v>18</v>
      </c>
      <c r="C6" s="77">
        <f t="shared" si="0"/>
        <v>472750</v>
      </c>
      <c r="D6" s="206">
        <f t="shared" si="1"/>
        <v>1</v>
      </c>
      <c r="E6" s="79">
        <v>472750</v>
      </c>
      <c r="F6" s="80"/>
      <c r="G6" s="81"/>
      <c r="H6" s="63" t="s">
        <v>18</v>
      </c>
      <c r="I6" s="64">
        <f t="shared" si="2"/>
        <v>472750</v>
      </c>
      <c r="J6" s="207">
        <v>1</v>
      </c>
      <c r="K6" s="64">
        <f>IFERROR(INDEX('Dự án'!$I:$I, MATCH(H6, 'Dự án'!$H:$H, 0)), 0)</f>
        <v>0</v>
      </c>
      <c r="L6" s="208">
        <f t="shared" si="3"/>
        <v>1</v>
      </c>
      <c r="M6" s="68"/>
      <c r="N6" s="68"/>
      <c r="O6" s="7"/>
      <c r="P6" s="7"/>
      <c r="Q6" s="7"/>
      <c r="R6" s="7"/>
      <c r="S6" s="7"/>
      <c r="T6" s="7"/>
      <c r="U6" s="7"/>
      <c r="V6" s="7"/>
    </row>
    <row r="7" spans="1:22" ht="15.6" customHeight="1">
      <c r="A7" s="35" t="s">
        <v>19</v>
      </c>
      <c r="B7" s="36" t="s">
        <v>20</v>
      </c>
      <c r="C7" s="77">
        <f t="shared" si="0"/>
        <v>6729100</v>
      </c>
      <c r="D7" s="206">
        <f t="shared" si="1"/>
        <v>1</v>
      </c>
      <c r="E7" s="85">
        <v>6729100</v>
      </c>
      <c r="F7" s="86"/>
      <c r="G7" s="81"/>
      <c r="H7" s="63" t="s">
        <v>20</v>
      </c>
      <c r="I7" s="64">
        <f t="shared" si="2"/>
        <v>6729100</v>
      </c>
      <c r="J7" s="207">
        <v>1</v>
      </c>
      <c r="K7" s="65">
        <f>IFERROR(INDEX('Dự án'!$I:$I, MATCH(H7, 'Dự án'!$H:$H, 0)), 0)</f>
        <v>1650000</v>
      </c>
      <c r="L7" s="208">
        <f t="shared" si="3"/>
        <v>1</v>
      </c>
      <c r="M7" s="68"/>
      <c r="N7" s="68"/>
      <c r="O7" s="7"/>
      <c r="P7" s="7"/>
      <c r="Q7" s="7"/>
      <c r="R7" s="7"/>
      <c r="S7" s="7"/>
      <c r="T7" s="7"/>
      <c r="U7" s="7"/>
      <c r="V7" s="7"/>
    </row>
    <row r="8" spans="1:22" ht="15.6" customHeight="1">
      <c r="A8" s="35" t="s">
        <v>19</v>
      </c>
      <c r="B8" s="36" t="s">
        <v>23</v>
      </c>
      <c r="C8" s="77">
        <f t="shared" si="0"/>
        <v>5186750</v>
      </c>
      <c r="D8" s="206">
        <f t="shared" si="1"/>
        <v>1</v>
      </c>
      <c r="E8" s="85">
        <v>5186750</v>
      </c>
      <c r="F8" s="86"/>
      <c r="G8" s="81"/>
      <c r="H8" s="63" t="s">
        <v>23</v>
      </c>
      <c r="I8" s="64">
        <f t="shared" si="2"/>
        <v>5186750</v>
      </c>
      <c r="J8" s="207">
        <v>1</v>
      </c>
      <c r="K8" s="65">
        <f>IFERROR(INDEX('Dự án'!$I:$I, MATCH(H8, 'Dự án'!$H:$H, 0)), 0)</f>
        <v>1150000</v>
      </c>
      <c r="L8" s="208">
        <f t="shared" si="3"/>
        <v>1</v>
      </c>
      <c r="M8" s="68"/>
      <c r="N8" s="68"/>
      <c r="O8" s="7"/>
      <c r="P8" s="7"/>
      <c r="Q8" s="7"/>
      <c r="R8" s="7"/>
      <c r="S8" s="7"/>
      <c r="T8" s="7"/>
      <c r="U8" s="7"/>
      <c r="V8" s="7"/>
    </row>
    <row r="9" spans="1:22" ht="15.6" customHeight="1">
      <c r="A9" s="35" t="s">
        <v>19</v>
      </c>
      <c r="B9" s="36" t="s">
        <v>22</v>
      </c>
      <c r="C9" s="77">
        <f t="shared" si="0"/>
        <v>4555900</v>
      </c>
      <c r="D9" s="206">
        <f t="shared" si="1"/>
        <v>1</v>
      </c>
      <c r="E9" s="87">
        <v>4555900</v>
      </c>
      <c r="F9" s="86"/>
      <c r="G9" s="81"/>
      <c r="H9" s="63" t="s">
        <v>22</v>
      </c>
      <c r="I9" s="64">
        <f t="shared" si="2"/>
        <v>4555900</v>
      </c>
      <c r="J9" s="207">
        <v>1</v>
      </c>
      <c r="K9" s="65">
        <f>IFERROR(INDEX('Dự án'!$I:$I, MATCH(H9, 'Dự án'!$H:$H, 0)), 0)</f>
        <v>1550000</v>
      </c>
      <c r="L9" s="208">
        <f t="shared" si="3"/>
        <v>1</v>
      </c>
      <c r="M9" s="68"/>
      <c r="N9" s="68"/>
      <c r="O9" s="7"/>
      <c r="P9" s="7"/>
      <c r="Q9" s="7"/>
      <c r="R9" s="7"/>
      <c r="S9" s="7"/>
      <c r="T9" s="7"/>
      <c r="U9" s="7"/>
      <c r="V9" s="7"/>
    </row>
    <row r="10" spans="1:22" ht="15.6" customHeight="1">
      <c r="A10" s="35" t="s">
        <v>19</v>
      </c>
      <c r="B10" s="41" t="s">
        <v>24</v>
      </c>
      <c r="C10" s="77">
        <f t="shared" si="0"/>
        <v>1520650</v>
      </c>
      <c r="D10" s="206">
        <f t="shared" si="1"/>
        <v>1</v>
      </c>
      <c r="E10" s="85">
        <v>1520650</v>
      </c>
      <c r="F10" s="86"/>
      <c r="G10" s="81"/>
      <c r="H10" s="63" t="s">
        <v>24</v>
      </c>
      <c r="I10" s="64">
        <f t="shared" si="2"/>
        <v>1520650</v>
      </c>
      <c r="J10" s="207">
        <v>1</v>
      </c>
      <c r="K10" s="65">
        <f>IFERROR(INDEX('Dự án'!$I:$I, MATCH(H10, 'Dự án'!$H:$H, 0)), 0)</f>
        <v>0</v>
      </c>
      <c r="L10" s="208">
        <f t="shared" si="3"/>
        <v>1</v>
      </c>
      <c r="M10" s="68"/>
      <c r="N10" s="68"/>
      <c r="O10" s="7"/>
      <c r="P10" s="7"/>
      <c r="Q10" s="7"/>
      <c r="R10" s="7"/>
      <c r="S10" s="7"/>
      <c r="T10" s="7"/>
      <c r="U10" s="7"/>
      <c r="V10" s="7"/>
    </row>
    <row r="11" spans="1:22" ht="15.6" customHeight="1">
      <c r="A11" s="35" t="s">
        <v>44</v>
      </c>
      <c r="B11" s="41" t="s">
        <v>99</v>
      </c>
      <c r="C11" s="77">
        <f t="shared" si="0"/>
        <v>1280200</v>
      </c>
      <c r="D11" s="206">
        <f t="shared" si="1"/>
        <v>1</v>
      </c>
      <c r="E11" s="85">
        <v>1280200</v>
      </c>
      <c r="F11" s="86"/>
      <c r="G11" s="81"/>
      <c r="H11" s="63" t="s">
        <v>99</v>
      </c>
      <c r="I11" s="64">
        <f t="shared" si="2"/>
        <v>1280200</v>
      </c>
      <c r="J11" s="207">
        <v>1</v>
      </c>
      <c r="K11" s="65">
        <f>IFERROR(INDEX('Dự án'!$I:$I, MATCH(H11, 'Dự án'!$H:$H, 0)), 0)</f>
        <v>0</v>
      </c>
      <c r="L11" s="208">
        <f t="shared" si="3"/>
        <v>1</v>
      </c>
      <c r="M11" s="68"/>
      <c r="N11" s="68"/>
      <c r="O11" s="7"/>
      <c r="P11" s="7"/>
      <c r="Q11" s="7"/>
      <c r="R11" s="7"/>
      <c r="S11" s="7"/>
      <c r="T11" s="7"/>
      <c r="U11" s="7"/>
      <c r="V11" s="7"/>
    </row>
    <row r="12" spans="1:22" ht="15.6" customHeight="1">
      <c r="A12" s="35" t="s">
        <v>44</v>
      </c>
      <c r="B12" s="41" t="s">
        <v>105</v>
      </c>
      <c r="C12" s="77">
        <f t="shared" si="0"/>
        <v>1686900</v>
      </c>
      <c r="D12" s="206">
        <f t="shared" si="1"/>
        <v>1</v>
      </c>
      <c r="E12" s="85">
        <v>1686900</v>
      </c>
      <c r="F12" s="86"/>
      <c r="G12" s="81"/>
      <c r="H12" s="63" t="s">
        <v>105</v>
      </c>
      <c r="I12" s="64">
        <f t="shared" si="2"/>
        <v>1686900</v>
      </c>
      <c r="J12" s="207">
        <v>1</v>
      </c>
      <c r="K12" s="65">
        <f>IFERROR(INDEX('Dự án'!$I:$I, MATCH(H12, 'Dự án'!$H:$H, 0)), 0)</f>
        <v>0</v>
      </c>
      <c r="L12" s="208">
        <f t="shared" si="3"/>
        <v>1</v>
      </c>
      <c r="M12" s="68"/>
      <c r="N12" s="68"/>
      <c r="O12" s="7"/>
      <c r="P12" s="7"/>
      <c r="Q12" s="7"/>
      <c r="R12" s="7"/>
      <c r="S12" s="7"/>
      <c r="T12" s="7"/>
      <c r="U12" s="7"/>
      <c r="V12" s="7"/>
    </row>
    <row r="13" spans="1:22" ht="15.6" customHeight="1">
      <c r="A13" s="35" t="s">
        <v>44</v>
      </c>
      <c r="B13" s="41" t="s">
        <v>101</v>
      </c>
      <c r="C13" s="77">
        <f t="shared" si="0"/>
        <v>579960</v>
      </c>
      <c r="D13" s="206">
        <f t="shared" si="1"/>
        <v>0.9</v>
      </c>
      <c r="E13" s="85">
        <v>644400</v>
      </c>
      <c r="F13" s="86"/>
      <c r="G13" s="81"/>
      <c r="H13" s="63" t="s">
        <v>101</v>
      </c>
      <c r="I13" s="64">
        <f t="shared" si="2"/>
        <v>579960</v>
      </c>
      <c r="J13" s="207">
        <v>0.8</v>
      </c>
      <c r="K13" s="65">
        <f>IFERROR(INDEX('Dự án'!$I:$I, MATCH(H13, 'Dự án'!$H:$H, 0)), 0)</f>
        <v>0</v>
      </c>
      <c r="L13" s="208">
        <f t="shared" si="3"/>
        <v>0.9</v>
      </c>
      <c r="M13" s="68"/>
      <c r="N13" s="68"/>
      <c r="O13" s="7"/>
      <c r="P13" s="7"/>
      <c r="Q13" s="7"/>
      <c r="R13" s="7"/>
      <c r="S13" s="7"/>
      <c r="T13" s="7"/>
      <c r="U13" s="7"/>
      <c r="V13" s="7"/>
    </row>
    <row r="14" spans="1:22" ht="15.6" customHeight="1">
      <c r="A14" s="35" t="s">
        <v>44</v>
      </c>
      <c r="B14" s="36" t="s">
        <v>106</v>
      </c>
      <c r="C14" s="77">
        <f t="shared" si="0"/>
        <v>3808150</v>
      </c>
      <c r="D14" s="206">
        <f t="shared" si="1"/>
        <v>1</v>
      </c>
      <c r="E14" s="88">
        <v>3808150</v>
      </c>
      <c r="F14" s="80"/>
      <c r="G14" s="81"/>
      <c r="H14" s="63" t="s">
        <v>106</v>
      </c>
      <c r="I14" s="64">
        <f t="shared" si="2"/>
        <v>3808150</v>
      </c>
      <c r="J14" s="207">
        <v>1</v>
      </c>
      <c r="K14" s="65">
        <f>IFERROR(INDEX('Dự án'!$I:$I, MATCH(H14, 'Dự án'!$H:$H, 0)), 0)</f>
        <v>2800000</v>
      </c>
      <c r="L14" s="208">
        <f t="shared" si="3"/>
        <v>1</v>
      </c>
      <c r="M14" s="68"/>
      <c r="N14" s="68"/>
      <c r="O14" s="7"/>
      <c r="P14" s="7"/>
      <c r="Q14" s="7"/>
      <c r="R14" s="7"/>
      <c r="S14" s="7"/>
      <c r="T14" s="7"/>
      <c r="U14" s="7"/>
      <c r="V14" s="7"/>
    </row>
    <row r="15" spans="1:22" ht="15.6" customHeight="1">
      <c r="A15" s="35" t="s">
        <v>44</v>
      </c>
      <c r="B15" s="36" t="s">
        <v>103</v>
      </c>
      <c r="C15" s="77">
        <f t="shared" si="0"/>
        <v>1011600</v>
      </c>
      <c r="D15" s="206">
        <f t="shared" si="1"/>
        <v>0.9</v>
      </c>
      <c r="E15" s="79">
        <v>1124000</v>
      </c>
      <c r="F15" s="80"/>
      <c r="G15" s="81"/>
      <c r="H15" s="63" t="s">
        <v>103</v>
      </c>
      <c r="I15" s="64">
        <f t="shared" si="2"/>
        <v>1011600</v>
      </c>
      <c r="J15" s="207">
        <v>0.8</v>
      </c>
      <c r="K15" s="65">
        <f>IFERROR(INDEX('Dự án'!$I:$I, MATCH(H15, 'Dự án'!$H:$H, 0)), 0)</f>
        <v>0</v>
      </c>
      <c r="L15" s="208">
        <f t="shared" si="3"/>
        <v>0.9</v>
      </c>
      <c r="M15" s="68"/>
      <c r="N15" s="68"/>
      <c r="O15" s="7"/>
      <c r="P15" s="7"/>
      <c r="Q15" s="7"/>
      <c r="R15" s="7"/>
      <c r="S15" s="7"/>
      <c r="T15" s="7"/>
      <c r="U15" s="7"/>
      <c r="V15" s="7"/>
    </row>
    <row r="16" spans="1:22" ht="15.6" customHeight="1">
      <c r="A16" s="35" t="s">
        <v>44</v>
      </c>
      <c r="B16" s="36" t="s">
        <v>115</v>
      </c>
      <c r="C16" s="77">
        <f t="shared" si="0"/>
        <v>3537750</v>
      </c>
      <c r="D16" s="206">
        <f t="shared" si="1"/>
        <v>1</v>
      </c>
      <c r="E16" s="79">
        <v>3537750</v>
      </c>
      <c r="F16" s="80"/>
      <c r="G16" s="81"/>
      <c r="H16" s="63" t="s">
        <v>115</v>
      </c>
      <c r="I16" s="64">
        <f t="shared" si="2"/>
        <v>3537750</v>
      </c>
      <c r="J16" s="207">
        <v>1</v>
      </c>
      <c r="K16" s="65">
        <f>IFERROR(INDEX('Dự án'!$I:$I, MATCH(H16, 'Dự án'!$H:$H, 0)), 0)</f>
        <v>2200000</v>
      </c>
      <c r="L16" s="208">
        <f t="shared" si="3"/>
        <v>1</v>
      </c>
      <c r="M16" s="68"/>
      <c r="N16" s="68"/>
      <c r="O16" s="7"/>
      <c r="P16" s="7"/>
      <c r="Q16" s="7"/>
      <c r="R16" s="7"/>
      <c r="S16" s="7"/>
      <c r="T16" s="7"/>
      <c r="U16" s="7"/>
      <c r="V16" s="7"/>
    </row>
    <row r="17" spans="1:22" ht="15.6" customHeight="1">
      <c r="A17" s="35" t="s">
        <v>46</v>
      </c>
      <c r="B17" s="36" t="s">
        <v>109</v>
      </c>
      <c r="C17" s="77">
        <f t="shared" si="0"/>
        <v>629100</v>
      </c>
      <c r="D17" s="206">
        <f t="shared" si="1"/>
        <v>1</v>
      </c>
      <c r="E17" s="79">
        <v>629100</v>
      </c>
      <c r="F17" s="80"/>
      <c r="G17" s="81"/>
      <c r="H17" s="63" t="s">
        <v>109</v>
      </c>
      <c r="I17" s="64">
        <f t="shared" si="2"/>
        <v>629100</v>
      </c>
      <c r="J17" s="207">
        <v>1</v>
      </c>
      <c r="K17" s="65">
        <f>IFERROR(INDEX('Dự án'!$I:$I, MATCH(H17, 'Dự án'!$H:$H, 0)), 0)</f>
        <v>0</v>
      </c>
      <c r="L17" s="208">
        <f t="shared" si="3"/>
        <v>1</v>
      </c>
      <c r="M17" s="68"/>
      <c r="N17" s="68"/>
      <c r="O17" s="7"/>
      <c r="P17" s="7"/>
      <c r="Q17" s="7"/>
      <c r="R17" s="7"/>
      <c r="S17" s="7"/>
      <c r="T17" s="7"/>
      <c r="U17" s="7"/>
      <c r="V17" s="7"/>
    </row>
    <row r="18" spans="1:22" ht="15.6" customHeight="1">
      <c r="A18" s="35" t="s">
        <v>46</v>
      </c>
      <c r="B18" s="36" t="s">
        <v>111</v>
      </c>
      <c r="C18" s="77">
        <f t="shared" si="0"/>
        <v>867600</v>
      </c>
      <c r="D18" s="206">
        <f t="shared" si="1"/>
        <v>1</v>
      </c>
      <c r="E18" s="79">
        <v>867600</v>
      </c>
      <c r="F18" s="80"/>
      <c r="G18" s="81"/>
      <c r="H18" s="63" t="s">
        <v>111</v>
      </c>
      <c r="I18" s="64">
        <f t="shared" si="2"/>
        <v>867600</v>
      </c>
      <c r="J18" s="207">
        <v>1</v>
      </c>
      <c r="K18" s="65">
        <f>IFERROR(INDEX('Dự án'!$I:$I, MATCH(H18, 'Dự án'!$H:$H, 0)), 0)</f>
        <v>0</v>
      </c>
      <c r="L18" s="208">
        <f t="shared" si="3"/>
        <v>1</v>
      </c>
      <c r="M18" s="68"/>
      <c r="N18" s="68"/>
      <c r="O18" s="7"/>
      <c r="P18" s="7"/>
      <c r="Q18" s="7"/>
      <c r="R18" s="7"/>
      <c r="S18" s="7"/>
      <c r="T18" s="7"/>
      <c r="U18" s="7"/>
      <c r="V18" s="7"/>
    </row>
    <row r="19" spans="1:22" ht="15.6" customHeight="1">
      <c r="A19" s="35" t="s">
        <v>46</v>
      </c>
      <c r="B19" s="36" t="s">
        <v>107</v>
      </c>
      <c r="C19" s="77">
        <f t="shared" si="0"/>
        <v>688400</v>
      </c>
      <c r="D19" s="206">
        <f t="shared" si="1"/>
        <v>1</v>
      </c>
      <c r="E19" s="79">
        <v>688400</v>
      </c>
      <c r="F19" s="80"/>
      <c r="G19" s="81"/>
      <c r="H19" s="63" t="s">
        <v>107</v>
      </c>
      <c r="I19" s="64">
        <f t="shared" si="2"/>
        <v>688400</v>
      </c>
      <c r="J19" s="207">
        <v>1</v>
      </c>
      <c r="K19" s="65">
        <f>IFERROR(INDEX('Dự án'!$I:$I, MATCH(H19, 'Dự án'!$H:$H, 0)), 0)</f>
        <v>0</v>
      </c>
      <c r="L19" s="208">
        <f t="shared" si="3"/>
        <v>1</v>
      </c>
      <c r="M19" s="68"/>
      <c r="N19" s="68"/>
      <c r="O19" s="7"/>
      <c r="P19" s="7"/>
      <c r="Q19" s="7"/>
      <c r="R19" s="7"/>
      <c r="S19" s="7"/>
      <c r="T19" s="7"/>
      <c r="U19" s="7"/>
      <c r="V19" s="7"/>
    </row>
    <row r="20" spans="1:22" ht="15.6" customHeight="1">
      <c r="A20" s="35" t="s">
        <v>46</v>
      </c>
      <c r="B20" s="36" t="s">
        <v>112</v>
      </c>
      <c r="C20" s="77">
        <f t="shared" si="0"/>
        <v>1723400</v>
      </c>
      <c r="D20" s="206">
        <f t="shared" si="1"/>
        <v>1</v>
      </c>
      <c r="E20" s="79">
        <v>1723400</v>
      </c>
      <c r="F20" s="80"/>
      <c r="G20" s="81"/>
      <c r="H20" s="63" t="s">
        <v>112</v>
      </c>
      <c r="I20" s="64">
        <f t="shared" si="2"/>
        <v>1723400</v>
      </c>
      <c r="J20" s="207">
        <v>1</v>
      </c>
      <c r="K20" s="65">
        <f>IFERROR(INDEX('Dự án'!$I:$I, MATCH(H20, 'Dự án'!$H:$H, 0)), 0)</f>
        <v>0</v>
      </c>
      <c r="L20" s="208">
        <f t="shared" si="3"/>
        <v>1</v>
      </c>
      <c r="M20" s="68"/>
      <c r="N20" s="68"/>
      <c r="O20" s="7"/>
      <c r="P20" s="7"/>
      <c r="Q20" s="7"/>
      <c r="R20" s="7"/>
      <c r="S20" s="7"/>
      <c r="T20" s="7"/>
      <c r="U20" s="7"/>
      <c r="V20" s="7"/>
    </row>
    <row r="21" spans="1:22" ht="15.6" customHeight="1">
      <c r="A21" s="35" t="s">
        <v>46</v>
      </c>
      <c r="B21" s="36" t="s">
        <v>113</v>
      </c>
      <c r="C21" s="77">
        <f t="shared" si="0"/>
        <v>1139700</v>
      </c>
      <c r="D21" s="206">
        <f t="shared" si="1"/>
        <v>1</v>
      </c>
      <c r="E21" s="79">
        <v>1139700</v>
      </c>
      <c r="F21" s="80"/>
      <c r="G21" s="81"/>
      <c r="H21" s="63" t="s">
        <v>113</v>
      </c>
      <c r="I21" s="64">
        <f t="shared" si="2"/>
        <v>1139700</v>
      </c>
      <c r="J21" s="207">
        <v>1</v>
      </c>
      <c r="K21" s="65">
        <f>IFERROR(INDEX('Dự án'!$I:$I, MATCH(H21, 'Dự án'!$H:$H, 0)), 0)</f>
        <v>0</v>
      </c>
      <c r="L21" s="208">
        <f t="shared" si="3"/>
        <v>1</v>
      </c>
      <c r="M21" s="68"/>
      <c r="N21" s="68"/>
      <c r="O21" s="7"/>
      <c r="P21" s="7"/>
      <c r="Q21" s="7"/>
      <c r="R21" s="7"/>
      <c r="S21" s="7"/>
      <c r="T21" s="7"/>
      <c r="U21" s="7"/>
      <c r="V21" s="7"/>
    </row>
    <row r="22" spans="1:22" ht="15.6" customHeight="1">
      <c r="A22" s="35" t="s">
        <v>47</v>
      </c>
      <c r="B22" s="36" t="s">
        <v>114</v>
      </c>
      <c r="C22" s="77">
        <f t="shared" si="0"/>
        <v>1446150</v>
      </c>
      <c r="D22" s="206">
        <f t="shared" si="1"/>
        <v>1</v>
      </c>
      <c r="E22" s="79">
        <v>1446150</v>
      </c>
      <c r="F22" s="80"/>
      <c r="G22" s="81"/>
      <c r="H22" s="63" t="s">
        <v>114</v>
      </c>
      <c r="I22" s="64">
        <f t="shared" si="2"/>
        <v>1446150</v>
      </c>
      <c r="J22" s="207">
        <v>1</v>
      </c>
      <c r="K22" s="65">
        <f>IFERROR(INDEX('Dự án'!$I:$I, MATCH(H22, 'Dự án'!$H:$H, 0)), 0)</f>
        <v>0</v>
      </c>
      <c r="L22" s="208">
        <f t="shared" si="3"/>
        <v>1</v>
      </c>
      <c r="M22" s="68"/>
      <c r="N22" s="68"/>
      <c r="O22" s="7"/>
      <c r="P22" s="7"/>
      <c r="Q22" s="7"/>
      <c r="R22" s="7"/>
      <c r="S22" s="7"/>
      <c r="T22" s="7"/>
      <c r="U22" s="7"/>
      <c r="V22" s="7"/>
    </row>
    <row r="23" spans="1:22" ht="15.6" customHeight="1">
      <c r="A23" s="35" t="s">
        <v>47</v>
      </c>
      <c r="B23" s="36" t="s">
        <v>117</v>
      </c>
      <c r="C23" s="77">
        <f t="shared" si="0"/>
        <v>3048900</v>
      </c>
      <c r="D23" s="206">
        <f t="shared" si="1"/>
        <v>1</v>
      </c>
      <c r="E23" s="79">
        <v>3048900</v>
      </c>
      <c r="F23" s="80"/>
      <c r="G23" s="81"/>
      <c r="H23" s="63" t="s">
        <v>117</v>
      </c>
      <c r="I23" s="64">
        <f t="shared" si="2"/>
        <v>3048900</v>
      </c>
      <c r="J23" s="207">
        <v>1</v>
      </c>
      <c r="K23" s="65">
        <f>IFERROR(INDEX('Dự án'!$I:$I, MATCH(H23, 'Dự án'!$H:$H, 0)), 0)</f>
        <v>1000000</v>
      </c>
      <c r="L23" s="208">
        <f t="shared" si="3"/>
        <v>1</v>
      </c>
      <c r="M23" s="89"/>
      <c r="N23" s="89"/>
      <c r="O23" s="90"/>
      <c r="P23" s="90"/>
      <c r="Q23" s="90"/>
      <c r="R23" s="90"/>
      <c r="S23" s="90"/>
      <c r="T23" s="90"/>
      <c r="U23" s="90"/>
      <c r="V23" s="90"/>
    </row>
    <row r="24" spans="1:22" ht="15.6" customHeight="1">
      <c r="A24" s="35" t="s">
        <v>47</v>
      </c>
      <c r="B24" s="36" t="s">
        <v>116</v>
      </c>
      <c r="C24" s="77">
        <f t="shared" si="0"/>
        <v>4854450</v>
      </c>
      <c r="D24" s="206">
        <f t="shared" si="1"/>
        <v>1</v>
      </c>
      <c r="E24" s="79">
        <v>4854450</v>
      </c>
      <c r="F24" s="80"/>
      <c r="G24" s="81"/>
      <c r="H24" s="63" t="s">
        <v>116</v>
      </c>
      <c r="I24" s="64">
        <f t="shared" si="2"/>
        <v>4854450</v>
      </c>
      <c r="J24" s="207">
        <v>1</v>
      </c>
      <c r="K24" s="65">
        <f>IFERROR(INDEX('Dự án'!$I:$I, MATCH(H24, 'Dự án'!$H:$H, 0)), 0)</f>
        <v>4000000</v>
      </c>
      <c r="L24" s="208">
        <f t="shared" si="3"/>
        <v>1</v>
      </c>
      <c r="M24" s="68"/>
      <c r="N24" s="68"/>
      <c r="O24" s="7"/>
      <c r="P24" s="7"/>
      <c r="Q24" s="7"/>
      <c r="R24" s="7"/>
      <c r="S24" s="7"/>
      <c r="T24" s="7"/>
      <c r="U24" s="7"/>
      <c r="V24" s="7"/>
    </row>
    <row r="25" spans="1:22" ht="15.6" customHeight="1">
      <c r="A25" s="35" t="s">
        <v>47</v>
      </c>
      <c r="B25" s="36" t="s">
        <v>118</v>
      </c>
      <c r="C25" s="77">
        <f t="shared" si="0"/>
        <v>380880</v>
      </c>
      <c r="D25" s="206">
        <f t="shared" si="1"/>
        <v>0.9</v>
      </c>
      <c r="E25" s="79">
        <v>423200</v>
      </c>
      <c r="F25" s="80"/>
      <c r="G25" s="81"/>
      <c r="H25" s="63" t="s">
        <v>118</v>
      </c>
      <c r="I25" s="64">
        <f t="shared" si="2"/>
        <v>380880</v>
      </c>
      <c r="J25" s="207">
        <v>0.8</v>
      </c>
      <c r="K25" s="65">
        <f>IFERROR(INDEX('Dự án'!$I:$I, MATCH(H25, 'Dự án'!$H:$H, 0)), 0)</f>
        <v>0</v>
      </c>
      <c r="L25" s="208">
        <f t="shared" si="3"/>
        <v>0.9</v>
      </c>
      <c r="M25" s="68"/>
      <c r="N25" s="68"/>
      <c r="O25" s="7"/>
      <c r="P25" s="7"/>
      <c r="Q25" s="7"/>
      <c r="R25" s="7"/>
      <c r="S25" s="7"/>
      <c r="T25" s="7"/>
      <c r="U25" s="7"/>
      <c r="V25" s="7"/>
    </row>
    <row r="26" spans="1:22" ht="15.6" customHeight="1">
      <c r="A26" s="35" t="s">
        <v>48</v>
      </c>
      <c r="B26" s="36" t="s">
        <v>121</v>
      </c>
      <c r="C26" s="77">
        <f t="shared" si="0"/>
        <v>2444050</v>
      </c>
      <c r="D26" s="206">
        <f t="shared" si="1"/>
        <v>1</v>
      </c>
      <c r="E26" s="85">
        <v>2444050</v>
      </c>
      <c r="F26" s="86"/>
      <c r="G26" s="81"/>
      <c r="H26" s="63" t="s">
        <v>121</v>
      </c>
      <c r="I26" s="64">
        <f t="shared" si="2"/>
        <v>2444050</v>
      </c>
      <c r="J26" s="207">
        <v>1</v>
      </c>
      <c r="K26" s="65">
        <f>IFERROR(INDEX('Dự án'!$I:$I, MATCH(H26, 'Dự án'!$H:$H, 0)), 0)</f>
        <v>1600000</v>
      </c>
      <c r="L26" s="208">
        <f t="shared" si="3"/>
        <v>1</v>
      </c>
      <c r="M26" s="68"/>
      <c r="N26" s="68"/>
      <c r="O26" s="7"/>
      <c r="P26" s="7"/>
      <c r="Q26" s="7"/>
      <c r="R26" s="7"/>
      <c r="S26" s="7"/>
      <c r="T26" s="7"/>
      <c r="U26" s="7"/>
      <c r="V26" s="7"/>
    </row>
    <row r="27" spans="1:22" ht="15.6" customHeight="1">
      <c r="A27" s="35" t="s">
        <v>48</v>
      </c>
      <c r="B27" s="36" t="s">
        <v>125</v>
      </c>
      <c r="C27" s="77">
        <f t="shared" si="0"/>
        <v>751700</v>
      </c>
      <c r="D27" s="206">
        <f t="shared" si="1"/>
        <v>1</v>
      </c>
      <c r="E27" s="85">
        <v>751700</v>
      </c>
      <c r="F27" s="86"/>
      <c r="G27" s="7"/>
      <c r="H27" s="69" t="s">
        <v>125</v>
      </c>
      <c r="I27" s="64">
        <f t="shared" si="2"/>
        <v>751700</v>
      </c>
      <c r="J27" s="207">
        <v>1</v>
      </c>
      <c r="K27" s="65">
        <f>IFERROR(INDEX('Dự án'!$I:$I, MATCH(H27, 'Dự án'!$H:$H, 0)), 0)</f>
        <v>0</v>
      </c>
      <c r="L27" s="208">
        <f t="shared" si="3"/>
        <v>1</v>
      </c>
      <c r="M27" s="68"/>
      <c r="N27" s="68"/>
      <c r="O27" s="7"/>
      <c r="P27" s="7"/>
      <c r="Q27" s="7"/>
      <c r="R27" s="7"/>
      <c r="S27" s="7"/>
      <c r="T27" s="7"/>
      <c r="U27" s="7"/>
      <c r="V27" s="7"/>
    </row>
    <row r="28" spans="1:22" ht="15.6" customHeight="1">
      <c r="A28" s="35" t="s">
        <v>48</v>
      </c>
      <c r="B28" s="36" t="s">
        <v>122</v>
      </c>
      <c r="C28" s="77">
        <f t="shared" si="0"/>
        <v>354690</v>
      </c>
      <c r="D28" s="206">
        <f t="shared" si="1"/>
        <v>0.9</v>
      </c>
      <c r="E28" s="85">
        <v>394100</v>
      </c>
      <c r="F28" s="86"/>
      <c r="G28" s="7"/>
      <c r="H28" s="69" t="s">
        <v>122</v>
      </c>
      <c r="I28" s="64">
        <f t="shared" si="2"/>
        <v>354690</v>
      </c>
      <c r="J28" s="207">
        <v>0.8</v>
      </c>
      <c r="K28" s="65">
        <f>IFERROR(INDEX('Dự án'!$I:$I, MATCH(H28, 'Dự án'!$H:$H, 0)), 0)</f>
        <v>0</v>
      </c>
      <c r="L28" s="208">
        <f t="shared" si="3"/>
        <v>0.9</v>
      </c>
      <c r="M28" s="68"/>
      <c r="N28" s="68"/>
      <c r="O28" s="7"/>
      <c r="P28" s="7"/>
      <c r="Q28" s="7"/>
      <c r="R28" s="7"/>
      <c r="S28" s="7"/>
      <c r="T28" s="7"/>
      <c r="U28" s="7"/>
      <c r="V28" s="7"/>
    </row>
    <row r="29" spans="1:22" ht="15.6" customHeight="1">
      <c r="A29" s="35" t="s">
        <v>48</v>
      </c>
      <c r="B29" s="36" t="s">
        <v>120</v>
      </c>
      <c r="C29" s="77">
        <f t="shared" si="0"/>
        <v>221850</v>
      </c>
      <c r="D29" s="206">
        <f t="shared" si="1"/>
        <v>0.9</v>
      </c>
      <c r="E29" s="88">
        <v>246500</v>
      </c>
      <c r="F29" s="80"/>
      <c r="G29" s="7"/>
      <c r="H29" s="69" t="s">
        <v>120</v>
      </c>
      <c r="I29" s="64">
        <f t="shared" si="2"/>
        <v>221850</v>
      </c>
      <c r="J29" s="207">
        <v>0.8</v>
      </c>
      <c r="K29" s="65">
        <f>IFERROR(INDEX('Dự án'!$I:$I, MATCH(H29, 'Dự án'!$H:$H, 0)), 0)</f>
        <v>0</v>
      </c>
      <c r="L29" s="208">
        <f t="shared" si="3"/>
        <v>0.9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6" customHeight="1">
      <c r="A30" s="35" t="s">
        <v>48</v>
      </c>
      <c r="B30" s="36" t="s">
        <v>123</v>
      </c>
      <c r="C30" s="77">
        <f t="shared" si="0"/>
        <v>857800</v>
      </c>
      <c r="D30" s="206">
        <f t="shared" si="1"/>
        <v>1</v>
      </c>
      <c r="E30" s="85">
        <v>857800</v>
      </c>
      <c r="F30" s="86"/>
      <c r="G30" s="7"/>
      <c r="H30" s="69" t="s">
        <v>123</v>
      </c>
      <c r="I30" s="64">
        <f t="shared" si="2"/>
        <v>857800</v>
      </c>
      <c r="J30" s="207">
        <v>1</v>
      </c>
      <c r="K30" s="65">
        <f>IFERROR(INDEX('Dự án'!$I:$I, MATCH(H30, 'Dự án'!$H:$H, 0)), 0)</f>
        <v>0</v>
      </c>
      <c r="L30" s="208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6" customHeight="1">
      <c r="A31" s="35" t="s">
        <v>49</v>
      </c>
      <c r="B31" s="36" t="s">
        <v>128</v>
      </c>
      <c r="C31" s="77">
        <f t="shared" si="0"/>
        <v>629300</v>
      </c>
      <c r="D31" s="206">
        <f t="shared" si="1"/>
        <v>1</v>
      </c>
      <c r="E31" s="88">
        <v>629300</v>
      </c>
      <c r="F31" s="91"/>
      <c r="G31" s="7"/>
      <c r="H31" s="69" t="s">
        <v>128</v>
      </c>
      <c r="I31" s="64">
        <f t="shared" si="2"/>
        <v>629300</v>
      </c>
      <c r="J31" s="207">
        <v>1</v>
      </c>
      <c r="K31" s="65">
        <f>IFERROR(INDEX('Dự án'!$I:$I, MATCH(H31, 'Dự án'!$H:$H, 0)), 0)</f>
        <v>0</v>
      </c>
      <c r="L31" s="208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6" customHeight="1">
      <c r="A32" s="35" t="s">
        <v>49</v>
      </c>
      <c r="B32" s="36" t="s">
        <v>132</v>
      </c>
      <c r="C32" s="77">
        <f t="shared" si="0"/>
        <v>1511400</v>
      </c>
      <c r="D32" s="206">
        <f t="shared" si="1"/>
        <v>1</v>
      </c>
      <c r="E32" s="79">
        <v>1511400</v>
      </c>
      <c r="F32" s="80"/>
      <c r="G32" s="7"/>
      <c r="H32" s="69" t="s">
        <v>132</v>
      </c>
      <c r="I32" s="64">
        <f t="shared" si="2"/>
        <v>1511400</v>
      </c>
      <c r="J32" s="207">
        <v>1</v>
      </c>
      <c r="K32" s="65">
        <f>IFERROR(INDEX('Dự án'!$I:$I, MATCH(H32, 'Dự án'!$H:$H, 0)), 0)</f>
        <v>0</v>
      </c>
      <c r="L32" s="208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6" customHeight="1">
      <c r="A33" s="35" t="s">
        <v>49</v>
      </c>
      <c r="B33" s="36" t="s">
        <v>129</v>
      </c>
      <c r="C33" s="77">
        <f t="shared" si="0"/>
        <v>1651900</v>
      </c>
      <c r="D33" s="206">
        <f t="shared" si="1"/>
        <v>1</v>
      </c>
      <c r="E33" s="84">
        <v>1651900</v>
      </c>
      <c r="F33" s="53"/>
      <c r="G33" s="7"/>
      <c r="H33" s="69" t="s">
        <v>129</v>
      </c>
      <c r="I33" s="64">
        <f t="shared" si="2"/>
        <v>1651900</v>
      </c>
      <c r="J33" s="207">
        <v>1</v>
      </c>
      <c r="K33" s="65">
        <f>IFERROR(INDEX('Dự án'!$I:$I, MATCH(H33, 'Dự án'!$H:$H, 0)), 0)</f>
        <v>0</v>
      </c>
      <c r="L33" s="208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6" customHeight="1">
      <c r="A34" s="35" t="s">
        <v>49</v>
      </c>
      <c r="B34" s="36" t="s">
        <v>130</v>
      </c>
      <c r="C34" s="77">
        <f t="shared" ref="C34:C65" si="4">E34*D34</f>
        <v>2122400</v>
      </c>
      <c r="D34" s="206">
        <f t="shared" ref="D34:D52" si="5">IFERROR(INDEX(L:L, MATCH(B34, H:H, 0)), 1)</f>
        <v>1</v>
      </c>
      <c r="E34" s="79">
        <v>2122400</v>
      </c>
      <c r="F34" s="80"/>
      <c r="G34" s="7"/>
      <c r="H34" s="69" t="s">
        <v>130</v>
      </c>
      <c r="I34" s="64">
        <f t="shared" ref="I34:I65" si="6">IFERROR(INDEX(C:C, MATCH(H34, B:B, 0)), 0)</f>
        <v>2122400</v>
      </c>
      <c r="J34" s="207">
        <v>1</v>
      </c>
      <c r="K34" s="65">
        <f>IFERROR(INDEX('Dự án'!$I:$I, MATCH(H34, 'Dự án'!$H:$H, 0)), 0)</f>
        <v>500000</v>
      </c>
      <c r="L34" s="208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6" customHeight="1">
      <c r="A35" s="35" t="s">
        <v>49</v>
      </c>
      <c r="B35" s="36" t="s">
        <v>131</v>
      </c>
      <c r="C35" s="77">
        <f t="shared" si="4"/>
        <v>0</v>
      </c>
      <c r="D35" s="206">
        <f t="shared" si="5"/>
        <v>0.9</v>
      </c>
      <c r="E35" s="84">
        <v>0</v>
      </c>
      <c r="F35" s="53"/>
      <c r="G35" s="7"/>
      <c r="H35" s="69" t="s">
        <v>131</v>
      </c>
      <c r="I35" s="64">
        <f t="shared" si="6"/>
        <v>0</v>
      </c>
      <c r="J35" s="207">
        <v>0.8</v>
      </c>
      <c r="K35" s="65">
        <f>IFERROR(INDEX('Dự án'!$I:$I, MATCH(H35, 'Dự án'!$H:$H, 0)), 0)</f>
        <v>0</v>
      </c>
      <c r="L35" s="208">
        <f t="shared" si="7"/>
        <v>0.9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6" customHeight="1">
      <c r="A36" s="35" t="s">
        <v>50</v>
      </c>
      <c r="B36" s="36" t="s">
        <v>135</v>
      </c>
      <c r="C36" s="77">
        <f t="shared" si="4"/>
        <v>1922350</v>
      </c>
      <c r="D36" s="206">
        <f t="shared" si="5"/>
        <v>1</v>
      </c>
      <c r="E36" s="61">
        <v>1922350</v>
      </c>
      <c r="F36" s="53"/>
      <c r="G36" s="7"/>
      <c r="H36" s="69" t="s">
        <v>135</v>
      </c>
      <c r="I36" s="64">
        <f t="shared" si="6"/>
        <v>1922350</v>
      </c>
      <c r="J36" s="207">
        <v>1</v>
      </c>
      <c r="K36" s="65">
        <f>IFERROR(INDEX('Dự án'!$I:$I, MATCH(H36, 'Dự án'!$H:$H, 0)), 0)</f>
        <v>0</v>
      </c>
      <c r="L36" s="208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6" customHeight="1">
      <c r="A37" s="35" t="s">
        <v>50</v>
      </c>
      <c r="B37" s="36" t="s">
        <v>133</v>
      </c>
      <c r="C37" s="77">
        <f t="shared" si="4"/>
        <v>1574500</v>
      </c>
      <c r="D37" s="206">
        <f t="shared" si="5"/>
        <v>1</v>
      </c>
      <c r="E37" s="92">
        <v>1574500</v>
      </c>
      <c r="F37" s="91"/>
      <c r="G37" s="7"/>
      <c r="H37" s="69" t="s">
        <v>133</v>
      </c>
      <c r="I37" s="64">
        <f t="shared" si="6"/>
        <v>1574500</v>
      </c>
      <c r="J37" s="207">
        <v>1</v>
      </c>
      <c r="K37" s="65">
        <f>IFERROR(INDEX('Dự án'!$I:$I, MATCH(H37, 'Dự án'!$H:$H, 0)), 0)</f>
        <v>0</v>
      </c>
      <c r="L37" s="208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6" customHeight="1">
      <c r="A38" s="35" t="s">
        <v>50</v>
      </c>
      <c r="B38" s="41" t="s">
        <v>136</v>
      </c>
      <c r="C38" s="77">
        <f t="shared" si="4"/>
        <v>609435</v>
      </c>
      <c r="D38" s="206">
        <f t="shared" si="5"/>
        <v>0.9</v>
      </c>
      <c r="E38" s="79">
        <v>677150</v>
      </c>
      <c r="F38" s="80"/>
      <c r="G38" s="7"/>
      <c r="H38" s="69" t="s">
        <v>136</v>
      </c>
      <c r="I38" s="64">
        <f t="shared" si="6"/>
        <v>609435</v>
      </c>
      <c r="J38" s="207">
        <v>0.8</v>
      </c>
      <c r="K38" s="65">
        <f>IFERROR(INDEX('Dự án'!$I:$I, MATCH(H38, 'Dự án'!$H:$H, 0)), 0)</f>
        <v>0</v>
      </c>
      <c r="L38" s="208">
        <f t="shared" si="7"/>
        <v>0.9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6" customHeight="1">
      <c r="A39" s="35" t="s">
        <v>50</v>
      </c>
      <c r="B39" s="41" t="s">
        <v>134</v>
      </c>
      <c r="C39" s="77">
        <f t="shared" si="4"/>
        <v>2214100</v>
      </c>
      <c r="D39" s="206">
        <f t="shared" si="5"/>
        <v>1</v>
      </c>
      <c r="E39" s="84">
        <v>2214100</v>
      </c>
      <c r="F39" s="91"/>
      <c r="G39" s="7"/>
      <c r="H39" s="69" t="s">
        <v>134</v>
      </c>
      <c r="I39" s="64">
        <f t="shared" si="6"/>
        <v>2214100</v>
      </c>
      <c r="J39" s="207">
        <v>1</v>
      </c>
      <c r="K39" s="65">
        <f>IFERROR(INDEX('Dự án'!$I:$I, MATCH(H39, 'Dự án'!$H:$H, 0)), 0)</f>
        <v>500000</v>
      </c>
      <c r="L39" s="208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6" customHeight="1">
      <c r="A40" s="35" t="s">
        <v>51</v>
      </c>
      <c r="B40" s="36" t="s">
        <v>140</v>
      </c>
      <c r="C40" s="77">
        <f t="shared" si="4"/>
        <v>2337900</v>
      </c>
      <c r="D40" s="206">
        <f t="shared" si="5"/>
        <v>1</v>
      </c>
      <c r="E40" s="92">
        <v>2337900</v>
      </c>
      <c r="F40" s="91"/>
      <c r="G40" s="7"/>
      <c r="H40" s="69" t="s">
        <v>140</v>
      </c>
      <c r="I40" s="64">
        <f t="shared" si="6"/>
        <v>2337900</v>
      </c>
      <c r="J40" s="207">
        <v>1</v>
      </c>
      <c r="K40" s="65">
        <f>IFERROR(INDEX('Dự án'!$I:$I, MATCH(H40, 'Dự án'!$H:$H, 0)), 0)</f>
        <v>1000000</v>
      </c>
      <c r="L40" s="208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6" customHeight="1">
      <c r="A41" s="35" t="s">
        <v>51</v>
      </c>
      <c r="B41" s="36" t="s">
        <v>139</v>
      </c>
      <c r="C41" s="77">
        <f t="shared" si="4"/>
        <v>1313900</v>
      </c>
      <c r="D41" s="206">
        <f t="shared" si="5"/>
        <v>1</v>
      </c>
      <c r="E41" s="92">
        <v>1313900</v>
      </c>
      <c r="F41" s="91"/>
      <c r="G41" s="7"/>
      <c r="H41" s="69" t="s">
        <v>139</v>
      </c>
      <c r="I41" s="64">
        <f t="shared" si="6"/>
        <v>1313900</v>
      </c>
      <c r="J41" s="207">
        <v>1</v>
      </c>
      <c r="K41" s="65">
        <f>IFERROR(INDEX('Dự án'!$I:$I, MATCH(H41, 'Dự án'!$H:$H, 0)), 0)</f>
        <v>0</v>
      </c>
      <c r="L41" s="208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6" customHeight="1">
      <c r="A42" s="35" t="s">
        <v>51</v>
      </c>
      <c r="B42" s="36" t="s">
        <v>141</v>
      </c>
      <c r="C42" s="77">
        <f t="shared" si="4"/>
        <v>2493200</v>
      </c>
      <c r="D42" s="206">
        <f t="shared" si="5"/>
        <v>1</v>
      </c>
      <c r="E42" s="92">
        <v>2493200</v>
      </c>
      <c r="F42" s="91"/>
      <c r="G42" s="7"/>
      <c r="H42" s="66" t="s">
        <v>141</v>
      </c>
      <c r="I42" s="64">
        <f t="shared" si="6"/>
        <v>2493200</v>
      </c>
      <c r="J42" s="207">
        <v>1</v>
      </c>
      <c r="K42" s="65">
        <f>IFERROR(INDEX('Dự án'!$I:$I, MATCH(H42, 'Dự án'!$H:$H, 0)), 0)</f>
        <v>1000000</v>
      </c>
      <c r="L42" s="208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6" customHeight="1">
      <c r="A43" s="35" t="s">
        <v>51</v>
      </c>
      <c r="B43" s="36" t="s">
        <v>142</v>
      </c>
      <c r="C43" s="77">
        <f t="shared" si="4"/>
        <v>1875900</v>
      </c>
      <c r="D43" s="206">
        <f t="shared" si="5"/>
        <v>1</v>
      </c>
      <c r="E43" s="92">
        <v>1875900</v>
      </c>
      <c r="F43" s="91"/>
      <c r="G43" s="34"/>
      <c r="H43" s="94" t="s">
        <v>142</v>
      </c>
      <c r="I43" s="64">
        <f t="shared" si="6"/>
        <v>1875900</v>
      </c>
      <c r="J43" s="209">
        <v>1</v>
      </c>
      <c r="K43" s="95">
        <f>IFERROR(INDEX('Dự án'!$I:$I, MATCH(H43, 'Dự án'!$H:$H, 0)), 0)</f>
        <v>500000</v>
      </c>
      <c r="L43" s="208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6" customHeight="1">
      <c r="A44" s="35" t="s">
        <v>52</v>
      </c>
      <c r="B44" s="36" t="s">
        <v>143</v>
      </c>
      <c r="C44" s="77">
        <f t="shared" si="4"/>
        <v>1776600</v>
      </c>
      <c r="D44" s="206">
        <f t="shared" si="5"/>
        <v>1</v>
      </c>
      <c r="E44" s="79">
        <v>1776600</v>
      </c>
      <c r="F44" s="80"/>
      <c r="G44" s="34"/>
      <c r="H44" s="94" t="s">
        <v>143</v>
      </c>
      <c r="I44" s="64">
        <f t="shared" si="6"/>
        <v>1776600</v>
      </c>
      <c r="J44" s="209">
        <v>1</v>
      </c>
      <c r="K44" s="95">
        <f>IFERROR(INDEX('Dự án'!$I:$I, MATCH(H44, 'Dự án'!$H:$H, 0)), 0)</f>
        <v>0</v>
      </c>
      <c r="L44" s="208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6" customHeight="1">
      <c r="A45" s="35" t="s">
        <v>52</v>
      </c>
      <c r="B45" s="36" t="s">
        <v>144</v>
      </c>
      <c r="C45" s="77">
        <f t="shared" si="4"/>
        <v>2191150</v>
      </c>
      <c r="D45" s="206">
        <f t="shared" si="5"/>
        <v>1</v>
      </c>
      <c r="E45" s="84">
        <v>2191150</v>
      </c>
      <c r="F45" s="91"/>
      <c r="G45" s="34"/>
      <c r="H45" s="96" t="s">
        <v>144</v>
      </c>
      <c r="I45" s="64">
        <f t="shared" si="6"/>
        <v>2191150</v>
      </c>
      <c r="J45" s="209">
        <v>1</v>
      </c>
      <c r="K45" s="95">
        <f>IFERROR(INDEX('Dự án'!$I:$I, MATCH(H45, 'Dự án'!$H:$H, 0)), 0)</f>
        <v>500000</v>
      </c>
      <c r="L45" s="208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6" customHeight="1">
      <c r="A46" s="35" t="s">
        <v>52</v>
      </c>
      <c r="B46" s="36" t="s">
        <v>146</v>
      </c>
      <c r="C46" s="77">
        <f t="shared" si="4"/>
        <v>1590500</v>
      </c>
      <c r="D46" s="206">
        <f t="shared" si="5"/>
        <v>1</v>
      </c>
      <c r="E46" s="92">
        <v>1590500</v>
      </c>
      <c r="F46" s="91"/>
      <c r="G46" s="17"/>
      <c r="H46" s="66" t="s">
        <v>146</v>
      </c>
      <c r="I46" s="64">
        <f t="shared" si="6"/>
        <v>1590500</v>
      </c>
      <c r="J46" s="209">
        <v>1</v>
      </c>
      <c r="K46" s="95">
        <f>IFERROR(INDEX('Dự án'!$I:$I, MATCH(H46, 'Dự án'!$H:$H, 0)), 0)</f>
        <v>0</v>
      </c>
      <c r="L46" s="208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6" customHeight="1">
      <c r="A47" s="35" t="s">
        <v>52</v>
      </c>
      <c r="B47" s="36" t="s">
        <v>145</v>
      </c>
      <c r="C47" s="77">
        <f t="shared" si="4"/>
        <v>123570</v>
      </c>
      <c r="D47" s="206">
        <f t="shared" si="5"/>
        <v>0.9</v>
      </c>
      <c r="E47" s="79">
        <v>137300</v>
      </c>
      <c r="F47" s="80"/>
      <c r="G47" s="17"/>
      <c r="H47" s="66" t="s">
        <v>145</v>
      </c>
      <c r="I47" s="64">
        <f t="shared" si="6"/>
        <v>123570</v>
      </c>
      <c r="J47" s="209">
        <v>0.8</v>
      </c>
      <c r="K47" s="95">
        <f>IFERROR(INDEX('Dự án'!$I:$I, MATCH(H47, 'Dự án'!$H:$H, 0)), 0)</f>
        <v>0</v>
      </c>
      <c r="L47" s="208">
        <f t="shared" si="7"/>
        <v>0.9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6" customHeight="1">
      <c r="A48" s="35" t="s">
        <v>52</v>
      </c>
      <c r="B48" s="41" t="s">
        <v>147</v>
      </c>
      <c r="C48" s="77">
        <f t="shared" si="4"/>
        <v>1392300</v>
      </c>
      <c r="D48" s="206">
        <f t="shared" si="5"/>
        <v>1</v>
      </c>
      <c r="E48" s="79">
        <v>1392300</v>
      </c>
      <c r="F48" s="80"/>
      <c r="G48" s="17"/>
      <c r="H48" s="66" t="s">
        <v>147</v>
      </c>
      <c r="I48" s="64">
        <f t="shared" si="6"/>
        <v>1392300</v>
      </c>
      <c r="J48" s="209">
        <v>1</v>
      </c>
      <c r="K48" s="95">
        <f>IFERROR(INDEX('Dự án'!$I:$I, MATCH(H48, 'Dự án'!$H:$H, 0)), 0)</f>
        <v>0</v>
      </c>
      <c r="L48" s="208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6" customHeight="1">
      <c r="A49" s="35" t="s">
        <v>53</v>
      </c>
      <c r="B49" s="41" t="s">
        <v>148</v>
      </c>
      <c r="C49" s="77">
        <f t="shared" si="4"/>
        <v>1265850</v>
      </c>
      <c r="D49" s="206">
        <f t="shared" si="5"/>
        <v>0.9</v>
      </c>
      <c r="E49" s="79">
        <v>1406500</v>
      </c>
      <c r="F49" s="80"/>
      <c r="G49" s="17"/>
      <c r="H49" s="66" t="s">
        <v>148</v>
      </c>
      <c r="I49" s="64">
        <f t="shared" si="6"/>
        <v>1265850</v>
      </c>
      <c r="J49" s="209">
        <v>0.8</v>
      </c>
      <c r="K49" s="95">
        <f>IFERROR(INDEX('Dự án'!$I:$I, MATCH(H49, 'Dự án'!$H:$H, 0)), 0)</f>
        <v>0</v>
      </c>
      <c r="L49" s="208">
        <f t="shared" si="7"/>
        <v>0.9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6" customHeight="1">
      <c r="A50" s="35" t="s">
        <v>53</v>
      </c>
      <c r="B50" s="36" t="s">
        <v>149</v>
      </c>
      <c r="C50" s="77">
        <f t="shared" si="4"/>
        <v>846900</v>
      </c>
      <c r="D50" s="206">
        <f t="shared" si="5"/>
        <v>0.9</v>
      </c>
      <c r="E50" s="84">
        <v>941000</v>
      </c>
      <c r="F50" s="53"/>
      <c r="G50" s="17"/>
      <c r="H50" s="74" t="s">
        <v>149</v>
      </c>
      <c r="I50" s="39">
        <f t="shared" si="6"/>
        <v>846900</v>
      </c>
      <c r="J50" s="119">
        <v>0.8</v>
      </c>
      <c r="K50" s="42">
        <f>IFERROR(INDEX('Dự án'!$I:$I, MATCH(H50, 'Dự án'!$H:$H, 0)), 0)</f>
        <v>0</v>
      </c>
      <c r="L50" s="210">
        <f t="shared" si="7"/>
        <v>0.9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6" customHeight="1">
      <c r="A51" s="35" t="s">
        <v>53</v>
      </c>
      <c r="B51" s="36" t="s">
        <v>150</v>
      </c>
      <c r="C51" s="77">
        <f t="shared" si="4"/>
        <v>1106640</v>
      </c>
      <c r="D51" s="206">
        <f t="shared" si="5"/>
        <v>0.9</v>
      </c>
      <c r="E51" s="79">
        <v>1229600</v>
      </c>
      <c r="F51" s="80"/>
      <c r="G51" s="17"/>
      <c r="H51" s="74" t="s">
        <v>150</v>
      </c>
      <c r="I51" s="39">
        <f t="shared" si="6"/>
        <v>1106640</v>
      </c>
      <c r="J51" s="119">
        <v>0.8</v>
      </c>
      <c r="K51" s="42">
        <f>IFERROR(INDEX('Dự án'!$I:$I, MATCH(H51, 'Dự án'!$H:$H, 0)), 0)</f>
        <v>0</v>
      </c>
      <c r="L51" s="210">
        <f t="shared" si="7"/>
        <v>0.9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6" customHeight="1">
      <c r="A52" s="35" t="s">
        <v>53</v>
      </c>
      <c r="B52" s="36" t="s">
        <v>151</v>
      </c>
      <c r="C52" s="77">
        <f t="shared" si="4"/>
        <v>1187050</v>
      </c>
      <c r="D52" s="206">
        <f t="shared" si="5"/>
        <v>1</v>
      </c>
      <c r="E52" s="79">
        <v>1187050</v>
      </c>
      <c r="F52" s="80"/>
      <c r="G52" s="17"/>
      <c r="H52" s="74" t="s">
        <v>151</v>
      </c>
      <c r="I52" s="39">
        <f t="shared" si="6"/>
        <v>1187050</v>
      </c>
      <c r="J52" s="119">
        <v>1</v>
      </c>
      <c r="K52" s="42">
        <f>IFERROR(INDEX('Dự án'!$I:$I, MATCH(H52, 'Dự án'!$H:$H, 0)), 0)</f>
        <v>0</v>
      </c>
      <c r="L52" s="119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6" customHeight="1">
      <c r="A53" s="35"/>
      <c r="B53" s="36"/>
      <c r="C53" s="77"/>
      <c r="D53" s="78"/>
      <c r="E53" s="79"/>
      <c r="F53" s="80"/>
      <c r="G53" s="17"/>
      <c r="H53" s="17"/>
      <c r="I53" s="17"/>
      <c r="J53" s="17"/>
      <c r="K53" s="35"/>
      <c r="L53" s="1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6" customHeight="1">
      <c r="A54" s="35"/>
      <c r="B54" s="36"/>
      <c r="C54" s="77"/>
      <c r="D54" s="78"/>
      <c r="E54" s="84"/>
      <c r="F54" s="53"/>
      <c r="G54" s="17"/>
      <c r="H54" s="17"/>
      <c r="I54" s="17"/>
      <c r="J54" s="17"/>
      <c r="K54" s="35"/>
      <c r="L54" s="1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6" customHeight="1">
      <c r="A55" s="35"/>
      <c r="B55" s="7"/>
      <c r="C55" s="77"/>
      <c r="D55" s="78"/>
      <c r="E55" s="39"/>
      <c r="F55" s="53"/>
      <c r="G55" s="17"/>
      <c r="H55" s="17"/>
      <c r="I55" s="17"/>
      <c r="J55" s="17"/>
      <c r="K55" s="17"/>
      <c r="L55" s="1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6" customHeight="1">
      <c r="A56" s="35"/>
      <c r="B56" s="7"/>
      <c r="C56" s="77"/>
      <c r="D56" s="78"/>
      <c r="E56" s="39"/>
      <c r="F56" s="53"/>
      <c r="G56" s="17"/>
      <c r="H56" s="17"/>
      <c r="I56" s="17"/>
      <c r="J56" s="17"/>
      <c r="K56" s="17"/>
      <c r="L56" s="1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6" customHeight="1">
      <c r="A57" s="35"/>
      <c r="B57" s="7"/>
      <c r="C57" s="77"/>
      <c r="D57" s="78"/>
      <c r="E57" s="39"/>
      <c r="F57" s="53"/>
      <c r="G57" s="17"/>
      <c r="H57" s="17"/>
      <c r="I57" s="17"/>
      <c r="J57" s="17"/>
      <c r="K57" s="17"/>
      <c r="L57" s="1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6" customHeight="1">
      <c r="A58" s="35"/>
      <c r="B58" s="7"/>
      <c r="C58" s="77"/>
      <c r="D58" s="78"/>
      <c r="E58" s="39"/>
      <c r="F58" s="53"/>
      <c r="G58" s="17"/>
      <c r="H58" s="17"/>
      <c r="I58" s="17"/>
      <c r="J58" s="17"/>
      <c r="K58" s="17"/>
      <c r="L58" s="1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6" customHeight="1">
      <c r="A59" s="35"/>
      <c r="B59" s="7"/>
      <c r="C59" s="77"/>
      <c r="D59" s="78"/>
      <c r="E59" s="39"/>
      <c r="F59" s="53"/>
      <c r="G59" s="17"/>
      <c r="H59" s="17"/>
      <c r="I59" s="17"/>
      <c r="J59" s="17"/>
      <c r="K59" s="17"/>
      <c r="L59" s="1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6" customHeight="1">
      <c r="A60" s="35"/>
      <c r="B60" s="7"/>
      <c r="C60" s="77"/>
      <c r="D60" s="78"/>
      <c r="E60" s="39"/>
      <c r="F60" s="53"/>
      <c r="G60" s="17"/>
      <c r="H60" s="17"/>
      <c r="I60" s="17"/>
      <c r="J60" s="17"/>
      <c r="K60" s="17"/>
      <c r="L60" s="1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6" customHeight="1">
      <c r="A61" s="35"/>
      <c r="B61" s="7"/>
      <c r="C61" s="77"/>
      <c r="D61" s="78"/>
      <c r="E61" s="17"/>
      <c r="F61" s="53"/>
      <c r="G61" s="17"/>
      <c r="H61" s="17"/>
      <c r="I61" s="17"/>
      <c r="J61" s="17"/>
      <c r="K61" s="17"/>
      <c r="L61" s="1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6" customHeight="1">
      <c r="A62" s="35"/>
      <c r="B62" s="7"/>
      <c r="C62" s="77"/>
      <c r="D62" s="78"/>
      <c r="E62" s="17"/>
      <c r="F62" s="53"/>
      <c r="G62" s="17"/>
      <c r="H62" s="17"/>
      <c r="I62" s="17"/>
      <c r="J62" s="17"/>
      <c r="K62" s="17"/>
      <c r="L62" s="1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6" customHeight="1">
      <c r="A63" s="7"/>
      <c r="B63" s="7"/>
      <c r="C63" s="39"/>
      <c r="D63" s="17"/>
      <c r="E63" s="17"/>
      <c r="F63" s="53"/>
      <c r="G63" s="17"/>
      <c r="H63" s="17"/>
      <c r="I63" s="17"/>
      <c r="J63" s="17"/>
      <c r="K63" s="17"/>
      <c r="L63" s="1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6" customHeight="1">
      <c r="A64" s="7"/>
      <c r="B64" s="7"/>
      <c r="C64" s="39"/>
      <c r="D64" s="17"/>
      <c r="E64" s="17"/>
      <c r="F64" s="53"/>
      <c r="G64" s="17"/>
      <c r="H64" s="17"/>
      <c r="I64" s="17"/>
      <c r="J64" s="17"/>
      <c r="K64" s="17"/>
      <c r="L64" s="1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6" customHeight="1">
      <c r="A65" s="7"/>
      <c r="B65" s="7"/>
      <c r="C65" s="39"/>
      <c r="D65" s="17"/>
      <c r="E65" s="17"/>
      <c r="F65" s="53"/>
      <c r="G65" s="17"/>
      <c r="H65" s="17"/>
      <c r="I65" s="17"/>
      <c r="J65" s="17"/>
      <c r="K65" s="17"/>
      <c r="L65" s="1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6" customHeight="1">
      <c r="A66" s="7"/>
      <c r="B66" s="7"/>
      <c r="C66" s="39"/>
      <c r="D66" s="17"/>
      <c r="E66" s="17"/>
      <c r="F66" s="53"/>
      <c r="G66" s="17"/>
      <c r="H66" s="17"/>
      <c r="I66" s="17"/>
      <c r="J66" s="17"/>
      <c r="K66" s="17"/>
      <c r="L66" s="1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6" customHeight="1">
      <c r="A67" s="7"/>
      <c r="B67" s="7"/>
      <c r="C67" s="39"/>
      <c r="D67" s="17"/>
      <c r="E67" s="17"/>
      <c r="F67" s="53"/>
      <c r="G67" s="17"/>
      <c r="H67" s="17"/>
      <c r="I67" s="17"/>
      <c r="J67" s="17"/>
      <c r="K67" s="17"/>
      <c r="L67" s="1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6" customHeight="1">
      <c r="A68" s="7"/>
      <c r="B68" s="7"/>
      <c r="C68" s="39"/>
      <c r="D68" s="17"/>
      <c r="E68" s="17"/>
      <c r="F68" s="53"/>
      <c r="G68" s="17"/>
      <c r="H68" s="17"/>
      <c r="I68" s="17"/>
      <c r="J68" s="17"/>
      <c r="K68" s="17"/>
      <c r="L68" s="1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6" customHeight="1">
      <c r="A69" s="7"/>
      <c r="B69" s="7"/>
      <c r="C69" s="39"/>
      <c r="D69" s="17"/>
      <c r="E69" s="17"/>
      <c r="F69" s="53"/>
      <c r="G69" s="17"/>
      <c r="H69" s="17"/>
      <c r="I69" s="17"/>
      <c r="J69" s="17"/>
      <c r="K69" s="17"/>
      <c r="L69" s="1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6" customHeight="1">
      <c r="A70" s="7"/>
      <c r="B70" s="7"/>
      <c r="C70" s="39"/>
      <c r="D70" s="17"/>
      <c r="E70" s="17"/>
      <c r="F70" s="53"/>
      <c r="G70" s="17"/>
      <c r="H70" s="17"/>
      <c r="I70" s="17"/>
      <c r="J70" s="17"/>
      <c r="K70" s="17"/>
      <c r="L70" s="1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6" customHeight="1">
      <c r="A71" s="7"/>
      <c r="B71" s="7"/>
      <c r="C71" s="39"/>
      <c r="D71" s="17"/>
      <c r="E71" s="17"/>
      <c r="F71" s="53"/>
      <c r="G71" s="17"/>
      <c r="H71" s="17"/>
      <c r="I71" s="17"/>
      <c r="J71" s="17"/>
      <c r="K71" s="17"/>
      <c r="L71" s="1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6" customHeight="1">
      <c r="A72" s="7"/>
      <c r="B72" s="7"/>
      <c r="C72" s="39"/>
      <c r="D72" s="17"/>
      <c r="E72" s="17"/>
      <c r="F72" s="53"/>
      <c r="G72" s="17"/>
      <c r="H72" s="17"/>
      <c r="I72" s="17"/>
      <c r="J72" s="17"/>
      <c r="K72" s="17"/>
      <c r="L72" s="1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6" customHeight="1">
      <c r="A73" s="7"/>
      <c r="B73" s="7"/>
      <c r="C73" s="39"/>
      <c r="D73" s="17"/>
      <c r="E73" s="17"/>
      <c r="F73" s="53"/>
      <c r="G73" s="17"/>
      <c r="H73" s="17"/>
      <c r="I73" s="17"/>
      <c r="J73" s="17"/>
      <c r="K73" s="17"/>
      <c r="L73" s="1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6" customHeight="1">
      <c r="A74" s="7"/>
      <c r="B74" s="7"/>
      <c r="C74" s="39"/>
      <c r="D74" s="17"/>
      <c r="E74" s="17"/>
      <c r="F74" s="53"/>
      <c r="G74" s="17"/>
      <c r="H74" s="17"/>
      <c r="I74" s="17"/>
      <c r="J74" s="17"/>
      <c r="K74" s="17"/>
      <c r="L74" s="1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6" customHeight="1">
      <c r="A75" s="7"/>
      <c r="B75" s="7"/>
      <c r="C75" s="39"/>
      <c r="D75" s="17"/>
      <c r="E75" s="17"/>
      <c r="F75" s="53"/>
      <c r="G75" s="17"/>
      <c r="H75" s="17"/>
      <c r="I75" s="17"/>
      <c r="J75" s="17"/>
      <c r="K75" s="17"/>
      <c r="L75" s="1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6" customHeight="1">
      <c r="A76" s="7"/>
      <c r="B76" s="7"/>
      <c r="C76" s="39"/>
      <c r="D76" s="17"/>
      <c r="E76" s="17"/>
      <c r="F76" s="53"/>
      <c r="G76" s="17"/>
      <c r="H76" s="17"/>
      <c r="I76" s="17"/>
      <c r="J76" s="17"/>
      <c r="K76" s="17"/>
      <c r="L76" s="1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6" customHeight="1">
      <c r="A77" s="7"/>
      <c r="B77" s="7"/>
      <c r="C77" s="39"/>
      <c r="D77" s="17"/>
      <c r="E77" s="17"/>
      <c r="F77" s="53"/>
      <c r="G77" s="17"/>
      <c r="H77" s="17"/>
      <c r="I77" s="17"/>
      <c r="J77" s="17"/>
      <c r="K77" s="17"/>
      <c r="L77" s="1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6" customHeight="1">
      <c r="A78" s="7"/>
      <c r="B78" s="7"/>
      <c r="C78" s="39"/>
      <c r="D78" s="17"/>
      <c r="E78" s="17"/>
      <c r="F78" s="53"/>
      <c r="G78" s="17"/>
      <c r="H78" s="17"/>
      <c r="I78" s="17"/>
      <c r="J78" s="17"/>
      <c r="K78" s="17"/>
      <c r="L78" s="1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6" customHeight="1">
      <c r="A79" s="7"/>
      <c r="B79" s="7"/>
      <c r="C79" s="39"/>
      <c r="D79" s="17"/>
      <c r="E79" s="17"/>
      <c r="F79" s="53"/>
      <c r="G79" s="17"/>
      <c r="H79" s="17"/>
      <c r="I79" s="17"/>
      <c r="J79" s="17"/>
      <c r="K79" s="17"/>
      <c r="L79" s="1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6" customHeight="1">
      <c r="A80" s="7"/>
      <c r="B80" s="7"/>
      <c r="C80" s="39"/>
      <c r="D80" s="17"/>
      <c r="E80" s="17"/>
      <c r="F80" s="53"/>
      <c r="G80" s="17"/>
      <c r="H80" s="17"/>
      <c r="I80" s="17"/>
      <c r="J80" s="17"/>
      <c r="K80" s="17"/>
      <c r="L80" s="1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6" customHeight="1">
      <c r="A81" s="7"/>
      <c r="B81" s="7"/>
      <c r="C81" s="39"/>
      <c r="D81" s="17"/>
      <c r="E81" s="17"/>
      <c r="F81" s="53"/>
      <c r="G81" s="17"/>
      <c r="H81" s="17"/>
      <c r="I81" s="17"/>
      <c r="J81" s="17"/>
      <c r="K81" s="17"/>
      <c r="L81" s="1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6" customHeight="1">
      <c r="A82" s="7"/>
      <c r="B82" s="7"/>
      <c r="C82" s="39"/>
      <c r="D82" s="17"/>
      <c r="E82" s="17"/>
      <c r="F82" s="53"/>
      <c r="G82" s="17"/>
      <c r="H82" s="17"/>
      <c r="I82" s="17"/>
      <c r="J82" s="17"/>
      <c r="K82" s="17"/>
      <c r="L82" s="1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6" customHeight="1">
      <c r="A83" s="7"/>
      <c r="B83" s="7"/>
      <c r="C83" s="39"/>
      <c r="D83" s="17"/>
      <c r="E83" s="17"/>
      <c r="F83" s="53"/>
      <c r="G83" s="17"/>
      <c r="H83" s="17"/>
      <c r="I83" s="17"/>
      <c r="J83" s="17"/>
      <c r="K83" s="17"/>
      <c r="L83" s="1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6" customHeight="1">
      <c r="A84" s="7"/>
      <c r="B84" s="7"/>
      <c r="C84" s="39"/>
      <c r="D84" s="17"/>
      <c r="E84" s="17"/>
      <c r="F84" s="53"/>
      <c r="G84" s="17"/>
      <c r="H84" s="17"/>
      <c r="I84" s="17"/>
      <c r="J84" s="17"/>
      <c r="K84" s="17"/>
      <c r="L84" s="1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6" customHeight="1">
      <c r="A85" s="7"/>
      <c r="B85" s="7"/>
      <c r="C85" s="39"/>
      <c r="D85" s="17"/>
      <c r="E85" s="17"/>
      <c r="F85" s="53"/>
      <c r="G85" s="17"/>
      <c r="H85" s="17"/>
      <c r="I85" s="17"/>
      <c r="J85" s="17"/>
      <c r="K85" s="17"/>
      <c r="L85" s="1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6" customHeight="1">
      <c r="A86" s="7"/>
      <c r="B86" s="7"/>
      <c r="C86" s="39"/>
      <c r="D86" s="17"/>
      <c r="E86" s="17"/>
      <c r="F86" s="53"/>
      <c r="G86" s="17"/>
      <c r="H86" s="17"/>
      <c r="I86" s="17"/>
      <c r="J86" s="17"/>
      <c r="K86" s="17"/>
      <c r="L86" s="1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6" customHeight="1">
      <c r="A87" s="7"/>
      <c r="B87" s="7"/>
      <c r="C87" s="39"/>
      <c r="D87" s="17"/>
      <c r="E87" s="17"/>
      <c r="F87" s="53"/>
      <c r="G87" s="17"/>
      <c r="H87" s="17"/>
      <c r="I87" s="17"/>
      <c r="J87" s="17"/>
      <c r="K87" s="17"/>
      <c r="L87" s="1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6" customHeight="1">
      <c r="A88" s="7"/>
      <c r="B88" s="7"/>
      <c r="C88" s="39"/>
      <c r="D88" s="17"/>
      <c r="E88" s="17"/>
      <c r="F88" s="53"/>
      <c r="G88" s="17"/>
      <c r="H88" s="17"/>
      <c r="I88" s="17"/>
      <c r="J88" s="17"/>
      <c r="K88" s="17"/>
      <c r="L88" s="1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6" customHeight="1">
      <c r="A89" s="7"/>
      <c r="B89" s="7"/>
      <c r="C89" s="39"/>
      <c r="D89" s="17"/>
      <c r="E89" s="17"/>
      <c r="F89" s="53"/>
      <c r="G89" s="17"/>
      <c r="H89" s="17"/>
      <c r="I89" s="17"/>
      <c r="J89" s="17"/>
      <c r="K89" s="17"/>
      <c r="L89" s="1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6" customHeight="1">
      <c r="A90" s="7"/>
      <c r="B90" s="7"/>
      <c r="C90" s="39"/>
      <c r="D90" s="17"/>
      <c r="E90" s="17"/>
      <c r="F90" s="53"/>
      <c r="G90" s="17"/>
      <c r="H90" s="17"/>
      <c r="I90" s="17"/>
      <c r="J90" s="17"/>
      <c r="K90" s="17"/>
      <c r="L90" s="1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6" customHeight="1">
      <c r="A91" s="7"/>
      <c r="B91" s="7"/>
      <c r="C91" s="39"/>
      <c r="D91" s="17"/>
      <c r="E91" s="17"/>
      <c r="F91" s="53"/>
      <c r="G91" s="17"/>
      <c r="H91" s="17"/>
      <c r="I91" s="17"/>
      <c r="J91" s="17"/>
      <c r="K91" s="17"/>
      <c r="L91" s="1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6" customHeight="1">
      <c r="A92" s="7"/>
      <c r="B92" s="7"/>
      <c r="C92" s="39"/>
      <c r="D92" s="17"/>
      <c r="E92" s="17"/>
      <c r="F92" s="53"/>
      <c r="G92" s="17"/>
      <c r="H92" s="17"/>
      <c r="I92" s="17"/>
      <c r="J92" s="17"/>
      <c r="K92" s="17"/>
      <c r="L92" s="1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6" customHeight="1">
      <c r="A93" s="7"/>
      <c r="B93" s="7"/>
      <c r="C93" s="39"/>
      <c r="D93" s="17"/>
      <c r="E93" s="17"/>
      <c r="F93" s="53"/>
      <c r="G93" s="17"/>
      <c r="H93" s="17"/>
      <c r="I93" s="17"/>
      <c r="J93" s="17"/>
      <c r="K93" s="17"/>
      <c r="L93" s="1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6" customHeight="1">
      <c r="A94" s="7"/>
      <c r="B94" s="7"/>
      <c r="C94" s="39"/>
      <c r="D94" s="17"/>
      <c r="E94" s="17"/>
      <c r="F94" s="53"/>
      <c r="G94" s="17"/>
      <c r="H94" s="17"/>
      <c r="I94" s="17"/>
      <c r="J94" s="17"/>
      <c r="K94" s="17"/>
      <c r="L94" s="1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6" customHeight="1">
      <c r="A95" s="7"/>
      <c r="B95" s="7"/>
      <c r="C95" s="39"/>
      <c r="D95" s="17"/>
      <c r="E95" s="17"/>
      <c r="F95" s="53"/>
      <c r="G95" s="17"/>
      <c r="H95" s="17"/>
      <c r="I95" s="17"/>
      <c r="J95" s="17"/>
      <c r="K95" s="17"/>
      <c r="L95" s="1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6" customHeight="1">
      <c r="A96" s="7"/>
      <c r="B96" s="7"/>
      <c r="C96" s="39"/>
      <c r="D96" s="17"/>
      <c r="E96" s="17"/>
      <c r="F96" s="53"/>
      <c r="G96" s="17"/>
      <c r="H96" s="17"/>
      <c r="I96" s="17"/>
      <c r="J96" s="17"/>
      <c r="K96" s="17"/>
      <c r="L96" s="1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6" customHeight="1">
      <c r="A97" s="7"/>
      <c r="B97" s="7"/>
      <c r="C97" s="39"/>
      <c r="D97" s="17"/>
      <c r="E97" s="17"/>
      <c r="F97" s="53"/>
      <c r="G97" s="17"/>
      <c r="H97" s="17"/>
      <c r="I97" s="17"/>
      <c r="J97" s="17"/>
      <c r="K97" s="17"/>
      <c r="L97" s="1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6" customHeight="1">
      <c r="A98" s="7"/>
      <c r="B98" s="7"/>
      <c r="C98" s="39"/>
      <c r="D98" s="17"/>
      <c r="E98" s="17"/>
      <c r="F98" s="53"/>
      <c r="G98" s="17"/>
      <c r="H98" s="17"/>
      <c r="I98" s="17"/>
      <c r="J98" s="17"/>
      <c r="K98" s="17"/>
      <c r="L98" s="1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6" customHeight="1">
      <c r="A99" s="7"/>
      <c r="B99" s="7"/>
      <c r="C99" s="39"/>
      <c r="D99" s="17"/>
      <c r="E99" s="17"/>
      <c r="F99" s="53"/>
      <c r="G99" s="17"/>
      <c r="H99" s="17"/>
      <c r="I99" s="17"/>
      <c r="J99" s="17"/>
      <c r="K99" s="17"/>
      <c r="L99" s="1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6" customHeight="1">
      <c r="A100" s="7"/>
      <c r="B100" s="7"/>
      <c r="C100" s="39"/>
      <c r="D100" s="17"/>
      <c r="E100" s="17"/>
      <c r="F100" s="53"/>
      <c r="G100" s="17"/>
      <c r="H100" s="17"/>
      <c r="I100" s="17"/>
      <c r="J100" s="17"/>
      <c r="K100" s="17"/>
      <c r="L100" s="1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6" customHeight="1">
      <c r="A101" s="7"/>
      <c r="B101" s="7"/>
      <c r="C101" s="39"/>
      <c r="D101" s="17"/>
      <c r="E101" s="17"/>
      <c r="F101" s="53"/>
      <c r="G101" s="17"/>
      <c r="H101" s="17"/>
      <c r="I101" s="17"/>
      <c r="J101" s="17"/>
      <c r="K101" s="17"/>
      <c r="L101" s="1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6" customHeight="1">
      <c r="A102" s="7"/>
      <c r="B102" s="7"/>
      <c r="C102" s="39"/>
      <c r="D102" s="17"/>
      <c r="E102" s="17"/>
      <c r="F102" s="53"/>
      <c r="G102" s="17"/>
      <c r="H102" s="17"/>
      <c r="I102" s="17"/>
      <c r="J102" s="17"/>
      <c r="K102" s="17"/>
      <c r="L102" s="1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6" customHeight="1">
      <c r="A103" s="7"/>
      <c r="B103" s="7"/>
      <c r="C103" s="39"/>
      <c r="D103" s="17"/>
      <c r="E103" s="17"/>
      <c r="F103" s="53"/>
      <c r="G103" s="17"/>
      <c r="H103" s="17"/>
      <c r="I103" s="17"/>
      <c r="J103" s="17"/>
      <c r="K103" s="17"/>
      <c r="L103" s="1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6" customHeight="1">
      <c r="A104" s="7"/>
      <c r="B104" s="7"/>
      <c r="C104" s="39"/>
      <c r="D104" s="17"/>
      <c r="E104" s="17"/>
      <c r="F104" s="53"/>
      <c r="G104" s="17"/>
      <c r="H104" s="17"/>
      <c r="I104" s="17"/>
      <c r="J104" s="17"/>
      <c r="K104" s="17"/>
      <c r="L104" s="1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6" customHeight="1">
      <c r="A105" s="7"/>
      <c r="B105" s="7"/>
      <c r="C105" s="39"/>
      <c r="D105" s="17"/>
      <c r="E105" s="17"/>
      <c r="F105" s="53"/>
      <c r="G105" s="17"/>
      <c r="H105" s="17"/>
      <c r="I105" s="17"/>
      <c r="J105" s="17"/>
      <c r="K105" s="17"/>
      <c r="L105" s="1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6" customHeight="1">
      <c r="A106" s="7"/>
      <c r="B106" s="7"/>
      <c r="C106" s="39"/>
      <c r="D106" s="17"/>
      <c r="E106" s="17"/>
      <c r="F106" s="53"/>
      <c r="G106" s="17"/>
      <c r="H106" s="17"/>
      <c r="I106" s="17"/>
      <c r="J106" s="17"/>
      <c r="K106" s="17"/>
      <c r="L106" s="1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6" customHeight="1">
      <c r="A107" s="7"/>
      <c r="B107" s="7"/>
      <c r="C107" s="39"/>
      <c r="D107" s="17"/>
      <c r="E107" s="17"/>
      <c r="F107" s="53"/>
      <c r="G107" s="17"/>
      <c r="H107" s="17"/>
      <c r="I107" s="17"/>
      <c r="J107" s="17"/>
      <c r="K107" s="17"/>
      <c r="L107" s="1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6" customHeight="1">
      <c r="A108" s="7"/>
      <c r="B108" s="7"/>
      <c r="C108" s="39"/>
      <c r="D108" s="17"/>
      <c r="E108" s="17"/>
      <c r="F108" s="53"/>
      <c r="G108" s="17"/>
      <c r="H108" s="17"/>
      <c r="I108" s="17"/>
      <c r="J108" s="17"/>
      <c r="K108" s="17"/>
      <c r="L108" s="1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6" customHeight="1">
      <c r="A109" s="7"/>
      <c r="B109" s="7"/>
      <c r="C109" s="39"/>
      <c r="D109" s="17"/>
      <c r="E109" s="17"/>
      <c r="F109" s="53"/>
      <c r="G109" s="17"/>
      <c r="H109" s="17"/>
      <c r="I109" s="17"/>
      <c r="J109" s="17"/>
      <c r="K109" s="17"/>
      <c r="L109" s="1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6" customHeight="1">
      <c r="A110" s="7"/>
      <c r="B110" s="7"/>
      <c r="C110" s="39"/>
      <c r="D110" s="17"/>
      <c r="E110" s="17"/>
      <c r="F110" s="53"/>
      <c r="G110" s="17"/>
      <c r="H110" s="17"/>
      <c r="I110" s="17"/>
      <c r="J110" s="17"/>
      <c r="K110" s="17"/>
      <c r="L110" s="1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6" customHeight="1">
      <c r="A111" s="7"/>
      <c r="B111" s="7"/>
      <c r="C111" s="39"/>
      <c r="D111" s="17"/>
      <c r="E111" s="17"/>
      <c r="F111" s="53"/>
      <c r="G111" s="17"/>
      <c r="H111" s="17"/>
      <c r="I111" s="17"/>
      <c r="J111" s="17"/>
      <c r="K111" s="17"/>
      <c r="L111" s="1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6" customHeight="1">
      <c r="A112" s="7"/>
      <c r="B112" s="7"/>
      <c r="C112" s="39"/>
      <c r="D112" s="17"/>
      <c r="E112" s="17"/>
      <c r="F112" s="53"/>
      <c r="G112" s="17"/>
      <c r="H112" s="17"/>
      <c r="I112" s="17"/>
      <c r="J112" s="17"/>
      <c r="K112" s="17"/>
      <c r="L112" s="1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6" customHeight="1">
      <c r="A113" s="7"/>
      <c r="B113" s="7"/>
      <c r="C113" s="39"/>
      <c r="D113" s="17"/>
      <c r="E113" s="17"/>
      <c r="F113" s="53"/>
      <c r="G113" s="17"/>
      <c r="H113" s="17"/>
      <c r="I113" s="17"/>
      <c r="J113" s="17"/>
      <c r="K113" s="17"/>
      <c r="L113" s="1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6" customHeight="1">
      <c r="A114" s="7"/>
      <c r="B114" s="7"/>
      <c r="C114" s="39"/>
      <c r="D114" s="17"/>
      <c r="E114" s="17"/>
      <c r="F114" s="53"/>
      <c r="G114" s="17"/>
      <c r="H114" s="17"/>
      <c r="I114" s="17"/>
      <c r="J114" s="17"/>
      <c r="K114" s="17"/>
      <c r="L114" s="1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6" customHeight="1">
      <c r="A115" s="7"/>
      <c r="B115" s="7"/>
      <c r="C115" s="39"/>
      <c r="D115" s="17"/>
      <c r="E115" s="17"/>
      <c r="F115" s="53"/>
      <c r="G115" s="17"/>
      <c r="H115" s="17"/>
      <c r="I115" s="17"/>
      <c r="J115" s="17"/>
      <c r="K115" s="17"/>
      <c r="L115" s="1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6" customHeight="1">
      <c r="A116" s="7"/>
      <c r="B116" s="7"/>
      <c r="C116" s="39"/>
      <c r="D116" s="17"/>
      <c r="E116" s="17"/>
      <c r="F116" s="53"/>
      <c r="G116" s="17"/>
      <c r="H116" s="17"/>
      <c r="I116" s="17"/>
      <c r="J116" s="17"/>
      <c r="K116" s="17"/>
      <c r="L116" s="1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6" customHeight="1">
      <c r="A117" s="7"/>
      <c r="B117" s="7"/>
      <c r="C117" s="39"/>
      <c r="D117" s="17"/>
      <c r="E117" s="17"/>
      <c r="F117" s="53"/>
      <c r="G117" s="17"/>
      <c r="H117" s="17"/>
      <c r="I117" s="17"/>
      <c r="J117" s="17"/>
      <c r="K117" s="17"/>
      <c r="L117" s="1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6" customHeight="1">
      <c r="A118" s="7"/>
      <c r="B118" s="7"/>
      <c r="C118" s="39"/>
      <c r="D118" s="17"/>
      <c r="E118" s="17"/>
      <c r="F118" s="53"/>
      <c r="G118" s="17"/>
      <c r="H118" s="17"/>
      <c r="I118" s="17"/>
      <c r="J118" s="17"/>
      <c r="K118" s="17"/>
      <c r="L118" s="1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6" customHeight="1">
      <c r="A119" s="7"/>
      <c r="B119" s="7"/>
      <c r="C119" s="39"/>
      <c r="D119" s="17"/>
      <c r="E119" s="17"/>
      <c r="F119" s="53"/>
      <c r="G119" s="17"/>
      <c r="H119" s="17"/>
      <c r="I119" s="17"/>
      <c r="J119" s="17"/>
      <c r="K119" s="17"/>
      <c r="L119" s="1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6" customHeight="1">
      <c r="A120" s="7"/>
      <c r="B120" s="7"/>
      <c r="C120" s="39"/>
      <c r="D120" s="17"/>
      <c r="E120" s="17"/>
      <c r="F120" s="53"/>
      <c r="G120" s="17"/>
      <c r="H120" s="17"/>
      <c r="I120" s="17"/>
      <c r="J120" s="17"/>
      <c r="K120" s="17"/>
      <c r="L120" s="1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6" customHeight="1">
      <c r="A121" s="7"/>
      <c r="B121" s="7"/>
      <c r="C121" s="39"/>
      <c r="D121" s="17"/>
      <c r="E121" s="17"/>
      <c r="F121" s="53"/>
      <c r="G121" s="17"/>
      <c r="H121" s="17"/>
      <c r="I121" s="17"/>
      <c r="J121" s="17"/>
      <c r="K121" s="17"/>
      <c r="L121" s="1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6" customHeight="1">
      <c r="A122" s="7"/>
      <c r="B122" s="7"/>
      <c r="C122" s="39"/>
      <c r="D122" s="17"/>
      <c r="E122" s="17"/>
      <c r="F122" s="53"/>
      <c r="G122" s="17"/>
      <c r="H122" s="17"/>
      <c r="I122" s="17"/>
      <c r="J122" s="17"/>
      <c r="K122" s="17"/>
      <c r="L122" s="1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6" customHeight="1">
      <c r="A123" s="7"/>
      <c r="B123" s="7"/>
      <c r="C123" s="39"/>
      <c r="D123" s="17"/>
      <c r="E123" s="17"/>
      <c r="F123" s="53"/>
      <c r="G123" s="17"/>
      <c r="H123" s="17"/>
      <c r="I123" s="17"/>
      <c r="J123" s="17"/>
      <c r="K123" s="17"/>
      <c r="L123" s="1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6" customHeight="1">
      <c r="A124" s="7"/>
      <c r="B124" s="7"/>
      <c r="C124" s="39"/>
      <c r="D124" s="17"/>
      <c r="E124" s="17"/>
      <c r="F124" s="53"/>
      <c r="G124" s="17"/>
      <c r="H124" s="17"/>
      <c r="I124" s="17"/>
      <c r="J124" s="17"/>
      <c r="K124" s="17"/>
      <c r="L124" s="1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6" customHeight="1">
      <c r="A125" s="7"/>
      <c r="B125" s="7"/>
      <c r="C125" s="39"/>
      <c r="D125" s="17"/>
      <c r="E125" s="17"/>
      <c r="F125" s="53"/>
      <c r="G125" s="17"/>
      <c r="H125" s="17"/>
      <c r="I125" s="17"/>
      <c r="J125" s="17"/>
      <c r="K125" s="17"/>
      <c r="L125" s="1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6" customHeight="1">
      <c r="A126" s="7"/>
      <c r="B126" s="7"/>
      <c r="C126" s="39"/>
      <c r="D126" s="17"/>
      <c r="E126" s="17"/>
      <c r="F126" s="53"/>
      <c r="G126" s="17"/>
      <c r="H126" s="17"/>
      <c r="I126" s="17"/>
      <c r="J126" s="17"/>
      <c r="K126" s="17"/>
      <c r="L126" s="1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6" customHeight="1">
      <c r="A127" s="7"/>
      <c r="B127" s="7"/>
      <c r="C127" s="39"/>
      <c r="D127" s="17"/>
      <c r="E127" s="17"/>
      <c r="F127" s="53"/>
      <c r="G127" s="17"/>
      <c r="H127" s="17"/>
      <c r="I127" s="17"/>
      <c r="J127" s="17"/>
      <c r="K127" s="17"/>
      <c r="L127" s="1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6" customHeight="1">
      <c r="A128" s="7"/>
      <c r="B128" s="7"/>
      <c r="C128" s="39"/>
      <c r="D128" s="17"/>
      <c r="E128" s="17"/>
      <c r="F128" s="53"/>
      <c r="G128" s="17"/>
      <c r="H128" s="17"/>
      <c r="I128" s="17"/>
      <c r="J128" s="17"/>
      <c r="K128" s="17"/>
      <c r="L128" s="1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6" customHeight="1">
      <c r="A129" s="7"/>
      <c r="B129" s="7"/>
      <c r="C129" s="39"/>
      <c r="D129" s="17"/>
      <c r="E129" s="17"/>
      <c r="F129" s="53"/>
      <c r="G129" s="17"/>
      <c r="H129" s="17"/>
      <c r="I129" s="17"/>
      <c r="J129" s="17"/>
      <c r="K129" s="17"/>
      <c r="L129" s="1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6" customHeight="1">
      <c r="A130" s="7"/>
      <c r="B130" s="7"/>
      <c r="C130" s="39"/>
      <c r="D130" s="17"/>
      <c r="E130" s="17"/>
      <c r="F130" s="53"/>
      <c r="G130" s="17"/>
      <c r="H130" s="17"/>
      <c r="I130" s="17"/>
      <c r="J130" s="17"/>
      <c r="K130" s="17"/>
      <c r="L130" s="1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6" customHeight="1">
      <c r="A131" s="7"/>
      <c r="B131" s="7"/>
      <c r="C131" s="39"/>
      <c r="D131" s="17"/>
      <c r="E131" s="17"/>
      <c r="F131" s="53"/>
      <c r="G131" s="17"/>
      <c r="H131" s="17"/>
      <c r="I131" s="17"/>
      <c r="J131" s="17"/>
      <c r="K131" s="17"/>
      <c r="L131" s="1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6" customHeight="1">
      <c r="A132" s="7"/>
      <c r="B132" s="7"/>
      <c r="C132" s="39"/>
      <c r="D132" s="17"/>
      <c r="E132" s="17"/>
      <c r="F132" s="53"/>
      <c r="G132" s="17"/>
      <c r="H132" s="17"/>
      <c r="I132" s="17"/>
      <c r="J132" s="17"/>
      <c r="K132" s="17"/>
      <c r="L132" s="1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6" customHeight="1">
      <c r="A133" s="7"/>
      <c r="B133" s="7"/>
      <c r="C133" s="39"/>
      <c r="D133" s="17"/>
      <c r="E133" s="17"/>
      <c r="F133" s="53"/>
      <c r="G133" s="17"/>
      <c r="H133" s="17"/>
      <c r="I133" s="17"/>
      <c r="J133" s="17"/>
      <c r="K133" s="17"/>
      <c r="L133" s="1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6" customHeight="1">
      <c r="A134" s="7"/>
      <c r="B134" s="7"/>
      <c r="C134" s="39"/>
      <c r="D134" s="17"/>
      <c r="E134" s="17"/>
      <c r="F134" s="53"/>
      <c r="G134" s="17"/>
      <c r="H134" s="17"/>
      <c r="I134" s="17"/>
      <c r="J134" s="17"/>
      <c r="K134" s="17"/>
      <c r="L134" s="1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6" customHeight="1">
      <c r="A135" s="7"/>
      <c r="B135" s="7"/>
      <c r="C135" s="39"/>
      <c r="D135" s="17"/>
      <c r="E135" s="17"/>
      <c r="F135" s="53"/>
      <c r="G135" s="17"/>
      <c r="H135" s="17"/>
      <c r="I135" s="17"/>
      <c r="J135" s="17"/>
      <c r="K135" s="17"/>
      <c r="L135" s="1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6" customHeight="1">
      <c r="A136" s="7"/>
      <c r="B136" s="7"/>
      <c r="C136" s="39"/>
      <c r="D136" s="17"/>
      <c r="E136" s="17"/>
      <c r="F136" s="53"/>
      <c r="G136" s="17"/>
      <c r="H136" s="17"/>
      <c r="I136" s="17"/>
      <c r="J136" s="17"/>
      <c r="K136" s="17"/>
      <c r="L136" s="1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6" customHeight="1">
      <c r="A137" s="7"/>
      <c r="B137" s="7"/>
      <c r="C137" s="39"/>
      <c r="D137" s="17"/>
      <c r="E137" s="17"/>
      <c r="F137" s="53"/>
      <c r="G137" s="17"/>
      <c r="H137" s="17"/>
      <c r="I137" s="17"/>
      <c r="J137" s="17"/>
      <c r="K137" s="17"/>
      <c r="L137" s="1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6" customHeight="1">
      <c r="A138" s="7"/>
      <c r="B138" s="7"/>
      <c r="C138" s="39"/>
      <c r="D138" s="17"/>
      <c r="E138" s="17"/>
      <c r="F138" s="53"/>
      <c r="G138" s="17"/>
      <c r="H138" s="17"/>
      <c r="I138" s="17"/>
      <c r="J138" s="17"/>
      <c r="K138" s="17"/>
      <c r="L138" s="1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6" customHeight="1">
      <c r="A139" s="7"/>
      <c r="B139" s="7"/>
      <c r="C139" s="39"/>
      <c r="D139" s="17"/>
      <c r="E139" s="17"/>
      <c r="F139" s="53"/>
      <c r="G139" s="17"/>
      <c r="H139" s="17"/>
      <c r="I139" s="17"/>
      <c r="J139" s="17"/>
      <c r="K139" s="17"/>
      <c r="L139" s="1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6" customHeight="1">
      <c r="A140" s="7"/>
      <c r="B140" s="7"/>
      <c r="C140" s="39"/>
      <c r="D140" s="17"/>
      <c r="E140" s="17"/>
      <c r="F140" s="53"/>
      <c r="G140" s="17"/>
      <c r="H140" s="17"/>
      <c r="I140" s="17"/>
      <c r="J140" s="17"/>
      <c r="K140" s="17"/>
      <c r="L140" s="1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6" customHeight="1">
      <c r="A141" s="7"/>
      <c r="B141" s="7"/>
      <c r="C141" s="39"/>
      <c r="D141" s="17"/>
      <c r="E141" s="17"/>
      <c r="F141" s="53"/>
      <c r="G141" s="17"/>
      <c r="H141" s="17"/>
      <c r="I141" s="17"/>
      <c r="J141" s="17"/>
      <c r="K141" s="17"/>
      <c r="L141" s="1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6" customHeight="1">
      <c r="A142" s="7"/>
      <c r="B142" s="7"/>
      <c r="C142" s="39"/>
      <c r="D142" s="17"/>
      <c r="E142" s="17"/>
      <c r="F142" s="53"/>
      <c r="G142" s="17"/>
      <c r="H142" s="17"/>
      <c r="I142" s="17"/>
      <c r="J142" s="17"/>
      <c r="K142" s="17"/>
      <c r="L142" s="1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6" customHeight="1">
      <c r="A143" s="7"/>
      <c r="B143" s="7"/>
      <c r="C143" s="39"/>
      <c r="D143" s="17"/>
      <c r="E143" s="17"/>
      <c r="F143" s="53"/>
      <c r="G143" s="17"/>
      <c r="H143" s="17"/>
      <c r="I143" s="17"/>
      <c r="J143" s="17"/>
      <c r="K143" s="17"/>
      <c r="L143" s="1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6" customHeight="1">
      <c r="A144" s="7"/>
      <c r="B144" s="7"/>
      <c r="C144" s="39"/>
      <c r="D144" s="17"/>
      <c r="E144" s="17"/>
      <c r="F144" s="53"/>
      <c r="G144" s="17"/>
      <c r="H144" s="17"/>
      <c r="I144" s="17"/>
      <c r="J144" s="17"/>
      <c r="K144" s="17"/>
      <c r="L144" s="1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6" customHeight="1">
      <c r="A145" s="7"/>
      <c r="B145" s="7"/>
      <c r="C145" s="39"/>
      <c r="D145" s="17"/>
      <c r="E145" s="17"/>
      <c r="F145" s="53"/>
      <c r="G145" s="17"/>
      <c r="H145" s="17"/>
      <c r="I145" s="17"/>
      <c r="J145" s="17"/>
      <c r="K145" s="17"/>
      <c r="L145" s="1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6" customHeight="1">
      <c r="A146" s="7"/>
      <c r="B146" s="7"/>
      <c r="C146" s="39"/>
      <c r="D146" s="17"/>
      <c r="E146" s="17"/>
      <c r="F146" s="53"/>
      <c r="G146" s="17"/>
      <c r="H146" s="17"/>
      <c r="I146" s="17"/>
      <c r="J146" s="17"/>
      <c r="K146" s="17"/>
      <c r="L146" s="1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6" customHeight="1">
      <c r="A147" s="7"/>
      <c r="B147" s="7"/>
      <c r="C147" s="39"/>
      <c r="D147" s="17"/>
      <c r="E147" s="17"/>
      <c r="F147" s="53"/>
      <c r="G147" s="17"/>
      <c r="H147" s="17"/>
      <c r="I147" s="17"/>
      <c r="J147" s="17"/>
      <c r="K147" s="17"/>
      <c r="L147" s="1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6" customHeight="1">
      <c r="A148" s="7"/>
      <c r="B148" s="7"/>
      <c r="C148" s="39"/>
      <c r="D148" s="17"/>
      <c r="E148" s="17"/>
      <c r="F148" s="53"/>
      <c r="G148" s="17"/>
      <c r="H148" s="17"/>
      <c r="I148" s="17"/>
      <c r="J148" s="17"/>
      <c r="K148" s="17"/>
      <c r="L148" s="1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6" customHeight="1">
      <c r="A149" s="7"/>
      <c r="B149" s="7"/>
      <c r="C149" s="39"/>
      <c r="D149" s="17"/>
      <c r="E149" s="17"/>
      <c r="F149" s="53"/>
      <c r="G149" s="17"/>
      <c r="H149" s="17"/>
      <c r="I149" s="17"/>
      <c r="J149" s="17"/>
      <c r="K149" s="17"/>
      <c r="L149" s="1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6" customHeight="1">
      <c r="A150" s="7"/>
      <c r="B150" s="7"/>
      <c r="C150" s="39"/>
      <c r="D150" s="17"/>
      <c r="E150" s="17"/>
      <c r="F150" s="53"/>
      <c r="G150" s="17"/>
      <c r="H150" s="17"/>
      <c r="I150" s="17"/>
      <c r="J150" s="17"/>
      <c r="K150" s="17"/>
      <c r="L150" s="1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6" customHeight="1">
      <c r="A151" s="7"/>
      <c r="B151" s="7"/>
      <c r="C151" s="39"/>
      <c r="D151" s="17"/>
      <c r="E151" s="17"/>
      <c r="F151" s="53"/>
      <c r="G151" s="17"/>
      <c r="H151" s="17"/>
      <c r="I151" s="17"/>
      <c r="J151" s="17"/>
      <c r="K151" s="17"/>
      <c r="L151" s="1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6" customHeight="1">
      <c r="A152" s="7"/>
      <c r="B152" s="7"/>
      <c r="C152" s="39"/>
      <c r="D152" s="17"/>
      <c r="E152" s="17"/>
      <c r="F152" s="53"/>
      <c r="G152" s="17"/>
      <c r="H152" s="17"/>
      <c r="I152" s="17"/>
      <c r="J152" s="17"/>
      <c r="K152" s="17"/>
      <c r="L152" s="1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6" customHeight="1">
      <c r="A153" s="7"/>
      <c r="B153" s="7"/>
      <c r="C153" s="39"/>
      <c r="D153" s="17"/>
      <c r="E153" s="17"/>
      <c r="F153" s="53"/>
      <c r="G153" s="17"/>
      <c r="H153" s="17"/>
      <c r="I153" s="17"/>
      <c r="J153" s="17"/>
      <c r="K153" s="17"/>
      <c r="L153" s="1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6" customHeight="1">
      <c r="A154" s="7"/>
      <c r="B154" s="7"/>
      <c r="C154" s="39"/>
      <c r="D154" s="17"/>
      <c r="E154" s="17"/>
      <c r="F154" s="53"/>
      <c r="G154" s="17"/>
      <c r="H154" s="17"/>
      <c r="I154" s="17"/>
      <c r="J154" s="17"/>
      <c r="K154" s="17"/>
      <c r="L154" s="1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6" customHeight="1">
      <c r="A155" s="7"/>
      <c r="B155" s="7"/>
      <c r="C155" s="39"/>
      <c r="D155" s="17"/>
      <c r="E155" s="17"/>
      <c r="F155" s="53"/>
      <c r="G155" s="17"/>
      <c r="H155" s="17"/>
      <c r="I155" s="17"/>
      <c r="J155" s="17"/>
      <c r="K155" s="17"/>
      <c r="L155" s="1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6" customHeight="1">
      <c r="A156" s="7"/>
      <c r="B156" s="7"/>
      <c r="C156" s="39"/>
      <c r="D156" s="17"/>
      <c r="E156" s="17"/>
      <c r="F156" s="53"/>
      <c r="G156" s="17"/>
      <c r="H156" s="17"/>
      <c r="I156" s="17"/>
      <c r="J156" s="17"/>
      <c r="K156" s="17"/>
      <c r="L156" s="1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6" customHeight="1">
      <c r="A157" s="7"/>
      <c r="B157" s="7"/>
      <c r="C157" s="39"/>
      <c r="D157" s="17"/>
      <c r="E157" s="17"/>
      <c r="F157" s="53"/>
      <c r="G157" s="17"/>
      <c r="H157" s="17"/>
      <c r="I157" s="17"/>
      <c r="J157" s="17"/>
      <c r="K157" s="17"/>
      <c r="L157" s="1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6" customHeight="1">
      <c r="A158" s="7"/>
      <c r="B158" s="7"/>
      <c r="C158" s="39"/>
      <c r="D158" s="17"/>
      <c r="E158" s="17"/>
      <c r="F158" s="53"/>
      <c r="G158" s="17"/>
      <c r="H158" s="17"/>
      <c r="I158" s="17"/>
      <c r="J158" s="17"/>
      <c r="K158" s="17"/>
      <c r="L158" s="1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6" customHeight="1">
      <c r="A159" s="7"/>
      <c r="B159" s="7"/>
      <c r="C159" s="39"/>
      <c r="D159" s="17"/>
      <c r="E159" s="17"/>
      <c r="F159" s="53"/>
      <c r="G159" s="17"/>
      <c r="H159" s="17"/>
      <c r="I159" s="17"/>
      <c r="J159" s="17"/>
      <c r="K159" s="17"/>
      <c r="L159" s="1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6" customHeight="1">
      <c r="A160" s="7"/>
      <c r="B160" s="7"/>
      <c r="C160" s="39"/>
      <c r="D160" s="17"/>
      <c r="E160" s="17"/>
      <c r="F160" s="53"/>
      <c r="G160" s="17"/>
      <c r="H160" s="17"/>
      <c r="I160" s="17"/>
      <c r="J160" s="17"/>
      <c r="K160" s="17"/>
      <c r="L160" s="1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6" customHeight="1">
      <c r="A161" s="7"/>
      <c r="B161" s="7"/>
      <c r="C161" s="39"/>
      <c r="D161" s="17"/>
      <c r="E161" s="17"/>
      <c r="F161" s="53"/>
      <c r="G161" s="17"/>
      <c r="H161" s="17"/>
      <c r="I161" s="17"/>
      <c r="J161" s="17"/>
      <c r="K161" s="17"/>
      <c r="L161" s="1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6" customHeight="1">
      <c r="A162" s="7"/>
      <c r="B162" s="7"/>
      <c r="C162" s="39"/>
      <c r="D162" s="17"/>
      <c r="E162" s="17"/>
      <c r="F162" s="53"/>
      <c r="G162" s="17"/>
      <c r="H162" s="17"/>
      <c r="I162" s="17"/>
      <c r="J162" s="17"/>
      <c r="K162" s="17"/>
      <c r="L162" s="1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6" customHeight="1">
      <c r="A163" s="7"/>
      <c r="B163" s="7"/>
      <c r="C163" s="39"/>
      <c r="D163" s="17"/>
      <c r="E163" s="17"/>
      <c r="F163" s="53"/>
      <c r="G163" s="17"/>
      <c r="H163" s="17"/>
      <c r="I163" s="17"/>
      <c r="J163" s="17"/>
      <c r="K163" s="17"/>
      <c r="L163" s="1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6" customHeight="1">
      <c r="A164" s="7"/>
      <c r="B164" s="7"/>
      <c r="C164" s="39"/>
      <c r="D164" s="17"/>
      <c r="E164" s="17"/>
      <c r="F164" s="53"/>
      <c r="G164" s="17"/>
      <c r="H164" s="17"/>
      <c r="I164" s="17"/>
      <c r="J164" s="17"/>
      <c r="K164" s="17"/>
      <c r="L164" s="1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6" customHeight="1">
      <c r="A165" s="7"/>
      <c r="B165" s="7"/>
      <c r="C165" s="39"/>
      <c r="D165" s="17"/>
      <c r="E165" s="17"/>
      <c r="F165" s="53"/>
      <c r="G165" s="17"/>
      <c r="H165" s="17"/>
      <c r="I165" s="17"/>
      <c r="J165" s="17"/>
      <c r="K165" s="17"/>
      <c r="L165" s="1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6" customHeight="1">
      <c r="A166" s="7"/>
      <c r="B166" s="7"/>
      <c r="C166" s="39"/>
      <c r="D166" s="17"/>
      <c r="E166" s="17"/>
      <c r="F166" s="53"/>
      <c r="G166" s="17"/>
      <c r="H166" s="17"/>
      <c r="I166" s="17"/>
      <c r="J166" s="17"/>
      <c r="K166" s="17"/>
      <c r="L166" s="1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6" customHeight="1">
      <c r="A167" s="7"/>
      <c r="B167" s="7"/>
      <c r="C167" s="39"/>
      <c r="D167" s="17"/>
      <c r="E167" s="17"/>
      <c r="F167" s="53"/>
      <c r="G167" s="17"/>
      <c r="H167" s="17"/>
      <c r="I167" s="17"/>
      <c r="J167" s="17"/>
      <c r="K167" s="17"/>
      <c r="L167" s="1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6" customHeight="1">
      <c r="A168" s="7"/>
      <c r="B168" s="7"/>
      <c r="C168" s="39"/>
      <c r="D168" s="17"/>
      <c r="E168" s="17"/>
      <c r="F168" s="53"/>
      <c r="G168" s="17"/>
      <c r="H168" s="17"/>
      <c r="I168" s="17"/>
      <c r="J168" s="17"/>
      <c r="K168" s="17"/>
      <c r="L168" s="1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6" customHeight="1">
      <c r="A169" s="7"/>
      <c r="B169" s="7"/>
      <c r="C169" s="39"/>
      <c r="D169" s="17"/>
      <c r="E169" s="17"/>
      <c r="F169" s="53"/>
      <c r="G169" s="17"/>
      <c r="H169" s="17"/>
      <c r="I169" s="17"/>
      <c r="J169" s="17"/>
      <c r="K169" s="17"/>
      <c r="L169" s="1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6" customHeight="1">
      <c r="A170" s="7"/>
      <c r="B170" s="7"/>
      <c r="C170" s="39"/>
      <c r="D170" s="17"/>
      <c r="E170" s="17"/>
      <c r="F170" s="53"/>
      <c r="G170" s="17"/>
      <c r="H170" s="17"/>
      <c r="I170" s="17"/>
      <c r="J170" s="17"/>
      <c r="K170" s="17"/>
      <c r="L170" s="1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6" customHeight="1">
      <c r="A171" s="7"/>
      <c r="B171" s="7"/>
      <c r="C171" s="39"/>
      <c r="D171" s="17"/>
      <c r="E171" s="17"/>
      <c r="F171" s="53"/>
      <c r="G171" s="17"/>
      <c r="H171" s="17"/>
      <c r="I171" s="17"/>
      <c r="J171" s="17"/>
      <c r="K171" s="17"/>
      <c r="L171" s="1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6" customHeight="1">
      <c r="A172" s="7"/>
      <c r="B172" s="7"/>
      <c r="C172" s="39"/>
      <c r="D172" s="17"/>
      <c r="E172" s="17"/>
      <c r="F172" s="53"/>
      <c r="G172" s="17"/>
      <c r="H172" s="17"/>
      <c r="I172" s="17"/>
      <c r="J172" s="17"/>
      <c r="K172" s="17"/>
      <c r="L172" s="1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6" customHeight="1">
      <c r="A173" s="7"/>
      <c r="B173" s="7"/>
      <c r="C173" s="39"/>
      <c r="D173" s="17"/>
      <c r="E173" s="17"/>
      <c r="F173" s="53"/>
      <c r="G173" s="17"/>
      <c r="H173" s="17"/>
      <c r="I173" s="17"/>
      <c r="J173" s="17"/>
      <c r="K173" s="17"/>
      <c r="L173" s="1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6" customHeight="1">
      <c r="A174" s="7"/>
      <c r="B174" s="7"/>
      <c r="C174" s="39"/>
      <c r="D174" s="17"/>
      <c r="E174" s="17"/>
      <c r="F174" s="53"/>
      <c r="G174" s="17"/>
      <c r="H174" s="17"/>
      <c r="I174" s="17"/>
      <c r="J174" s="17"/>
      <c r="K174" s="17"/>
      <c r="L174" s="1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6" customHeight="1">
      <c r="A175" s="7"/>
      <c r="B175" s="7"/>
      <c r="C175" s="39"/>
      <c r="D175" s="17"/>
      <c r="E175" s="17"/>
      <c r="F175" s="53"/>
      <c r="G175" s="17"/>
      <c r="H175" s="17"/>
      <c r="I175" s="17"/>
      <c r="J175" s="17"/>
      <c r="K175" s="17"/>
      <c r="L175" s="1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6" customHeight="1">
      <c r="A176" s="7"/>
      <c r="B176" s="7"/>
      <c r="C176" s="39"/>
      <c r="D176" s="17"/>
      <c r="E176" s="17"/>
      <c r="F176" s="53"/>
      <c r="G176" s="17"/>
      <c r="H176" s="17"/>
      <c r="I176" s="17"/>
      <c r="J176" s="17"/>
      <c r="K176" s="17"/>
      <c r="L176" s="1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6" customHeight="1">
      <c r="A177" s="7"/>
      <c r="B177" s="7"/>
      <c r="C177" s="39"/>
      <c r="D177" s="17"/>
      <c r="E177" s="17"/>
      <c r="F177" s="53"/>
      <c r="G177" s="17"/>
      <c r="H177" s="17"/>
      <c r="I177" s="17"/>
      <c r="J177" s="17"/>
      <c r="K177" s="17"/>
      <c r="L177" s="1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6" customHeight="1">
      <c r="A178" s="7"/>
      <c r="B178" s="7"/>
      <c r="C178" s="39"/>
      <c r="D178" s="17"/>
      <c r="E178" s="17"/>
      <c r="F178" s="53"/>
      <c r="G178" s="17"/>
      <c r="H178" s="17"/>
      <c r="I178" s="17"/>
      <c r="J178" s="17"/>
      <c r="K178" s="17"/>
      <c r="L178" s="1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6" customHeight="1">
      <c r="A179" s="7"/>
      <c r="B179" s="7"/>
      <c r="C179" s="39"/>
      <c r="D179" s="17"/>
      <c r="E179" s="17"/>
      <c r="F179" s="53"/>
      <c r="G179" s="17"/>
      <c r="H179" s="17"/>
      <c r="I179" s="17"/>
      <c r="J179" s="17"/>
      <c r="K179" s="17"/>
      <c r="L179" s="1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6" customHeight="1">
      <c r="A180" s="7"/>
      <c r="B180" s="7"/>
      <c r="C180" s="39"/>
      <c r="D180" s="17"/>
      <c r="E180" s="17"/>
      <c r="F180" s="53"/>
      <c r="G180" s="17"/>
      <c r="H180" s="17"/>
      <c r="I180" s="17"/>
      <c r="J180" s="17"/>
      <c r="K180" s="17"/>
      <c r="L180" s="1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6" customHeight="1">
      <c r="A181" s="7"/>
      <c r="B181" s="7"/>
      <c r="C181" s="39"/>
      <c r="D181" s="17"/>
      <c r="E181" s="17"/>
      <c r="F181" s="53"/>
      <c r="G181" s="17"/>
      <c r="H181" s="17"/>
      <c r="I181" s="17"/>
      <c r="J181" s="17"/>
      <c r="K181" s="17"/>
      <c r="L181" s="1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6" customHeight="1">
      <c r="A182" s="7"/>
      <c r="B182" s="7"/>
      <c r="C182" s="39"/>
      <c r="D182" s="17"/>
      <c r="E182" s="17"/>
      <c r="F182" s="53"/>
      <c r="G182" s="17"/>
      <c r="H182" s="17"/>
      <c r="I182" s="17"/>
      <c r="J182" s="17"/>
      <c r="K182" s="17"/>
      <c r="L182" s="1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6" customHeight="1">
      <c r="A183" s="7"/>
      <c r="B183" s="7"/>
      <c r="C183" s="39"/>
      <c r="D183" s="17"/>
      <c r="E183" s="17"/>
      <c r="F183" s="53"/>
      <c r="G183" s="17"/>
      <c r="H183" s="17"/>
      <c r="I183" s="17"/>
      <c r="J183" s="17"/>
      <c r="K183" s="17"/>
      <c r="L183" s="1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6" customHeight="1">
      <c r="A184" s="7"/>
      <c r="B184" s="7"/>
      <c r="C184" s="39"/>
      <c r="D184" s="17"/>
      <c r="E184" s="17"/>
      <c r="F184" s="53"/>
      <c r="G184" s="17"/>
      <c r="H184" s="17"/>
      <c r="I184" s="17"/>
      <c r="J184" s="17"/>
      <c r="K184" s="17"/>
      <c r="L184" s="1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6" customHeight="1">
      <c r="A185" s="7"/>
      <c r="B185" s="7"/>
      <c r="C185" s="39"/>
      <c r="D185" s="17"/>
      <c r="E185" s="17"/>
      <c r="F185" s="53"/>
      <c r="G185" s="17"/>
      <c r="H185" s="17"/>
      <c r="I185" s="17"/>
      <c r="J185" s="17"/>
      <c r="K185" s="17"/>
      <c r="L185" s="1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6" customHeight="1">
      <c r="A186" s="7"/>
      <c r="B186" s="7"/>
      <c r="C186" s="39"/>
      <c r="D186" s="17"/>
      <c r="E186" s="17"/>
      <c r="F186" s="53"/>
      <c r="G186" s="17"/>
      <c r="H186" s="17"/>
      <c r="I186" s="17"/>
      <c r="J186" s="17"/>
      <c r="K186" s="17"/>
      <c r="L186" s="1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6" customHeight="1">
      <c r="A187" s="7"/>
      <c r="B187" s="7"/>
      <c r="C187" s="39"/>
      <c r="D187" s="17"/>
      <c r="E187" s="17"/>
      <c r="F187" s="53"/>
      <c r="G187" s="17"/>
      <c r="H187" s="17"/>
      <c r="I187" s="17"/>
      <c r="J187" s="17"/>
      <c r="K187" s="17"/>
      <c r="L187" s="1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6" customHeight="1">
      <c r="A188" s="7"/>
      <c r="B188" s="7"/>
      <c r="C188" s="39"/>
      <c r="D188" s="17"/>
      <c r="E188" s="17"/>
      <c r="F188" s="53"/>
      <c r="G188" s="17"/>
      <c r="H188" s="17"/>
      <c r="I188" s="17"/>
      <c r="J188" s="17"/>
      <c r="K188" s="17"/>
      <c r="L188" s="1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6" customHeight="1">
      <c r="A189" s="7"/>
      <c r="B189" s="7"/>
      <c r="C189" s="39"/>
      <c r="D189" s="17"/>
      <c r="E189" s="17"/>
      <c r="F189" s="53"/>
      <c r="G189" s="17"/>
      <c r="H189" s="17"/>
      <c r="I189" s="17"/>
      <c r="J189" s="17"/>
      <c r="K189" s="17"/>
      <c r="L189" s="1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6" customHeight="1">
      <c r="A190" s="7"/>
      <c r="B190" s="7"/>
      <c r="C190" s="39"/>
      <c r="D190" s="17"/>
      <c r="E190" s="17"/>
      <c r="F190" s="53"/>
      <c r="G190" s="17"/>
      <c r="H190" s="17"/>
      <c r="I190" s="17"/>
      <c r="J190" s="17"/>
      <c r="K190" s="17"/>
      <c r="L190" s="1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6" customHeight="1">
      <c r="A191" s="7"/>
      <c r="B191" s="7"/>
      <c r="C191" s="39"/>
      <c r="D191" s="17"/>
      <c r="E191" s="17"/>
      <c r="F191" s="53"/>
      <c r="G191" s="17"/>
      <c r="H191" s="17"/>
      <c r="I191" s="17"/>
      <c r="J191" s="17"/>
      <c r="K191" s="17"/>
      <c r="L191" s="1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6" customHeight="1">
      <c r="A192" s="7"/>
      <c r="B192" s="7"/>
      <c r="C192" s="39"/>
      <c r="D192" s="17"/>
      <c r="E192" s="17"/>
      <c r="F192" s="53"/>
      <c r="G192" s="17"/>
      <c r="H192" s="17"/>
      <c r="I192" s="17"/>
      <c r="J192" s="17"/>
      <c r="K192" s="17"/>
      <c r="L192" s="1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6" customHeight="1">
      <c r="A193" s="7"/>
      <c r="B193" s="7"/>
      <c r="C193" s="39"/>
      <c r="D193" s="17"/>
      <c r="E193" s="17"/>
      <c r="F193" s="53"/>
      <c r="G193" s="17"/>
      <c r="H193" s="17"/>
      <c r="I193" s="17"/>
      <c r="J193" s="17"/>
      <c r="K193" s="17"/>
      <c r="L193" s="1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6" customHeight="1">
      <c r="A194" s="7"/>
      <c r="B194" s="7"/>
      <c r="C194" s="39"/>
      <c r="D194" s="17"/>
      <c r="E194" s="17"/>
      <c r="F194" s="53"/>
      <c r="G194" s="17"/>
      <c r="H194" s="17"/>
      <c r="I194" s="17"/>
      <c r="J194" s="17"/>
      <c r="K194" s="17"/>
      <c r="L194" s="1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6" customHeight="1">
      <c r="A195" s="7"/>
      <c r="B195" s="7"/>
      <c r="C195" s="39"/>
      <c r="D195" s="17"/>
      <c r="E195" s="17"/>
      <c r="F195" s="53"/>
      <c r="G195" s="17"/>
      <c r="H195" s="17"/>
      <c r="I195" s="17"/>
      <c r="J195" s="17"/>
      <c r="K195" s="17"/>
      <c r="L195" s="1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6" customHeight="1">
      <c r="A196" s="7"/>
      <c r="B196" s="7"/>
      <c r="C196" s="39"/>
      <c r="D196" s="17"/>
      <c r="E196" s="17"/>
      <c r="F196" s="53"/>
      <c r="G196" s="17"/>
      <c r="H196" s="17"/>
      <c r="I196" s="17"/>
      <c r="J196" s="17"/>
      <c r="K196" s="17"/>
      <c r="L196" s="1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6" customHeight="1">
      <c r="A197" s="7"/>
      <c r="B197" s="7"/>
      <c r="C197" s="39"/>
      <c r="D197" s="17"/>
      <c r="E197" s="17"/>
      <c r="F197" s="53"/>
      <c r="G197" s="17"/>
      <c r="H197" s="17"/>
      <c r="I197" s="17"/>
      <c r="J197" s="17"/>
      <c r="K197" s="17"/>
      <c r="L197" s="1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6" customHeight="1">
      <c r="A198" s="7"/>
      <c r="B198" s="7"/>
      <c r="C198" s="39"/>
      <c r="D198" s="17"/>
      <c r="E198" s="17"/>
      <c r="F198" s="53"/>
      <c r="G198" s="17"/>
      <c r="H198" s="17"/>
      <c r="I198" s="17"/>
      <c r="J198" s="17"/>
      <c r="K198" s="17"/>
      <c r="L198" s="1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6" customHeight="1">
      <c r="A199" s="7"/>
      <c r="B199" s="7"/>
      <c r="C199" s="39"/>
      <c r="D199" s="17"/>
      <c r="E199" s="17"/>
      <c r="F199" s="53"/>
      <c r="G199" s="17"/>
      <c r="H199" s="17"/>
      <c r="I199" s="17"/>
      <c r="J199" s="17"/>
      <c r="K199" s="17"/>
      <c r="L199" s="1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6" customHeight="1">
      <c r="A200" s="7"/>
      <c r="B200" s="7"/>
      <c r="C200" s="39"/>
      <c r="D200" s="17"/>
      <c r="E200" s="17"/>
      <c r="F200" s="53"/>
      <c r="G200" s="17"/>
      <c r="H200" s="17"/>
      <c r="I200" s="17"/>
      <c r="J200" s="17"/>
      <c r="K200" s="17"/>
      <c r="L200" s="1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6" customHeight="1">
      <c r="A201" s="7"/>
      <c r="B201" s="7"/>
      <c r="C201" s="39"/>
      <c r="D201" s="17"/>
      <c r="E201" s="17"/>
      <c r="F201" s="53"/>
      <c r="G201" s="17"/>
      <c r="H201" s="17"/>
      <c r="I201" s="17"/>
      <c r="J201" s="17"/>
      <c r="K201" s="17"/>
      <c r="L201" s="1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6" customHeight="1">
      <c r="A202" s="7"/>
      <c r="B202" s="7"/>
      <c r="C202" s="39"/>
      <c r="D202" s="17"/>
      <c r="E202" s="17"/>
      <c r="F202" s="53"/>
      <c r="G202" s="17"/>
      <c r="H202" s="17"/>
      <c r="I202" s="17"/>
      <c r="J202" s="17"/>
      <c r="K202" s="17"/>
      <c r="L202" s="1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6" customHeight="1">
      <c r="A203" s="7"/>
      <c r="B203" s="7"/>
      <c r="C203" s="39"/>
      <c r="D203" s="17"/>
      <c r="E203" s="17"/>
      <c r="F203" s="53"/>
      <c r="G203" s="17"/>
      <c r="H203" s="17"/>
      <c r="I203" s="17"/>
      <c r="J203" s="17"/>
      <c r="K203" s="17"/>
      <c r="L203" s="1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6" customHeight="1">
      <c r="A204" s="7"/>
      <c r="B204" s="7"/>
      <c r="C204" s="39"/>
      <c r="D204" s="17"/>
      <c r="E204" s="17"/>
      <c r="F204" s="53"/>
      <c r="G204" s="17"/>
      <c r="H204" s="17"/>
      <c r="I204" s="17"/>
      <c r="J204" s="17"/>
      <c r="K204" s="17"/>
      <c r="L204" s="1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6" customHeight="1">
      <c r="A205" s="7"/>
      <c r="B205" s="7"/>
      <c r="C205" s="39"/>
      <c r="D205" s="17"/>
      <c r="E205" s="17"/>
      <c r="F205" s="53"/>
      <c r="G205" s="17"/>
      <c r="H205" s="17"/>
      <c r="I205" s="17"/>
      <c r="J205" s="17"/>
      <c r="K205" s="17"/>
      <c r="L205" s="1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6" customHeight="1">
      <c r="A206" s="7"/>
      <c r="B206" s="7"/>
      <c r="C206" s="39"/>
      <c r="D206" s="17"/>
      <c r="E206" s="17"/>
      <c r="F206" s="53"/>
      <c r="G206" s="17"/>
      <c r="H206" s="17"/>
      <c r="I206" s="17"/>
      <c r="J206" s="17"/>
      <c r="K206" s="17"/>
      <c r="L206" s="1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6" customHeight="1">
      <c r="A207" s="7"/>
      <c r="B207" s="7"/>
      <c r="C207" s="39"/>
      <c r="D207" s="17"/>
      <c r="E207" s="17"/>
      <c r="F207" s="53"/>
      <c r="G207" s="17"/>
      <c r="H207" s="17"/>
      <c r="I207" s="17"/>
      <c r="J207" s="17"/>
      <c r="K207" s="17"/>
      <c r="L207" s="1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6" customHeight="1">
      <c r="A208" s="7"/>
      <c r="B208" s="7"/>
      <c r="C208" s="39"/>
      <c r="D208" s="17"/>
      <c r="E208" s="17"/>
      <c r="F208" s="53"/>
      <c r="G208" s="17"/>
      <c r="H208" s="17"/>
      <c r="I208" s="17"/>
      <c r="J208" s="17"/>
      <c r="K208" s="17"/>
      <c r="L208" s="1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6" customHeight="1">
      <c r="A209" s="7"/>
      <c r="B209" s="7"/>
      <c r="C209" s="39"/>
      <c r="D209" s="17"/>
      <c r="E209" s="17"/>
      <c r="F209" s="53"/>
      <c r="G209" s="17"/>
      <c r="H209" s="17"/>
      <c r="I209" s="17"/>
      <c r="J209" s="17"/>
      <c r="K209" s="17"/>
      <c r="L209" s="1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6" customHeight="1">
      <c r="A210" s="7"/>
      <c r="B210" s="7"/>
      <c r="C210" s="39"/>
      <c r="D210" s="17"/>
      <c r="E210" s="17"/>
      <c r="F210" s="53"/>
      <c r="G210" s="17"/>
      <c r="H210" s="17"/>
      <c r="I210" s="17"/>
      <c r="J210" s="17"/>
      <c r="K210" s="17"/>
      <c r="L210" s="1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6" customHeight="1">
      <c r="A211" s="7"/>
      <c r="B211" s="7"/>
      <c r="C211" s="39"/>
      <c r="D211" s="17"/>
      <c r="E211" s="17"/>
      <c r="F211" s="53"/>
      <c r="G211" s="17"/>
      <c r="H211" s="17"/>
      <c r="I211" s="17"/>
      <c r="J211" s="17"/>
      <c r="K211" s="17"/>
      <c r="L211" s="1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6" customHeight="1">
      <c r="A212" s="7"/>
      <c r="B212" s="7"/>
      <c r="C212" s="39"/>
      <c r="D212" s="17"/>
      <c r="E212" s="17"/>
      <c r="F212" s="53"/>
      <c r="G212" s="17"/>
      <c r="H212" s="17"/>
      <c r="I212" s="17"/>
      <c r="J212" s="17"/>
      <c r="K212" s="17"/>
      <c r="L212" s="1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6" customHeight="1">
      <c r="A213" s="7"/>
      <c r="B213" s="7"/>
      <c r="C213" s="39"/>
      <c r="D213" s="17"/>
      <c r="E213" s="17"/>
      <c r="F213" s="53"/>
      <c r="G213" s="17"/>
      <c r="H213" s="17"/>
      <c r="I213" s="17"/>
      <c r="J213" s="17"/>
      <c r="K213" s="17"/>
      <c r="L213" s="1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6" customHeight="1">
      <c r="A214" s="7"/>
      <c r="B214" s="7"/>
      <c r="C214" s="39"/>
      <c r="D214" s="17"/>
      <c r="E214" s="17"/>
      <c r="F214" s="53"/>
      <c r="G214" s="17"/>
      <c r="H214" s="17"/>
      <c r="I214" s="17"/>
      <c r="J214" s="17"/>
      <c r="K214" s="17"/>
      <c r="L214" s="1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6" customHeight="1">
      <c r="A215" s="7"/>
      <c r="B215" s="7"/>
      <c r="C215" s="39"/>
      <c r="D215" s="17"/>
      <c r="E215" s="17"/>
      <c r="F215" s="53"/>
      <c r="G215" s="17"/>
      <c r="H215" s="17"/>
      <c r="I215" s="17"/>
      <c r="J215" s="17"/>
      <c r="K215" s="17"/>
      <c r="L215" s="1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6" customHeight="1">
      <c r="A216" s="7"/>
      <c r="B216" s="7"/>
      <c r="C216" s="39"/>
      <c r="D216" s="17"/>
      <c r="E216" s="17"/>
      <c r="F216" s="53"/>
      <c r="G216" s="17"/>
      <c r="H216" s="17"/>
      <c r="I216" s="17"/>
      <c r="J216" s="17"/>
      <c r="K216" s="17"/>
      <c r="L216" s="1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6" customHeight="1">
      <c r="A217" s="7"/>
      <c r="B217" s="7"/>
      <c r="C217" s="39"/>
      <c r="D217" s="17"/>
      <c r="E217" s="17"/>
      <c r="F217" s="53"/>
      <c r="G217" s="17"/>
      <c r="H217" s="17"/>
      <c r="I217" s="17"/>
      <c r="J217" s="17"/>
      <c r="K217" s="17"/>
      <c r="L217" s="1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6" customHeight="1">
      <c r="A218" s="7"/>
      <c r="B218" s="7"/>
      <c r="C218" s="39"/>
      <c r="D218" s="17"/>
      <c r="E218" s="17"/>
      <c r="F218" s="53"/>
      <c r="G218" s="17"/>
      <c r="H218" s="17"/>
      <c r="I218" s="17"/>
      <c r="J218" s="17"/>
      <c r="K218" s="17"/>
      <c r="L218" s="1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6" customHeight="1">
      <c r="A219" s="7"/>
      <c r="B219" s="7"/>
      <c r="C219" s="39"/>
      <c r="D219" s="17"/>
      <c r="E219" s="17"/>
      <c r="F219" s="53"/>
      <c r="G219" s="17"/>
      <c r="H219" s="17"/>
      <c r="I219" s="17"/>
      <c r="J219" s="17"/>
      <c r="K219" s="17"/>
      <c r="L219" s="1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6" customHeight="1">
      <c r="A220" s="7"/>
      <c r="B220" s="7"/>
      <c r="C220" s="39"/>
      <c r="D220" s="17"/>
      <c r="E220" s="17"/>
      <c r="F220" s="53"/>
      <c r="G220" s="17"/>
      <c r="H220" s="17"/>
      <c r="I220" s="17"/>
      <c r="J220" s="17"/>
      <c r="K220" s="17"/>
      <c r="L220" s="1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6" customHeight="1">
      <c r="A221" s="7"/>
      <c r="B221" s="7"/>
      <c r="C221" s="39"/>
      <c r="D221" s="17"/>
      <c r="E221" s="17"/>
      <c r="F221" s="53"/>
      <c r="G221" s="17"/>
      <c r="H221" s="17"/>
      <c r="I221" s="17"/>
      <c r="J221" s="17"/>
      <c r="K221" s="17"/>
      <c r="L221" s="1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6" customHeight="1">
      <c r="A222" s="7"/>
      <c r="B222" s="7"/>
      <c r="C222" s="39"/>
      <c r="D222" s="17"/>
      <c r="E222" s="17"/>
      <c r="F222" s="53"/>
      <c r="G222" s="17"/>
      <c r="H222" s="17"/>
      <c r="I222" s="17"/>
      <c r="J222" s="17"/>
      <c r="K222" s="17"/>
      <c r="L222" s="1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6" customHeight="1">
      <c r="A223" s="7"/>
      <c r="B223" s="7"/>
      <c r="C223" s="39"/>
      <c r="D223" s="17"/>
      <c r="E223" s="17"/>
      <c r="F223" s="53"/>
      <c r="G223" s="17"/>
      <c r="H223" s="17"/>
      <c r="I223" s="17"/>
      <c r="J223" s="17"/>
      <c r="K223" s="17"/>
      <c r="L223" s="1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6" customHeight="1">
      <c r="A224" s="7"/>
      <c r="B224" s="7"/>
      <c r="C224" s="39"/>
      <c r="D224" s="17"/>
      <c r="E224" s="17"/>
      <c r="F224" s="53"/>
      <c r="G224" s="17"/>
      <c r="H224" s="17"/>
      <c r="I224" s="17"/>
      <c r="J224" s="17"/>
      <c r="K224" s="17"/>
      <c r="L224" s="1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6" customHeight="1">
      <c r="A225" s="7"/>
      <c r="B225" s="7"/>
      <c r="C225" s="39"/>
      <c r="D225" s="17"/>
      <c r="E225" s="17"/>
      <c r="F225" s="53"/>
      <c r="G225" s="17"/>
      <c r="H225" s="17"/>
      <c r="I225" s="17"/>
      <c r="J225" s="17"/>
      <c r="K225" s="17"/>
      <c r="L225" s="1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6" customHeight="1">
      <c r="A226" s="7"/>
      <c r="B226" s="7"/>
      <c r="C226" s="39"/>
      <c r="D226" s="17"/>
      <c r="E226" s="17"/>
      <c r="F226" s="53"/>
      <c r="G226" s="17"/>
      <c r="H226" s="17"/>
      <c r="I226" s="17"/>
      <c r="J226" s="17"/>
      <c r="K226" s="17"/>
      <c r="L226" s="1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6" customHeight="1">
      <c r="A227" s="7"/>
      <c r="B227" s="7"/>
      <c r="C227" s="39"/>
      <c r="D227" s="17"/>
      <c r="E227" s="17"/>
      <c r="F227" s="53"/>
      <c r="G227" s="17"/>
      <c r="H227" s="17"/>
      <c r="I227" s="17"/>
      <c r="J227" s="17"/>
      <c r="K227" s="17"/>
      <c r="L227" s="1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6" customHeight="1">
      <c r="A228" s="7"/>
      <c r="B228" s="7"/>
      <c r="C228" s="39"/>
      <c r="D228" s="17"/>
      <c r="E228" s="17"/>
      <c r="F228" s="53"/>
      <c r="G228" s="17"/>
      <c r="H228" s="17"/>
      <c r="I228" s="17"/>
      <c r="J228" s="17"/>
      <c r="K228" s="17"/>
      <c r="L228" s="1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6" customHeight="1">
      <c r="A229" s="7"/>
      <c r="B229" s="7"/>
      <c r="C229" s="39"/>
      <c r="D229" s="17"/>
      <c r="E229" s="17"/>
      <c r="F229" s="53"/>
      <c r="G229" s="17"/>
      <c r="H229" s="17"/>
      <c r="I229" s="17"/>
      <c r="J229" s="17"/>
      <c r="K229" s="17"/>
      <c r="L229" s="1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6" customHeight="1">
      <c r="A230" s="7"/>
      <c r="B230" s="7"/>
      <c r="C230" s="39"/>
      <c r="D230" s="17"/>
      <c r="E230" s="17"/>
      <c r="F230" s="53"/>
      <c r="G230" s="17"/>
      <c r="H230" s="17"/>
      <c r="I230" s="17"/>
      <c r="J230" s="17"/>
      <c r="K230" s="17"/>
      <c r="L230" s="1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6" customHeight="1">
      <c r="A231" s="7"/>
      <c r="B231" s="7"/>
      <c r="C231" s="39"/>
      <c r="D231" s="17"/>
      <c r="E231" s="17"/>
      <c r="F231" s="53"/>
      <c r="G231" s="17"/>
      <c r="H231" s="17"/>
      <c r="I231" s="17"/>
      <c r="J231" s="17"/>
      <c r="K231" s="17"/>
      <c r="L231" s="1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6" customHeight="1">
      <c r="A232" s="7"/>
      <c r="B232" s="7"/>
      <c r="C232" s="39"/>
      <c r="D232" s="17"/>
      <c r="E232" s="17"/>
      <c r="F232" s="53"/>
      <c r="G232" s="17"/>
      <c r="H232" s="17"/>
      <c r="I232" s="17"/>
      <c r="J232" s="17"/>
      <c r="K232" s="17"/>
      <c r="L232" s="1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6" customHeight="1">
      <c r="A233" s="7"/>
      <c r="B233" s="7"/>
      <c r="C233" s="39"/>
      <c r="D233" s="17"/>
      <c r="E233" s="17"/>
      <c r="F233" s="53"/>
      <c r="G233" s="17"/>
      <c r="H233" s="17"/>
      <c r="I233" s="17"/>
      <c r="J233" s="17"/>
      <c r="K233" s="17"/>
      <c r="L233" s="1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6" customHeight="1">
      <c r="A234" s="7"/>
      <c r="B234" s="7"/>
      <c r="C234" s="39"/>
      <c r="D234" s="17"/>
      <c r="E234" s="17"/>
      <c r="F234" s="53"/>
      <c r="G234" s="17"/>
      <c r="H234" s="17"/>
      <c r="I234" s="17"/>
      <c r="J234" s="17"/>
      <c r="K234" s="17"/>
      <c r="L234" s="1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6" customHeight="1">
      <c r="A235" s="7"/>
      <c r="B235" s="7"/>
      <c r="C235" s="39"/>
      <c r="D235" s="17"/>
      <c r="E235" s="17"/>
      <c r="F235" s="53"/>
      <c r="G235" s="17"/>
      <c r="H235" s="17"/>
      <c r="I235" s="17"/>
      <c r="J235" s="17"/>
      <c r="K235" s="17"/>
      <c r="L235" s="1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6" customHeight="1">
      <c r="A236" s="7"/>
      <c r="B236" s="7"/>
      <c r="C236" s="39"/>
      <c r="D236" s="17"/>
      <c r="E236" s="17"/>
      <c r="F236" s="53"/>
      <c r="G236" s="17"/>
      <c r="H236" s="17"/>
      <c r="I236" s="17"/>
      <c r="J236" s="17"/>
      <c r="K236" s="17"/>
      <c r="L236" s="1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6" customHeight="1">
      <c r="A237" s="7"/>
      <c r="B237" s="7"/>
      <c r="C237" s="39"/>
      <c r="D237" s="17"/>
      <c r="E237" s="17"/>
      <c r="F237" s="53"/>
      <c r="G237" s="17"/>
      <c r="H237" s="17"/>
      <c r="I237" s="17"/>
      <c r="J237" s="17"/>
      <c r="K237" s="17"/>
      <c r="L237" s="1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6" customHeight="1">
      <c r="A238" s="7"/>
      <c r="B238" s="7"/>
      <c r="C238" s="39"/>
      <c r="D238" s="17"/>
      <c r="E238" s="17"/>
      <c r="F238" s="53"/>
      <c r="G238" s="17"/>
      <c r="H238" s="17"/>
      <c r="I238" s="17"/>
      <c r="J238" s="17"/>
      <c r="K238" s="17"/>
      <c r="L238" s="1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6" customHeight="1">
      <c r="A239" s="7"/>
      <c r="B239" s="7"/>
      <c r="C239" s="39"/>
      <c r="D239" s="17"/>
      <c r="E239" s="17"/>
      <c r="F239" s="53"/>
      <c r="G239" s="17"/>
      <c r="H239" s="17"/>
      <c r="I239" s="17"/>
      <c r="J239" s="17"/>
      <c r="K239" s="17"/>
      <c r="L239" s="1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6" customHeight="1">
      <c r="A240" s="7"/>
      <c r="B240" s="7"/>
      <c r="C240" s="39"/>
      <c r="D240" s="17"/>
      <c r="E240" s="17"/>
      <c r="F240" s="53"/>
      <c r="G240" s="17"/>
      <c r="H240" s="17"/>
      <c r="I240" s="17"/>
      <c r="J240" s="17"/>
      <c r="K240" s="17"/>
      <c r="L240" s="1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6" customHeight="1">
      <c r="A241" s="7"/>
      <c r="B241" s="7"/>
      <c r="C241" s="39"/>
      <c r="D241" s="17"/>
      <c r="E241" s="17"/>
      <c r="F241" s="53"/>
      <c r="G241" s="17"/>
      <c r="H241" s="17"/>
      <c r="I241" s="17"/>
      <c r="J241" s="17"/>
      <c r="K241" s="17"/>
      <c r="L241" s="1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6" customHeight="1">
      <c r="A242" s="7"/>
      <c r="B242" s="7"/>
      <c r="C242" s="39"/>
      <c r="D242" s="17"/>
      <c r="E242" s="17"/>
      <c r="F242" s="53"/>
      <c r="G242" s="17"/>
      <c r="H242" s="17"/>
      <c r="I242" s="17"/>
      <c r="J242" s="17"/>
      <c r="K242" s="17"/>
      <c r="L242" s="1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6" customHeight="1">
      <c r="A243" s="7"/>
      <c r="B243" s="7"/>
      <c r="C243" s="39"/>
      <c r="D243" s="17"/>
      <c r="E243" s="17"/>
      <c r="F243" s="53"/>
      <c r="G243" s="17"/>
      <c r="H243" s="17"/>
      <c r="I243" s="17"/>
      <c r="J243" s="17"/>
      <c r="K243" s="17"/>
      <c r="L243" s="1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6" customHeight="1">
      <c r="A244" s="7"/>
      <c r="B244" s="7"/>
      <c r="C244" s="39"/>
      <c r="D244" s="17"/>
      <c r="E244" s="17"/>
      <c r="F244" s="53"/>
      <c r="G244" s="17"/>
      <c r="H244" s="17"/>
      <c r="I244" s="17"/>
      <c r="J244" s="17"/>
      <c r="K244" s="17"/>
      <c r="L244" s="1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6" customHeight="1">
      <c r="A245" s="7"/>
      <c r="B245" s="7"/>
      <c r="C245" s="39"/>
      <c r="D245" s="17"/>
      <c r="E245" s="17"/>
      <c r="F245" s="53"/>
      <c r="G245" s="17"/>
      <c r="H245" s="17"/>
      <c r="I245" s="17"/>
      <c r="J245" s="17"/>
      <c r="K245" s="17"/>
      <c r="L245" s="1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6" customHeight="1">
      <c r="A246" s="7"/>
      <c r="B246" s="7"/>
      <c r="C246" s="39"/>
      <c r="D246" s="17"/>
      <c r="E246" s="17"/>
      <c r="F246" s="53"/>
      <c r="G246" s="17"/>
      <c r="H246" s="17"/>
      <c r="I246" s="17"/>
      <c r="J246" s="17"/>
      <c r="K246" s="17"/>
      <c r="L246" s="1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6" customHeight="1">
      <c r="A247" s="7"/>
      <c r="B247" s="7"/>
      <c r="C247" s="39"/>
      <c r="D247" s="17"/>
      <c r="E247" s="17"/>
      <c r="F247" s="53"/>
      <c r="G247" s="17"/>
      <c r="H247" s="17"/>
      <c r="I247" s="17"/>
      <c r="J247" s="17"/>
      <c r="K247" s="17"/>
      <c r="L247" s="1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6" customHeight="1">
      <c r="A248" s="7"/>
      <c r="B248" s="7"/>
      <c r="C248" s="39"/>
      <c r="D248" s="17"/>
      <c r="E248" s="17"/>
      <c r="F248" s="53"/>
      <c r="G248" s="17"/>
      <c r="H248" s="17"/>
      <c r="I248" s="17"/>
      <c r="J248" s="17"/>
      <c r="K248" s="17"/>
      <c r="L248" s="1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6" customHeight="1">
      <c r="A249" s="7"/>
      <c r="B249" s="7"/>
      <c r="C249" s="39"/>
      <c r="D249" s="17"/>
      <c r="E249" s="17"/>
      <c r="F249" s="53"/>
      <c r="G249" s="17"/>
      <c r="H249" s="17"/>
      <c r="I249" s="17"/>
      <c r="J249" s="17"/>
      <c r="K249" s="17"/>
      <c r="L249" s="1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6" customHeight="1">
      <c r="A250" s="7"/>
      <c r="B250" s="7"/>
      <c r="C250" s="39"/>
      <c r="D250" s="17"/>
      <c r="E250" s="17"/>
      <c r="F250" s="53"/>
      <c r="G250" s="17"/>
      <c r="H250" s="17"/>
      <c r="I250" s="17"/>
      <c r="J250" s="17"/>
      <c r="K250" s="17"/>
      <c r="L250" s="1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6" customHeight="1">
      <c r="A251" s="7"/>
      <c r="B251" s="7"/>
      <c r="C251" s="39"/>
      <c r="D251" s="17"/>
      <c r="E251" s="17"/>
      <c r="F251" s="53"/>
      <c r="G251" s="17"/>
      <c r="H251" s="17"/>
      <c r="I251" s="17"/>
      <c r="J251" s="17"/>
      <c r="K251" s="17"/>
      <c r="L251" s="1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6" customHeight="1">
      <c r="A252" s="7"/>
      <c r="B252" s="7"/>
      <c r="C252" s="39"/>
      <c r="D252" s="17"/>
      <c r="E252" s="17"/>
      <c r="F252" s="53"/>
      <c r="G252" s="17"/>
      <c r="H252" s="17"/>
      <c r="I252" s="17"/>
      <c r="J252" s="17"/>
      <c r="K252" s="17"/>
      <c r="L252" s="1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6" customHeight="1">
      <c r="A253" s="7"/>
      <c r="B253" s="7"/>
      <c r="C253" s="39"/>
      <c r="D253" s="17"/>
      <c r="E253" s="17"/>
      <c r="F253" s="53"/>
      <c r="G253" s="17"/>
      <c r="H253" s="17"/>
      <c r="I253" s="17"/>
      <c r="J253" s="17"/>
      <c r="K253" s="17"/>
      <c r="L253" s="1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ht="15.6" customHeight="1">
      <c r="A254" s="7"/>
      <c r="B254" s="7"/>
      <c r="C254" s="39"/>
      <c r="D254" s="17"/>
      <c r="E254" s="17"/>
      <c r="F254" s="53"/>
      <c r="G254" s="17"/>
      <c r="H254" s="17"/>
      <c r="I254" s="17"/>
      <c r="J254" s="17"/>
      <c r="K254" s="17"/>
      <c r="L254" s="1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ht="15.6" customHeight="1">
      <c r="A255" s="7"/>
      <c r="B255" s="7"/>
      <c r="C255" s="39"/>
      <c r="D255" s="17"/>
      <c r="E255" s="17"/>
      <c r="F255" s="53"/>
      <c r="G255" s="17"/>
      <c r="H255" s="17"/>
      <c r="I255" s="17"/>
      <c r="J255" s="17"/>
      <c r="K255" s="17"/>
      <c r="L255" s="1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ht="15.6" customHeight="1">
      <c r="A256" s="7"/>
      <c r="B256" s="7"/>
      <c r="C256" s="39"/>
      <c r="D256" s="17"/>
      <c r="E256" s="17"/>
      <c r="F256" s="53"/>
      <c r="G256" s="17"/>
      <c r="H256" s="17"/>
      <c r="I256" s="17"/>
      <c r="J256" s="17"/>
      <c r="K256" s="17"/>
      <c r="L256" s="1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ht="15.6" customHeight="1">
      <c r="A257" s="7"/>
      <c r="B257" s="7"/>
      <c r="C257" s="39"/>
      <c r="D257" s="17"/>
      <c r="E257" s="17"/>
      <c r="F257" s="53"/>
      <c r="G257" s="17"/>
      <c r="H257" s="17"/>
      <c r="I257" s="17"/>
      <c r="J257" s="17"/>
      <c r="K257" s="17"/>
      <c r="L257" s="1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ht="15.6" customHeight="1">
      <c r="A258" s="7"/>
      <c r="B258" s="7"/>
      <c r="C258" s="39"/>
      <c r="D258" s="17"/>
      <c r="E258" s="17"/>
      <c r="F258" s="53"/>
      <c r="G258" s="17"/>
      <c r="H258" s="17"/>
      <c r="I258" s="17"/>
      <c r="J258" s="17"/>
      <c r="K258" s="17"/>
      <c r="L258" s="1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ht="15.6" customHeight="1">
      <c r="A259" s="7"/>
      <c r="B259" s="7"/>
      <c r="C259" s="39"/>
      <c r="D259" s="17"/>
      <c r="E259" s="17"/>
      <c r="F259" s="53"/>
      <c r="G259" s="17"/>
      <c r="H259" s="17"/>
      <c r="I259" s="17"/>
      <c r="J259" s="17"/>
      <c r="K259" s="17"/>
      <c r="L259" s="1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ht="15.6" customHeight="1">
      <c r="A260" s="7"/>
      <c r="B260" s="7"/>
      <c r="C260" s="39"/>
      <c r="D260" s="17"/>
      <c r="E260" s="17"/>
      <c r="F260" s="53"/>
      <c r="G260" s="17"/>
      <c r="H260" s="17"/>
      <c r="I260" s="17"/>
      <c r="J260" s="17"/>
      <c r="K260" s="17"/>
      <c r="L260" s="1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ht="15.6" customHeight="1">
      <c r="A261" s="7"/>
      <c r="B261" s="7"/>
      <c r="C261" s="39"/>
      <c r="D261" s="17"/>
      <c r="E261" s="17"/>
      <c r="F261" s="53"/>
      <c r="G261" s="17"/>
      <c r="H261" s="17"/>
      <c r="I261" s="17"/>
      <c r="J261" s="17"/>
      <c r="K261" s="17"/>
      <c r="L261" s="1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ht="15.6" customHeight="1">
      <c r="A262" s="7"/>
      <c r="B262" s="7"/>
      <c r="C262" s="39"/>
      <c r="D262" s="17"/>
      <c r="E262" s="17"/>
      <c r="F262" s="53"/>
      <c r="G262" s="17"/>
      <c r="H262" s="17"/>
      <c r="I262" s="17"/>
      <c r="J262" s="17"/>
      <c r="K262" s="17"/>
      <c r="L262" s="1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ht="15.6" customHeight="1">
      <c r="A263" s="7"/>
      <c r="B263" s="7"/>
      <c r="C263" s="39"/>
      <c r="D263" s="17"/>
      <c r="E263" s="17"/>
      <c r="F263" s="53"/>
      <c r="G263" s="17"/>
      <c r="H263" s="17"/>
      <c r="I263" s="17"/>
      <c r="J263" s="17"/>
      <c r="K263" s="17"/>
      <c r="L263" s="1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ht="15.6" customHeight="1">
      <c r="A264" s="7"/>
      <c r="B264" s="7"/>
      <c r="C264" s="39"/>
      <c r="D264" s="17"/>
      <c r="E264" s="17"/>
      <c r="F264" s="53"/>
      <c r="G264" s="17"/>
      <c r="H264" s="17"/>
      <c r="I264" s="17"/>
      <c r="J264" s="17"/>
      <c r="K264" s="17"/>
      <c r="L264" s="1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ht="15.6" customHeight="1">
      <c r="A265" s="7"/>
      <c r="B265" s="7"/>
      <c r="C265" s="39"/>
      <c r="D265" s="17"/>
      <c r="E265" s="17"/>
      <c r="F265" s="53"/>
      <c r="G265" s="17"/>
      <c r="H265" s="17"/>
      <c r="I265" s="17"/>
      <c r="J265" s="17"/>
      <c r="K265" s="17"/>
      <c r="L265" s="1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ht="15.6" customHeight="1">
      <c r="A266" s="7"/>
      <c r="B266" s="7"/>
      <c r="C266" s="39"/>
      <c r="D266" s="17"/>
      <c r="E266" s="17"/>
      <c r="F266" s="53"/>
      <c r="G266" s="17"/>
      <c r="H266" s="17"/>
      <c r="I266" s="17"/>
      <c r="J266" s="17"/>
      <c r="K266" s="17"/>
      <c r="L266" s="1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ht="15.6" customHeight="1">
      <c r="A267" s="7"/>
      <c r="B267" s="7"/>
      <c r="C267" s="39"/>
      <c r="D267" s="17"/>
      <c r="E267" s="17"/>
      <c r="F267" s="53"/>
      <c r="G267" s="17"/>
      <c r="H267" s="17"/>
      <c r="I267" s="17"/>
      <c r="J267" s="17"/>
      <c r="K267" s="17"/>
      <c r="L267" s="1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ht="15.6" customHeight="1">
      <c r="A268" s="7"/>
      <c r="B268" s="7"/>
      <c r="C268" s="39"/>
      <c r="D268" s="17"/>
      <c r="E268" s="17"/>
      <c r="F268" s="53"/>
      <c r="G268" s="17"/>
      <c r="H268" s="17"/>
      <c r="I268" s="17"/>
      <c r="J268" s="17"/>
      <c r="K268" s="17"/>
      <c r="L268" s="1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ht="15.6" customHeight="1">
      <c r="A269" s="7"/>
      <c r="B269" s="7"/>
      <c r="C269" s="39"/>
      <c r="D269" s="17"/>
      <c r="E269" s="17"/>
      <c r="F269" s="53"/>
      <c r="G269" s="17"/>
      <c r="H269" s="17"/>
      <c r="I269" s="17"/>
      <c r="J269" s="17"/>
      <c r="K269" s="17"/>
      <c r="L269" s="1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ht="15.6" customHeight="1">
      <c r="A270" s="7"/>
      <c r="B270" s="7"/>
      <c r="C270" s="39"/>
      <c r="D270" s="17"/>
      <c r="E270" s="17"/>
      <c r="F270" s="53"/>
      <c r="G270" s="17"/>
      <c r="H270" s="17"/>
      <c r="I270" s="17"/>
      <c r="J270" s="17"/>
      <c r="K270" s="17"/>
      <c r="L270" s="1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ht="15.6" customHeight="1">
      <c r="A271" s="7"/>
      <c r="B271" s="7"/>
      <c r="C271" s="39"/>
      <c r="D271" s="17"/>
      <c r="E271" s="17"/>
      <c r="F271" s="53"/>
      <c r="G271" s="17"/>
      <c r="H271" s="17"/>
      <c r="I271" s="17"/>
      <c r="J271" s="17"/>
      <c r="K271" s="17"/>
      <c r="L271" s="1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ht="15.6" customHeight="1">
      <c r="A272" s="7"/>
      <c r="B272" s="7"/>
      <c r="C272" s="39"/>
      <c r="D272" s="17"/>
      <c r="E272" s="17"/>
      <c r="F272" s="53"/>
      <c r="G272" s="17"/>
      <c r="H272" s="17"/>
      <c r="I272" s="17"/>
      <c r="J272" s="17"/>
      <c r="K272" s="17"/>
      <c r="L272" s="1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ht="15.6" customHeight="1">
      <c r="A273" s="7"/>
      <c r="B273" s="7"/>
      <c r="C273" s="39"/>
      <c r="D273" s="17"/>
      <c r="E273" s="17"/>
      <c r="F273" s="53"/>
      <c r="G273" s="17"/>
      <c r="H273" s="17"/>
      <c r="I273" s="17"/>
      <c r="J273" s="17"/>
      <c r="K273" s="17"/>
      <c r="L273" s="1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ht="15.6" customHeight="1">
      <c r="A274" s="7"/>
      <c r="B274" s="7"/>
      <c r="C274" s="39"/>
      <c r="D274" s="17"/>
      <c r="E274" s="17"/>
      <c r="F274" s="53"/>
      <c r="G274" s="17"/>
      <c r="H274" s="17"/>
      <c r="I274" s="17"/>
      <c r="J274" s="17"/>
      <c r="K274" s="17"/>
      <c r="L274" s="1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ht="15.6" customHeight="1">
      <c r="A275" s="7"/>
      <c r="B275" s="7"/>
      <c r="C275" s="39"/>
      <c r="D275" s="17"/>
      <c r="E275" s="17"/>
      <c r="F275" s="53"/>
      <c r="G275" s="17"/>
      <c r="H275" s="17"/>
      <c r="I275" s="17"/>
      <c r="J275" s="17"/>
      <c r="K275" s="17"/>
      <c r="L275" s="1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ht="15.6" customHeight="1">
      <c r="A276" s="7"/>
      <c r="B276" s="7"/>
      <c r="C276" s="39"/>
      <c r="D276" s="17"/>
      <c r="E276" s="17"/>
      <c r="F276" s="53"/>
      <c r="G276" s="17"/>
      <c r="H276" s="17"/>
      <c r="I276" s="17"/>
      <c r="J276" s="17"/>
      <c r="K276" s="17"/>
      <c r="L276" s="1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ht="15.6" customHeight="1">
      <c r="A277" s="7"/>
      <c r="B277" s="7"/>
      <c r="C277" s="39"/>
      <c r="D277" s="17"/>
      <c r="E277" s="17"/>
      <c r="F277" s="53"/>
      <c r="G277" s="17"/>
      <c r="H277" s="17"/>
      <c r="I277" s="17"/>
      <c r="J277" s="17"/>
      <c r="K277" s="17"/>
      <c r="L277" s="1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ht="15.6" customHeight="1">
      <c r="A278" s="7"/>
      <c r="B278" s="7"/>
      <c r="C278" s="39"/>
      <c r="D278" s="17"/>
      <c r="E278" s="17"/>
      <c r="F278" s="53"/>
      <c r="G278" s="17"/>
      <c r="H278" s="17"/>
      <c r="I278" s="17"/>
      <c r="J278" s="17"/>
      <c r="K278" s="17"/>
      <c r="L278" s="1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ht="15.6" customHeight="1">
      <c r="A279" s="7"/>
      <c r="B279" s="7"/>
      <c r="C279" s="39"/>
      <c r="D279" s="17"/>
      <c r="E279" s="17"/>
      <c r="F279" s="53"/>
      <c r="G279" s="17"/>
      <c r="H279" s="17"/>
      <c r="I279" s="17"/>
      <c r="J279" s="17"/>
      <c r="K279" s="17"/>
      <c r="L279" s="1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ht="15.6" customHeight="1">
      <c r="A280" s="7"/>
      <c r="B280" s="7"/>
      <c r="C280" s="39"/>
      <c r="D280" s="17"/>
      <c r="E280" s="17"/>
      <c r="F280" s="53"/>
      <c r="G280" s="17"/>
      <c r="H280" s="17"/>
      <c r="I280" s="17"/>
      <c r="J280" s="17"/>
      <c r="K280" s="17"/>
      <c r="L280" s="1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ht="15.6" customHeight="1">
      <c r="A281" s="7"/>
      <c r="B281" s="7"/>
      <c r="C281" s="39"/>
      <c r="D281" s="17"/>
      <c r="E281" s="17"/>
      <c r="F281" s="53"/>
      <c r="G281" s="17"/>
      <c r="H281" s="17"/>
      <c r="I281" s="17"/>
      <c r="J281" s="17"/>
      <c r="K281" s="17"/>
      <c r="L281" s="1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ht="15.6" customHeight="1">
      <c r="A282" s="7"/>
      <c r="B282" s="7"/>
      <c r="C282" s="39"/>
      <c r="D282" s="17"/>
      <c r="E282" s="17"/>
      <c r="F282" s="53"/>
      <c r="G282" s="17"/>
      <c r="H282" s="17"/>
      <c r="I282" s="17"/>
      <c r="J282" s="17"/>
      <c r="K282" s="17"/>
      <c r="L282" s="1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ht="15.6" customHeight="1">
      <c r="A283" s="7"/>
      <c r="B283" s="7"/>
      <c r="C283" s="39"/>
      <c r="D283" s="17"/>
      <c r="E283" s="17"/>
      <c r="F283" s="53"/>
      <c r="G283" s="17"/>
      <c r="H283" s="17"/>
      <c r="I283" s="17"/>
      <c r="J283" s="17"/>
      <c r="K283" s="17"/>
      <c r="L283" s="1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ht="15.6" customHeight="1">
      <c r="A284" s="7"/>
      <c r="B284" s="7"/>
      <c r="C284" s="39"/>
      <c r="D284" s="17"/>
      <c r="E284" s="17"/>
      <c r="F284" s="53"/>
      <c r="G284" s="17"/>
      <c r="H284" s="17"/>
      <c r="I284" s="17"/>
      <c r="J284" s="17"/>
      <c r="K284" s="17"/>
      <c r="L284" s="1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ht="15.6" customHeight="1">
      <c r="A285" s="7"/>
      <c r="B285" s="7"/>
      <c r="C285" s="39"/>
      <c r="D285" s="17"/>
      <c r="E285" s="17"/>
      <c r="F285" s="53"/>
      <c r="G285" s="17"/>
      <c r="H285" s="17"/>
      <c r="I285" s="17"/>
      <c r="J285" s="17"/>
      <c r="K285" s="17"/>
      <c r="L285" s="1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ht="15.6" customHeight="1">
      <c r="A286" s="7"/>
      <c r="B286" s="7"/>
      <c r="C286" s="39"/>
      <c r="D286" s="17"/>
      <c r="E286" s="17"/>
      <c r="F286" s="53"/>
      <c r="G286" s="17"/>
      <c r="H286" s="17"/>
      <c r="I286" s="17"/>
      <c r="J286" s="17"/>
      <c r="K286" s="17"/>
      <c r="L286" s="1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ht="15.6" customHeight="1">
      <c r="A287" s="7"/>
      <c r="B287" s="7"/>
      <c r="C287" s="39"/>
      <c r="D287" s="17"/>
      <c r="E287" s="17"/>
      <c r="F287" s="53"/>
      <c r="G287" s="17"/>
      <c r="H287" s="17"/>
      <c r="I287" s="17"/>
      <c r="J287" s="17"/>
      <c r="K287" s="17"/>
      <c r="L287" s="1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ht="15.6" customHeight="1">
      <c r="A288" s="7"/>
      <c r="B288" s="7"/>
      <c r="C288" s="39"/>
      <c r="D288" s="17"/>
      <c r="E288" s="17"/>
      <c r="F288" s="53"/>
      <c r="G288" s="17"/>
      <c r="H288" s="17"/>
      <c r="I288" s="17"/>
      <c r="J288" s="17"/>
      <c r="K288" s="17"/>
      <c r="L288" s="1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ht="15.6" customHeight="1">
      <c r="A289" s="7"/>
      <c r="B289" s="7"/>
      <c r="C289" s="39"/>
      <c r="D289" s="17"/>
      <c r="E289" s="17"/>
      <c r="F289" s="53"/>
      <c r="G289" s="17"/>
      <c r="H289" s="17"/>
      <c r="I289" s="17"/>
      <c r="J289" s="17"/>
      <c r="K289" s="17"/>
      <c r="L289" s="1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ht="15.6" customHeight="1">
      <c r="A290" s="7"/>
      <c r="B290" s="7"/>
      <c r="C290" s="39"/>
      <c r="D290" s="17"/>
      <c r="E290" s="17"/>
      <c r="F290" s="53"/>
      <c r="G290" s="17"/>
      <c r="H290" s="17"/>
      <c r="I290" s="17"/>
      <c r="J290" s="17"/>
      <c r="K290" s="17"/>
      <c r="L290" s="1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ht="15.6" customHeight="1">
      <c r="A291" s="7"/>
      <c r="B291" s="7"/>
      <c r="C291" s="39"/>
      <c r="D291" s="17"/>
      <c r="E291" s="17"/>
      <c r="F291" s="53"/>
      <c r="G291" s="17"/>
      <c r="H291" s="17"/>
      <c r="I291" s="17"/>
      <c r="J291" s="17"/>
      <c r="K291" s="17"/>
      <c r="L291" s="1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ht="15.6" customHeight="1">
      <c r="A292" s="7"/>
      <c r="B292" s="7"/>
      <c r="C292" s="39"/>
      <c r="D292" s="17"/>
      <c r="E292" s="17"/>
      <c r="F292" s="53"/>
      <c r="G292" s="17"/>
      <c r="H292" s="17"/>
      <c r="I292" s="17"/>
      <c r="J292" s="17"/>
      <c r="K292" s="17"/>
      <c r="L292" s="1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ht="15.6" customHeight="1">
      <c r="A293" s="7"/>
      <c r="B293" s="7"/>
      <c r="C293" s="39"/>
      <c r="D293" s="17"/>
      <c r="E293" s="17"/>
      <c r="F293" s="53"/>
      <c r="G293" s="17"/>
      <c r="H293" s="17"/>
      <c r="I293" s="17"/>
      <c r="J293" s="17"/>
      <c r="K293" s="17"/>
      <c r="L293" s="1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ht="15.6" customHeight="1">
      <c r="A294" s="7"/>
      <c r="B294" s="7"/>
      <c r="C294" s="39"/>
      <c r="D294" s="17"/>
      <c r="E294" s="17"/>
      <c r="F294" s="53"/>
      <c r="G294" s="17"/>
      <c r="H294" s="17"/>
      <c r="I294" s="17"/>
      <c r="J294" s="17"/>
      <c r="K294" s="17"/>
      <c r="L294" s="1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ht="15.6" customHeight="1">
      <c r="A295" s="7"/>
      <c r="B295" s="7"/>
      <c r="C295" s="39"/>
      <c r="D295" s="17"/>
      <c r="E295" s="17"/>
      <c r="F295" s="53"/>
      <c r="G295" s="17"/>
      <c r="H295" s="17"/>
      <c r="I295" s="17"/>
      <c r="J295" s="17"/>
      <c r="K295" s="17"/>
      <c r="L295" s="1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ht="15.6" customHeight="1">
      <c r="A296" s="7"/>
      <c r="B296" s="7"/>
      <c r="C296" s="39"/>
      <c r="D296" s="17"/>
      <c r="E296" s="17"/>
      <c r="F296" s="53"/>
      <c r="G296" s="17"/>
      <c r="H296" s="17"/>
      <c r="I296" s="17"/>
      <c r="J296" s="17"/>
      <c r="K296" s="17"/>
      <c r="L296" s="1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ht="15.6" customHeight="1">
      <c r="A297" s="7"/>
      <c r="B297" s="7"/>
      <c r="C297" s="39"/>
      <c r="D297" s="17"/>
      <c r="E297" s="17"/>
      <c r="F297" s="53"/>
      <c r="G297" s="17"/>
      <c r="H297" s="17"/>
      <c r="I297" s="17"/>
      <c r="J297" s="17"/>
      <c r="K297" s="17"/>
      <c r="L297" s="1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ht="15.6" customHeight="1">
      <c r="A298" s="7"/>
      <c r="B298" s="7"/>
      <c r="C298" s="39"/>
      <c r="D298" s="17"/>
      <c r="E298" s="17"/>
      <c r="F298" s="53"/>
      <c r="G298" s="17"/>
      <c r="H298" s="17"/>
      <c r="I298" s="17"/>
      <c r="J298" s="17"/>
      <c r="K298" s="17"/>
      <c r="L298" s="1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ht="15.6" customHeight="1">
      <c r="A299" s="7"/>
      <c r="B299" s="7"/>
      <c r="C299" s="39"/>
      <c r="D299" s="17"/>
      <c r="E299" s="17"/>
      <c r="F299" s="53"/>
      <c r="G299" s="17"/>
      <c r="H299" s="17"/>
      <c r="I299" s="17"/>
      <c r="J299" s="17"/>
      <c r="K299" s="17"/>
      <c r="L299" s="1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ht="15.6" customHeight="1">
      <c r="A300" s="7"/>
      <c r="B300" s="7"/>
      <c r="C300" s="39"/>
      <c r="D300" s="17"/>
      <c r="E300" s="17"/>
      <c r="F300" s="53"/>
      <c r="G300" s="17"/>
      <c r="H300" s="17"/>
      <c r="I300" s="17"/>
      <c r="J300" s="17"/>
      <c r="K300" s="17"/>
      <c r="L300" s="1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ht="15.6" customHeight="1">
      <c r="A301" s="7"/>
      <c r="B301" s="7"/>
      <c r="C301" s="39"/>
      <c r="D301" s="17"/>
      <c r="E301" s="17"/>
      <c r="F301" s="53"/>
      <c r="G301" s="17"/>
      <c r="H301" s="17"/>
      <c r="I301" s="17"/>
      <c r="J301" s="17"/>
      <c r="K301" s="17"/>
      <c r="L301" s="1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ht="15.6" customHeight="1">
      <c r="A302" s="7"/>
      <c r="B302" s="7"/>
      <c r="C302" s="39"/>
      <c r="D302" s="17"/>
      <c r="E302" s="17"/>
      <c r="F302" s="53"/>
      <c r="G302" s="17"/>
      <c r="H302" s="17"/>
      <c r="I302" s="17"/>
      <c r="J302" s="17"/>
      <c r="K302" s="17"/>
      <c r="L302" s="1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ht="15.6" customHeight="1">
      <c r="A303" s="7"/>
      <c r="B303" s="7"/>
      <c r="C303" s="39"/>
      <c r="D303" s="17"/>
      <c r="E303" s="17"/>
      <c r="F303" s="53"/>
      <c r="G303" s="17"/>
      <c r="H303" s="17"/>
      <c r="I303" s="17"/>
      <c r="J303" s="17"/>
      <c r="K303" s="17"/>
      <c r="L303" s="1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ht="15.6" customHeight="1">
      <c r="A304" s="7"/>
      <c r="B304" s="7"/>
      <c r="C304" s="39"/>
      <c r="D304" s="17"/>
      <c r="E304" s="17"/>
      <c r="F304" s="53"/>
      <c r="G304" s="17"/>
      <c r="H304" s="17"/>
      <c r="I304" s="17"/>
      <c r="J304" s="17"/>
      <c r="K304" s="17"/>
      <c r="L304" s="1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ht="15.6" customHeight="1">
      <c r="A305" s="7"/>
      <c r="B305" s="7"/>
      <c r="C305" s="39"/>
      <c r="D305" s="17"/>
      <c r="E305" s="17"/>
      <c r="F305" s="53"/>
      <c r="G305" s="17"/>
      <c r="H305" s="17"/>
      <c r="I305" s="17"/>
      <c r="J305" s="17"/>
      <c r="K305" s="17"/>
      <c r="L305" s="1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ht="15.6" customHeight="1">
      <c r="A306" s="7"/>
      <c r="B306" s="7"/>
      <c r="C306" s="39"/>
      <c r="D306" s="17"/>
      <c r="E306" s="17"/>
      <c r="F306" s="53"/>
      <c r="G306" s="17"/>
      <c r="H306" s="17"/>
      <c r="I306" s="17"/>
      <c r="J306" s="17"/>
      <c r="K306" s="17"/>
      <c r="L306" s="1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ht="15.6" customHeight="1">
      <c r="A307" s="7"/>
      <c r="B307" s="7"/>
      <c r="C307" s="39"/>
      <c r="D307" s="17"/>
      <c r="E307" s="17"/>
      <c r="F307" s="53"/>
      <c r="G307" s="17"/>
      <c r="H307" s="17"/>
      <c r="I307" s="17"/>
      <c r="J307" s="17"/>
      <c r="K307" s="17"/>
      <c r="L307" s="1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ht="15.6" customHeight="1">
      <c r="A308" s="7"/>
      <c r="B308" s="7"/>
      <c r="C308" s="39"/>
      <c r="D308" s="17"/>
      <c r="E308" s="17"/>
      <c r="F308" s="53"/>
      <c r="G308" s="17"/>
      <c r="H308" s="17"/>
      <c r="I308" s="17"/>
      <c r="J308" s="17"/>
      <c r="K308" s="17"/>
      <c r="L308" s="1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ht="15.6" customHeight="1">
      <c r="A309" s="7"/>
      <c r="B309" s="7"/>
      <c r="C309" s="39"/>
      <c r="D309" s="17"/>
      <c r="E309" s="17"/>
      <c r="F309" s="53"/>
      <c r="G309" s="17"/>
      <c r="H309" s="17"/>
      <c r="I309" s="17"/>
      <c r="J309" s="17"/>
      <c r="K309" s="17"/>
      <c r="L309" s="1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ht="15.6" customHeight="1">
      <c r="A310" s="7"/>
      <c r="B310" s="7"/>
      <c r="C310" s="39"/>
      <c r="D310" s="17"/>
      <c r="E310" s="17"/>
      <c r="F310" s="53"/>
      <c r="G310" s="17"/>
      <c r="H310" s="17"/>
      <c r="I310" s="17"/>
      <c r="J310" s="17"/>
      <c r="K310" s="17"/>
      <c r="L310" s="1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ht="15.6" customHeight="1">
      <c r="A311" s="7"/>
      <c r="B311" s="7"/>
      <c r="C311" s="39"/>
      <c r="D311" s="17"/>
      <c r="E311" s="17"/>
      <c r="F311" s="53"/>
      <c r="G311" s="17"/>
      <c r="H311" s="17"/>
      <c r="I311" s="17"/>
      <c r="J311" s="17"/>
      <c r="K311" s="17"/>
      <c r="L311" s="1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ht="15.6" customHeight="1">
      <c r="A312" s="7"/>
      <c r="B312" s="7"/>
      <c r="C312" s="39"/>
      <c r="D312" s="17"/>
      <c r="E312" s="17"/>
      <c r="F312" s="53"/>
      <c r="G312" s="17"/>
      <c r="H312" s="17"/>
      <c r="I312" s="17"/>
      <c r="J312" s="17"/>
      <c r="K312" s="17"/>
      <c r="L312" s="1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ht="15.6" customHeight="1">
      <c r="A313" s="7"/>
      <c r="B313" s="7"/>
      <c r="C313" s="39"/>
      <c r="D313" s="17"/>
      <c r="E313" s="17"/>
      <c r="F313" s="53"/>
      <c r="G313" s="17"/>
      <c r="H313" s="17"/>
      <c r="I313" s="17"/>
      <c r="J313" s="17"/>
      <c r="K313" s="17"/>
      <c r="L313" s="1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ht="15.6" customHeight="1">
      <c r="A314" s="7"/>
      <c r="B314" s="7"/>
      <c r="C314" s="39"/>
      <c r="D314" s="17"/>
      <c r="E314" s="17"/>
      <c r="F314" s="53"/>
      <c r="G314" s="17"/>
      <c r="H314" s="17"/>
      <c r="I314" s="17"/>
      <c r="J314" s="17"/>
      <c r="K314" s="17"/>
      <c r="L314" s="1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ht="15.6" customHeight="1">
      <c r="A315" s="7"/>
      <c r="B315" s="7"/>
      <c r="C315" s="39"/>
      <c r="D315" s="17"/>
      <c r="E315" s="17"/>
      <c r="F315" s="53"/>
      <c r="G315" s="17"/>
      <c r="H315" s="17"/>
      <c r="I315" s="17"/>
      <c r="J315" s="17"/>
      <c r="K315" s="17"/>
      <c r="L315" s="1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ht="15.6" customHeight="1">
      <c r="A316" s="7"/>
      <c r="B316" s="7"/>
      <c r="C316" s="39"/>
      <c r="D316" s="17"/>
      <c r="E316" s="17"/>
      <c r="F316" s="53"/>
      <c r="G316" s="17"/>
      <c r="H316" s="17"/>
      <c r="I316" s="17"/>
      <c r="J316" s="17"/>
      <c r="K316" s="17"/>
      <c r="L316" s="1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ht="15.6" customHeight="1">
      <c r="A317" s="7"/>
      <c r="B317" s="7"/>
      <c r="C317" s="39"/>
      <c r="D317" s="17"/>
      <c r="E317" s="17"/>
      <c r="F317" s="53"/>
      <c r="G317" s="17"/>
      <c r="H317" s="17"/>
      <c r="I317" s="17"/>
      <c r="J317" s="17"/>
      <c r="K317" s="17"/>
      <c r="L317" s="1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ht="15.6" customHeight="1">
      <c r="A318" s="7"/>
      <c r="B318" s="7"/>
      <c r="C318" s="39"/>
      <c r="D318" s="17"/>
      <c r="E318" s="17"/>
      <c r="F318" s="53"/>
      <c r="G318" s="17"/>
      <c r="H318" s="17"/>
      <c r="I318" s="17"/>
      <c r="J318" s="17"/>
      <c r="K318" s="17"/>
      <c r="L318" s="1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ht="15.6" customHeight="1">
      <c r="A319" s="7"/>
      <c r="B319" s="7"/>
      <c r="C319" s="39"/>
      <c r="D319" s="17"/>
      <c r="E319" s="17"/>
      <c r="F319" s="53"/>
      <c r="G319" s="17"/>
      <c r="H319" s="17"/>
      <c r="I319" s="17"/>
      <c r="J319" s="17"/>
      <c r="K319" s="17"/>
      <c r="L319" s="1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ht="15.6" customHeight="1">
      <c r="A320" s="7"/>
      <c r="B320" s="7"/>
      <c r="C320" s="39"/>
      <c r="D320" s="17"/>
      <c r="E320" s="17"/>
      <c r="F320" s="53"/>
      <c r="G320" s="17"/>
      <c r="H320" s="17"/>
      <c r="I320" s="17"/>
      <c r="J320" s="17"/>
      <c r="K320" s="17"/>
      <c r="L320" s="1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ht="15.6" customHeight="1">
      <c r="A321" s="7"/>
      <c r="B321" s="7"/>
      <c r="C321" s="39"/>
      <c r="D321" s="17"/>
      <c r="E321" s="17"/>
      <c r="F321" s="53"/>
      <c r="G321" s="17"/>
      <c r="H321" s="17"/>
      <c r="I321" s="17"/>
      <c r="J321" s="17"/>
      <c r="K321" s="17"/>
      <c r="L321" s="1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ht="15.6" customHeight="1">
      <c r="A322" s="7"/>
      <c r="B322" s="7"/>
      <c r="C322" s="39"/>
      <c r="D322" s="17"/>
      <c r="E322" s="17"/>
      <c r="F322" s="53"/>
      <c r="G322" s="17"/>
      <c r="H322" s="17"/>
      <c r="I322" s="17"/>
      <c r="J322" s="17"/>
      <c r="K322" s="17"/>
      <c r="L322" s="1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ht="15.6" customHeight="1">
      <c r="A323" s="7"/>
      <c r="B323" s="7"/>
      <c r="C323" s="39"/>
      <c r="D323" s="17"/>
      <c r="E323" s="17"/>
      <c r="F323" s="53"/>
      <c r="G323" s="17"/>
      <c r="H323" s="17"/>
      <c r="I323" s="17"/>
      <c r="J323" s="17"/>
      <c r="K323" s="17"/>
      <c r="L323" s="1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ht="15.6" customHeight="1">
      <c r="A324" s="7"/>
      <c r="B324" s="7"/>
      <c r="C324" s="39"/>
      <c r="D324" s="17"/>
      <c r="E324" s="17"/>
      <c r="F324" s="53"/>
      <c r="G324" s="17"/>
      <c r="H324" s="17"/>
      <c r="I324" s="17"/>
      <c r="J324" s="17"/>
      <c r="K324" s="17"/>
      <c r="L324" s="1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ht="15.6" customHeight="1">
      <c r="A325" s="7"/>
      <c r="B325" s="7"/>
      <c r="C325" s="39"/>
      <c r="D325" s="17"/>
      <c r="E325" s="17"/>
      <c r="F325" s="53"/>
      <c r="G325" s="17"/>
      <c r="H325" s="17"/>
      <c r="I325" s="17"/>
      <c r="J325" s="17"/>
      <c r="K325" s="17"/>
      <c r="L325" s="1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ht="15.6" customHeight="1">
      <c r="A326" s="7"/>
      <c r="B326" s="7"/>
      <c r="C326" s="39"/>
      <c r="D326" s="17"/>
      <c r="E326" s="17"/>
      <c r="F326" s="53"/>
      <c r="G326" s="17"/>
      <c r="H326" s="17"/>
      <c r="I326" s="17"/>
      <c r="J326" s="17"/>
      <c r="K326" s="17"/>
      <c r="L326" s="1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ht="15.6" customHeight="1">
      <c r="A327" s="7"/>
      <c r="B327" s="7"/>
      <c r="C327" s="39"/>
      <c r="D327" s="17"/>
      <c r="E327" s="17"/>
      <c r="F327" s="53"/>
      <c r="G327" s="17"/>
      <c r="H327" s="17"/>
      <c r="I327" s="17"/>
      <c r="J327" s="17"/>
      <c r="K327" s="17"/>
      <c r="L327" s="1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ht="15.6" customHeight="1">
      <c r="A328" s="7"/>
      <c r="B328" s="7"/>
      <c r="C328" s="39"/>
      <c r="D328" s="17"/>
      <c r="E328" s="17"/>
      <c r="F328" s="53"/>
      <c r="G328" s="17"/>
      <c r="H328" s="17"/>
      <c r="I328" s="17"/>
      <c r="J328" s="17"/>
      <c r="K328" s="17"/>
      <c r="L328" s="1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ht="15.6" customHeight="1">
      <c r="A329" s="7"/>
      <c r="B329" s="7"/>
      <c r="C329" s="39"/>
      <c r="D329" s="17"/>
      <c r="E329" s="17"/>
      <c r="F329" s="53"/>
      <c r="G329" s="17"/>
      <c r="H329" s="17"/>
      <c r="I329" s="17"/>
      <c r="J329" s="17"/>
      <c r="K329" s="17"/>
      <c r="L329" s="1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ht="15.6" customHeight="1">
      <c r="A330" s="7"/>
      <c r="B330" s="7"/>
      <c r="C330" s="39"/>
      <c r="D330" s="17"/>
      <c r="E330" s="17"/>
      <c r="F330" s="53"/>
      <c r="G330" s="17"/>
      <c r="H330" s="17"/>
      <c r="I330" s="17"/>
      <c r="J330" s="17"/>
      <c r="K330" s="17"/>
      <c r="L330" s="1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ht="15.6" customHeight="1">
      <c r="A331" s="7"/>
      <c r="B331" s="7"/>
      <c r="C331" s="39"/>
      <c r="D331" s="17"/>
      <c r="E331" s="17"/>
      <c r="F331" s="53"/>
      <c r="G331" s="17"/>
      <c r="H331" s="17"/>
      <c r="I331" s="17"/>
      <c r="J331" s="17"/>
      <c r="K331" s="17"/>
      <c r="L331" s="1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ht="15.6" customHeight="1">
      <c r="A332" s="7"/>
      <c r="B332" s="7"/>
      <c r="C332" s="39"/>
      <c r="D332" s="17"/>
      <c r="E332" s="17"/>
      <c r="F332" s="53"/>
      <c r="G332" s="17"/>
      <c r="H332" s="17"/>
      <c r="I332" s="17"/>
      <c r="J332" s="17"/>
      <c r="K332" s="17"/>
      <c r="L332" s="1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ht="15.6" customHeight="1">
      <c r="A333" s="7"/>
      <c r="B333" s="7"/>
      <c r="C333" s="39"/>
      <c r="D333" s="17"/>
      <c r="E333" s="17"/>
      <c r="F333" s="53"/>
      <c r="G333" s="17"/>
      <c r="H333" s="17"/>
      <c r="I333" s="17"/>
      <c r="J333" s="17"/>
      <c r="K333" s="17"/>
      <c r="L333" s="1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ht="15.6" customHeight="1">
      <c r="A334" s="7"/>
      <c r="B334" s="7"/>
      <c r="C334" s="39"/>
      <c r="D334" s="17"/>
      <c r="E334" s="17"/>
      <c r="F334" s="53"/>
      <c r="G334" s="17"/>
      <c r="H334" s="17"/>
      <c r="I334" s="17"/>
      <c r="J334" s="17"/>
      <c r="K334" s="17"/>
      <c r="L334" s="1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ht="15.6" customHeight="1">
      <c r="A335" s="7"/>
      <c r="B335" s="7"/>
      <c r="C335" s="39"/>
      <c r="D335" s="17"/>
      <c r="E335" s="17"/>
      <c r="F335" s="53"/>
      <c r="G335" s="17"/>
      <c r="H335" s="17"/>
      <c r="I335" s="17"/>
      <c r="J335" s="17"/>
      <c r="K335" s="17"/>
      <c r="L335" s="1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ht="15.6" customHeight="1">
      <c r="A336" s="7"/>
      <c r="B336" s="7"/>
      <c r="C336" s="39"/>
      <c r="D336" s="17"/>
      <c r="E336" s="17"/>
      <c r="F336" s="53"/>
      <c r="G336" s="17"/>
      <c r="H336" s="17"/>
      <c r="I336" s="17"/>
      <c r="J336" s="17"/>
      <c r="K336" s="17"/>
      <c r="L336" s="1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ht="15.6" customHeight="1">
      <c r="A337" s="7"/>
      <c r="B337" s="7"/>
      <c r="C337" s="39"/>
      <c r="D337" s="17"/>
      <c r="E337" s="17"/>
      <c r="F337" s="53"/>
      <c r="G337" s="17"/>
      <c r="H337" s="17"/>
      <c r="I337" s="17"/>
      <c r="J337" s="17"/>
      <c r="K337" s="17"/>
      <c r="L337" s="1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ht="15.6" customHeight="1">
      <c r="A338" s="7"/>
      <c r="B338" s="7"/>
      <c r="C338" s="39"/>
      <c r="D338" s="17"/>
      <c r="E338" s="17"/>
      <c r="F338" s="53"/>
      <c r="G338" s="17"/>
      <c r="H338" s="17"/>
      <c r="I338" s="17"/>
      <c r="J338" s="17"/>
      <c r="K338" s="17"/>
      <c r="L338" s="1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ht="15.6" customHeight="1">
      <c r="A339" s="7"/>
      <c r="B339" s="7"/>
      <c r="C339" s="39"/>
      <c r="D339" s="17"/>
      <c r="E339" s="17"/>
      <c r="F339" s="53"/>
      <c r="G339" s="17"/>
      <c r="H339" s="17"/>
      <c r="I339" s="17"/>
      <c r="J339" s="17"/>
      <c r="K339" s="17"/>
      <c r="L339" s="1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ht="15.6" customHeight="1">
      <c r="A340" s="7"/>
      <c r="B340" s="7"/>
      <c r="C340" s="39"/>
      <c r="D340" s="17"/>
      <c r="E340" s="17"/>
      <c r="F340" s="53"/>
      <c r="G340" s="17"/>
      <c r="H340" s="17"/>
      <c r="I340" s="17"/>
      <c r="J340" s="17"/>
      <c r="K340" s="17"/>
      <c r="L340" s="1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ht="15.6" customHeight="1">
      <c r="A341" s="7"/>
      <c r="B341" s="7"/>
      <c r="C341" s="39"/>
      <c r="D341" s="17"/>
      <c r="E341" s="17"/>
      <c r="F341" s="53"/>
      <c r="G341" s="17"/>
      <c r="H341" s="17"/>
      <c r="I341" s="17"/>
      <c r="J341" s="17"/>
      <c r="K341" s="17"/>
      <c r="L341" s="1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ht="15.6" customHeight="1">
      <c r="A342" s="7"/>
      <c r="B342" s="7"/>
      <c r="C342" s="39"/>
      <c r="D342" s="17"/>
      <c r="E342" s="17"/>
      <c r="F342" s="53"/>
      <c r="G342" s="17"/>
      <c r="H342" s="17"/>
      <c r="I342" s="17"/>
      <c r="J342" s="17"/>
      <c r="K342" s="17"/>
      <c r="L342" s="1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ht="15.6" customHeight="1">
      <c r="A343" s="7"/>
      <c r="B343" s="7"/>
      <c r="C343" s="39"/>
      <c r="D343" s="17"/>
      <c r="E343" s="17"/>
      <c r="F343" s="53"/>
      <c r="G343" s="17"/>
      <c r="H343" s="17"/>
      <c r="I343" s="17"/>
      <c r="J343" s="17"/>
      <c r="K343" s="17"/>
      <c r="L343" s="1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ht="15.6" customHeight="1">
      <c r="A344" s="7"/>
      <c r="B344" s="7"/>
      <c r="C344" s="39"/>
      <c r="D344" s="17"/>
      <c r="E344" s="17"/>
      <c r="F344" s="53"/>
      <c r="G344" s="17"/>
      <c r="H344" s="17"/>
      <c r="I344" s="17"/>
      <c r="J344" s="17"/>
      <c r="K344" s="17"/>
      <c r="L344" s="1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ht="15.6" customHeight="1">
      <c r="A345" s="7"/>
      <c r="B345" s="7"/>
      <c r="C345" s="39"/>
      <c r="D345" s="17"/>
      <c r="E345" s="17"/>
      <c r="F345" s="53"/>
      <c r="G345" s="17"/>
      <c r="H345" s="17"/>
      <c r="I345" s="17"/>
      <c r="J345" s="17"/>
      <c r="K345" s="17"/>
      <c r="L345" s="1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ht="15.6" customHeight="1">
      <c r="A346" s="7"/>
      <c r="B346" s="7"/>
      <c r="C346" s="39"/>
      <c r="D346" s="17"/>
      <c r="E346" s="17"/>
      <c r="F346" s="53"/>
      <c r="G346" s="17"/>
      <c r="H346" s="17"/>
      <c r="I346" s="17"/>
      <c r="J346" s="17"/>
      <c r="K346" s="17"/>
      <c r="L346" s="1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ht="15.6" customHeight="1">
      <c r="A347" s="7"/>
      <c r="B347" s="7"/>
      <c r="C347" s="39"/>
      <c r="D347" s="17"/>
      <c r="E347" s="17"/>
      <c r="F347" s="53"/>
      <c r="G347" s="17"/>
      <c r="H347" s="17"/>
      <c r="I347" s="17"/>
      <c r="J347" s="17"/>
      <c r="K347" s="17"/>
      <c r="L347" s="1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ht="15.6" customHeight="1">
      <c r="A348" s="7"/>
      <c r="B348" s="7"/>
      <c r="C348" s="39"/>
      <c r="D348" s="17"/>
      <c r="E348" s="17"/>
      <c r="F348" s="53"/>
      <c r="G348" s="17"/>
      <c r="H348" s="17"/>
      <c r="I348" s="17"/>
      <c r="J348" s="17"/>
      <c r="K348" s="17"/>
      <c r="L348" s="1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ht="15.6" customHeight="1">
      <c r="A349" s="7"/>
      <c r="B349" s="7"/>
      <c r="C349" s="39"/>
      <c r="D349" s="17"/>
      <c r="E349" s="17"/>
      <c r="F349" s="53"/>
      <c r="G349" s="17"/>
      <c r="H349" s="17"/>
      <c r="I349" s="17"/>
      <c r="J349" s="17"/>
      <c r="K349" s="17"/>
      <c r="L349" s="1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ht="15.6" customHeight="1">
      <c r="A350" s="7"/>
      <c r="B350" s="7"/>
      <c r="C350" s="39"/>
      <c r="D350" s="17"/>
      <c r="E350" s="17"/>
      <c r="F350" s="53"/>
      <c r="G350" s="17"/>
      <c r="H350" s="17"/>
      <c r="I350" s="17"/>
      <c r="J350" s="17"/>
      <c r="K350" s="17"/>
      <c r="L350" s="1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ht="15.6" customHeight="1">
      <c r="A351" s="7"/>
      <c r="B351" s="7"/>
      <c r="C351" s="39"/>
      <c r="D351" s="17"/>
      <c r="E351" s="17"/>
      <c r="F351" s="53"/>
      <c r="G351" s="17"/>
      <c r="H351" s="17"/>
      <c r="I351" s="17"/>
      <c r="J351" s="17"/>
      <c r="K351" s="17"/>
      <c r="L351" s="1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ht="15.6" customHeight="1">
      <c r="A352" s="7"/>
      <c r="B352" s="7"/>
      <c r="C352" s="39"/>
      <c r="D352" s="17"/>
      <c r="E352" s="17"/>
      <c r="F352" s="53"/>
      <c r="G352" s="17"/>
      <c r="H352" s="17"/>
      <c r="I352" s="17"/>
      <c r="J352" s="17"/>
      <c r="K352" s="17"/>
      <c r="L352" s="1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ht="15.6" customHeight="1">
      <c r="A353" s="7"/>
      <c r="B353" s="7"/>
      <c r="C353" s="39"/>
      <c r="D353" s="17"/>
      <c r="E353" s="17"/>
      <c r="F353" s="53"/>
      <c r="G353" s="17"/>
      <c r="H353" s="17"/>
      <c r="I353" s="17"/>
      <c r="J353" s="17"/>
      <c r="K353" s="17"/>
      <c r="L353" s="1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ht="15.6" customHeight="1">
      <c r="A354" s="7"/>
      <c r="B354" s="7"/>
      <c r="C354" s="39"/>
      <c r="D354" s="17"/>
      <c r="E354" s="17"/>
      <c r="F354" s="53"/>
      <c r="G354" s="17"/>
      <c r="H354" s="17"/>
      <c r="I354" s="17"/>
      <c r="J354" s="17"/>
      <c r="K354" s="17"/>
      <c r="L354" s="1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ht="15.6" customHeight="1">
      <c r="A355" s="7"/>
      <c r="B355" s="7"/>
      <c r="C355" s="39"/>
      <c r="D355" s="17"/>
      <c r="E355" s="17"/>
      <c r="F355" s="53"/>
      <c r="G355" s="17"/>
      <c r="H355" s="17"/>
      <c r="I355" s="17"/>
      <c r="J355" s="17"/>
      <c r="K355" s="17"/>
      <c r="L355" s="1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ht="15.6" customHeight="1">
      <c r="A356" s="7"/>
      <c r="B356" s="7"/>
      <c r="C356" s="39"/>
      <c r="D356" s="17"/>
      <c r="E356" s="17"/>
      <c r="F356" s="53"/>
      <c r="G356" s="17"/>
      <c r="H356" s="17"/>
      <c r="I356" s="17"/>
      <c r="J356" s="17"/>
      <c r="K356" s="17"/>
      <c r="L356" s="1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ht="15.6" customHeight="1">
      <c r="A357" s="7"/>
      <c r="B357" s="7"/>
      <c r="C357" s="39"/>
      <c r="D357" s="17"/>
      <c r="E357" s="17"/>
      <c r="F357" s="53"/>
      <c r="G357" s="17"/>
      <c r="H357" s="17"/>
      <c r="I357" s="17"/>
      <c r="J357" s="17"/>
      <c r="K357" s="17"/>
      <c r="L357" s="1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ht="15.6" customHeight="1">
      <c r="A358" s="7"/>
      <c r="B358" s="7"/>
      <c r="C358" s="39"/>
      <c r="D358" s="17"/>
      <c r="E358" s="17"/>
      <c r="F358" s="53"/>
      <c r="G358" s="17"/>
      <c r="H358" s="17"/>
      <c r="I358" s="17"/>
      <c r="J358" s="17"/>
      <c r="K358" s="17"/>
      <c r="L358" s="1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ht="15.6" customHeight="1">
      <c r="A359" s="7"/>
      <c r="B359" s="7"/>
      <c r="C359" s="39"/>
      <c r="D359" s="17"/>
      <c r="E359" s="17"/>
      <c r="F359" s="53"/>
      <c r="G359" s="17"/>
      <c r="H359" s="17"/>
      <c r="I359" s="17"/>
      <c r="J359" s="17"/>
      <c r="K359" s="17"/>
      <c r="L359" s="1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ht="15.6" customHeight="1">
      <c r="A360" s="7"/>
      <c r="B360" s="7"/>
      <c r="C360" s="39"/>
      <c r="D360" s="17"/>
      <c r="E360" s="17"/>
      <c r="F360" s="53"/>
      <c r="G360" s="17"/>
      <c r="H360" s="17"/>
      <c r="I360" s="17"/>
      <c r="J360" s="17"/>
      <c r="K360" s="17"/>
      <c r="L360" s="1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ht="15.6" customHeight="1">
      <c r="A361" s="7"/>
      <c r="B361" s="7"/>
      <c r="C361" s="39"/>
      <c r="D361" s="17"/>
      <c r="E361" s="17"/>
      <c r="F361" s="53"/>
      <c r="G361" s="17"/>
      <c r="H361" s="17"/>
      <c r="I361" s="17"/>
      <c r="J361" s="17"/>
      <c r="K361" s="17"/>
      <c r="L361" s="1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ht="15.6" customHeight="1">
      <c r="A362" s="7"/>
      <c r="B362" s="7"/>
      <c r="C362" s="39"/>
      <c r="D362" s="17"/>
      <c r="E362" s="17"/>
      <c r="F362" s="53"/>
      <c r="G362" s="17"/>
      <c r="H362" s="17"/>
      <c r="I362" s="17"/>
      <c r="J362" s="17"/>
      <c r="K362" s="17"/>
      <c r="L362" s="1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ht="15.6" customHeight="1">
      <c r="A363" s="7"/>
      <c r="B363" s="7"/>
      <c r="C363" s="39"/>
      <c r="D363" s="17"/>
      <c r="E363" s="17"/>
      <c r="F363" s="53"/>
      <c r="G363" s="17"/>
      <c r="H363" s="17"/>
      <c r="I363" s="17"/>
      <c r="J363" s="17"/>
      <c r="K363" s="17"/>
      <c r="L363" s="1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ht="15.6" customHeight="1">
      <c r="A364" s="7"/>
      <c r="B364" s="7"/>
      <c r="C364" s="39"/>
      <c r="D364" s="17"/>
      <c r="E364" s="17"/>
      <c r="F364" s="53"/>
      <c r="G364" s="17"/>
      <c r="H364" s="17"/>
      <c r="I364" s="17"/>
      <c r="J364" s="17"/>
      <c r="K364" s="17"/>
      <c r="L364" s="1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ht="15.6" customHeight="1">
      <c r="A365" s="7"/>
      <c r="B365" s="7"/>
      <c r="C365" s="39"/>
      <c r="D365" s="17"/>
      <c r="E365" s="17"/>
      <c r="F365" s="53"/>
      <c r="G365" s="17"/>
      <c r="H365" s="17"/>
      <c r="I365" s="17"/>
      <c r="J365" s="17"/>
      <c r="K365" s="17"/>
      <c r="L365" s="1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ht="15.6" customHeight="1">
      <c r="A366" s="7"/>
      <c r="B366" s="7"/>
      <c r="C366" s="39"/>
      <c r="D366" s="17"/>
      <c r="E366" s="17"/>
      <c r="F366" s="53"/>
      <c r="G366" s="17"/>
      <c r="H366" s="17"/>
      <c r="I366" s="17"/>
      <c r="J366" s="17"/>
      <c r="K366" s="17"/>
      <c r="L366" s="1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ht="15.6" customHeight="1">
      <c r="A367" s="7"/>
      <c r="B367" s="7"/>
      <c r="C367" s="39"/>
      <c r="D367" s="17"/>
      <c r="E367" s="17"/>
      <c r="F367" s="53"/>
      <c r="G367" s="17"/>
      <c r="H367" s="17"/>
      <c r="I367" s="17"/>
      <c r="J367" s="17"/>
      <c r="K367" s="17"/>
      <c r="L367" s="1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ht="15.6" customHeight="1">
      <c r="A368" s="7"/>
      <c r="B368" s="7"/>
      <c r="C368" s="39"/>
      <c r="D368" s="17"/>
      <c r="E368" s="17"/>
      <c r="F368" s="53"/>
      <c r="G368" s="17"/>
      <c r="H368" s="17"/>
      <c r="I368" s="17"/>
      <c r="J368" s="17"/>
      <c r="K368" s="17"/>
      <c r="L368" s="1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ht="15.6" customHeight="1">
      <c r="A369" s="7"/>
      <c r="B369" s="7"/>
      <c r="C369" s="39"/>
      <c r="D369" s="17"/>
      <c r="E369" s="17"/>
      <c r="F369" s="53"/>
      <c r="G369" s="17"/>
      <c r="H369" s="17"/>
      <c r="I369" s="17"/>
      <c r="J369" s="17"/>
      <c r="K369" s="17"/>
      <c r="L369" s="1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ht="15.6" customHeight="1">
      <c r="A370" s="7"/>
      <c r="B370" s="7"/>
      <c r="C370" s="39"/>
      <c r="D370" s="17"/>
      <c r="E370" s="17"/>
      <c r="F370" s="53"/>
      <c r="G370" s="17"/>
      <c r="H370" s="17"/>
      <c r="I370" s="17"/>
      <c r="J370" s="17"/>
      <c r="K370" s="17"/>
      <c r="L370" s="1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ht="15.6" customHeight="1">
      <c r="A371" s="7"/>
      <c r="B371" s="7"/>
      <c r="C371" s="39"/>
      <c r="D371" s="17"/>
      <c r="E371" s="17"/>
      <c r="F371" s="53"/>
      <c r="G371" s="17"/>
      <c r="H371" s="17"/>
      <c r="I371" s="17"/>
      <c r="J371" s="17"/>
      <c r="K371" s="17"/>
      <c r="L371" s="1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ht="15.6" customHeight="1">
      <c r="A372" s="7"/>
      <c r="B372" s="7"/>
      <c r="C372" s="39"/>
      <c r="D372" s="17"/>
      <c r="E372" s="17"/>
      <c r="F372" s="53"/>
      <c r="G372" s="17"/>
      <c r="H372" s="17"/>
      <c r="I372" s="17"/>
      <c r="J372" s="17"/>
      <c r="K372" s="17"/>
      <c r="L372" s="1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ht="15.6" customHeight="1">
      <c r="A373" s="7"/>
      <c r="B373" s="7"/>
      <c r="C373" s="39"/>
      <c r="D373" s="17"/>
      <c r="E373" s="17"/>
      <c r="F373" s="53"/>
      <c r="G373" s="17"/>
      <c r="H373" s="17"/>
      <c r="I373" s="17"/>
      <c r="J373" s="17"/>
      <c r="K373" s="17"/>
      <c r="L373" s="1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ht="15.6" customHeight="1">
      <c r="A374" s="7"/>
      <c r="B374" s="7"/>
      <c r="C374" s="39"/>
      <c r="D374" s="17"/>
      <c r="E374" s="17"/>
      <c r="F374" s="53"/>
      <c r="G374" s="17"/>
      <c r="H374" s="17"/>
      <c r="I374" s="17"/>
      <c r="J374" s="17"/>
      <c r="K374" s="17"/>
      <c r="L374" s="1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ht="15.6" customHeight="1">
      <c r="A375" s="7"/>
      <c r="B375" s="7"/>
      <c r="C375" s="39"/>
      <c r="D375" s="17"/>
      <c r="E375" s="17"/>
      <c r="F375" s="53"/>
      <c r="G375" s="17"/>
      <c r="H375" s="17"/>
      <c r="I375" s="17"/>
      <c r="J375" s="17"/>
      <c r="K375" s="17"/>
      <c r="L375" s="1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ht="15.6" customHeight="1">
      <c r="A376" s="7"/>
      <c r="B376" s="7"/>
      <c r="C376" s="39"/>
      <c r="D376" s="17"/>
      <c r="E376" s="17"/>
      <c r="F376" s="53"/>
      <c r="G376" s="17"/>
      <c r="H376" s="17"/>
      <c r="I376" s="17"/>
      <c r="J376" s="17"/>
      <c r="K376" s="17"/>
      <c r="L376" s="1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ht="15.6" customHeight="1">
      <c r="A377" s="7"/>
      <c r="B377" s="7"/>
      <c r="C377" s="39"/>
      <c r="D377" s="17"/>
      <c r="E377" s="17"/>
      <c r="F377" s="53"/>
      <c r="G377" s="17"/>
      <c r="H377" s="17"/>
      <c r="I377" s="17"/>
      <c r="J377" s="17"/>
      <c r="K377" s="17"/>
      <c r="L377" s="1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ht="15.6" customHeight="1">
      <c r="A378" s="7"/>
      <c r="B378" s="7"/>
      <c r="C378" s="39"/>
      <c r="D378" s="17"/>
      <c r="E378" s="17"/>
      <c r="F378" s="53"/>
      <c r="G378" s="17"/>
      <c r="H378" s="17"/>
      <c r="I378" s="17"/>
      <c r="J378" s="17"/>
      <c r="K378" s="17"/>
      <c r="L378" s="1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ht="15.6" customHeight="1">
      <c r="A379" s="7"/>
      <c r="B379" s="7"/>
      <c r="C379" s="39"/>
      <c r="D379" s="17"/>
      <c r="E379" s="17"/>
      <c r="F379" s="53"/>
      <c r="G379" s="17"/>
      <c r="H379" s="17"/>
      <c r="I379" s="17"/>
      <c r="J379" s="17"/>
      <c r="K379" s="17"/>
      <c r="L379" s="1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ht="15.6" customHeight="1">
      <c r="A380" s="7"/>
      <c r="B380" s="7"/>
      <c r="C380" s="39"/>
      <c r="D380" s="17"/>
      <c r="E380" s="17"/>
      <c r="F380" s="53"/>
      <c r="G380" s="17"/>
      <c r="H380" s="17"/>
      <c r="I380" s="17"/>
      <c r="J380" s="17"/>
      <c r="K380" s="17"/>
      <c r="L380" s="1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ht="15.6" customHeight="1">
      <c r="A381" s="7"/>
      <c r="B381" s="7"/>
      <c r="C381" s="39"/>
      <c r="D381" s="17"/>
      <c r="E381" s="17"/>
      <c r="F381" s="53"/>
      <c r="G381" s="17"/>
      <c r="H381" s="17"/>
      <c r="I381" s="17"/>
      <c r="J381" s="17"/>
      <c r="K381" s="17"/>
      <c r="L381" s="1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ht="15.6" customHeight="1">
      <c r="A382" s="7"/>
      <c r="B382" s="7"/>
      <c r="C382" s="39"/>
      <c r="D382" s="17"/>
      <c r="E382" s="17"/>
      <c r="F382" s="53"/>
      <c r="G382" s="17"/>
      <c r="H382" s="17"/>
      <c r="I382" s="17"/>
      <c r="J382" s="17"/>
      <c r="K382" s="17"/>
      <c r="L382" s="1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ht="15.6" customHeight="1">
      <c r="A383" s="7"/>
      <c r="B383" s="7"/>
      <c r="C383" s="39"/>
      <c r="D383" s="17"/>
      <c r="E383" s="17"/>
      <c r="F383" s="53"/>
      <c r="G383" s="17"/>
      <c r="H383" s="17"/>
      <c r="I383" s="17"/>
      <c r="J383" s="17"/>
      <c r="K383" s="17"/>
      <c r="L383" s="1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ht="15.6" customHeight="1">
      <c r="A384" s="7"/>
      <c r="B384" s="7"/>
      <c r="C384" s="39"/>
      <c r="D384" s="17"/>
      <c r="E384" s="17"/>
      <c r="F384" s="53"/>
      <c r="G384" s="17"/>
      <c r="H384" s="17"/>
      <c r="I384" s="17"/>
      <c r="J384" s="17"/>
      <c r="K384" s="17"/>
      <c r="L384" s="1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ht="15.6" customHeight="1">
      <c r="A385" s="7"/>
      <c r="B385" s="7"/>
      <c r="C385" s="39"/>
      <c r="D385" s="17"/>
      <c r="E385" s="17"/>
      <c r="F385" s="53"/>
      <c r="G385" s="17"/>
      <c r="H385" s="17"/>
      <c r="I385" s="17"/>
      <c r="J385" s="17"/>
      <c r="K385" s="17"/>
      <c r="L385" s="1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ht="15.6" customHeight="1">
      <c r="A386" s="7"/>
      <c r="B386" s="7"/>
      <c r="C386" s="39"/>
      <c r="D386" s="17"/>
      <c r="E386" s="17"/>
      <c r="F386" s="53"/>
      <c r="G386" s="17"/>
      <c r="H386" s="17"/>
      <c r="I386" s="17"/>
      <c r="J386" s="17"/>
      <c r="K386" s="17"/>
      <c r="L386" s="1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ht="15.6" customHeight="1">
      <c r="A387" s="7"/>
      <c r="B387" s="7"/>
      <c r="C387" s="39"/>
      <c r="D387" s="17"/>
      <c r="E387" s="17"/>
      <c r="F387" s="53"/>
      <c r="G387" s="17"/>
      <c r="H387" s="17"/>
      <c r="I387" s="17"/>
      <c r="J387" s="17"/>
      <c r="K387" s="17"/>
      <c r="L387" s="1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ht="15.6" customHeight="1">
      <c r="A388" s="7"/>
      <c r="B388" s="7"/>
      <c r="C388" s="39"/>
      <c r="D388" s="17"/>
      <c r="E388" s="17"/>
      <c r="F388" s="53"/>
      <c r="G388" s="17"/>
      <c r="H388" s="17"/>
      <c r="I388" s="17"/>
      <c r="J388" s="17"/>
      <c r="K388" s="17"/>
      <c r="L388" s="1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ht="15.6" customHeight="1">
      <c r="A389" s="7"/>
      <c r="B389" s="7"/>
      <c r="C389" s="39"/>
      <c r="D389" s="17"/>
      <c r="E389" s="17"/>
      <c r="F389" s="53"/>
      <c r="G389" s="17"/>
      <c r="H389" s="17"/>
      <c r="I389" s="17"/>
      <c r="J389" s="17"/>
      <c r="K389" s="17"/>
      <c r="L389" s="1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ht="15.6" customHeight="1">
      <c r="A390" s="7"/>
      <c r="B390" s="7"/>
      <c r="C390" s="39"/>
      <c r="D390" s="17"/>
      <c r="E390" s="17"/>
      <c r="F390" s="53"/>
      <c r="G390" s="17"/>
      <c r="H390" s="17"/>
      <c r="I390" s="17"/>
      <c r="J390" s="17"/>
      <c r="K390" s="17"/>
      <c r="L390" s="1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ht="15.6" customHeight="1">
      <c r="A391" s="7"/>
      <c r="B391" s="7"/>
      <c r="C391" s="39"/>
      <c r="D391" s="17"/>
      <c r="E391" s="17"/>
      <c r="F391" s="53"/>
      <c r="G391" s="17"/>
      <c r="H391" s="17"/>
      <c r="I391" s="17"/>
      <c r="J391" s="17"/>
      <c r="K391" s="17"/>
      <c r="L391" s="1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ht="15.6" customHeight="1">
      <c r="A392" s="7"/>
      <c r="B392" s="7"/>
      <c r="C392" s="39"/>
      <c r="D392" s="17"/>
      <c r="E392" s="17"/>
      <c r="F392" s="53"/>
      <c r="G392" s="17"/>
      <c r="H392" s="17"/>
      <c r="I392" s="17"/>
      <c r="J392" s="17"/>
      <c r="K392" s="17"/>
      <c r="L392" s="1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ht="15.6" customHeight="1">
      <c r="A393" s="7"/>
      <c r="B393" s="7"/>
      <c r="C393" s="39"/>
      <c r="D393" s="17"/>
      <c r="E393" s="17"/>
      <c r="F393" s="53"/>
      <c r="G393" s="17"/>
      <c r="H393" s="17"/>
      <c r="I393" s="17"/>
      <c r="J393" s="17"/>
      <c r="K393" s="17"/>
      <c r="L393" s="1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ht="15.6" customHeight="1">
      <c r="A394" s="7"/>
      <c r="B394" s="7"/>
      <c r="C394" s="39"/>
      <c r="D394" s="17"/>
      <c r="E394" s="17"/>
      <c r="F394" s="53"/>
      <c r="G394" s="17"/>
      <c r="H394" s="17"/>
      <c r="I394" s="17"/>
      <c r="J394" s="17"/>
      <c r="K394" s="17"/>
      <c r="L394" s="1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ht="15.6" customHeight="1">
      <c r="A395" s="7"/>
      <c r="B395" s="7"/>
      <c r="C395" s="39"/>
      <c r="D395" s="17"/>
      <c r="E395" s="17"/>
      <c r="F395" s="53"/>
      <c r="G395" s="17"/>
      <c r="H395" s="17"/>
      <c r="I395" s="17"/>
      <c r="J395" s="17"/>
      <c r="K395" s="17"/>
      <c r="L395" s="1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ht="15.6" customHeight="1">
      <c r="A396" s="7"/>
      <c r="B396" s="7"/>
      <c r="C396" s="39"/>
      <c r="D396" s="17"/>
      <c r="E396" s="17"/>
      <c r="F396" s="53"/>
      <c r="G396" s="17"/>
      <c r="H396" s="17"/>
      <c r="I396" s="17"/>
      <c r="J396" s="17"/>
      <c r="K396" s="17"/>
      <c r="L396" s="1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ht="15.6" customHeight="1">
      <c r="A397" s="7"/>
      <c r="B397" s="7"/>
      <c r="C397" s="39"/>
      <c r="D397" s="17"/>
      <c r="E397" s="17"/>
      <c r="F397" s="53"/>
      <c r="G397" s="17"/>
      <c r="H397" s="17"/>
      <c r="I397" s="17"/>
      <c r="J397" s="17"/>
      <c r="K397" s="17"/>
      <c r="L397" s="1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ht="15.6" customHeight="1">
      <c r="A398" s="7"/>
      <c r="B398" s="7"/>
      <c r="C398" s="39"/>
      <c r="D398" s="17"/>
      <c r="E398" s="17"/>
      <c r="F398" s="53"/>
      <c r="G398" s="17"/>
      <c r="H398" s="17"/>
      <c r="I398" s="17"/>
      <c r="J398" s="17"/>
      <c r="K398" s="17"/>
      <c r="L398" s="1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ht="15.6" customHeight="1">
      <c r="A399" s="7"/>
      <c r="B399" s="7"/>
      <c r="C399" s="39"/>
      <c r="D399" s="17"/>
      <c r="E399" s="17"/>
      <c r="F399" s="53"/>
      <c r="G399" s="17"/>
      <c r="H399" s="17"/>
      <c r="I399" s="17"/>
      <c r="J399" s="17"/>
      <c r="K399" s="17"/>
      <c r="L399" s="1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ht="15.6" customHeight="1">
      <c r="A400" s="7"/>
      <c r="B400" s="7"/>
      <c r="C400" s="39"/>
      <c r="D400" s="17"/>
      <c r="E400" s="17"/>
      <c r="F400" s="53"/>
      <c r="G400" s="17"/>
      <c r="H400" s="17"/>
      <c r="I400" s="17"/>
      <c r="J400" s="17"/>
      <c r="K400" s="17"/>
      <c r="L400" s="1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ht="15.6" customHeight="1">
      <c r="A401" s="7"/>
      <c r="B401" s="7"/>
      <c r="C401" s="39"/>
      <c r="D401" s="17"/>
      <c r="E401" s="17"/>
      <c r="F401" s="53"/>
      <c r="G401" s="17"/>
      <c r="H401" s="17"/>
      <c r="I401" s="17"/>
      <c r="J401" s="17"/>
      <c r="K401" s="17"/>
      <c r="L401" s="1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ht="15.6" customHeight="1">
      <c r="A402" s="7"/>
      <c r="B402" s="7"/>
      <c r="C402" s="39"/>
      <c r="D402" s="17"/>
      <c r="E402" s="17"/>
      <c r="F402" s="53"/>
      <c r="G402" s="17"/>
      <c r="H402" s="17"/>
      <c r="I402" s="17"/>
      <c r="J402" s="17"/>
      <c r="K402" s="17"/>
      <c r="L402" s="1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ht="15.6" customHeight="1">
      <c r="A403" s="7"/>
      <c r="B403" s="7"/>
      <c r="C403" s="39"/>
      <c r="D403" s="17"/>
      <c r="E403" s="17"/>
      <c r="F403" s="53"/>
      <c r="G403" s="17"/>
      <c r="H403" s="17"/>
      <c r="I403" s="17"/>
      <c r="J403" s="17"/>
      <c r="K403" s="17"/>
      <c r="L403" s="1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ht="15.6" customHeight="1">
      <c r="A404" s="7"/>
      <c r="B404" s="7"/>
      <c r="C404" s="39"/>
      <c r="D404" s="17"/>
      <c r="E404" s="17"/>
      <c r="F404" s="53"/>
      <c r="G404" s="17"/>
      <c r="H404" s="17"/>
      <c r="I404" s="17"/>
      <c r="J404" s="17"/>
      <c r="K404" s="17"/>
      <c r="L404" s="1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ht="15.6" customHeight="1">
      <c r="A405" s="7"/>
      <c r="B405" s="7"/>
      <c r="C405" s="39"/>
      <c r="D405" s="17"/>
      <c r="E405" s="17"/>
      <c r="F405" s="53"/>
      <c r="G405" s="17"/>
      <c r="H405" s="17"/>
      <c r="I405" s="17"/>
      <c r="J405" s="17"/>
      <c r="K405" s="17"/>
      <c r="L405" s="1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ht="15.6" customHeight="1">
      <c r="A406" s="7"/>
      <c r="B406" s="7"/>
      <c r="C406" s="39"/>
      <c r="D406" s="17"/>
      <c r="E406" s="17"/>
      <c r="F406" s="53"/>
      <c r="G406" s="17"/>
      <c r="H406" s="17"/>
      <c r="I406" s="17"/>
      <c r="J406" s="17"/>
      <c r="K406" s="17"/>
      <c r="L406" s="1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ht="15.6" customHeight="1">
      <c r="A407" s="7"/>
      <c r="B407" s="7"/>
      <c r="C407" s="39"/>
      <c r="D407" s="17"/>
      <c r="E407" s="17"/>
      <c r="F407" s="53"/>
      <c r="G407" s="17"/>
      <c r="H407" s="17"/>
      <c r="I407" s="17"/>
      <c r="J407" s="17"/>
      <c r="K407" s="17"/>
      <c r="L407" s="1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ht="15.6" customHeight="1">
      <c r="A408" s="7"/>
      <c r="B408" s="7"/>
      <c r="C408" s="39"/>
      <c r="D408" s="17"/>
      <c r="E408" s="17"/>
      <c r="F408" s="53"/>
      <c r="G408" s="17"/>
      <c r="H408" s="17"/>
      <c r="I408" s="17"/>
      <c r="J408" s="17"/>
      <c r="K408" s="17"/>
      <c r="L408" s="1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ht="15.6" customHeight="1">
      <c r="A409" s="7"/>
      <c r="B409" s="7"/>
      <c r="C409" s="39"/>
      <c r="D409" s="17"/>
      <c r="E409" s="17"/>
      <c r="F409" s="53"/>
      <c r="G409" s="17"/>
      <c r="H409" s="17"/>
      <c r="I409" s="17"/>
      <c r="J409" s="17"/>
      <c r="K409" s="17"/>
      <c r="L409" s="1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ht="15.6" customHeight="1">
      <c r="A410" s="7"/>
      <c r="B410" s="7"/>
      <c r="C410" s="39"/>
      <c r="D410" s="17"/>
      <c r="E410" s="17"/>
      <c r="F410" s="53"/>
      <c r="G410" s="17"/>
      <c r="H410" s="17"/>
      <c r="I410" s="17"/>
      <c r="J410" s="17"/>
      <c r="K410" s="17"/>
      <c r="L410" s="1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ht="15.6" customHeight="1">
      <c r="A411" s="7"/>
      <c r="B411" s="7"/>
      <c r="C411" s="39"/>
      <c r="D411" s="17"/>
      <c r="E411" s="17"/>
      <c r="F411" s="53"/>
      <c r="G411" s="17"/>
      <c r="H411" s="17"/>
      <c r="I411" s="17"/>
      <c r="J411" s="17"/>
      <c r="K411" s="17"/>
      <c r="L411" s="1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ht="15.6" customHeight="1">
      <c r="A412" s="7"/>
      <c r="B412" s="7"/>
      <c r="C412" s="39"/>
      <c r="D412" s="17"/>
      <c r="E412" s="17"/>
      <c r="F412" s="53"/>
      <c r="G412" s="17"/>
      <c r="H412" s="17"/>
      <c r="I412" s="17"/>
      <c r="J412" s="17"/>
      <c r="K412" s="17"/>
      <c r="L412" s="1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ht="15.6" customHeight="1">
      <c r="A413" s="7"/>
      <c r="B413" s="7"/>
      <c r="C413" s="39"/>
      <c r="D413" s="17"/>
      <c r="E413" s="17"/>
      <c r="F413" s="53"/>
      <c r="G413" s="17"/>
      <c r="H413" s="17"/>
      <c r="I413" s="17"/>
      <c r="J413" s="17"/>
      <c r="K413" s="17"/>
      <c r="L413" s="1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ht="15.6" customHeight="1">
      <c r="A414" s="7"/>
      <c r="B414" s="7"/>
      <c r="C414" s="39"/>
      <c r="D414" s="17"/>
      <c r="E414" s="17"/>
      <c r="F414" s="53"/>
      <c r="G414" s="17"/>
      <c r="H414" s="17"/>
      <c r="I414" s="17"/>
      <c r="J414" s="17"/>
      <c r="K414" s="17"/>
      <c r="L414" s="1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ht="15.6" customHeight="1">
      <c r="A415" s="7"/>
      <c r="B415" s="7"/>
      <c r="C415" s="39"/>
      <c r="D415" s="17"/>
      <c r="E415" s="17"/>
      <c r="F415" s="53"/>
      <c r="G415" s="17"/>
      <c r="H415" s="17"/>
      <c r="I415" s="17"/>
      <c r="J415" s="17"/>
      <c r="K415" s="17"/>
      <c r="L415" s="1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ht="15.6" customHeight="1">
      <c r="A416" s="7"/>
      <c r="B416" s="7"/>
      <c r="C416" s="39"/>
      <c r="D416" s="17"/>
      <c r="E416" s="17"/>
      <c r="F416" s="53"/>
      <c r="G416" s="17"/>
      <c r="H416" s="17"/>
      <c r="I416" s="17"/>
      <c r="J416" s="17"/>
      <c r="K416" s="17"/>
      <c r="L416" s="1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ht="15.6" customHeight="1">
      <c r="A417" s="7"/>
      <c r="B417" s="7"/>
      <c r="C417" s="39"/>
      <c r="D417" s="17"/>
      <c r="E417" s="17"/>
      <c r="F417" s="53"/>
      <c r="G417" s="17"/>
      <c r="H417" s="17"/>
      <c r="I417" s="17"/>
      <c r="J417" s="17"/>
      <c r="K417" s="17"/>
      <c r="L417" s="1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ht="15.6" customHeight="1">
      <c r="A418" s="7"/>
      <c r="B418" s="7"/>
      <c r="C418" s="39"/>
      <c r="D418" s="17"/>
      <c r="E418" s="17"/>
      <c r="F418" s="53"/>
      <c r="G418" s="17"/>
      <c r="H418" s="17"/>
      <c r="I418" s="17"/>
      <c r="J418" s="17"/>
      <c r="K418" s="17"/>
      <c r="L418" s="1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ht="15.6" customHeight="1">
      <c r="A419" s="7"/>
      <c r="B419" s="7"/>
      <c r="C419" s="39"/>
      <c r="D419" s="17"/>
      <c r="E419" s="17"/>
      <c r="F419" s="53"/>
      <c r="G419" s="17"/>
      <c r="H419" s="17"/>
      <c r="I419" s="17"/>
      <c r="J419" s="17"/>
      <c r="K419" s="17"/>
      <c r="L419" s="1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ht="15.6" customHeight="1">
      <c r="A420" s="7"/>
      <c r="B420" s="7"/>
      <c r="C420" s="39"/>
      <c r="D420" s="17"/>
      <c r="E420" s="17"/>
      <c r="F420" s="53"/>
      <c r="G420" s="17"/>
      <c r="H420" s="17"/>
      <c r="I420" s="17"/>
      <c r="J420" s="17"/>
      <c r="K420" s="17"/>
      <c r="L420" s="1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ht="15.6" customHeight="1">
      <c r="A421" s="7"/>
      <c r="B421" s="7"/>
      <c r="C421" s="39"/>
      <c r="D421" s="17"/>
      <c r="E421" s="17"/>
      <c r="F421" s="53"/>
      <c r="G421" s="17"/>
      <c r="H421" s="17"/>
      <c r="I421" s="17"/>
      <c r="J421" s="17"/>
      <c r="K421" s="17"/>
      <c r="L421" s="1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ht="15.6" customHeight="1">
      <c r="A422" s="7"/>
      <c r="B422" s="7"/>
      <c r="C422" s="39"/>
      <c r="D422" s="17"/>
      <c r="E422" s="17"/>
      <c r="F422" s="53"/>
      <c r="G422" s="17"/>
      <c r="H422" s="17"/>
      <c r="I422" s="17"/>
      <c r="J422" s="17"/>
      <c r="K422" s="17"/>
      <c r="L422" s="1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ht="15.6" customHeight="1">
      <c r="A423" s="7"/>
      <c r="B423" s="7"/>
      <c r="C423" s="39"/>
      <c r="D423" s="17"/>
      <c r="E423" s="17"/>
      <c r="F423" s="53"/>
      <c r="G423" s="17"/>
      <c r="H423" s="17"/>
      <c r="I423" s="17"/>
      <c r="J423" s="17"/>
      <c r="K423" s="17"/>
      <c r="L423" s="1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ht="15.6" customHeight="1">
      <c r="A424" s="7"/>
      <c r="B424" s="7"/>
      <c r="C424" s="39"/>
      <c r="D424" s="17"/>
      <c r="E424" s="17"/>
      <c r="F424" s="53"/>
      <c r="G424" s="17"/>
      <c r="H424" s="17"/>
      <c r="I424" s="17"/>
      <c r="J424" s="17"/>
      <c r="K424" s="17"/>
      <c r="L424" s="1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ht="15.6" customHeight="1">
      <c r="A425" s="7"/>
      <c r="B425" s="7"/>
      <c r="C425" s="39"/>
      <c r="D425" s="17"/>
      <c r="E425" s="17"/>
      <c r="F425" s="53"/>
      <c r="G425" s="17"/>
      <c r="H425" s="17"/>
      <c r="I425" s="17"/>
      <c r="J425" s="17"/>
      <c r="K425" s="17"/>
      <c r="L425" s="1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ht="15.6" customHeight="1">
      <c r="A426" s="7"/>
      <c r="B426" s="7"/>
      <c r="C426" s="39"/>
      <c r="D426" s="17"/>
      <c r="E426" s="17"/>
      <c r="F426" s="53"/>
      <c r="G426" s="17"/>
      <c r="H426" s="17"/>
      <c r="I426" s="17"/>
      <c r="J426" s="17"/>
      <c r="K426" s="17"/>
      <c r="L426" s="1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ht="15.6" customHeight="1">
      <c r="A427" s="7"/>
      <c r="B427" s="7"/>
      <c r="C427" s="39"/>
      <c r="D427" s="17"/>
      <c r="E427" s="17"/>
      <c r="F427" s="53"/>
      <c r="G427" s="17"/>
      <c r="H427" s="17"/>
      <c r="I427" s="17"/>
      <c r="J427" s="17"/>
      <c r="K427" s="17"/>
      <c r="L427" s="1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ht="15.6" customHeight="1">
      <c r="A428" s="7"/>
      <c r="B428" s="7"/>
      <c r="C428" s="39"/>
      <c r="D428" s="17"/>
      <c r="E428" s="17"/>
      <c r="F428" s="53"/>
      <c r="G428" s="17"/>
      <c r="H428" s="17"/>
      <c r="I428" s="17"/>
      <c r="J428" s="17"/>
      <c r="K428" s="17"/>
      <c r="L428" s="1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ht="15.6" customHeight="1">
      <c r="A429" s="7"/>
      <c r="B429" s="7"/>
      <c r="C429" s="39"/>
      <c r="D429" s="17"/>
      <c r="E429" s="17"/>
      <c r="F429" s="53"/>
      <c r="G429" s="17"/>
      <c r="H429" s="17"/>
      <c r="I429" s="17"/>
      <c r="J429" s="17"/>
      <c r="K429" s="17"/>
      <c r="L429" s="1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ht="15.6" customHeight="1">
      <c r="A430" s="7"/>
      <c r="B430" s="7"/>
      <c r="C430" s="39"/>
      <c r="D430" s="17"/>
      <c r="E430" s="17"/>
      <c r="F430" s="53"/>
      <c r="G430" s="17"/>
      <c r="H430" s="17"/>
      <c r="I430" s="17"/>
      <c r="J430" s="17"/>
      <c r="K430" s="17"/>
      <c r="L430" s="1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ht="15.6" customHeight="1">
      <c r="A431" s="7"/>
      <c r="B431" s="7"/>
      <c r="C431" s="39"/>
      <c r="D431" s="17"/>
      <c r="E431" s="17"/>
      <c r="F431" s="53"/>
      <c r="G431" s="17"/>
      <c r="H431" s="17"/>
      <c r="I431" s="17"/>
      <c r="J431" s="17"/>
      <c r="K431" s="17"/>
      <c r="L431" s="1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ht="15.6" customHeight="1">
      <c r="A432" s="7"/>
      <c r="B432" s="7"/>
      <c r="C432" s="39"/>
      <c r="D432" s="17"/>
      <c r="E432" s="17"/>
      <c r="F432" s="53"/>
      <c r="G432" s="17"/>
      <c r="H432" s="17"/>
      <c r="I432" s="17"/>
      <c r="J432" s="17"/>
      <c r="K432" s="17"/>
      <c r="L432" s="1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ht="15.6" customHeight="1">
      <c r="A433" s="7"/>
      <c r="B433" s="7"/>
      <c r="C433" s="39"/>
      <c r="D433" s="17"/>
      <c r="E433" s="17"/>
      <c r="F433" s="53"/>
      <c r="G433" s="17"/>
      <c r="H433" s="17"/>
      <c r="I433" s="17"/>
      <c r="J433" s="17"/>
      <c r="K433" s="17"/>
      <c r="L433" s="1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ht="15.6" customHeight="1">
      <c r="A434" s="7"/>
      <c r="B434" s="7"/>
      <c r="C434" s="39"/>
      <c r="D434" s="17"/>
      <c r="E434" s="17"/>
      <c r="F434" s="53"/>
      <c r="G434" s="17"/>
      <c r="H434" s="17"/>
      <c r="I434" s="17"/>
      <c r="J434" s="17"/>
      <c r="K434" s="17"/>
      <c r="L434" s="1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ht="15.6" customHeight="1">
      <c r="A435" s="7"/>
      <c r="B435" s="7"/>
      <c r="C435" s="39"/>
      <c r="D435" s="17"/>
      <c r="E435" s="17"/>
      <c r="F435" s="53"/>
      <c r="G435" s="17"/>
      <c r="H435" s="17"/>
      <c r="I435" s="17"/>
      <c r="J435" s="17"/>
      <c r="K435" s="17"/>
      <c r="L435" s="1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ht="15.6" customHeight="1">
      <c r="A436" s="7"/>
      <c r="B436" s="7"/>
      <c r="C436" s="39"/>
      <c r="D436" s="17"/>
      <c r="E436" s="17"/>
      <c r="F436" s="53"/>
      <c r="G436" s="17"/>
      <c r="H436" s="17"/>
      <c r="I436" s="17"/>
      <c r="J436" s="17"/>
      <c r="K436" s="17"/>
      <c r="L436" s="1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ht="15.6" customHeight="1">
      <c r="A437" s="7"/>
      <c r="B437" s="7"/>
      <c r="C437" s="39"/>
      <c r="D437" s="17"/>
      <c r="E437" s="17"/>
      <c r="F437" s="53"/>
      <c r="G437" s="17"/>
      <c r="H437" s="17"/>
      <c r="I437" s="17"/>
      <c r="J437" s="17"/>
      <c r="K437" s="17"/>
      <c r="L437" s="1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ht="15.6" customHeight="1">
      <c r="A438" s="7"/>
      <c r="B438" s="7"/>
      <c r="C438" s="39"/>
      <c r="D438" s="17"/>
      <c r="E438" s="17"/>
      <c r="F438" s="53"/>
      <c r="G438" s="17"/>
      <c r="H438" s="17"/>
      <c r="I438" s="17"/>
      <c r="J438" s="17"/>
      <c r="K438" s="17"/>
      <c r="L438" s="1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ht="15.6" customHeight="1">
      <c r="A439" s="7"/>
      <c r="B439" s="7"/>
      <c r="C439" s="39"/>
      <c r="D439" s="17"/>
      <c r="E439" s="17"/>
      <c r="F439" s="53"/>
      <c r="G439" s="17"/>
      <c r="H439" s="17"/>
      <c r="I439" s="17"/>
      <c r="J439" s="17"/>
      <c r="K439" s="17"/>
      <c r="L439" s="1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ht="15.6" customHeight="1">
      <c r="A440" s="7"/>
      <c r="B440" s="7"/>
      <c r="C440" s="39"/>
      <c r="D440" s="17"/>
      <c r="E440" s="17"/>
      <c r="F440" s="53"/>
      <c r="G440" s="17"/>
      <c r="H440" s="17"/>
      <c r="I440" s="17"/>
      <c r="J440" s="17"/>
      <c r="K440" s="17"/>
      <c r="L440" s="1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ht="15.6" customHeight="1">
      <c r="A441" s="7"/>
      <c r="B441" s="7"/>
      <c r="C441" s="39"/>
      <c r="D441" s="17"/>
      <c r="E441" s="17"/>
      <c r="F441" s="53"/>
      <c r="G441" s="17"/>
      <c r="H441" s="17"/>
      <c r="I441" s="17"/>
      <c r="J441" s="17"/>
      <c r="K441" s="17"/>
      <c r="L441" s="1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ht="15.6" customHeight="1">
      <c r="A442" s="7"/>
      <c r="B442" s="7"/>
      <c r="C442" s="39"/>
      <c r="D442" s="17"/>
      <c r="E442" s="17"/>
      <c r="F442" s="53"/>
      <c r="G442" s="17"/>
      <c r="H442" s="17"/>
      <c r="I442" s="17"/>
      <c r="J442" s="17"/>
      <c r="K442" s="17"/>
      <c r="L442" s="1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ht="15.6" customHeight="1">
      <c r="A443" s="7"/>
      <c r="B443" s="7"/>
      <c r="C443" s="39"/>
      <c r="D443" s="17"/>
      <c r="E443" s="17"/>
      <c r="F443" s="53"/>
      <c r="G443" s="17"/>
      <c r="H443" s="17"/>
      <c r="I443" s="17"/>
      <c r="J443" s="17"/>
      <c r="K443" s="17"/>
      <c r="L443" s="1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ht="15.6" customHeight="1">
      <c r="A444" s="7"/>
      <c r="B444" s="7"/>
      <c r="C444" s="39"/>
      <c r="D444" s="17"/>
      <c r="E444" s="17"/>
      <c r="F444" s="53"/>
      <c r="G444" s="17"/>
      <c r="H444" s="17"/>
      <c r="I444" s="17"/>
      <c r="J444" s="17"/>
      <c r="K444" s="17"/>
      <c r="L444" s="1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ht="15.6" customHeight="1">
      <c r="A445" s="7"/>
      <c r="B445" s="7"/>
      <c r="C445" s="39"/>
      <c r="D445" s="17"/>
      <c r="E445" s="17"/>
      <c r="F445" s="53"/>
      <c r="G445" s="17"/>
      <c r="H445" s="17"/>
      <c r="I445" s="17"/>
      <c r="J445" s="17"/>
      <c r="K445" s="17"/>
      <c r="L445" s="1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ht="15.6" customHeight="1">
      <c r="A446" s="7"/>
      <c r="B446" s="7"/>
      <c r="C446" s="39"/>
      <c r="D446" s="17"/>
      <c r="E446" s="17"/>
      <c r="F446" s="53"/>
      <c r="G446" s="17"/>
      <c r="H446" s="17"/>
      <c r="I446" s="17"/>
      <c r="J446" s="17"/>
      <c r="K446" s="17"/>
      <c r="L446" s="1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ht="15.6" customHeight="1">
      <c r="A447" s="7"/>
      <c r="B447" s="7"/>
      <c r="C447" s="39"/>
      <c r="D447" s="17"/>
      <c r="E447" s="17"/>
      <c r="F447" s="53"/>
      <c r="G447" s="17"/>
      <c r="H447" s="17"/>
      <c r="I447" s="17"/>
      <c r="J447" s="17"/>
      <c r="K447" s="17"/>
      <c r="L447" s="1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ht="15.6" customHeight="1">
      <c r="A448" s="7"/>
      <c r="B448" s="7"/>
      <c r="C448" s="39"/>
      <c r="D448" s="17"/>
      <c r="E448" s="17"/>
      <c r="F448" s="53"/>
      <c r="G448" s="17"/>
      <c r="H448" s="17"/>
      <c r="I448" s="17"/>
      <c r="J448" s="17"/>
      <c r="K448" s="17"/>
      <c r="L448" s="1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ht="15.6" customHeight="1">
      <c r="A449" s="7"/>
      <c r="B449" s="7"/>
      <c r="C449" s="39"/>
      <c r="D449" s="17"/>
      <c r="E449" s="17"/>
      <c r="F449" s="53"/>
      <c r="G449" s="17"/>
      <c r="H449" s="17"/>
      <c r="I449" s="17"/>
      <c r="J449" s="17"/>
      <c r="K449" s="17"/>
      <c r="L449" s="1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ht="15.6" customHeight="1">
      <c r="A450" s="7"/>
      <c r="B450" s="7"/>
      <c r="C450" s="39"/>
      <c r="D450" s="17"/>
      <c r="E450" s="17"/>
      <c r="F450" s="53"/>
      <c r="G450" s="17"/>
      <c r="H450" s="17"/>
      <c r="I450" s="17"/>
      <c r="J450" s="17"/>
      <c r="K450" s="17"/>
      <c r="L450" s="1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ht="15.6" customHeight="1">
      <c r="A451" s="7"/>
      <c r="B451" s="7"/>
      <c r="C451" s="39"/>
      <c r="D451" s="17"/>
      <c r="E451" s="17"/>
      <c r="F451" s="53"/>
      <c r="G451" s="17"/>
      <c r="H451" s="17"/>
      <c r="I451" s="17"/>
      <c r="J451" s="17"/>
      <c r="K451" s="17"/>
      <c r="L451" s="1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ht="15.6" customHeight="1">
      <c r="A452" s="7"/>
      <c r="B452" s="7"/>
      <c r="C452" s="39"/>
      <c r="D452" s="17"/>
      <c r="E452" s="17"/>
      <c r="F452" s="53"/>
      <c r="G452" s="17"/>
      <c r="H452" s="17"/>
      <c r="I452" s="17"/>
      <c r="J452" s="17"/>
      <c r="K452" s="17"/>
      <c r="L452" s="1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ht="15.6" customHeight="1">
      <c r="A453" s="7"/>
      <c r="B453" s="7"/>
      <c r="C453" s="39"/>
      <c r="D453" s="17"/>
      <c r="E453" s="17"/>
      <c r="F453" s="53"/>
      <c r="G453" s="17"/>
      <c r="H453" s="17"/>
      <c r="I453" s="17"/>
      <c r="J453" s="17"/>
      <c r="K453" s="17"/>
      <c r="L453" s="1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ht="15.6" customHeight="1">
      <c r="A454" s="7"/>
      <c r="B454" s="7"/>
      <c r="C454" s="39"/>
      <c r="D454" s="17"/>
      <c r="E454" s="17"/>
      <c r="F454" s="53"/>
      <c r="G454" s="17"/>
      <c r="H454" s="17"/>
      <c r="I454" s="17"/>
      <c r="J454" s="17"/>
      <c r="K454" s="17"/>
      <c r="L454" s="1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ht="15.6" customHeight="1">
      <c r="A455" s="7"/>
      <c r="B455" s="7"/>
      <c r="C455" s="39"/>
      <c r="D455" s="17"/>
      <c r="E455" s="17"/>
      <c r="F455" s="53"/>
      <c r="G455" s="17"/>
      <c r="H455" s="17"/>
      <c r="I455" s="17"/>
      <c r="J455" s="17"/>
      <c r="K455" s="17"/>
      <c r="L455" s="1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ht="15.6" customHeight="1">
      <c r="A456" s="7"/>
      <c r="B456" s="7"/>
      <c r="C456" s="39"/>
      <c r="D456" s="17"/>
      <c r="E456" s="17"/>
      <c r="F456" s="53"/>
      <c r="G456" s="17"/>
      <c r="H456" s="17"/>
      <c r="I456" s="17"/>
      <c r="J456" s="17"/>
      <c r="K456" s="17"/>
      <c r="L456" s="1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ht="15.6" customHeight="1">
      <c r="A457" s="7"/>
      <c r="B457" s="7"/>
      <c r="C457" s="39"/>
      <c r="D457" s="17"/>
      <c r="E457" s="17"/>
      <c r="F457" s="53"/>
      <c r="G457" s="17"/>
      <c r="H457" s="17"/>
      <c r="I457" s="17"/>
      <c r="J457" s="17"/>
      <c r="K457" s="17"/>
      <c r="L457" s="1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ht="15.6" customHeight="1">
      <c r="A458" s="7"/>
      <c r="B458" s="7"/>
      <c r="C458" s="39"/>
      <c r="D458" s="17"/>
      <c r="E458" s="17"/>
      <c r="F458" s="53"/>
      <c r="G458" s="17"/>
      <c r="H458" s="17"/>
      <c r="I458" s="17"/>
      <c r="J458" s="17"/>
      <c r="K458" s="17"/>
      <c r="L458" s="1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ht="15.6" customHeight="1">
      <c r="A459" s="7"/>
      <c r="B459" s="7"/>
      <c r="C459" s="39"/>
      <c r="D459" s="17"/>
      <c r="E459" s="17"/>
      <c r="F459" s="53"/>
      <c r="G459" s="17"/>
      <c r="H459" s="17"/>
      <c r="I459" s="17"/>
      <c r="J459" s="17"/>
      <c r="K459" s="17"/>
      <c r="L459" s="1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ht="15.6" customHeight="1">
      <c r="A460" s="7"/>
      <c r="B460" s="7"/>
      <c r="C460" s="39"/>
      <c r="D460" s="17"/>
      <c r="E460" s="17"/>
      <c r="F460" s="53"/>
      <c r="G460" s="17"/>
      <c r="H460" s="17"/>
      <c r="I460" s="17"/>
      <c r="J460" s="17"/>
      <c r="K460" s="17"/>
      <c r="L460" s="1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ht="15.6" customHeight="1">
      <c r="A461" s="7"/>
      <c r="B461" s="7"/>
      <c r="C461" s="39"/>
      <c r="D461" s="17"/>
      <c r="E461" s="17"/>
      <c r="F461" s="53"/>
      <c r="G461" s="17"/>
      <c r="H461" s="17"/>
      <c r="I461" s="17"/>
      <c r="J461" s="17"/>
      <c r="K461" s="17"/>
      <c r="L461" s="1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ht="15.6" customHeight="1">
      <c r="A462" s="7"/>
      <c r="B462" s="7"/>
      <c r="C462" s="39"/>
      <c r="D462" s="17"/>
      <c r="E462" s="17"/>
      <c r="F462" s="53"/>
      <c r="G462" s="17"/>
      <c r="H462" s="17"/>
      <c r="I462" s="17"/>
      <c r="J462" s="17"/>
      <c r="K462" s="17"/>
      <c r="L462" s="1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ht="15.6" customHeight="1">
      <c r="A463" s="7"/>
      <c r="B463" s="7"/>
      <c r="C463" s="39"/>
      <c r="D463" s="17"/>
      <c r="E463" s="17"/>
      <c r="F463" s="53"/>
      <c r="G463" s="17"/>
      <c r="H463" s="17"/>
      <c r="I463" s="17"/>
      <c r="J463" s="17"/>
      <c r="K463" s="17"/>
      <c r="L463" s="1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ht="15.6" customHeight="1">
      <c r="A464" s="7"/>
      <c r="B464" s="7"/>
      <c r="C464" s="39"/>
      <c r="D464" s="17"/>
      <c r="E464" s="17"/>
      <c r="F464" s="53"/>
      <c r="G464" s="17"/>
      <c r="H464" s="17"/>
      <c r="I464" s="17"/>
      <c r="J464" s="17"/>
      <c r="K464" s="17"/>
      <c r="L464" s="1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ht="15.6" customHeight="1">
      <c r="A465" s="7"/>
      <c r="B465" s="7"/>
      <c r="C465" s="39"/>
      <c r="D465" s="17"/>
      <c r="E465" s="17"/>
      <c r="F465" s="53"/>
      <c r="G465" s="17"/>
      <c r="H465" s="17"/>
      <c r="I465" s="17"/>
      <c r="J465" s="17"/>
      <c r="K465" s="17"/>
      <c r="L465" s="1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ht="15.6" customHeight="1">
      <c r="A466" s="7"/>
      <c r="B466" s="7"/>
      <c r="C466" s="39"/>
      <c r="D466" s="17"/>
      <c r="E466" s="17"/>
      <c r="F466" s="53"/>
      <c r="G466" s="17"/>
      <c r="H466" s="17"/>
      <c r="I466" s="17"/>
      <c r="J466" s="17"/>
      <c r="K466" s="17"/>
      <c r="L466" s="1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ht="15.6" customHeight="1">
      <c r="A467" s="7"/>
      <c r="B467" s="7"/>
      <c r="C467" s="39"/>
      <c r="D467" s="17"/>
      <c r="E467" s="17"/>
      <c r="F467" s="53"/>
      <c r="G467" s="17"/>
      <c r="H467" s="17"/>
      <c r="I467" s="17"/>
      <c r="J467" s="17"/>
      <c r="K467" s="17"/>
      <c r="L467" s="1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ht="15.6" customHeight="1">
      <c r="A468" s="7"/>
      <c r="B468" s="7"/>
      <c r="C468" s="39"/>
      <c r="D468" s="17"/>
      <c r="E468" s="17"/>
      <c r="F468" s="53"/>
      <c r="G468" s="17"/>
      <c r="H468" s="17"/>
      <c r="I468" s="17"/>
      <c r="J468" s="17"/>
      <c r="K468" s="17"/>
      <c r="L468" s="1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ht="15.6" customHeight="1">
      <c r="A469" s="7"/>
      <c r="B469" s="7"/>
      <c r="C469" s="39"/>
      <c r="D469" s="17"/>
      <c r="E469" s="17"/>
      <c r="F469" s="53"/>
      <c r="G469" s="17"/>
      <c r="H469" s="17"/>
      <c r="I469" s="17"/>
      <c r="J469" s="17"/>
      <c r="K469" s="17"/>
      <c r="L469" s="1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ht="15.6" customHeight="1">
      <c r="A470" s="7"/>
      <c r="B470" s="7"/>
      <c r="C470" s="39"/>
      <c r="D470" s="17"/>
      <c r="E470" s="17"/>
      <c r="F470" s="53"/>
      <c r="G470" s="17"/>
      <c r="H470" s="17"/>
      <c r="I470" s="17"/>
      <c r="J470" s="17"/>
      <c r="K470" s="17"/>
      <c r="L470" s="1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ht="15.6" customHeight="1">
      <c r="A471" s="7"/>
      <c r="B471" s="7"/>
      <c r="C471" s="39"/>
      <c r="D471" s="17"/>
      <c r="E471" s="17"/>
      <c r="F471" s="53"/>
      <c r="G471" s="17"/>
      <c r="H471" s="17"/>
      <c r="I471" s="17"/>
      <c r="J471" s="17"/>
      <c r="K471" s="17"/>
      <c r="L471" s="1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ht="15.6" customHeight="1">
      <c r="A472" s="7"/>
      <c r="B472" s="7"/>
      <c r="C472" s="39"/>
      <c r="D472" s="17"/>
      <c r="E472" s="17"/>
      <c r="F472" s="53"/>
      <c r="G472" s="17"/>
      <c r="H472" s="17"/>
      <c r="I472" s="17"/>
      <c r="J472" s="17"/>
      <c r="K472" s="17"/>
      <c r="L472" s="1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ht="15.6" customHeight="1">
      <c r="A473" s="7"/>
      <c r="B473" s="7"/>
      <c r="C473" s="39"/>
      <c r="D473" s="17"/>
      <c r="E473" s="17"/>
      <c r="F473" s="53"/>
      <c r="G473" s="17"/>
      <c r="H473" s="17"/>
      <c r="I473" s="17"/>
      <c r="J473" s="17"/>
      <c r="K473" s="17"/>
      <c r="L473" s="1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ht="15.6" customHeight="1">
      <c r="A474" s="7"/>
      <c r="B474" s="7"/>
      <c r="C474" s="39"/>
      <c r="D474" s="17"/>
      <c r="E474" s="17"/>
      <c r="F474" s="53"/>
      <c r="G474" s="17"/>
      <c r="H474" s="17"/>
      <c r="I474" s="17"/>
      <c r="J474" s="17"/>
      <c r="K474" s="17"/>
      <c r="L474" s="1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ht="15.6" customHeight="1">
      <c r="A475" s="7"/>
      <c r="B475" s="7"/>
      <c r="C475" s="39"/>
      <c r="D475" s="17"/>
      <c r="E475" s="17"/>
      <c r="F475" s="53"/>
      <c r="G475" s="17"/>
      <c r="H475" s="17"/>
      <c r="I475" s="17"/>
      <c r="J475" s="17"/>
      <c r="K475" s="17"/>
      <c r="L475" s="1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ht="15.6" customHeight="1">
      <c r="A476" s="7"/>
      <c r="B476" s="7"/>
      <c r="C476" s="39"/>
      <c r="D476" s="17"/>
      <c r="E476" s="17"/>
      <c r="F476" s="53"/>
      <c r="G476" s="17"/>
      <c r="H476" s="17"/>
      <c r="I476" s="17"/>
      <c r="J476" s="17"/>
      <c r="K476" s="17"/>
      <c r="L476" s="1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ht="15.6" customHeight="1">
      <c r="A477" s="7"/>
      <c r="B477" s="7"/>
      <c r="C477" s="39"/>
      <c r="D477" s="17"/>
      <c r="E477" s="17"/>
      <c r="F477" s="53"/>
      <c r="G477" s="17"/>
      <c r="H477" s="17"/>
      <c r="I477" s="17"/>
      <c r="J477" s="17"/>
      <c r="K477" s="17"/>
      <c r="L477" s="1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ht="15.6" customHeight="1">
      <c r="A478" s="7"/>
      <c r="B478" s="7"/>
      <c r="C478" s="39"/>
      <c r="D478" s="17"/>
      <c r="E478" s="17"/>
      <c r="F478" s="53"/>
      <c r="G478" s="17"/>
      <c r="H478" s="17"/>
      <c r="I478" s="17"/>
      <c r="J478" s="17"/>
      <c r="K478" s="17"/>
      <c r="L478" s="1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ht="15.6" customHeight="1">
      <c r="A479" s="7"/>
      <c r="B479" s="7"/>
      <c r="C479" s="39"/>
      <c r="D479" s="17"/>
      <c r="E479" s="17"/>
      <c r="F479" s="53"/>
      <c r="G479" s="17"/>
      <c r="H479" s="17"/>
      <c r="I479" s="17"/>
      <c r="J479" s="17"/>
      <c r="K479" s="17"/>
      <c r="L479" s="1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ht="15.6" customHeight="1">
      <c r="A480" s="7"/>
      <c r="B480" s="7"/>
      <c r="C480" s="39"/>
      <c r="D480" s="17"/>
      <c r="E480" s="17"/>
      <c r="F480" s="53"/>
      <c r="G480" s="17"/>
      <c r="H480" s="17"/>
      <c r="I480" s="17"/>
      <c r="J480" s="17"/>
      <c r="K480" s="17"/>
      <c r="L480" s="1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ht="15.6" customHeight="1">
      <c r="A481" s="7"/>
      <c r="B481" s="7"/>
      <c r="C481" s="39"/>
      <c r="D481" s="17"/>
      <c r="E481" s="17"/>
      <c r="F481" s="53"/>
      <c r="G481" s="17"/>
      <c r="H481" s="17"/>
      <c r="I481" s="17"/>
      <c r="J481" s="17"/>
      <c r="K481" s="17"/>
      <c r="L481" s="1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ht="15.6" customHeight="1">
      <c r="A482" s="7"/>
      <c r="B482" s="7"/>
      <c r="C482" s="39"/>
      <c r="D482" s="17"/>
      <c r="E482" s="17"/>
      <c r="F482" s="53"/>
      <c r="G482" s="17"/>
      <c r="H482" s="17"/>
      <c r="I482" s="17"/>
      <c r="J482" s="17"/>
      <c r="K482" s="17"/>
      <c r="L482" s="1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ht="15.6" customHeight="1">
      <c r="A483" s="7"/>
      <c r="B483" s="7"/>
      <c r="C483" s="39"/>
      <c r="D483" s="17"/>
      <c r="E483" s="17"/>
      <c r="F483" s="53"/>
      <c r="G483" s="17"/>
      <c r="H483" s="17"/>
      <c r="I483" s="17"/>
      <c r="J483" s="17"/>
      <c r="K483" s="17"/>
      <c r="L483" s="1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ht="15.6" customHeight="1">
      <c r="A484" s="7"/>
      <c r="B484" s="7"/>
      <c r="C484" s="39"/>
      <c r="D484" s="17"/>
      <c r="E484" s="17"/>
      <c r="F484" s="53"/>
      <c r="G484" s="17"/>
      <c r="H484" s="17"/>
      <c r="I484" s="17"/>
      <c r="J484" s="17"/>
      <c r="K484" s="17"/>
      <c r="L484" s="1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ht="15.6" customHeight="1">
      <c r="A485" s="7"/>
      <c r="B485" s="7"/>
      <c r="C485" s="39"/>
      <c r="D485" s="17"/>
      <c r="E485" s="17"/>
      <c r="F485" s="53"/>
      <c r="G485" s="17"/>
      <c r="H485" s="17"/>
      <c r="I485" s="17"/>
      <c r="J485" s="17"/>
      <c r="K485" s="17"/>
      <c r="L485" s="1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ht="15.6" customHeight="1">
      <c r="A486" s="7"/>
      <c r="B486" s="7"/>
      <c r="C486" s="39"/>
      <c r="D486" s="17"/>
      <c r="E486" s="17"/>
      <c r="F486" s="53"/>
      <c r="G486" s="17"/>
      <c r="H486" s="17"/>
      <c r="I486" s="17"/>
      <c r="J486" s="17"/>
      <c r="K486" s="17"/>
      <c r="L486" s="1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ht="15.6" customHeight="1">
      <c r="A487" s="7"/>
      <c r="B487" s="7"/>
      <c r="C487" s="39"/>
      <c r="D487" s="17"/>
      <c r="E487" s="17"/>
      <c r="F487" s="53"/>
      <c r="G487" s="17"/>
      <c r="H487" s="17"/>
      <c r="I487" s="17"/>
      <c r="J487" s="17"/>
      <c r="K487" s="17"/>
      <c r="L487" s="1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ht="15.6" customHeight="1">
      <c r="A488" s="7"/>
      <c r="B488" s="7"/>
      <c r="C488" s="39"/>
      <c r="D488" s="17"/>
      <c r="E488" s="17"/>
      <c r="F488" s="53"/>
      <c r="G488" s="17"/>
      <c r="H488" s="17"/>
      <c r="I488" s="17"/>
      <c r="J488" s="17"/>
      <c r="K488" s="17"/>
      <c r="L488" s="1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ht="15.6" customHeight="1">
      <c r="A489" s="7"/>
      <c r="B489" s="7"/>
      <c r="C489" s="39"/>
      <c r="D489" s="17"/>
      <c r="E489" s="17"/>
      <c r="F489" s="53"/>
      <c r="G489" s="17"/>
      <c r="H489" s="17"/>
      <c r="I489" s="17"/>
      <c r="J489" s="17"/>
      <c r="K489" s="17"/>
      <c r="L489" s="1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ht="15.6" customHeight="1">
      <c r="A490" s="7"/>
      <c r="B490" s="7"/>
      <c r="C490" s="39"/>
      <c r="D490" s="17"/>
      <c r="E490" s="17"/>
      <c r="F490" s="53"/>
      <c r="G490" s="17"/>
      <c r="H490" s="17"/>
      <c r="I490" s="17"/>
      <c r="J490" s="17"/>
      <c r="K490" s="17"/>
      <c r="L490" s="1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ht="15.6" customHeight="1">
      <c r="A491" s="7"/>
      <c r="B491" s="7"/>
      <c r="C491" s="39"/>
      <c r="D491" s="17"/>
      <c r="E491" s="17"/>
      <c r="F491" s="53"/>
      <c r="G491" s="17"/>
      <c r="H491" s="17"/>
      <c r="I491" s="17"/>
      <c r="J491" s="17"/>
      <c r="K491" s="17"/>
      <c r="L491" s="1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ht="15.6" customHeight="1">
      <c r="A492" s="7"/>
      <c r="B492" s="7"/>
      <c r="C492" s="39"/>
      <c r="D492" s="17"/>
      <c r="E492" s="17"/>
      <c r="F492" s="53"/>
      <c r="G492" s="17"/>
      <c r="H492" s="17"/>
      <c r="I492" s="17"/>
      <c r="J492" s="17"/>
      <c r="K492" s="17"/>
      <c r="L492" s="1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ht="15.6" customHeight="1">
      <c r="A493" s="7"/>
      <c r="B493" s="7"/>
      <c r="C493" s="39"/>
      <c r="D493" s="17"/>
      <c r="E493" s="17"/>
      <c r="F493" s="53"/>
      <c r="G493" s="17"/>
      <c r="H493" s="17"/>
      <c r="I493" s="17"/>
      <c r="J493" s="17"/>
      <c r="K493" s="17"/>
      <c r="L493" s="1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ht="15.6" customHeight="1">
      <c r="A494" s="7"/>
      <c r="B494" s="7"/>
      <c r="C494" s="39"/>
      <c r="D494" s="17"/>
      <c r="E494" s="17"/>
      <c r="F494" s="53"/>
      <c r="G494" s="17"/>
      <c r="H494" s="17"/>
      <c r="I494" s="17"/>
      <c r="J494" s="17"/>
      <c r="K494" s="17"/>
      <c r="L494" s="1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ht="15.6" customHeight="1">
      <c r="A495" s="7"/>
      <c r="B495" s="7"/>
      <c r="C495" s="39"/>
      <c r="D495" s="17"/>
      <c r="E495" s="17"/>
      <c r="F495" s="53"/>
      <c r="G495" s="17"/>
      <c r="H495" s="17"/>
      <c r="I495" s="17"/>
      <c r="J495" s="17"/>
      <c r="K495" s="17"/>
      <c r="L495" s="1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ht="15.6" customHeight="1">
      <c r="A496" s="7"/>
      <c r="B496" s="7"/>
      <c r="C496" s="39"/>
      <c r="D496" s="17"/>
      <c r="E496" s="17"/>
      <c r="F496" s="53"/>
      <c r="G496" s="17"/>
      <c r="H496" s="17"/>
      <c r="I496" s="17"/>
      <c r="J496" s="17"/>
      <c r="K496" s="17"/>
      <c r="L496" s="1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ht="15.6" customHeight="1">
      <c r="A497" s="7"/>
      <c r="B497" s="7"/>
      <c r="C497" s="39"/>
      <c r="D497" s="17"/>
      <c r="E497" s="17"/>
      <c r="F497" s="53"/>
      <c r="G497" s="17"/>
      <c r="H497" s="17"/>
      <c r="I497" s="17"/>
      <c r="J497" s="17"/>
      <c r="K497" s="17"/>
      <c r="L497" s="1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ht="15.6" customHeight="1">
      <c r="A498" s="7"/>
      <c r="B498" s="7"/>
      <c r="C498" s="39"/>
      <c r="D498" s="17"/>
      <c r="E498" s="17"/>
      <c r="F498" s="53"/>
      <c r="G498" s="17"/>
      <c r="H498" s="17"/>
      <c r="I498" s="17"/>
      <c r="J498" s="17"/>
      <c r="K498" s="17"/>
      <c r="L498" s="1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ht="15.6" customHeight="1">
      <c r="A499" s="7"/>
      <c r="B499" s="7"/>
      <c r="C499" s="39"/>
      <c r="D499" s="17"/>
      <c r="E499" s="17"/>
      <c r="F499" s="53"/>
      <c r="G499" s="17"/>
      <c r="H499" s="17"/>
      <c r="I499" s="17"/>
      <c r="J499" s="17"/>
      <c r="K499" s="17"/>
      <c r="L499" s="1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ht="15.6" customHeight="1">
      <c r="A500" s="7"/>
      <c r="B500" s="7"/>
      <c r="C500" s="39"/>
      <c r="D500" s="17"/>
      <c r="E500" s="17"/>
      <c r="F500" s="53"/>
      <c r="G500" s="17"/>
      <c r="H500" s="17"/>
      <c r="I500" s="17"/>
      <c r="J500" s="17"/>
      <c r="K500" s="17"/>
      <c r="L500" s="1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ht="15.6" customHeight="1">
      <c r="A501" s="7"/>
      <c r="B501" s="7"/>
      <c r="C501" s="39"/>
      <c r="D501" s="17"/>
      <c r="E501" s="17"/>
      <c r="F501" s="53"/>
      <c r="G501" s="17"/>
      <c r="H501" s="17"/>
      <c r="I501" s="17"/>
      <c r="J501" s="17"/>
      <c r="K501" s="17"/>
      <c r="L501" s="1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ht="15.6" customHeight="1">
      <c r="A502" s="7"/>
      <c r="B502" s="7"/>
      <c r="C502" s="39"/>
      <c r="D502" s="17"/>
      <c r="E502" s="17"/>
      <c r="F502" s="53"/>
      <c r="G502" s="17"/>
      <c r="H502" s="17"/>
      <c r="I502" s="17"/>
      <c r="J502" s="17"/>
      <c r="K502" s="17"/>
      <c r="L502" s="1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ht="15.6" customHeight="1">
      <c r="A503" s="7"/>
      <c r="B503" s="7"/>
      <c r="C503" s="39"/>
      <c r="D503" s="17"/>
      <c r="E503" s="17"/>
      <c r="F503" s="53"/>
      <c r="G503" s="17"/>
      <c r="H503" s="17"/>
      <c r="I503" s="17"/>
      <c r="J503" s="17"/>
      <c r="K503" s="17"/>
      <c r="L503" s="1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ht="15.6" customHeight="1">
      <c r="A504" s="7"/>
      <c r="B504" s="7"/>
      <c r="C504" s="39"/>
      <c r="D504" s="17"/>
      <c r="E504" s="17"/>
      <c r="F504" s="53"/>
      <c r="G504" s="17"/>
      <c r="H504" s="17"/>
      <c r="I504" s="17"/>
      <c r="J504" s="17"/>
      <c r="K504" s="17"/>
      <c r="L504" s="1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ht="15.6" customHeight="1">
      <c r="A505" s="7"/>
      <c r="B505" s="7"/>
      <c r="C505" s="39"/>
      <c r="D505" s="17"/>
      <c r="E505" s="17"/>
      <c r="F505" s="53"/>
      <c r="G505" s="17"/>
      <c r="H505" s="17"/>
      <c r="I505" s="17"/>
      <c r="J505" s="17"/>
      <c r="K505" s="17"/>
      <c r="L505" s="1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ht="15.6" customHeight="1">
      <c r="A506" s="7"/>
      <c r="B506" s="7"/>
      <c r="C506" s="39"/>
      <c r="D506" s="17"/>
      <c r="E506" s="17"/>
      <c r="F506" s="53"/>
      <c r="G506" s="17"/>
      <c r="H506" s="17"/>
      <c r="I506" s="17"/>
      <c r="J506" s="17"/>
      <c r="K506" s="17"/>
      <c r="L506" s="1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ht="15.6" customHeight="1">
      <c r="A507" s="7"/>
      <c r="B507" s="7"/>
      <c r="C507" s="39"/>
      <c r="D507" s="17"/>
      <c r="E507" s="17"/>
      <c r="F507" s="53"/>
      <c r="G507" s="17"/>
      <c r="H507" s="17"/>
      <c r="I507" s="17"/>
      <c r="J507" s="17"/>
      <c r="K507" s="17"/>
      <c r="L507" s="1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ht="15.6" customHeight="1">
      <c r="A508" s="7"/>
      <c r="B508" s="7"/>
      <c r="C508" s="39"/>
      <c r="D508" s="17"/>
      <c r="E508" s="17"/>
      <c r="F508" s="53"/>
      <c r="G508" s="17"/>
      <c r="H508" s="17"/>
      <c r="I508" s="17"/>
      <c r="J508" s="17"/>
      <c r="K508" s="17"/>
      <c r="L508" s="1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ht="15.6" customHeight="1">
      <c r="A509" s="7"/>
      <c r="B509" s="7"/>
      <c r="C509" s="39"/>
      <c r="D509" s="17"/>
      <c r="E509" s="17"/>
      <c r="F509" s="53"/>
      <c r="G509" s="17"/>
      <c r="H509" s="17"/>
      <c r="I509" s="17"/>
      <c r="J509" s="17"/>
      <c r="K509" s="17"/>
      <c r="L509" s="1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ht="15.6" customHeight="1">
      <c r="A510" s="7"/>
      <c r="B510" s="7"/>
      <c r="C510" s="39"/>
      <c r="D510" s="17"/>
      <c r="E510" s="17"/>
      <c r="F510" s="53"/>
      <c r="G510" s="17"/>
      <c r="H510" s="17"/>
      <c r="I510" s="17"/>
      <c r="J510" s="17"/>
      <c r="K510" s="17"/>
      <c r="L510" s="1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ht="15.6" customHeight="1">
      <c r="A511" s="7"/>
      <c r="B511" s="7"/>
      <c r="C511" s="39"/>
      <c r="D511" s="17"/>
      <c r="E511" s="17"/>
      <c r="F511" s="53"/>
      <c r="G511" s="17"/>
      <c r="H511" s="17"/>
      <c r="I511" s="17"/>
      <c r="J511" s="17"/>
      <c r="K511" s="17"/>
      <c r="L511" s="1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ht="15.6" customHeight="1">
      <c r="A512" s="7"/>
      <c r="B512" s="7"/>
      <c r="C512" s="39"/>
      <c r="D512" s="17"/>
      <c r="E512" s="17"/>
      <c r="F512" s="53"/>
      <c r="G512" s="17"/>
      <c r="H512" s="17"/>
      <c r="I512" s="17"/>
      <c r="J512" s="17"/>
      <c r="K512" s="17"/>
      <c r="L512" s="1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ht="15.6" customHeight="1">
      <c r="A513" s="7"/>
      <c r="B513" s="7"/>
      <c r="C513" s="39"/>
      <c r="D513" s="17"/>
      <c r="E513" s="17"/>
      <c r="F513" s="53"/>
      <c r="G513" s="17"/>
      <c r="H513" s="17"/>
      <c r="I513" s="17"/>
      <c r="J513" s="17"/>
      <c r="K513" s="17"/>
      <c r="L513" s="1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ht="15.6" customHeight="1">
      <c r="A514" s="7"/>
      <c r="B514" s="7"/>
      <c r="C514" s="39"/>
      <c r="D514" s="17"/>
      <c r="E514" s="17"/>
      <c r="F514" s="53"/>
      <c r="G514" s="17"/>
      <c r="H514" s="17"/>
      <c r="I514" s="17"/>
      <c r="J514" s="17"/>
      <c r="K514" s="17"/>
      <c r="L514" s="1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ht="15.6" customHeight="1">
      <c r="A515" s="7"/>
      <c r="B515" s="7"/>
      <c r="C515" s="39"/>
      <c r="D515" s="17"/>
      <c r="E515" s="17"/>
      <c r="F515" s="53"/>
      <c r="G515" s="17"/>
      <c r="H515" s="17"/>
      <c r="I515" s="17"/>
      <c r="J515" s="17"/>
      <c r="K515" s="17"/>
      <c r="L515" s="1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ht="15.6" customHeight="1">
      <c r="A516" s="7"/>
      <c r="B516" s="7"/>
      <c r="C516" s="39"/>
      <c r="D516" s="17"/>
      <c r="E516" s="17"/>
      <c r="F516" s="53"/>
      <c r="G516" s="17"/>
      <c r="H516" s="17"/>
      <c r="I516" s="17"/>
      <c r="J516" s="17"/>
      <c r="K516" s="17"/>
      <c r="L516" s="1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ht="15.6" customHeight="1">
      <c r="A517" s="7"/>
      <c r="B517" s="7"/>
      <c r="C517" s="39"/>
      <c r="D517" s="17"/>
      <c r="E517" s="17"/>
      <c r="F517" s="53"/>
      <c r="G517" s="17"/>
      <c r="H517" s="17"/>
      <c r="I517" s="17"/>
      <c r="J517" s="17"/>
      <c r="K517" s="17"/>
      <c r="L517" s="1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ht="15.6" customHeight="1">
      <c r="A518" s="7"/>
      <c r="B518" s="7"/>
      <c r="C518" s="39"/>
      <c r="D518" s="17"/>
      <c r="E518" s="17"/>
      <c r="F518" s="53"/>
      <c r="G518" s="17"/>
      <c r="H518" s="17"/>
      <c r="I518" s="17"/>
      <c r="J518" s="17"/>
      <c r="K518" s="17"/>
      <c r="L518" s="1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ht="15.6" customHeight="1">
      <c r="A519" s="7"/>
      <c r="B519" s="7"/>
      <c r="C519" s="39"/>
      <c r="D519" s="17"/>
      <c r="E519" s="17"/>
      <c r="F519" s="53"/>
      <c r="G519" s="17"/>
      <c r="H519" s="17"/>
      <c r="I519" s="17"/>
      <c r="J519" s="17"/>
      <c r="K519" s="17"/>
      <c r="L519" s="1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ht="15.6" customHeight="1">
      <c r="A520" s="7"/>
      <c r="B520" s="7"/>
      <c r="C520" s="39"/>
      <c r="D520" s="17"/>
      <c r="E520" s="17"/>
      <c r="F520" s="53"/>
      <c r="G520" s="17"/>
      <c r="H520" s="17"/>
      <c r="I520" s="17"/>
      <c r="J520" s="17"/>
      <c r="K520" s="17"/>
      <c r="L520" s="1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ht="15.6" customHeight="1">
      <c r="A521" s="7"/>
      <c r="B521" s="7"/>
      <c r="C521" s="39"/>
      <c r="D521" s="17"/>
      <c r="E521" s="17"/>
      <c r="F521" s="53"/>
      <c r="G521" s="17"/>
      <c r="H521" s="17"/>
      <c r="I521" s="17"/>
      <c r="J521" s="17"/>
      <c r="K521" s="17"/>
      <c r="L521" s="1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ht="15.6" customHeight="1">
      <c r="A522" s="7"/>
      <c r="B522" s="7"/>
      <c r="C522" s="39"/>
      <c r="D522" s="17"/>
      <c r="E522" s="17"/>
      <c r="F522" s="53"/>
      <c r="G522" s="17"/>
      <c r="H522" s="17"/>
      <c r="I522" s="17"/>
      <c r="J522" s="17"/>
      <c r="K522" s="17"/>
      <c r="L522" s="1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ht="15.6" customHeight="1">
      <c r="A523" s="7"/>
      <c r="B523" s="7"/>
      <c r="C523" s="39"/>
      <c r="D523" s="17"/>
      <c r="E523" s="17"/>
      <c r="F523" s="53"/>
      <c r="G523" s="17"/>
      <c r="H523" s="17"/>
      <c r="I523" s="17"/>
      <c r="J523" s="17"/>
      <c r="K523" s="17"/>
      <c r="L523" s="1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ht="15.6" customHeight="1">
      <c r="A524" s="7"/>
      <c r="B524" s="7"/>
      <c r="C524" s="39"/>
      <c r="D524" s="17"/>
      <c r="E524" s="17"/>
      <c r="F524" s="53"/>
      <c r="G524" s="17"/>
      <c r="H524" s="17"/>
      <c r="I524" s="17"/>
      <c r="J524" s="17"/>
      <c r="K524" s="17"/>
      <c r="L524" s="1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ht="15.6" customHeight="1">
      <c r="A525" s="7"/>
      <c r="B525" s="7"/>
      <c r="C525" s="39"/>
      <c r="D525" s="17"/>
      <c r="E525" s="17"/>
      <c r="F525" s="53"/>
      <c r="G525" s="17"/>
      <c r="H525" s="17"/>
      <c r="I525" s="17"/>
      <c r="J525" s="17"/>
      <c r="K525" s="17"/>
      <c r="L525" s="1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ht="15.6" customHeight="1">
      <c r="A526" s="7"/>
      <c r="B526" s="7"/>
      <c r="C526" s="39"/>
      <c r="D526" s="17"/>
      <c r="E526" s="17"/>
      <c r="F526" s="53"/>
      <c r="G526" s="17"/>
      <c r="H526" s="17"/>
      <c r="I526" s="17"/>
      <c r="J526" s="17"/>
      <c r="K526" s="17"/>
      <c r="L526" s="1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ht="15.6" customHeight="1">
      <c r="A527" s="7"/>
      <c r="B527" s="7"/>
      <c r="C527" s="39"/>
      <c r="D527" s="17"/>
      <c r="E527" s="17"/>
      <c r="F527" s="53"/>
      <c r="G527" s="17"/>
      <c r="H527" s="17"/>
      <c r="I527" s="17"/>
      <c r="J527" s="17"/>
      <c r="K527" s="17"/>
      <c r="L527" s="1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ht="15.6" customHeight="1">
      <c r="A528" s="7"/>
      <c r="B528" s="7"/>
      <c r="C528" s="39"/>
      <c r="D528" s="17"/>
      <c r="E528" s="17"/>
      <c r="F528" s="53"/>
      <c r="G528" s="17"/>
      <c r="H528" s="17"/>
      <c r="I528" s="17"/>
      <c r="J528" s="17"/>
      <c r="K528" s="17"/>
      <c r="L528" s="1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ht="15.6" customHeight="1">
      <c r="A529" s="7"/>
      <c r="B529" s="7"/>
      <c r="C529" s="39"/>
      <c r="D529" s="17"/>
      <c r="E529" s="17"/>
      <c r="F529" s="53"/>
      <c r="G529" s="17"/>
      <c r="H529" s="17"/>
      <c r="I529" s="17"/>
      <c r="J529" s="17"/>
      <c r="K529" s="17"/>
      <c r="L529" s="1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ht="15.6" customHeight="1">
      <c r="A530" s="7"/>
      <c r="B530" s="7"/>
      <c r="C530" s="39"/>
      <c r="D530" s="17"/>
      <c r="E530" s="17"/>
      <c r="F530" s="53"/>
      <c r="G530" s="17"/>
      <c r="H530" s="17"/>
      <c r="I530" s="17"/>
      <c r="J530" s="17"/>
      <c r="K530" s="17"/>
      <c r="L530" s="1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ht="15.6" customHeight="1">
      <c r="A531" s="7"/>
      <c r="B531" s="7"/>
      <c r="C531" s="39"/>
      <c r="D531" s="17"/>
      <c r="E531" s="17"/>
      <c r="F531" s="53"/>
      <c r="G531" s="17"/>
      <c r="H531" s="17"/>
      <c r="I531" s="17"/>
      <c r="J531" s="17"/>
      <c r="K531" s="17"/>
      <c r="L531" s="1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ht="15.6" customHeight="1">
      <c r="A532" s="7"/>
      <c r="B532" s="7"/>
      <c r="C532" s="39"/>
      <c r="D532" s="17"/>
      <c r="E532" s="17"/>
      <c r="F532" s="53"/>
      <c r="G532" s="17"/>
      <c r="H532" s="17"/>
      <c r="I532" s="17"/>
      <c r="J532" s="17"/>
      <c r="K532" s="17"/>
      <c r="L532" s="1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ht="15.6" customHeight="1">
      <c r="A533" s="7"/>
      <c r="B533" s="7"/>
      <c r="C533" s="39"/>
      <c r="D533" s="17"/>
      <c r="E533" s="17"/>
      <c r="F533" s="53"/>
      <c r="G533" s="17"/>
      <c r="H533" s="17"/>
      <c r="I533" s="17"/>
      <c r="J533" s="17"/>
      <c r="K533" s="17"/>
      <c r="L533" s="1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ht="15.6" customHeight="1">
      <c r="A534" s="7"/>
      <c r="B534" s="7"/>
      <c r="C534" s="39"/>
      <c r="D534" s="17"/>
      <c r="E534" s="17"/>
      <c r="F534" s="53"/>
      <c r="G534" s="17"/>
      <c r="H534" s="17"/>
      <c r="I534" s="17"/>
      <c r="J534" s="17"/>
      <c r="K534" s="17"/>
      <c r="L534" s="1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ht="15.6" customHeight="1">
      <c r="A535" s="7"/>
      <c r="B535" s="7"/>
      <c r="C535" s="39"/>
      <c r="D535" s="17"/>
      <c r="E535" s="17"/>
      <c r="F535" s="53"/>
      <c r="G535" s="17"/>
      <c r="H535" s="17"/>
      <c r="I535" s="17"/>
      <c r="J535" s="17"/>
      <c r="K535" s="17"/>
      <c r="L535" s="1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ht="15.6" customHeight="1">
      <c r="A536" s="7"/>
      <c r="B536" s="7"/>
      <c r="C536" s="39"/>
      <c r="D536" s="17"/>
      <c r="E536" s="17"/>
      <c r="F536" s="53"/>
      <c r="G536" s="17"/>
      <c r="H536" s="17"/>
      <c r="I536" s="17"/>
      <c r="J536" s="17"/>
      <c r="K536" s="17"/>
      <c r="L536" s="1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ht="15.6" customHeight="1">
      <c r="A537" s="7"/>
      <c r="B537" s="7"/>
      <c r="C537" s="39"/>
      <c r="D537" s="17"/>
      <c r="E537" s="17"/>
      <c r="F537" s="53"/>
      <c r="G537" s="17"/>
      <c r="H537" s="17"/>
      <c r="I537" s="17"/>
      <c r="J537" s="17"/>
      <c r="K537" s="17"/>
      <c r="L537" s="1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ht="15.6" customHeight="1">
      <c r="A538" s="7"/>
      <c r="B538" s="7"/>
      <c r="C538" s="39"/>
      <c r="D538" s="17"/>
      <c r="E538" s="17"/>
      <c r="F538" s="53"/>
      <c r="G538" s="17"/>
      <c r="H538" s="17"/>
      <c r="I538" s="17"/>
      <c r="J538" s="17"/>
      <c r="K538" s="17"/>
      <c r="L538" s="1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ht="15.6" customHeight="1">
      <c r="A539" s="7"/>
      <c r="B539" s="7"/>
      <c r="C539" s="39"/>
      <c r="D539" s="17"/>
      <c r="E539" s="17"/>
      <c r="F539" s="53"/>
      <c r="G539" s="17"/>
      <c r="H539" s="17"/>
      <c r="I539" s="17"/>
      <c r="J539" s="17"/>
      <c r="K539" s="17"/>
      <c r="L539" s="1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ht="15.6" customHeight="1">
      <c r="A540" s="7"/>
      <c r="B540" s="7"/>
      <c r="C540" s="39"/>
      <c r="D540" s="17"/>
      <c r="E540" s="17"/>
      <c r="F540" s="53"/>
      <c r="G540" s="17"/>
      <c r="H540" s="17"/>
      <c r="I540" s="17"/>
      <c r="J540" s="17"/>
      <c r="K540" s="17"/>
      <c r="L540" s="1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ht="15.6" customHeight="1">
      <c r="A541" s="7"/>
      <c r="B541" s="7"/>
      <c r="C541" s="39"/>
      <c r="D541" s="17"/>
      <c r="E541" s="17"/>
      <c r="F541" s="53"/>
      <c r="G541" s="17"/>
      <c r="H541" s="17"/>
      <c r="I541" s="17"/>
      <c r="J541" s="17"/>
      <c r="K541" s="17"/>
      <c r="L541" s="1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ht="15.6" customHeight="1">
      <c r="A542" s="7"/>
      <c r="B542" s="7"/>
      <c r="C542" s="39"/>
      <c r="D542" s="17"/>
      <c r="E542" s="17"/>
      <c r="F542" s="53"/>
      <c r="G542" s="17"/>
      <c r="H542" s="17"/>
      <c r="I542" s="17"/>
      <c r="J542" s="17"/>
      <c r="K542" s="17"/>
      <c r="L542" s="1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ht="15.6" customHeight="1">
      <c r="A543" s="7"/>
      <c r="B543" s="7"/>
      <c r="C543" s="39"/>
      <c r="D543" s="17"/>
      <c r="E543" s="17"/>
      <c r="F543" s="53"/>
      <c r="G543" s="17"/>
      <c r="H543" s="17"/>
      <c r="I543" s="17"/>
      <c r="J543" s="17"/>
      <c r="K543" s="17"/>
      <c r="L543" s="1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ht="15.6" customHeight="1">
      <c r="A544" s="7"/>
      <c r="B544" s="7"/>
      <c r="C544" s="39"/>
      <c r="D544" s="17"/>
      <c r="E544" s="17"/>
      <c r="F544" s="53"/>
      <c r="G544" s="17"/>
      <c r="H544" s="17"/>
      <c r="I544" s="17"/>
      <c r="J544" s="17"/>
      <c r="K544" s="17"/>
      <c r="L544" s="1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ht="15.6" customHeight="1">
      <c r="A545" s="7"/>
      <c r="B545" s="7"/>
      <c r="C545" s="39"/>
      <c r="D545" s="17"/>
      <c r="E545" s="17"/>
      <c r="F545" s="53"/>
      <c r="G545" s="17"/>
      <c r="H545" s="17"/>
      <c r="I545" s="17"/>
      <c r="J545" s="17"/>
      <c r="K545" s="17"/>
      <c r="L545" s="1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ht="15.6" customHeight="1">
      <c r="A546" s="7"/>
      <c r="B546" s="7"/>
      <c r="C546" s="39"/>
      <c r="D546" s="17"/>
      <c r="E546" s="17"/>
      <c r="F546" s="53"/>
      <c r="G546" s="17"/>
      <c r="H546" s="17"/>
      <c r="I546" s="17"/>
      <c r="J546" s="17"/>
      <c r="K546" s="17"/>
      <c r="L546" s="1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ht="15.6" customHeight="1">
      <c r="A547" s="7"/>
      <c r="B547" s="7"/>
      <c r="C547" s="39"/>
      <c r="D547" s="17"/>
      <c r="E547" s="17"/>
      <c r="F547" s="53"/>
      <c r="G547" s="17"/>
      <c r="H547" s="17"/>
      <c r="I547" s="17"/>
      <c r="J547" s="17"/>
      <c r="K547" s="17"/>
      <c r="L547" s="1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ht="15.6" customHeight="1">
      <c r="A548" s="7"/>
      <c r="B548" s="7"/>
      <c r="C548" s="39"/>
      <c r="D548" s="17"/>
      <c r="E548" s="17"/>
      <c r="F548" s="53"/>
      <c r="G548" s="17"/>
      <c r="H548" s="17"/>
      <c r="I548" s="17"/>
      <c r="J548" s="17"/>
      <c r="K548" s="17"/>
      <c r="L548" s="1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ht="15.6" customHeight="1">
      <c r="A549" s="7"/>
      <c r="B549" s="7"/>
      <c r="C549" s="39"/>
      <c r="D549" s="17"/>
      <c r="E549" s="17"/>
      <c r="F549" s="53"/>
      <c r="G549" s="17"/>
      <c r="H549" s="17"/>
      <c r="I549" s="17"/>
      <c r="J549" s="17"/>
      <c r="K549" s="17"/>
      <c r="L549" s="1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ht="15.6" customHeight="1">
      <c r="A550" s="7"/>
      <c r="B550" s="7"/>
      <c r="C550" s="39"/>
      <c r="D550" s="17"/>
      <c r="E550" s="17"/>
      <c r="F550" s="53"/>
      <c r="G550" s="17"/>
      <c r="H550" s="17"/>
      <c r="I550" s="17"/>
      <c r="J550" s="17"/>
      <c r="K550" s="17"/>
      <c r="L550" s="1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ht="15.6" customHeight="1">
      <c r="A551" s="7"/>
      <c r="B551" s="7"/>
      <c r="C551" s="39"/>
      <c r="D551" s="17"/>
      <c r="E551" s="17"/>
      <c r="F551" s="53"/>
      <c r="G551" s="17"/>
      <c r="H551" s="17"/>
      <c r="I551" s="17"/>
      <c r="J551" s="17"/>
      <c r="K551" s="17"/>
      <c r="L551" s="1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ht="15.6" customHeight="1">
      <c r="A552" s="7"/>
      <c r="B552" s="7"/>
      <c r="C552" s="39"/>
      <c r="D552" s="17"/>
      <c r="E552" s="17"/>
      <c r="F552" s="53"/>
      <c r="G552" s="17"/>
      <c r="H552" s="17"/>
      <c r="I552" s="17"/>
      <c r="J552" s="17"/>
      <c r="K552" s="17"/>
      <c r="L552" s="1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ht="15.6" customHeight="1">
      <c r="A553" s="7"/>
      <c r="B553" s="7"/>
      <c r="C553" s="39"/>
      <c r="D553" s="17"/>
      <c r="E553" s="17"/>
      <c r="F553" s="53"/>
      <c r="G553" s="17"/>
      <c r="H553" s="17"/>
      <c r="I553" s="17"/>
      <c r="J553" s="17"/>
      <c r="K553" s="17"/>
      <c r="L553" s="1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ht="15.6" customHeight="1">
      <c r="A554" s="7"/>
      <c r="B554" s="7"/>
      <c r="C554" s="39"/>
      <c r="D554" s="17"/>
      <c r="E554" s="17"/>
      <c r="F554" s="53"/>
      <c r="G554" s="17"/>
      <c r="H554" s="17"/>
      <c r="I554" s="17"/>
      <c r="J554" s="17"/>
      <c r="K554" s="17"/>
      <c r="L554" s="1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ht="15.6" customHeight="1">
      <c r="A555" s="7"/>
      <c r="B555" s="7"/>
      <c r="C555" s="39"/>
      <c r="D555" s="17"/>
      <c r="E555" s="17"/>
      <c r="F555" s="53"/>
      <c r="G555" s="17"/>
      <c r="H555" s="17"/>
      <c r="I555" s="17"/>
      <c r="J555" s="17"/>
      <c r="K555" s="17"/>
      <c r="L555" s="1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ht="15.6" customHeight="1">
      <c r="A556" s="7"/>
      <c r="B556" s="7"/>
      <c r="C556" s="39"/>
      <c r="D556" s="17"/>
      <c r="E556" s="17"/>
      <c r="F556" s="53"/>
      <c r="G556" s="17"/>
      <c r="H556" s="17"/>
      <c r="I556" s="17"/>
      <c r="J556" s="17"/>
      <c r="K556" s="17"/>
      <c r="L556" s="1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ht="15.6" customHeight="1">
      <c r="A557" s="7"/>
      <c r="B557" s="7"/>
      <c r="C557" s="39"/>
      <c r="D557" s="17"/>
      <c r="E557" s="17"/>
      <c r="F557" s="53"/>
      <c r="G557" s="17"/>
      <c r="H557" s="17"/>
      <c r="I557" s="17"/>
      <c r="J557" s="17"/>
      <c r="K557" s="17"/>
      <c r="L557" s="1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ht="15.6" customHeight="1">
      <c r="A558" s="7"/>
      <c r="B558" s="7"/>
      <c r="C558" s="39"/>
      <c r="D558" s="17"/>
      <c r="E558" s="17"/>
      <c r="F558" s="53"/>
      <c r="G558" s="17"/>
      <c r="H558" s="17"/>
      <c r="I558" s="17"/>
      <c r="J558" s="17"/>
      <c r="K558" s="17"/>
      <c r="L558" s="1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ht="15.6" customHeight="1">
      <c r="A559" s="7"/>
      <c r="B559" s="7"/>
      <c r="C559" s="39"/>
      <c r="D559" s="17"/>
      <c r="E559" s="17"/>
      <c r="F559" s="53"/>
      <c r="G559" s="17"/>
      <c r="H559" s="17"/>
      <c r="I559" s="17"/>
      <c r="J559" s="17"/>
      <c r="K559" s="17"/>
      <c r="L559" s="1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ht="15.6" customHeight="1">
      <c r="A560" s="7"/>
      <c r="B560" s="7"/>
      <c r="C560" s="39"/>
      <c r="D560" s="17"/>
      <c r="E560" s="17"/>
      <c r="F560" s="53"/>
      <c r="G560" s="17"/>
      <c r="H560" s="17"/>
      <c r="I560" s="17"/>
      <c r="J560" s="17"/>
      <c r="K560" s="17"/>
      <c r="L560" s="1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ht="15.6" customHeight="1">
      <c r="A561" s="7"/>
      <c r="B561" s="7"/>
      <c r="C561" s="39"/>
      <c r="D561" s="17"/>
      <c r="E561" s="17"/>
      <c r="F561" s="53"/>
      <c r="G561" s="17"/>
      <c r="H561" s="17"/>
      <c r="I561" s="17"/>
      <c r="J561" s="17"/>
      <c r="K561" s="17"/>
      <c r="L561" s="1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ht="15.6" customHeight="1">
      <c r="A562" s="7"/>
      <c r="B562" s="7"/>
      <c r="C562" s="39"/>
      <c r="D562" s="17"/>
      <c r="E562" s="17"/>
      <c r="F562" s="53"/>
      <c r="G562" s="17"/>
      <c r="H562" s="17"/>
      <c r="I562" s="17"/>
      <c r="J562" s="17"/>
      <c r="K562" s="17"/>
      <c r="L562" s="1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ht="15.6" customHeight="1">
      <c r="A563" s="7"/>
      <c r="B563" s="7"/>
      <c r="C563" s="39"/>
      <c r="D563" s="17"/>
      <c r="E563" s="17"/>
      <c r="F563" s="53"/>
      <c r="G563" s="17"/>
      <c r="H563" s="17"/>
      <c r="I563" s="17"/>
      <c r="J563" s="17"/>
      <c r="K563" s="17"/>
      <c r="L563" s="1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ht="15.6" customHeight="1">
      <c r="A564" s="7"/>
      <c r="B564" s="7"/>
      <c r="C564" s="39"/>
      <c r="D564" s="17"/>
      <c r="E564" s="17"/>
      <c r="F564" s="53"/>
      <c r="G564" s="17"/>
      <c r="H564" s="17"/>
      <c r="I564" s="17"/>
      <c r="J564" s="17"/>
      <c r="K564" s="17"/>
      <c r="L564" s="1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ht="15.6" customHeight="1">
      <c r="A565" s="7"/>
      <c r="B565" s="7"/>
      <c r="C565" s="39"/>
      <c r="D565" s="17"/>
      <c r="E565" s="17"/>
      <c r="F565" s="53"/>
      <c r="G565" s="17"/>
      <c r="H565" s="17"/>
      <c r="I565" s="17"/>
      <c r="J565" s="17"/>
      <c r="K565" s="17"/>
      <c r="L565" s="1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ht="15.6" customHeight="1">
      <c r="A566" s="7"/>
      <c r="B566" s="7"/>
      <c r="C566" s="39"/>
      <c r="D566" s="17"/>
      <c r="E566" s="17"/>
      <c r="F566" s="53"/>
      <c r="G566" s="17"/>
      <c r="H566" s="17"/>
      <c r="I566" s="17"/>
      <c r="J566" s="17"/>
      <c r="K566" s="17"/>
      <c r="L566" s="1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ht="15.6" customHeight="1">
      <c r="A567" s="7"/>
      <c r="B567" s="7"/>
      <c r="C567" s="39"/>
      <c r="D567" s="17"/>
      <c r="E567" s="17"/>
      <c r="F567" s="53"/>
      <c r="G567" s="17"/>
      <c r="H567" s="17"/>
      <c r="I567" s="17"/>
      <c r="J567" s="17"/>
      <c r="K567" s="17"/>
      <c r="L567" s="1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ht="15.6" customHeight="1">
      <c r="A568" s="7"/>
      <c r="B568" s="7"/>
      <c r="C568" s="39"/>
      <c r="D568" s="17"/>
      <c r="E568" s="17"/>
      <c r="F568" s="53"/>
      <c r="G568" s="17"/>
      <c r="H568" s="17"/>
      <c r="I568" s="17"/>
      <c r="J568" s="17"/>
      <c r="K568" s="17"/>
      <c r="L568" s="1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ht="15.6" customHeight="1">
      <c r="A569" s="7"/>
      <c r="B569" s="7"/>
      <c r="C569" s="39"/>
      <c r="D569" s="17"/>
      <c r="E569" s="17"/>
      <c r="F569" s="53"/>
      <c r="G569" s="17"/>
      <c r="H569" s="17"/>
      <c r="I569" s="17"/>
      <c r="J569" s="17"/>
      <c r="K569" s="17"/>
      <c r="L569" s="1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ht="15.6" customHeight="1">
      <c r="A570" s="7"/>
      <c r="B570" s="7"/>
      <c r="C570" s="39"/>
      <c r="D570" s="17"/>
      <c r="E570" s="17"/>
      <c r="F570" s="53"/>
      <c r="G570" s="17"/>
      <c r="H570" s="17"/>
      <c r="I570" s="17"/>
      <c r="J570" s="17"/>
      <c r="K570" s="17"/>
      <c r="L570" s="1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ht="15.6" customHeight="1">
      <c r="A571" s="7"/>
      <c r="B571" s="7"/>
      <c r="C571" s="39"/>
      <c r="D571" s="17"/>
      <c r="E571" s="17"/>
      <c r="F571" s="53"/>
      <c r="G571" s="17"/>
      <c r="H571" s="17"/>
      <c r="I571" s="17"/>
      <c r="J571" s="17"/>
      <c r="K571" s="17"/>
      <c r="L571" s="1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ht="15.6" customHeight="1">
      <c r="A572" s="7"/>
      <c r="B572" s="7"/>
      <c r="C572" s="39"/>
      <c r="D572" s="17"/>
      <c r="E572" s="17"/>
      <c r="F572" s="53"/>
      <c r="G572" s="17"/>
      <c r="H572" s="17"/>
      <c r="I572" s="17"/>
      <c r="J572" s="17"/>
      <c r="K572" s="17"/>
      <c r="L572" s="1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ht="15.6" customHeight="1">
      <c r="A573" s="7"/>
      <c r="B573" s="7"/>
      <c r="C573" s="39"/>
      <c r="D573" s="17"/>
      <c r="E573" s="17"/>
      <c r="F573" s="53"/>
      <c r="G573" s="17"/>
      <c r="H573" s="17"/>
      <c r="I573" s="17"/>
      <c r="J573" s="17"/>
      <c r="K573" s="17"/>
      <c r="L573" s="1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ht="15.6" customHeight="1">
      <c r="A574" s="7"/>
      <c r="B574" s="7"/>
      <c r="C574" s="39"/>
      <c r="D574" s="17"/>
      <c r="E574" s="17"/>
      <c r="F574" s="53"/>
      <c r="G574" s="17"/>
      <c r="H574" s="17"/>
      <c r="I574" s="17"/>
      <c r="J574" s="17"/>
      <c r="K574" s="17"/>
      <c r="L574" s="1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ht="15.6" customHeight="1">
      <c r="A575" s="7"/>
      <c r="B575" s="7"/>
      <c r="C575" s="39"/>
      <c r="D575" s="17"/>
      <c r="E575" s="17"/>
      <c r="F575" s="53"/>
      <c r="G575" s="17"/>
      <c r="H575" s="17"/>
      <c r="I575" s="17"/>
      <c r="J575" s="17"/>
      <c r="K575" s="17"/>
      <c r="L575" s="1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ht="15.6" customHeight="1">
      <c r="A576" s="7"/>
      <c r="B576" s="7"/>
      <c r="C576" s="39"/>
      <c r="D576" s="17"/>
      <c r="E576" s="17"/>
      <c r="F576" s="53"/>
      <c r="G576" s="17"/>
      <c r="H576" s="17"/>
      <c r="I576" s="17"/>
      <c r="J576" s="17"/>
      <c r="K576" s="17"/>
      <c r="L576" s="1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ht="15.6" customHeight="1">
      <c r="A577" s="7"/>
      <c r="B577" s="7"/>
      <c r="C577" s="39"/>
      <c r="D577" s="17"/>
      <c r="E577" s="17"/>
      <c r="F577" s="53"/>
      <c r="G577" s="17"/>
      <c r="H577" s="17"/>
      <c r="I577" s="17"/>
      <c r="J577" s="17"/>
      <c r="K577" s="17"/>
      <c r="L577" s="1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ht="15.6" customHeight="1">
      <c r="A578" s="7"/>
      <c r="B578" s="7"/>
      <c r="C578" s="39"/>
      <c r="D578" s="17"/>
      <c r="E578" s="17"/>
      <c r="F578" s="53"/>
      <c r="G578" s="17"/>
      <c r="H578" s="17"/>
      <c r="I578" s="17"/>
      <c r="J578" s="17"/>
      <c r="K578" s="17"/>
      <c r="L578" s="1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ht="15.6" customHeight="1">
      <c r="A579" s="7"/>
      <c r="B579" s="7"/>
      <c r="C579" s="39"/>
      <c r="D579" s="17"/>
      <c r="E579" s="17"/>
      <c r="F579" s="53"/>
      <c r="G579" s="17"/>
      <c r="H579" s="17"/>
      <c r="I579" s="17"/>
      <c r="J579" s="17"/>
      <c r="K579" s="17"/>
      <c r="L579" s="1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ht="15.6" customHeight="1">
      <c r="A580" s="7"/>
      <c r="B580" s="7"/>
      <c r="C580" s="39"/>
      <c r="D580" s="17"/>
      <c r="E580" s="17"/>
      <c r="F580" s="53"/>
      <c r="G580" s="17"/>
      <c r="H580" s="17"/>
      <c r="I580" s="17"/>
      <c r="J580" s="17"/>
      <c r="K580" s="17"/>
      <c r="L580" s="1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ht="15.6" customHeight="1">
      <c r="A581" s="7"/>
      <c r="B581" s="7"/>
      <c r="C581" s="39"/>
      <c r="D581" s="17"/>
      <c r="E581" s="17"/>
      <c r="F581" s="53"/>
      <c r="G581" s="17"/>
      <c r="H581" s="17"/>
      <c r="I581" s="17"/>
      <c r="J581" s="17"/>
      <c r="K581" s="17"/>
      <c r="L581" s="1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ht="15.6" customHeight="1">
      <c r="A582" s="7"/>
      <c r="B582" s="7"/>
      <c r="C582" s="39"/>
      <c r="D582" s="17"/>
      <c r="E582" s="17"/>
      <c r="F582" s="53"/>
      <c r="G582" s="17"/>
      <c r="H582" s="17"/>
      <c r="I582" s="17"/>
      <c r="J582" s="17"/>
      <c r="K582" s="17"/>
      <c r="L582" s="1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ht="15.6" customHeight="1">
      <c r="A583" s="7"/>
      <c r="B583" s="7"/>
      <c r="C583" s="39"/>
      <c r="D583" s="17"/>
      <c r="E583" s="17"/>
      <c r="F583" s="53"/>
      <c r="G583" s="17"/>
      <c r="H583" s="17"/>
      <c r="I583" s="17"/>
      <c r="J583" s="17"/>
      <c r="K583" s="17"/>
      <c r="L583" s="1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ht="15.6" customHeight="1">
      <c r="A584" s="7"/>
      <c r="B584" s="7"/>
      <c r="C584" s="39"/>
      <c r="D584" s="17"/>
      <c r="E584" s="17"/>
      <c r="F584" s="53"/>
      <c r="G584" s="17"/>
      <c r="H584" s="17"/>
      <c r="I584" s="17"/>
      <c r="J584" s="17"/>
      <c r="K584" s="17"/>
      <c r="L584" s="1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ht="15.6" customHeight="1">
      <c r="A585" s="7"/>
      <c r="B585" s="7"/>
      <c r="C585" s="39"/>
      <c r="D585" s="17"/>
      <c r="E585" s="17"/>
      <c r="F585" s="53"/>
      <c r="G585" s="17"/>
      <c r="H585" s="17"/>
      <c r="I585" s="17"/>
      <c r="J585" s="17"/>
      <c r="K585" s="17"/>
      <c r="L585" s="1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ht="15.6" customHeight="1">
      <c r="A586" s="7"/>
      <c r="B586" s="7"/>
      <c r="C586" s="39"/>
      <c r="D586" s="17"/>
      <c r="E586" s="17"/>
      <c r="F586" s="53"/>
      <c r="G586" s="17"/>
      <c r="H586" s="17"/>
      <c r="I586" s="17"/>
      <c r="J586" s="17"/>
      <c r="K586" s="17"/>
      <c r="L586" s="1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ht="15.6" customHeight="1">
      <c r="A587" s="7"/>
      <c r="B587" s="7"/>
      <c r="C587" s="39"/>
      <c r="D587" s="17"/>
      <c r="E587" s="17"/>
      <c r="F587" s="53"/>
      <c r="G587" s="17"/>
      <c r="H587" s="17"/>
      <c r="I587" s="17"/>
      <c r="J587" s="17"/>
      <c r="K587" s="17"/>
      <c r="L587" s="1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ht="15.6" customHeight="1">
      <c r="A588" s="7"/>
      <c r="B588" s="7"/>
      <c r="C588" s="39"/>
      <c r="D588" s="17"/>
      <c r="E588" s="17"/>
      <c r="F588" s="53"/>
      <c r="G588" s="17"/>
      <c r="H588" s="17"/>
      <c r="I588" s="17"/>
      <c r="J588" s="17"/>
      <c r="K588" s="17"/>
      <c r="L588" s="1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ht="15.6" customHeight="1">
      <c r="A589" s="7"/>
      <c r="B589" s="7"/>
      <c r="C589" s="39"/>
      <c r="D589" s="17"/>
      <c r="E589" s="17"/>
      <c r="F589" s="53"/>
      <c r="G589" s="17"/>
      <c r="H589" s="17"/>
      <c r="I589" s="17"/>
      <c r="J589" s="17"/>
      <c r="K589" s="17"/>
      <c r="L589" s="1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ht="15.6" customHeight="1">
      <c r="A590" s="7"/>
      <c r="B590" s="7"/>
      <c r="C590" s="39"/>
      <c r="D590" s="17"/>
      <c r="E590" s="17"/>
      <c r="F590" s="53"/>
      <c r="G590" s="17"/>
      <c r="H590" s="17"/>
      <c r="I590" s="17"/>
      <c r="J590" s="17"/>
      <c r="K590" s="17"/>
      <c r="L590" s="1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ht="15.6" customHeight="1">
      <c r="A591" s="7"/>
      <c r="B591" s="7"/>
      <c r="C591" s="39"/>
      <c r="D591" s="17"/>
      <c r="E591" s="17"/>
      <c r="F591" s="53"/>
      <c r="G591" s="17"/>
      <c r="H591" s="17"/>
      <c r="I591" s="17"/>
      <c r="J591" s="17"/>
      <c r="K591" s="17"/>
      <c r="L591" s="1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ht="15.6" customHeight="1">
      <c r="A592" s="7"/>
      <c r="B592" s="7"/>
      <c r="C592" s="39"/>
      <c r="D592" s="17"/>
      <c r="E592" s="17"/>
      <c r="F592" s="53"/>
      <c r="G592" s="17"/>
      <c r="H592" s="17"/>
      <c r="I592" s="17"/>
      <c r="J592" s="17"/>
      <c r="K592" s="17"/>
      <c r="L592" s="1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ht="15.6" customHeight="1">
      <c r="A593" s="7"/>
      <c r="B593" s="7"/>
      <c r="C593" s="39"/>
      <c r="D593" s="17"/>
      <c r="E593" s="17"/>
      <c r="F593" s="53"/>
      <c r="G593" s="17"/>
      <c r="H593" s="17"/>
      <c r="I593" s="17"/>
      <c r="J593" s="17"/>
      <c r="K593" s="17"/>
      <c r="L593" s="1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ht="15.6" customHeight="1">
      <c r="A594" s="7"/>
      <c r="B594" s="7"/>
      <c r="C594" s="39"/>
      <c r="D594" s="17"/>
      <c r="E594" s="17"/>
      <c r="F594" s="53"/>
      <c r="G594" s="17"/>
      <c r="H594" s="17"/>
      <c r="I594" s="17"/>
      <c r="J594" s="17"/>
      <c r="K594" s="17"/>
      <c r="L594" s="1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ht="15.6" customHeight="1">
      <c r="A595" s="7"/>
      <c r="B595" s="7"/>
      <c r="C595" s="39"/>
      <c r="D595" s="17"/>
      <c r="E595" s="17"/>
      <c r="F595" s="53"/>
      <c r="G595" s="17"/>
      <c r="H595" s="17"/>
      <c r="I595" s="17"/>
      <c r="J595" s="17"/>
      <c r="K595" s="17"/>
      <c r="L595" s="1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ht="15.6" customHeight="1">
      <c r="A596" s="7"/>
      <c r="B596" s="7"/>
      <c r="C596" s="39"/>
      <c r="D596" s="17"/>
      <c r="E596" s="17"/>
      <c r="F596" s="53"/>
      <c r="G596" s="17"/>
      <c r="H596" s="17"/>
      <c r="I596" s="17"/>
      <c r="J596" s="17"/>
      <c r="K596" s="17"/>
      <c r="L596" s="1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ht="15.6" customHeight="1">
      <c r="A597" s="7"/>
      <c r="B597" s="7"/>
      <c r="C597" s="39"/>
      <c r="D597" s="17"/>
      <c r="E597" s="17"/>
      <c r="F597" s="53"/>
      <c r="G597" s="17"/>
      <c r="H597" s="17"/>
      <c r="I597" s="17"/>
      <c r="J597" s="17"/>
      <c r="K597" s="17"/>
      <c r="L597" s="1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ht="15.6" customHeight="1">
      <c r="A598" s="7"/>
      <c r="B598" s="7"/>
      <c r="C598" s="39"/>
      <c r="D598" s="17"/>
      <c r="E598" s="17"/>
      <c r="F598" s="53"/>
      <c r="G598" s="17"/>
      <c r="H598" s="17"/>
      <c r="I598" s="17"/>
      <c r="J598" s="17"/>
      <c r="K598" s="17"/>
      <c r="L598" s="1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ht="15.6" customHeight="1">
      <c r="A599" s="7"/>
      <c r="B599" s="7"/>
      <c r="C599" s="39"/>
      <c r="D599" s="17"/>
      <c r="E599" s="17"/>
      <c r="F599" s="53"/>
      <c r="G599" s="17"/>
      <c r="H599" s="17"/>
      <c r="I599" s="17"/>
      <c r="J599" s="17"/>
      <c r="K599" s="17"/>
      <c r="L599" s="1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ht="15.6" customHeight="1">
      <c r="A600" s="7"/>
      <c r="B600" s="7"/>
      <c r="C600" s="39"/>
      <c r="D600" s="17"/>
      <c r="E600" s="17"/>
      <c r="F600" s="53"/>
      <c r="G600" s="17"/>
      <c r="H600" s="17"/>
      <c r="I600" s="17"/>
      <c r="J600" s="17"/>
      <c r="K600" s="17"/>
      <c r="L600" s="1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ht="15.6" customHeight="1">
      <c r="A601" s="7"/>
      <c r="B601" s="7"/>
      <c r="C601" s="39"/>
      <c r="D601" s="17"/>
      <c r="E601" s="17"/>
      <c r="F601" s="53"/>
      <c r="G601" s="17"/>
      <c r="H601" s="17"/>
      <c r="I601" s="17"/>
      <c r="J601" s="17"/>
      <c r="K601" s="17"/>
      <c r="L601" s="1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ht="15.6" customHeight="1">
      <c r="A602" s="7"/>
      <c r="B602" s="7"/>
      <c r="C602" s="39"/>
      <c r="D602" s="17"/>
      <c r="E602" s="17"/>
      <c r="F602" s="53"/>
      <c r="G602" s="17"/>
      <c r="H602" s="17"/>
      <c r="I602" s="17"/>
      <c r="J602" s="17"/>
      <c r="K602" s="17"/>
      <c r="L602" s="1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ht="15.6" customHeight="1">
      <c r="A603" s="7"/>
      <c r="B603" s="7"/>
      <c r="C603" s="39"/>
      <c r="D603" s="17"/>
      <c r="E603" s="17"/>
      <c r="F603" s="53"/>
      <c r="G603" s="17"/>
      <c r="H603" s="17"/>
      <c r="I603" s="17"/>
      <c r="J603" s="17"/>
      <c r="K603" s="17"/>
      <c r="L603" s="1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ht="15.6" customHeight="1">
      <c r="A604" s="7"/>
      <c r="B604" s="7"/>
      <c r="C604" s="39"/>
      <c r="D604" s="17"/>
      <c r="E604" s="17"/>
      <c r="F604" s="53"/>
      <c r="G604" s="17"/>
      <c r="H604" s="17"/>
      <c r="I604" s="17"/>
      <c r="J604" s="17"/>
      <c r="K604" s="17"/>
      <c r="L604" s="1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ht="15.6" customHeight="1">
      <c r="A605" s="7"/>
      <c r="B605" s="7"/>
      <c r="C605" s="39"/>
      <c r="D605" s="17"/>
      <c r="E605" s="17"/>
      <c r="F605" s="53"/>
      <c r="G605" s="17"/>
      <c r="H605" s="17"/>
      <c r="I605" s="17"/>
      <c r="J605" s="17"/>
      <c r="K605" s="17"/>
      <c r="L605" s="1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ht="15.6" customHeight="1">
      <c r="A606" s="7"/>
      <c r="B606" s="7"/>
      <c r="C606" s="39"/>
      <c r="D606" s="17"/>
      <c r="E606" s="17"/>
      <c r="F606" s="53"/>
      <c r="G606" s="17"/>
      <c r="H606" s="17"/>
      <c r="I606" s="17"/>
      <c r="J606" s="17"/>
      <c r="K606" s="17"/>
      <c r="L606" s="1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ht="15.6" customHeight="1">
      <c r="A607" s="7"/>
      <c r="B607" s="7"/>
      <c r="C607" s="39"/>
      <c r="D607" s="17"/>
      <c r="E607" s="17"/>
      <c r="F607" s="53"/>
      <c r="G607" s="17"/>
      <c r="H607" s="17"/>
      <c r="I607" s="17"/>
      <c r="J607" s="17"/>
      <c r="K607" s="17"/>
      <c r="L607" s="1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ht="15.6" customHeight="1">
      <c r="A608" s="7"/>
      <c r="B608" s="7"/>
      <c r="C608" s="39"/>
      <c r="D608" s="17"/>
      <c r="E608" s="17"/>
      <c r="F608" s="53"/>
      <c r="G608" s="17"/>
      <c r="H608" s="17"/>
      <c r="I608" s="17"/>
      <c r="J608" s="17"/>
      <c r="K608" s="17"/>
      <c r="L608" s="1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ht="15.6" customHeight="1">
      <c r="A609" s="7"/>
      <c r="B609" s="7"/>
      <c r="C609" s="39"/>
      <c r="D609" s="17"/>
      <c r="E609" s="17"/>
      <c r="F609" s="53"/>
      <c r="G609" s="17"/>
      <c r="H609" s="17"/>
      <c r="I609" s="17"/>
      <c r="J609" s="17"/>
      <c r="K609" s="17"/>
      <c r="L609" s="1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ht="15.6" customHeight="1">
      <c r="A610" s="7"/>
      <c r="B610" s="7"/>
      <c r="C610" s="39"/>
      <c r="D610" s="17"/>
      <c r="E610" s="17"/>
      <c r="F610" s="53"/>
      <c r="G610" s="17"/>
      <c r="H610" s="17"/>
      <c r="I610" s="17"/>
      <c r="J610" s="17"/>
      <c r="K610" s="17"/>
      <c r="L610" s="1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ht="15.6" customHeight="1">
      <c r="A611" s="7"/>
      <c r="B611" s="7"/>
      <c r="C611" s="39"/>
      <c r="D611" s="17"/>
      <c r="E611" s="17"/>
      <c r="F611" s="53"/>
      <c r="G611" s="17"/>
      <c r="H611" s="17"/>
      <c r="I611" s="17"/>
      <c r="J611" s="17"/>
      <c r="K611" s="17"/>
      <c r="L611" s="1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ht="15.6" customHeight="1">
      <c r="A612" s="7"/>
      <c r="B612" s="7"/>
      <c r="C612" s="39"/>
      <c r="D612" s="17"/>
      <c r="E612" s="17"/>
      <c r="F612" s="53"/>
      <c r="G612" s="17"/>
      <c r="H612" s="17"/>
      <c r="I612" s="17"/>
      <c r="J612" s="17"/>
      <c r="K612" s="17"/>
      <c r="L612" s="1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ht="15.6" customHeight="1">
      <c r="A613" s="7"/>
      <c r="B613" s="7"/>
      <c r="C613" s="39"/>
      <c r="D613" s="17"/>
      <c r="E613" s="17"/>
      <c r="F613" s="53"/>
      <c r="G613" s="17"/>
      <c r="H613" s="17"/>
      <c r="I613" s="17"/>
      <c r="J613" s="17"/>
      <c r="K613" s="17"/>
      <c r="L613" s="1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ht="15.6" customHeight="1">
      <c r="A614" s="7"/>
      <c r="B614" s="7"/>
      <c r="C614" s="39"/>
      <c r="D614" s="17"/>
      <c r="E614" s="17"/>
      <c r="F614" s="53"/>
      <c r="G614" s="17"/>
      <c r="H614" s="17"/>
      <c r="I614" s="17"/>
      <c r="J614" s="17"/>
      <c r="K614" s="17"/>
      <c r="L614" s="1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ht="15.6" customHeight="1">
      <c r="A615" s="7"/>
      <c r="B615" s="7"/>
      <c r="C615" s="39"/>
      <c r="D615" s="17"/>
      <c r="E615" s="17"/>
      <c r="F615" s="53"/>
      <c r="G615" s="17"/>
      <c r="H615" s="17"/>
      <c r="I615" s="17"/>
      <c r="J615" s="17"/>
      <c r="K615" s="17"/>
      <c r="L615" s="1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ht="15.6" customHeight="1">
      <c r="A616" s="7"/>
      <c r="B616" s="7"/>
      <c r="C616" s="39"/>
      <c r="D616" s="17"/>
      <c r="E616" s="17"/>
      <c r="F616" s="53"/>
      <c r="G616" s="17"/>
      <c r="H616" s="17"/>
      <c r="I616" s="17"/>
      <c r="J616" s="17"/>
      <c r="K616" s="17"/>
      <c r="L616" s="1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ht="15.6" customHeight="1">
      <c r="A617" s="7"/>
      <c r="B617" s="7"/>
      <c r="C617" s="39"/>
      <c r="D617" s="17"/>
      <c r="E617" s="17"/>
      <c r="F617" s="53"/>
      <c r="G617" s="17"/>
      <c r="H617" s="17"/>
      <c r="I617" s="17"/>
      <c r="J617" s="17"/>
      <c r="K617" s="17"/>
      <c r="L617" s="1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ht="15.6" customHeight="1">
      <c r="A618" s="7"/>
      <c r="B618" s="7"/>
      <c r="C618" s="39"/>
      <c r="D618" s="17"/>
      <c r="E618" s="17"/>
      <c r="F618" s="53"/>
      <c r="G618" s="17"/>
      <c r="H618" s="17"/>
      <c r="I618" s="17"/>
      <c r="J618" s="17"/>
      <c r="K618" s="17"/>
      <c r="L618" s="1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ht="15.6" customHeight="1">
      <c r="A619" s="7"/>
      <c r="B619" s="7"/>
      <c r="C619" s="39"/>
      <c r="D619" s="17"/>
      <c r="E619" s="17"/>
      <c r="F619" s="53"/>
      <c r="G619" s="17"/>
      <c r="H619" s="17"/>
      <c r="I619" s="17"/>
      <c r="J619" s="17"/>
      <c r="K619" s="17"/>
      <c r="L619" s="1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ht="15.6" customHeight="1">
      <c r="A620" s="7"/>
      <c r="B620" s="7"/>
      <c r="C620" s="39"/>
      <c r="D620" s="17"/>
      <c r="E620" s="17"/>
      <c r="F620" s="53"/>
      <c r="G620" s="17"/>
      <c r="H620" s="17"/>
      <c r="I620" s="17"/>
      <c r="J620" s="17"/>
      <c r="K620" s="17"/>
      <c r="L620" s="1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ht="15.6" customHeight="1">
      <c r="A621" s="7"/>
      <c r="B621" s="7"/>
      <c r="C621" s="39"/>
      <c r="D621" s="17"/>
      <c r="E621" s="17"/>
      <c r="F621" s="53"/>
      <c r="G621" s="17"/>
      <c r="H621" s="17"/>
      <c r="I621" s="17"/>
      <c r="J621" s="17"/>
      <c r="K621" s="17"/>
      <c r="L621" s="1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ht="15.6" customHeight="1">
      <c r="A622" s="7"/>
      <c r="B622" s="7"/>
      <c r="C622" s="39"/>
      <c r="D622" s="17"/>
      <c r="E622" s="17"/>
      <c r="F622" s="53"/>
      <c r="G622" s="17"/>
      <c r="H622" s="17"/>
      <c r="I622" s="17"/>
      <c r="J622" s="17"/>
      <c r="K622" s="17"/>
      <c r="L622" s="1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ht="15.6" customHeight="1">
      <c r="A623" s="7"/>
      <c r="B623" s="7"/>
      <c r="C623" s="39"/>
      <c r="D623" s="17"/>
      <c r="E623" s="17"/>
      <c r="F623" s="53"/>
      <c r="G623" s="17"/>
      <c r="H623" s="17"/>
      <c r="I623" s="17"/>
      <c r="J623" s="17"/>
      <c r="K623" s="17"/>
      <c r="L623" s="1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ht="15.6" customHeight="1">
      <c r="A624" s="7"/>
      <c r="B624" s="7"/>
      <c r="C624" s="39"/>
      <c r="D624" s="17"/>
      <c r="E624" s="17"/>
      <c r="F624" s="53"/>
      <c r="G624" s="17"/>
      <c r="H624" s="17"/>
      <c r="I624" s="17"/>
      <c r="J624" s="17"/>
      <c r="K624" s="17"/>
      <c r="L624" s="1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ht="15.6" customHeight="1">
      <c r="A625" s="7"/>
      <c r="B625" s="7"/>
      <c r="C625" s="39"/>
      <c r="D625" s="17"/>
      <c r="E625" s="17"/>
      <c r="F625" s="53"/>
      <c r="G625" s="17"/>
      <c r="H625" s="17"/>
      <c r="I625" s="17"/>
      <c r="J625" s="17"/>
      <c r="K625" s="17"/>
      <c r="L625" s="1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ht="15.6" customHeight="1">
      <c r="A626" s="7"/>
      <c r="B626" s="7"/>
      <c r="C626" s="39"/>
      <c r="D626" s="17"/>
      <c r="E626" s="17"/>
      <c r="F626" s="53"/>
      <c r="G626" s="17"/>
      <c r="H626" s="17"/>
      <c r="I626" s="17"/>
      <c r="J626" s="17"/>
      <c r="K626" s="17"/>
      <c r="L626" s="1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ht="15.6" customHeight="1">
      <c r="A627" s="7"/>
      <c r="B627" s="7"/>
      <c r="C627" s="39"/>
      <c r="D627" s="17"/>
      <c r="E627" s="17"/>
      <c r="F627" s="53"/>
      <c r="G627" s="17"/>
      <c r="H627" s="17"/>
      <c r="I627" s="17"/>
      <c r="J627" s="17"/>
      <c r="K627" s="17"/>
      <c r="L627" s="1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ht="15.6" customHeight="1">
      <c r="A628" s="7"/>
      <c r="B628" s="7"/>
      <c r="C628" s="39"/>
      <c r="D628" s="17"/>
      <c r="E628" s="17"/>
      <c r="F628" s="53"/>
      <c r="G628" s="17"/>
      <c r="H628" s="17"/>
      <c r="I628" s="17"/>
      <c r="J628" s="17"/>
      <c r="K628" s="17"/>
      <c r="L628" s="1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ht="15.6" customHeight="1">
      <c r="A629" s="7"/>
      <c r="B629" s="7"/>
      <c r="C629" s="39"/>
      <c r="D629" s="17"/>
      <c r="E629" s="17"/>
      <c r="F629" s="53"/>
      <c r="G629" s="17"/>
      <c r="H629" s="17"/>
      <c r="I629" s="17"/>
      <c r="J629" s="17"/>
      <c r="K629" s="17"/>
      <c r="L629" s="1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ht="15.6" customHeight="1">
      <c r="A630" s="7"/>
      <c r="B630" s="7"/>
      <c r="C630" s="39"/>
      <c r="D630" s="17"/>
      <c r="E630" s="17"/>
      <c r="F630" s="53"/>
      <c r="G630" s="17"/>
      <c r="H630" s="17"/>
      <c r="I630" s="17"/>
      <c r="J630" s="17"/>
      <c r="K630" s="17"/>
      <c r="L630" s="1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ht="15.6" customHeight="1">
      <c r="A631" s="7"/>
      <c r="B631" s="7"/>
      <c r="C631" s="39"/>
      <c r="D631" s="17"/>
      <c r="E631" s="17"/>
      <c r="F631" s="53"/>
      <c r="G631" s="17"/>
      <c r="H631" s="17"/>
      <c r="I631" s="17"/>
      <c r="J631" s="17"/>
      <c r="K631" s="17"/>
      <c r="L631" s="1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ht="15.6" customHeight="1">
      <c r="A632" s="7"/>
      <c r="B632" s="7"/>
      <c r="C632" s="39"/>
      <c r="D632" s="17"/>
      <c r="E632" s="17"/>
      <c r="F632" s="53"/>
      <c r="G632" s="17"/>
      <c r="H632" s="17"/>
      <c r="I632" s="17"/>
      <c r="J632" s="17"/>
      <c r="K632" s="17"/>
      <c r="L632" s="1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ht="15.6" customHeight="1">
      <c r="A633" s="7"/>
      <c r="B633" s="7"/>
      <c r="C633" s="39"/>
      <c r="D633" s="17"/>
      <c r="E633" s="17"/>
      <c r="F633" s="53"/>
      <c r="G633" s="17"/>
      <c r="H633" s="17"/>
      <c r="I633" s="17"/>
      <c r="J633" s="17"/>
      <c r="K633" s="17"/>
      <c r="L633" s="1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ht="15.6" customHeight="1">
      <c r="A634" s="7"/>
      <c r="B634" s="7"/>
      <c r="C634" s="39"/>
      <c r="D634" s="17"/>
      <c r="E634" s="17"/>
      <c r="F634" s="53"/>
      <c r="G634" s="17"/>
      <c r="H634" s="17"/>
      <c r="I634" s="17"/>
      <c r="J634" s="17"/>
      <c r="K634" s="17"/>
      <c r="L634" s="1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ht="15.6" customHeight="1">
      <c r="A635" s="7"/>
      <c r="B635" s="7"/>
      <c r="C635" s="39"/>
      <c r="D635" s="17"/>
      <c r="E635" s="17"/>
      <c r="F635" s="53"/>
      <c r="G635" s="17"/>
      <c r="H635" s="17"/>
      <c r="I635" s="17"/>
      <c r="J635" s="17"/>
      <c r="K635" s="17"/>
      <c r="L635" s="1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ht="15.6" customHeight="1">
      <c r="A636" s="7"/>
      <c r="B636" s="7"/>
      <c r="C636" s="39"/>
      <c r="D636" s="17"/>
      <c r="E636" s="17"/>
      <c r="F636" s="53"/>
      <c r="G636" s="17"/>
      <c r="H636" s="17"/>
      <c r="I636" s="17"/>
      <c r="J636" s="17"/>
      <c r="K636" s="17"/>
      <c r="L636" s="1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ht="15.6" customHeight="1">
      <c r="A637" s="7"/>
      <c r="B637" s="7"/>
      <c r="C637" s="39"/>
      <c r="D637" s="17"/>
      <c r="E637" s="17"/>
      <c r="F637" s="53"/>
      <c r="G637" s="17"/>
      <c r="H637" s="17"/>
      <c r="I637" s="17"/>
      <c r="J637" s="17"/>
      <c r="K637" s="17"/>
      <c r="L637" s="1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ht="15.6" customHeight="1">
      <c r="A638" s="7"/>
      <c r="B638" s="7"/>
      <c r="C638" s="39"/>
      <c r="D638" s="17"/>
      <c r="E638" s="17"/>
      <c r="F638" s="53"/>
      <c r="G638" s="17"/>
      <c r="H638" s="17"/>
      <c r="I638" s="17"/>
      <c r="J638" s="17"/>
      <c r="K638" s="17"/>
      <c r="L638" s="1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ht="15.6" customHeight="1">
      <c r="A639" s="7"/>
      <c r="B639" s="7"/>
      <c r="C639" s="39"/>
      <c r="D639" s="17"/>
      <c r="E639" s="17"/>
      <c r="F639" s="53"/>
      <c r="G639" s="17"/>
      <c r="H639" s="17"/>
      <c r="I639" s="17"/>
      <c r="J639" s="17"/>
      <c r="K639" s="17"/>
      <c r="L639" s="1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ht="15.6" customHeight="1">
      <c r="A640" s="7"/>
      <c r="B640" s="7"/>
      <c r="C640" s="39"/>
      <c r="D640" s="17"/>
      <c r="E640" s="17"/>
      <c r="F640" s="53"/>
      <c r="G640" s="17"/>
      <c r="H640" s="17"/>
      <c r="I640" s="17"/>
      <c r="J640" s="17"/>
      <c r="K640" s="17"/>
      <c r="L640" s="1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ht="15.6" customHeight="1">
      <c r="A641" s="7"/>
      <c r="B641" s="7"/>
      <c r="C641" s="39"/>
      <c r="D641" s="17"/>
      <c r="E641" s="17"/>
      <c r="F641" s="53"/>
      <c r="G641" s="17"/>
      <c r="H641" s="17"/>
      <c r="I641" s="17"/>
      <c r="J641" s="17"/>
      <c r="K641" s="17"/>
      <c r="L641" s="1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ht="15.6" customHeight="1">
      <c r="A642" s="7"/>
      <c r="B642" s="7"/>
      <c r="C642" s="39"/>
      <c r="D642" s="17"/>
      <c r="E642" s="17"/>
      <c r="F642" s="53"/>
      <c r="G642" s="17"/>
      <c r="H642" s="17"/>
      <c r="I642" s="17"/>
      <c r="J642" s="17"/>
      <c r="K642" s="17"/>
      <c r="L642" s="1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ht="15.6" customHeight="1">
      <c r="A643" s="7"/>
      <c r="B643" s="7"/>
      <c r="C643" s="39"/>
      <c r="D643" s="17"/>
      <c r="E643" s="17"/>
      <c r="F643" s="53"/>
      <c r="G643" s="17"/>
      <c r="H643" s="17"/>
      <c r="I643" s="17"/>
      <c r="J643" s="17"/>
      <c r="K643" s="17"/>
      <c r="L643" s="1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ht="15.6" customHeight="1">
      <c r="A644" s="7"/>
      <c r="B644" s="7"/>
      <c r="C644" s="39"/>
      <c r="D644" s="17"/>
      <c r="E644" s="17"/>
      <c r="F644" s="53"/>
      <c r="G644" s="17"/>
      <c r="H644" s="17"/>
      <c r="I644" s="17"/>
      <c r="J644" s="17"/>
      <c r="K644" s="17"/>
      <c r="L644" s="1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ht="15.6" customHeight="1">
      <c r="A645" s="7"/>
      <c r="B645" s="7"/>
      <c r="C645" s="39"/>
      <c r="D645" s="17"/>
      <c r="E645" s="17"/>
      <c r="F645" s="53"/>
      <c r="G645" s="17"/>
      <c r="H645" s="17"/>
      <c r="I645" s="17"/>
      <c r="J645" s="17"/>
      <c r="K645" s="17"/>
      <c r="L645" s="1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ht="15.6" customHeight="1">
      <c r="A646" s="7"/>
      <c r="B646" s="7"/>
      <c r="C646" s="39"/>
      <c r="D646" s="17"/>
      <c r="E646" s="17"/>
      <c r="F646" s="53"/>
      <c r="G646" s="17"/>
      <c r="H646" s="17"/>
      <c r="I646" s="17"/>
      <c r="J646" s="17"/>
      <c r="K646" s="17"/>
      <c r="L646" s="1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ht="15.6" customHeight="1">
      <c r="A647" s="7"/>
      <c r="B647" s="7"/>
      <c r="C647" s="39"/>
      <c r="D647" s="17"/>
      <c r="E647" s="17"/>
      <c r="F647" s="53"/>
      <c r="G647" s="17"/>
      <c r="H647" s="17"/>
      <c r="I647" s="17"/>
      <c r="J647" s="17"/>
      <c r="K647" s="17"/>
      <c r="L647" s="1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ht="15.6" customHeight="1">
      <c r="A648" s="7"/>
      <c r="B648" s="7"/>
      <c r="C648" s="39"/>
      <c r="D648" s="17"/>
      <c r="E648" s="17"/>
      <c r="F648" s="53"/>
      <c r="G648" s="17"/>
      <c r="H648" s="17"/>
      <c r="I648" s="17"/>
      <c r="J648" s="17"/>
      <c r="K648" s="17"/>
      <c r="L648" s="1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ht="15.6" customHeight="1">
      <c r="A649" s="7"/>
      <c r="B649" s="7"/>
      <c r="C649" s="39"/>
      <c r="D649" s="17"/>
      <c r="E649" s="17"/>
      <c r="F649" s="53"/>
      <c r="G649" s="17"/>
      <c r="H649" s="17"/>
      <c r="I649" s="17"/>
      <c r="J649" s="17"/>
      <c r="K649" s="17"/>
      <c r="L649" s="1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ht="15.6" customHeight="1">
      <c r="A650" s="7"/>
      <c r="B650" s="7"/>
      <c r="C650" s="39"/>
      <c r="D650" s="17"/>
      <c r="E650" s="17"/>
      <c r="F650" s="53"/>
      <c r="G650" s="17"/>
      <c r="H650" s="17"/>
      <c r="I650" s="17"/>
      <c r="J650" s="17"/>
      <c r="K650" s="17"/>
      <c r="L650" s="1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ht="15.6" customHeight="1">
      <c r="A651" s="7"/>
      <c r="B651" s="7"/>
      <c r="C651" s="39"/>
      <c r="D651" s="17"/>
      <c r="E651" s="17"/>
      <c r="F651" s="53"/>
      <c r="G651" s="17"/>
      <c r="H651" s="17"/>
      <c r="I651" s="17"/>
      <c r="J651" s="17"/>
      <c r="K651" s="17"/>
      <c r="L651" s="1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ht="15.6" customHeight="1">
      <c r="A652" s="7"/>
      <c r="B652" s="7"/>
      <c r="C652" s="39"/>
      <c r="D652" s="17"/>
      <c r="E652" s="17"/>
      <c r="F652" s="53"/>
      <c r="G652" s="17"/>
      <c r="H652" s="17"/>
      <c r="I652" s="17"/>
      <c r="J652" s="17"/>
      <c r="K652" s="17"/>
      <c r="L652" s="1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ht="15.6" customHeight="1">
      <c r="A653" s="7"/>
      <c r="B653" s="7"/>
      <c r="C653" s="39"/>
      <c r="D653" s="17"/>
      <c r="E653" s="17"/>
      <c r="F653" s="53"/>
      <c r="G653" s="17"/>
      <c r="H653" s="17"/>
      <c r="I653" s="17"/>
      <c r="J653" s="17"/>
      <c r="K653" s="17"/>
      <c r="L653" s="1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ht="15.6" customHeight="1">
      <c r="A654" s="7"/>
      <c r="B654" s="7"/>
      <c r="C654" s="39"/>
      <c r="D654" s="17"/>
      <c r="E654" s="17"/>
      <c r="F654" s="53"/>
      <c r="G654" s="17"/>
      <c r="H654" s="17"/>
      <c r="I654" s="17"/>
      <c r="J654" s="17"/>
      <c r="K654" s="17"/>
      <c r="L654" s="1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ht="15.6" customHeight="1">
      <c r="A655" s="7"/>
      <c r="B655" s="7"/>
      <c r="C655" s="39"/>
      <c r="D655" s="17"/>
      <c r="E655" s="17"/>
      <c r="F655" s="53"/>
      <c r="G655" s="17"/>
      <c r="H655" s="17"/>
      <c r="I655" s="17"/>
      <c r="J655" s="17"/>
      <c r="K655" s="17"/>
      <c r="L655" s="1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ht="15.6" customHeight="1">
      <c r="A656" s="7"/>
      <c r="B656" s="7"/>
      <c r="C656" s="39"/>
      <c r="D656" s="17"/>
      <c r="E656" s="17"/>
      <c r="F656" s="53"/>
      <c r="G656" s="17"/>
      <c r="H656" s="17"/>
      <c r="I656" s="17"/>
      <c r="J656" s="17"/>
      <c r="K656" s="17"/>
      <c r="L656" s="1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ht="15.6" customHeight="1">
      <c r="A657" s="7"/>
      <c r="B657" s="7"/>
      <c r="C657" s="39"/>
      <c r="D657" s="17"/>
      <c r="E657" s="17"/>
      <c r="F657" s="53"/>
      <c r="G657" s="17"/>
      <c r="H657" s="17"/>
      <c r="I657" s="17"/>
      <c r="J657" s="17"/>
      <c r="K657" s="17"/>
      <c r="L657" s="1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ht="15.6" customHeight="1">
      <c r="A658" s="7"/>
      <c r="B658" s="7"/>
      <c r="C658" s="39"/>
      <c r="D658" s="17"/>
      <c r="E658" s="17"/>
      <c r="F658" s="53"/>
      <c r="G658" s="17"/>
      <c r="H658" s="17"/>
      <c r="I658" s="17"/>
      <c r="J658" s="17"/>
      <c r="K658" s="17"/>
      <c r="L658" s="1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ht="15.6" customHeight="1">
      <c r="A659" s="7"/>
      <c r="B659" s="7"/>
      <c r="C659" s="39"/>
      <c r="D659" s="17"/>
      <c r="E659" s="17"/>
      <c r="F659" s="53"/>
      <c r="G659" s="17"/>
      <c r="H659" s="17"/>
      <c r="I659" s="17"/>
      <c r="J659" s="17"/>
      <c r="K659" s="17"/>
      <c r="L659" s="1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ht="15.6" customHeight="1">
      <c r="A660" s="7"/>
      <c r="B660" s="7"/>
      <c r="C660" s="39"/>
      <c r="D660" s="17"/>
      <c r="E660" s="17"/>
      <c r="F660" s="53"/>
      <c r="G660" s="17"/>
      <c r="H660" s="17"/>
      <c r="I660" s="17"/>
      <c r="J660" s="17"/>
      <c r="K660" s="17"/>
      <c r="L660" s="1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ht="15.6" customHeight="1">
      <c r="A661" s="7"/>
      <c r="B661" s="7"/>
      <c r="C661" s="39"/>
      <c r="D661" s="17"/>
      <c r="E661" s="17"/>
      <c r="F661" s="53"/>
      <c r="G661" s="17"/>
      <c r="H661" s="17"/>
      <c r="I661" s="17"/>
      <c r="J661" s="17"/>
      <c r="K661" s="17"/>
      <c r="L661" s="1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ht="15.6" customHeight="1">
      <c r="A662" s="7"/>
      <c r="B662" s="7"/>
      <c r="C662" s="39"/>
      <c r="D662" s="17"/>
      <c r="E662" s="17"/>
      <c r="F662" s="53"/>
      <c r="G662" s="17"/>
      <c r="H662" s="17"/>
      <c r="I662" s="17"/>
      <c r="J662" s="17"/>
      <c r="K662" s="17"/>
      <c r="L662" s="1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ht="15.6" customHeight="1">
      <c r="A663" s="7"/>
      <c r="B663" s="7"/>
      <c r="C663" s="39"/>
      <c r="D663" s="17"/>
      <c r="E663" s="17"/>
      <c r="F663" s="53"/>
      <c r="G663" s="17"/>
      <c r="H663" s="17"/>
      <c r="I663" s="17"/>
      <c r="J663" s="17"/>
      <c r="K663" s="17"/>
      <c r="L663" s="1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ht="15.6" customHeight="1">
      <c r="A664" s="7"/>
      <c r="B664" s="7"/>
      <c r="C664" s="39"/>
      <c r="D664" s="17"/>
      <c r="E664" s="17"/>
      <c r="F664" s="53"/>
      <c r="G664" s="17"/>
      <c r="H664" s="17"/>
      <c r="I664" s="17"/>
      <c r="J664" s="17"/>
      <c r="K664" s="17"/>
      <c r="L664" s="1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ht="15.6" customHeight="1">
      <c r="A665" s="7"/>
      <c r="B665" s="7"/>
      <c r="C665" s="39"/>
      <c r="D665" s="17"/>
      <c r="E665" s="17"/>
      <c r="F665" s="53"/>
      <c r="G665" s="17"/>
      <c r="H665" s="17"/>
      <c r="I665" s="17"/>
      <c r="J665" s="17"/>
      <c r="K665" s="17"/>
      <c r="L665" s="1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ht="15.6" customHeight="1">
      <c r="A666" s="7"/>
      <c r="B666" s="7"/>
      <c r="C666" s="39"/>
      <c r="D666" s="17"/>
      <c r="E666" s="17"/>
      <c r="F666" s="53"/>
      <c r="G666" s="17"/>
      <c r="H666" s="17"/>
      <c r="I666" s="17"/>
      <c r="J666" s="17"/>
      <c r="K666" s="17"/>
      <c r="L666" s="1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ht="15.6" customHeight="1">
      <c r="A667" s="7"/>
      <c r="B667" s="7"/>
      <c r="C667" s="39"/>
      <c r="D667" s="17"/>
      <c r="E667" s="17"/>
      <c r="F667" s="53"/>
      <c r="G667" s="17"/>
      <c r="H667" s="17"/>
      <c r="I667" s="17"/>
      <c r="J667" s="17"/>
      <c r="K667" s="17"/>
      <c r="L667" s="1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ht="15.6" customHeight="1">
      <c r="A668" s="7"/>
      <c r="B668" s="7"/>
      <c r="C668" s="39"/>
      <c r="D668" s="17"/>
      <c r="E668" s="17"/>
      <c r="F668" s="53"/>
      <c r="G668" s="17"/>
      <c r="H668" s="17"/>
      <c r="I668" s="17"/>
      <c r="J668" s="17"/>
      <c r="K668" s="17"/>
      <c r="L668" s="1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ht="15.6" customHeight="1">
      <c r="A669" s="7"/>
      <c r="B669" s="7"/>
      <c r="C669" s="39"/>
      <c r="D669" s="17"/>
      <c r="E669" s="17"/>
      <c r="F669" s="53"/>
      <c r="G669" s="17"/>
      <c r="H669" s="17"/>
      <c r="I669" s="17"/>
      <c r="J669" s="17"/>
      <c r="K669" s="17"/>
      <c r="L669" s="1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ht="15.6" customHeight="1">
      <c r="A670" s="7"/>
      <c r="B670" s="7"/>
      <c r="C670" s="39"/>
      <c r="D670" s="17"/>
      <c r="E670" s="17"/>
      <c r="F670" s="53"/>
      <c r="G670" s="17"/>
      <c r="H670" s="17"/>
      <c r="I670" s="17"/>
      <c r="J670" s="17"/>
      <c r="K670" s="17"/>
      <c r="L670" s="1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ht="15.6" customHeight="1">
      <c r="A671" s="7"/>
      <c r="B671" s="7"/>
      <c r="C671" s="39"/>
      <c r="D671" s="17"/>
      <c r="E671" s="17"/>
      <c r="F671" s="53"/>
      <c r="G671" s="17"/>
      <c r="H671" s="17"/>
      <c r="I671" s="17"/>
      <c r="J671" s="17"/>
      <c r="K671" s="17"/>
      <c r="L671" s="1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ht="15.6" customHeight="1">
      <c r="A672" s="7"/>
      <c r="B672" s="7"/>
      <c r="C672" s="39"/>
      <c r="D672" s="17"/>
      <c r="E672" s="17"/>
      <c r="F672" s="53"/>
      <c r="G672" s="17"/>
      <c r="H672" s="17"/>
      <c r="I672" s="17"/>
      <c r="J672" s="17"/>
      <c r="K672" s="17"/>
      <c r="L672" s="1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ht="15.6" customHeight="1">
      <c r="A673" s="7"/>
      <c r="B673" s="7"/>
      <c r="C673" s="39"/>
      <c r="D673" s="17"/>
      <c r="E673" s="17"/>
      <c r="F673" s="53"/>
      <c r="G673" s="17"/>
      <c r="H673" s="17"/>
      <c r="I673" s="17"/>
      <c r="J673" s="17"/>
      <c r="K673" s="17"/>
      <c r="L673" s="1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ht="15.6" customHeight="1">
      <c r="A674" s="7"/>
      <c r="B674" s="7"/>
      <c r="C674" s="39"/>
      <c r="D674" s="17"/>
      <c r="E674" s="17"/>
      <c r="F674" s="53"/>
      <c r="G674" s="17"/>
      <c r="H674" s="17"/>
      <c r="I674" s="17"/>
      <c r="J674" s="17"/>
      <c r="K674" s="17"/>
      <c r="L674" s="1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ht="15.6" customHeight="1">
      <c r="A675" s="7"/>
      <c r="B675" s="7"/>
      <c r="C675" s="39"/>
      <c r="D675" s="17"/>
      <c r="E675" s="17"/>
      <c r="F675" s="53"/>
      <c r="G675" s="17"/>
      <c r="H675" s="17"/>
      <c r="I675" s="17"/>
      <c r="J675" s="17"/>
      <c r="K675" s="17"/>
      <c r="L675" s="1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ht="15.6" customHeight="1">
      <c r="A676" s="7"/>
      <c r="B676" s="7"/>
      <c r="C676" s="39"/>
      <c r="D676" s="17"/>
      <c r="E676" s="17"/>
      <c r="F676" s="53"/>
      <c r="G676" s="17"/>
      <c r="H676" s="17"/>
      <c r="I676" s="17"/>
      <c r="J676" s="17"/>
      <c r="K676" s="17"/>
      <c r="L676" s="1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ht="15.6" customHeight="1">
      <c r="A677" s="7"/>
      <c r="B677" s="7"/>
      <c r="C677" s="39"/>
      <c r="D677" s="17"/>
      <c r="E677" s="17"/>
      <c r="F677" s="53"/>
      <c r="G677" s="17"/>
      <c r="H677" s="17"/>
      <c r="I677" s="17"/>
      <c r="J677" s="17"/>
      <c r="K677" s="17"/>
      <c r="L677" s="1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ht="15.6" customHeight="1">
      <c r="A678" s="7"/>
      <c r="B678" s="7"/>
      <c r="C678" s="39"/>
      <c r="D678" s="17"/>
      <c r="E678" s="17"/>
      <c r="F678" s="53"/>
      <c r="G678" s="17"/>
      <c r="H678" s="17"/>
      <c r="I678" s="17"/>
      <c r="J678" s="17"/>
      <c r="K678" s="17"/>
      <c r="L678" s="1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ht="15.6" customHeight="1">
      <c r="A679" s="7"/>
      <c r="B679" s="7"/>
      <c r="C679" s="39"/>
      <c r="D679" s="17"/>
      <c r="E679" s="17"/>
      <c r="F679" s="53"/>
      <c r="G679" s="17"/>
      <c r="H679" s="17"/>
      <c r="I679" s="17"/>
      <c r="J679" s="17"/>
      <c r="K679" s="17"/>
      <c r="L679" s="1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ht="15.6" customHeight="1">
      <c r="A680" s="7"/>
      <c r="B680" s="7"/>
      <c r="C680" s="39"/>
      <c r="D680" s="17"/>
      <c r="E680" s="17"/>
      <c r="F680" s="53"/>
      <c r="G680" s="17"/>
      <c r="H680" s="17"/>
      <c r="I680" s="17"/>
      <c r="J680" s="17"/>
      <c r="K680" s="17"/>
      <c r="L680" s="1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ht="15.6" customHeight="1">
      <c r="A681" s="7"/>
      <c r="B681" s="7"/>
      <c r="C681" s="39"/>
      <c r="D681" s="17"/>
      <c r="E681" s="17"/>
      <c r="F681" s="53"/>
      <c r="G681" s="17"/>
      <c r="H681" s="17"/>
      <c r="I681" s="17"/>
      <c r="J681" s="17"/>
      <c r="K681" s="17"/>
      <c r="L681" s="1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ht="15.6" customHeight="1">
      <c r="A682" s="7"/>
      <c r="B682" s="7"/>
      <c r="C682" s="39"/>
      <c r="D682" s="17"/>
      <c r="E682" s="17"/>
      <c r="F682" s="53"/>
      <c r="G682" s="17"/>
      <c r="H682" s="17"/>
      <c r="I682" s="17"/>
      <c r="J682" s="17"/>
      <c r="K682" s="17"/>
      <c r="L682" s="1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ht="15.6" customHeight="1">
      <c r="A683" s="7"/>
      <c r="B683" s="7"/>
      <c r="C683" s="39"/>
      <c r="D683" s="17"/>
      <c r="E683" s="17"/>
      <c r="F683" s="53"/>
      <c r="G683" s="17"/>
      <c r="H683" s="17"/>
      <c r="I683" s="17"/>
      <c r="J683" s="17"/>
      <c r="K683" s="17"/>
      <c r="L683" s="1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ht="15.6" customHeight="1">
      <c r="A684" s="7"/>
      <c r="B684" s="7"/>
      <c r="C684" s="39"/>
      <c r="D684" s="17"/>
      <c r="E684" s="17"/>
      <c r="F684" s="53"/>
      <c r="G684" s="17"/>
      <c r="H684" s="17"/>
      <c r="I684" s="17"/>
      <c r="J684" s="17"/>
      <c r="K684" s="17"/>
      <c r="L684" s="1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ht="15.6" customHeight="1">
      <c r="A685" s="7"/>
      <c r="B685" s="7"/>
      <c r="C685" s="39"/>
      <c r="D685" s="17"/>
      <c r="E685" s="17"/>
      <c r="F685" s="53"/>
      <c r="G685" s="17"/>
      <c r="H685" s="17"/>
      <c r="I685" s="17"/>
      <c r="J685" s="17"/>
      <c r="K685" s="17"/>
      <c r="L685" s="1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ht="15.6" customHeight="1">
      <c r="A686" s="7"/>
      <c r="B686" s="7"/>
      <c r="C686" s="39"/>
      <c r="D686" s="17"/>
      <c r="E686" s="17"/>
      <c r="F686" s="53"/>
      <c r="G686" s="17"/>
      <c r="H686" s="17"/>
      <c r="I686" s="17"/>
      <c r="J686" s="17"/>
      <c r="K686" s="17"/>
      <c r="L686" s="1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ht="15.6" customHeight="1">
      <c r="A687" s="7"/>
      <c r="B687" s="7"/>
      <c r="C687" s="39"/>
      <c r="D687" s="17"/>
      <c r="E687" s="17"/>
      <c r="F687" s="53"/>
      <c r="G687" s="17"/>
      <c r="H687" s="17"/>
      <c r="I687" s="17"/>
      <c r="J687" s="17"/>
      <c r="K687" s="17"/>
      <c r="L687" s="1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ht="15.6" customHeight="1">
      <c r="A688" s="7"/>
      <c r="B688" s="7"/>
      <c r="C688" s="39"/>
      <c r="D688" s="17"/>
      <c r="E688" s="17"/>
      <c r="F688" s="53"/>
      <c r="G688" s="17"/>
      <c r="H688" s="17"/>
      <c r="I688" s="17"/>
      <c r="J688" s="17"/>
      <c r="K688" s="17"/>
      <c r="L688" s="1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ht="15.6" customHeight="1">
      <c r="A689" s="7"/>
      <c r="B689" s="7"/>
      <c r="C689" s="39"/>
      <c r="D689" s="17"/>
      <c r="E689" s="17"/>
      <c r="F689" s="53"/>
      <c r="G689" s="17"/>
      <c r="H689" s="17"/>
      <c r="I689" s="17"/>
      <c r="J689" s="17"/>
      <c r="K689" s="17"/>
      <c r="L689" s="1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ht="15.6" customHeight="1">
      <c r="A690" s="7"/>
      <c r="B690" s="7"/>
      <c r="C690" s="39"/>
      <c r="D690" s="17"/>
      <c r="E690" s="17"/>
      <c r="F690" s="53"/>
      <c r="G690" s="17"/>
      <c r="H690" s="17"/>
      <c r="I690" s="17"/>
      <c r="J690" s="17"/>
      <c r="K690" s="17"/>
      <c r="L690" s="1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ht="15.6" customHeight="1">
      <c r="A691" s="7"/>
      <c r="B691" s="7"/>
      <c r="C691" s="39"/>
      <c r="D691" s="17"/>
      <c r="E691" s="17"/>
      <c r="F691" s="53"/>
      <c r="G691" s="17"/>
      <c r="H691" s="17"/>
      <c r="I691" s="17"/>
      <c r="J691" s="17"/>
      <c r="K691" s="17"/>
      <c r="L691" s="1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ht="15.6" customHeight="1">
      <c r="A692" s="7"/>
      <c r="B692" s="7"/>
      <c r="C692" s="39"/>
      <c r="D692" s="17"/>
      <c r="E692" s="17"/>
      <c r="F692" s="53"/>
      <c r="G692" s="17"/>
      <c r="H692" s="17"/>
      <c r="I692" s="17"/>
      <c r="J692" s="17"/>
      <c r="K692" s="17"/>
      <c r="L692" s="1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ht="15.6" customHeight="1">
      <c r="A693" s="7"/>
      <c r="B693" s="7"/>
      <c r="C693" s="39"/>
      <c r="D693" s="17"/>
      <c r="E693" s="17"/>
      <c r="F693" s="53"/>
      <c r="G693" s="17"/>
      <c r="H693" s="17"/>
      <c r="I693" s="17"/>
      <c r="J693" s="17"/>
      <c r="K693" s="17"/>
      <c r="L693" s="1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ht="15.6" customHeight="1">
      <c r="A694" s="7"/>
      <c r="B694" s="7"/>
      <c r="C694" s="39"/>
      <c r="D694" s="17"/>
      <c r="E694" s="17"/>
      <c r="F694" s="53"/>
      <c r="G694" s="17"/>
      <c r="H694" s="17"/>
      <c r="I694" s="17"/>
      <c r="J694" s="17"/>
      <c r="K694" s="17"/>
      <c r="L694" s="1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ht="15.6" customHeight="1">
      <c r="A695" s="7"/>
      <c r="B695" s="7"/>
      <c r="C695" s="39"/>
      <c r="D695" s="17"/>
      <c r="E695" s="17"/>
      <c r="F695" s="53"/>
      <c r="G695" s="17"/>
      <c r="H695" s="17"/>
      <c r="I695" s="17"/>
      <c r="J695" s="17"/>
      <c r="K695" s="17"/>
      <c r="L695" s="1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ht="15.6" customHeight="1">
      <c r="A696" s="7"/>
      <c r="B696" s="7"/>
      <c r="C696" s="39"/>
      <c r="D696" s="17"/>
      <c r="E696" s="17"/>
      <c r="F696" s="53"/>
      <c r="G696" s="17"/>
      <c r="H696" s="17"/>
      <c r="I696" s="17"/>
      <c r="J696" s="17"/>
      <c r="K696" s="17"/>
      <c r="L696" s="1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ht="15.6" customHeight="1">
      <c r="A697" s="7"/>
      <c r="B697" s="7"/>
      <c r="C697" s="39"/>
      <c r="D697" s="17"/>
      <c r="E697" s="17"/>
      <c r="F697" s="53"/>
      <c r="G697" s="17"/>
      <c r="H697" s="17"/>
      <c r="I697" s="17"/>
      <c r="J697" s="17"/>
      <c r="K697" s="17"/>
      <c r="L697" s="1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ht="15.6" customHeight="1">
      <c r="A698" s="7"/>
      <c r="B698" s="7"/>
      <c r="C698" s="39"/>
      <c r="D698" s="17"/>
      <c r="E698" s="17"/>
      <c r="F698" s="53"/>
      <c r="G698" s="17"/>
      <c r="H698" s="17"/>
      <c r="I698" s="17"/>
      <c r="J698" s="17"/>
      <c r="K698" s="17"/>
      <c r="L698" s="1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ht="15.6" customHeight="1">
      <c r="A699" s="7"/>
      <c r="B699" s="7"/>
      <c r="C699" s="39"/>
      <c r="D699" s="17"/>
      <c r="E699" s="17"/>
      <c r="F699" s="53"/>
      <c r="G699" s="17"/>
      <c r="H699" s="17"/>
      <c r="I699" s="17"/>
      <c r="J699" s="17"/>
      <c r="K699" s="17"/>
      <c r="L699" s="1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ht="15.6" customHeight="1">
      <c r="A700" s="7"/>
      <c r="B700" s="7"/>
      <c r="C700" s="39"/>
      <c r="D700" s="17"/>
      <c r="E700" s="17"/>
      <c r="F700" s="53"/>
      <c r="G700" s="17"/>
      <c r="H700" s="17"/>
      <c r="I700" s="17"/>
      <c r="J700" s="17"/>
      <c r="K700" s="17"/>
      <c r="L700" s="1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ht="15.6" customHeight="1">
      <c r="A701" s="7"/>
      <c r="B701" s="7"/>
      <c r="C701" s="39"/>
      <c r="D701" s="17"/>
      <c r="E701" s="17"/>
      <c r="F701" s="53"/>
      <c r="G701" s="17"/>
      <c r="H701" s="17"/>
      <c r="I701" s="17"/>
      <c r="J701" s="17"/>
      <c r="K701" s="17"/>
      <c r="L701" s="1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ht="15.6" customHeight="1">
      <c r="A702" s="7"/>
      <c r="B702" s="7"/>
      <c r="C702" s="39"/>
      <c r="D702" s="17"/>
      <c r="E702" s="17"/>
      <c r="F702" s="53"/>
      <c r="G702" s="17"/>
      <c r="H702" s="17"/>
      <c r="I702" s="17"/>
      <c r="J702" s="17"/>
      <c r="K702" s="17"/>
      <c r="L702" s="1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ht="15.6" customHeight="1">
      <c r="A703" s="7"/>
      <c r="B703" s="7"/>
      <c r="C703" s="39"/>
      <c r="D703" s="17"/>
      <c r="E703" s="17"/>
      <c r="F703" s="53"/>
      <c r="G703" s="17"/>
      <c r="H703" s="17"/>
      <c r="I703" s="17"/>
      <c r="J703" s="17"/>
      <c r="K703" s="17"/>
      <c r="L703" s="1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ht="15.6" customHeight="1">
      <c r="A704" s="7"/>
      <c r="B704" s="7"/>
      <c r="C704" s="39"/>
      <c r="D704" s="17"/>
      <c r="E704" s="17"/>
      <c r="F704" s="53"/>
      <c r="G704" s="17"/>
      <c r="H704" s="17"/>
      <c r="I704" s="17"/>
      <c r="J704" s="17"/>
      <c r="K704" s="17"/>
      <c r="L704" s="1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ht="15.6" customHeight="1">
      <c r="A705" s="7"/>
      <c r="B705" s="7"/>
      <c r="C705" s="39"/>
      <c r="D705" s="17"/>
      <c r="E705" s="17"/>
      <c r="F705" s="53"/>
      <c r="G705" s="17"/>
      <c r="H705" s="17"/>
      <c r="I705" s="17"/>
      <c r="J705" s="17"/>
      <c r="K705" s="17"/>
      <c r="L705" s="1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ht="15.6" customHeight="1">
      <c r="A706" s="7"/>
      <c r="B706" s="7"/>
      <c r="C706" s="39"/>
      <c r="D706" s="17"/>
      <c r="E706" s="17"/>
      <c r="F706" s="53"/>
      <c r="G706" s="17"/>
      <c r="H706" s="17"/>
      <c r="I706" s="17"/>
      <c r="J706" s="17"/>
      <c r="K706" s="17"/>
      <c r="L706" s="1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ht="15.6" customHeight="1">
      <c r="A707" s="7"/>
      <c r="B707" s="7"/>
      <c r="C707" s="39"/>
      <c r="D707" s="17"/>
      <c r="E707" s="17"/>
      <c r="F707" s="53"/>
      <c r="G707" s="17"/>
      <c r="H707" s="17"/>
      <c r="I707" s="17"/>
      <c r="J707" s="17"/>
      <c r="K707" s="17"/>
      <c r="L707" s="1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ht="15.6" customHeight="1">
      <c r="A708" s="7"/>
      <c r="B708" s="7"/>
      <c r="C708" s="39"/>
      <c r="D708" s="17"/>
      <c r="E708" s="17"/>
      <c r="F708" s="53"/>
      <c r="G708" s="17"/>
      <c r="H708" s="17"/>
      <c r="I708" s="17"/>
      <c r="J708" s="17"/>
      <c r="K708" s="17"/>
      <c r="L708" s="1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ht="15.6" customHeight="1">
      <c r="A709" s="7"/>
      <c r="B709" s="7"/>
      <c r="C709" s="39"/>
      <c r="D709" s="17"/>
      <c r="E709" s="17"/>
      <c r="F709" s="53"/>
      <c r="G709" s="17"/>
      <c r="H709" s="17"/>
      <c r="I709" s="17"/>
      <c r="J709" s="17"/>
      <c r="K709" s="17"/>
      <c r="L709" s="1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ht="15.6" customHeight="1">
      <c r="A710" s="7"/>
      <c r="B710" s="7"/>
      <c r="C710" s="39"/>
      <c r="D710" s="17"/>
      <c r="E710" s="17"/>
      <c r="F710" s="53"/>
      <c r="G710" s="17"/>
      <c r="H710" s="17"/>
      <c r="I710" s="17"/>
      <c r="J710" s="17"/>
      <c r="K710" s="17"/>
      <c r="L710" s="1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ht="15.6" customHeight="1">
      <c r="A711" s="7"/>
      <c r="B711" s="7"/>
      <c r="C711" s="39"/>
      <c r="D711" s="17"/>
      <c r="E711" s="17"/>
      <c r="F711" s="53"/>
      <c r="G711" s="17"/>
      <c r="H711" s="17"/>
      <c r="I711" s="17"/>
      <c r="J711" s="17"/>
      <c r="K711" s="17"/>
      <c r="L711" s="1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ht="15.6" customHeight="1">
      <c r="A712" s="7"/>
      <c r="B712" s="7"/>
      <c r="C712" s="39"/>
      <c r="D712" s="17"/>
      <c r="E712" s="17"/>
      <c r="F712" s="53"/>
      <c r="G712" s="17"/>
      <c r="H712" s="17"/>
      <c r="I712" s="17"/>
      <c r="J712" s="17"/>
      <c r="K712" s="17"/>
      <c r="L712" s="1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ht="15.6" customHeight="1">
      <c r="A713" s="7"/>
      <c r="B713" s="7"/>
      <c r="C713" s="39"/>
      <c r="D713" s="17"/>
      <c r="E713" s="17"/>
      <c r="F713" s="53"/>
      <c r="G713" s="17"/>
      <c r="H713" s="17"/>
      <c r="I713" s="17"/>
      <c r="J713" s="17"/>
      <c r="K713" s="17"/>
      <c r="L713" s="1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ht="15.6" customHeight="1">
      <c r="A714" s="7"/>
      <c r="B714" s="7"/>
      <c r="C714" s="39"/>
      <c r="D714" s="17"/>
      <c r="E714" s="17"/>
      <c r="F714" s="53"/>
      <c r="G714" s="17"/>
      <c r="H714" s="17"/>
      <c r="I714" s="17"/>
      <c r="J714" s="17"/>
      <c r="K714" s="17"/>
      <c r="L714" s="1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ht="15.6" customHeight="1">
      <c r="A715" s="7"/>
      <c r="B715" s="7"/>
      <c r="C715" s="39"/>
      <c r="D715" s="17"/>
      <c r="E715" s="17"/>
      <c r="F715" s="53"/>
      <c r="G715" s="17"/>
      <c r="H715" s="17"/>
      <c r="I715" s="17"/>
      <c r="J715" s="17"/>
      <c r="K715" s="17"/>
      <c r="L715" s="1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ht="15.6" customHeight="1">
      <c r="A716" s="7"/>
      <c r="B716" s="7"/>
      <c r="C716" s="39"/>
      <c r="D716" s="17"/>
      <c r="E716" s="17"/>
      <c r="F716" s="53"/>
      <c r="G716" s="17"/>
      <c r="H716" s="17"/>
      <c r="I716" s="17"/>
      <c r="J716" s="17"/>
      <c r="K716" s="17"/>
      <c r="L716" s="1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ht="15.6" customHeight="1">
      <c r="A717" s="7"/>
      <c r="B717" s="7"/>
      <c r="C717" s="39"/>
      <c r="D717" s="17"/>
      <c r="E717" s="17"/>
      <c r="F717" s="53"/>
      <c r="G717" s="17"/>
      <c r="H717" s="17"/>
      <c r="I717" s="17"/>
      <c r="J717" s="17"/>
      <c r="K717" s="17"/>
      <c r="L717" s="1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ht="15.6" customHeight="1">
      <c r="A718" s="7"/>
      <c r="B718" s="7"/>
      <c r="C718" s="39"/>
      <c r="D718" s="17"/>
      <c r="E718" s="17"/>
      <c r="F718" s="53"/>
      <c r="G718" s="17"/>
      <c r="H718" s="17"/>
      <c r="I718" s="17"/>
      <c r="J718" s="17"/>
      <c r="K718" s="17"/>
      <c r="L718" s="1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ht="15.6" customHeight="1">
      <c r="A719" s="7"/>
      <c r="B719" s="7"/>
      <c r="C719" s="39"/>
      <c r="D719" s="17"/>
      <c r="E719" s="17"/>
      <c r="F719" s="53"/>
      <c r="G719" s="17"/>
      <c r="H719" s="17"/>
      <c r="I719" s="17"/>
      <c r="J719" s="17"/>
      <c r="K719" s="17"/>
      <c r="L719" s="1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ht="15.6" customHeight="1">
      <c r="A720" s="7"/>
      <c r="B720" s="7"/>
      <c r="C720" s="39"/>
      <c r="D720" s="17"/>
      <c r="E720" s="17"/>
      <c r="F720" s="53"/>
      <c r="G720" s="17"/>
      <c r="H720" s="17"/>
      <c r="I720" s="17"/>
      <c r="J720" s="17"/>
      <c r="K720" s="17"/>
      <c r="L720" s="1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ht="15.6" customHeight="1">
      <c r="A721" s="7"/>
      <c r="B721" s="7"/>
      <c r="C721" s="39"/>
      <c r="D721" s="17"/>
      <c r="E721" s="17"/>
      <c r="F721" s="53"/>
      <c r="G721" s="17"/>
      <c r="H721" s="17"/>
      <c r="I721" s="17"/>
      <c r="J721" s="17"/>
      <c r="K721" s="17"/>
      <c r="L721" s="1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ht="15.6" customHeight="1">
      <c r="A722" s="7"/>
      <c r="B722" s="7"/>
      <c r="C722" s="39"/>
      <c r="D722" s="17"/>
      <c r="E722" s="17"/>
      <c r="F722" s="53"/>
      <c r="G722" s="17"/>
      <c r="H722" s="17"/>
      <c r="I722" s="17"/>
      <c r="J722" s="17"/>
      <c r="K722" s="17"/>
      <c r="L722" s="1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ht="15.6" customHeight="1">
      <c r="A723" s="7"/>
      <c r="B723" s="7"/>
      <c r="C723" s="39"/>
      <c r="D723" s="17"/>
      <c r="E723" s="17"/>
      <c r="F723" s="53"/>
      <c r="G723" s="17"/>
      <c r="H723" s="17"/>
      <c r="I723" s="17"/>
      <c r="J723" s="17"/>
      <c r="K723" s="17"/>
      <c r="L723" s="1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ht="15.6" customHeight="1">
      <c r="A724" s="7"/>
      <c r="B724" s="7"/>
      <c r="C724" s="39"/>
      <c r="D724" s="17"/>
      <c r="E724" s="17"/>
      <c r="F724" s="53"/>
      <c r="G724" s="17"/>
      <c r="H724" s="17"/>
      <c r="I724" s="17"/>
      <c r="J724" s="17"/>
      <c r="K724" s="17"/>
      <c r="L724" s="1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ht="15.6" customHeight="1">
      <c r="A725" s="7"/>
      <c r="B725" s="7"/>
      <c r="C725" s="39"/>
      <c r="D725" s="17"/>
      <c r="E725" s="17"/>
      <c r="F725" s="53"/>
      <c r="G725" s="17"/>
      <c r="H725" s="17"/>
      <c r="I725" s="17"/>
      <c r="J725" s="17"/>
      <c r="K725" s="17"/>
      <c r="L725" s="1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ht="15.6" customHeight="1">
      <c r="A726" s="7"/>
      <c r="B726" s="7"/>
      <c r="C726" s="39"/>
      <c r="D726" s="17"/>
      <c r="E726" s="17"/>
      <c r="F726" s="53"/>
      <c r="G726" s="17"/>
      <c r="H726" s="17"/>
      <c r="I726" s="17"/>
      <c r="J726" s="17"/>
      <c r="K726" s="17"/>
      <c r="L726" s="1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ht="15.6" customHeight="1">
      <c r="A727" s="7"/>
      <c r="B727" s="7"/>
      <c r="C727" s="39"/>
      <c r="D727" s="17"/>
      <c r="E727" s="17"/>
      <c r="F727" s="53"/>
      <c r="G727" s="17"/>
      <c r="H727" s="17"/>
      <c r="I727" s="17"/>
      <c r="J727" s="17"/>
      <c r="K727" s="17"/>
      <c r="L727" s="1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ht="15.6" customHeight="1">
      <c r="A728" s="7"/>
      <c r="B728" s="7"/>
      <c r="C728" s="39"/>
      <c r="D728" s="17"/>
      <c r="E728" s="17"/>
      <c r="F728" s="53"/>
      <c r="G728" s="17"/>
      <c r="H728" s="17"/>
      <c r="I728" s="17"/>
      <c r="J728" s="17"/>
      <c r="K728" s="17"/>
      <c r="L728" s="1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ht="15.6" customHeight="1">
      <c r="A729" s="7"/>
      <c r="B729" s="7"/>
      <c r="C729" s="39"/>
      <c r="D729" s="17"/>
      <c r="E729" s="17"/>
      <c r="F729" s="53"/>
      <c r="G729" s="17"/>
      <c r="H729" s="17"/>
      <c r="I729" s="17"/>
      <c r="J729" s="17"/>
      <c r="K729" s="17"/>
      <c r="L729" s="1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ht="15.6" customHeight="1">
      <c r="A730" s="7"/>
      <c r="B730" s="7"/>
      <c r="C730" s="39"/>
      <c r="D730" s="17"/>
      <c r="E730" s="17"/>
      <c r="F730" s="53"/>
      <c r="G730" s="17"/>
      <c r="H730" s="17"/>
      <c r="I730" s="17"/>
      <c r="J730" s="17"/>
      <c r="K730" s="17"/>
      <c r="L730" s="1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ht="15.6" customHeight="1">
      <c r="A731" s="7"/>
      <c r="B731" s="7"/>
      <c r="C731" s="39"/>
      <c r="D731" s="17"/>
      <c r="E731" s="17"/>
      <c r="F731" s="53"/>
      <c r="G731" s="17"/>
      <c r="H731" s="17"/>
      <c r="I731" s="17"/>
      <c r="J731" s="17"/>
      <c r="K731" s="17"/>
      <c r="L731" s="1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ht="15.6" customHeight="1">
      <c r="A732" s="7"/>
      <c r="B732" s="7"/>
      <c r="C732" s="39"/>
      <c r="D732" s="17"/>
      <c r="E732" s="17"/>
      <c r="F732" s="53"/>
      <c r="G732" s="17"/>
      <c r="H732" s="17"/>
      <c r="I732" s="17"/>
      <c r="J732" s="17"/>
      <c r="K732" s="17"/>
      <c r="L732" s="1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ht="15.6" customHeight="1">
      <c r="A733" s="7"/>
      <c r="B733" s="7"/>
      <c r="C733" s="39"/>
      <c r="D733" s="17"/>
      <c r="E733" s="17"/>
      <c r="F733" s="53"/>
      <c r="G733" s="17"/>
      <c r="H733" s="17"/>
      <c r="I733" s="17"/>
      <c r="J733" s="17"/>
      <c r="K733" s="17"/>
      <c r="L733" s="1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ht="15.6" customHeight="1">
      <c r="A734" s="7"/>
      <c r="B734" s="7"/>
      <c r="C734" s="39"/>
      <c r="D734" s="17"/>
      <c r="E734" s="17"/>
      <c r="F734" s="53"/>
      <c r="G734" s="17"/>
      <c r="H734" s="17"/>
      <c r="I734" s="17"/>
      <c r="J734" s="17"/>
      <c r="K734" s="17"/>
      <c r="L734" s="1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ht="15.6" customHeight="1">
      <c r="A735" s="7"/>
      <c r="B735" s="7"/>
      <c r="C735" s="39"/>
      <c r="D735" s="17"/>
      <c r="E735" s="17"/>
      <c r="F735" s="53"/>
      <c r="G735" s="17"/>
      <c r="H735" s="17"/>
      <c r="I735" s="17"/>
      <c r="J735" s="17"/>
      <c r="K735" s="17"/>
      <c r="L735" s="1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ht="15.6" customHeight="1">
      <c r="A736" s="7"/>
      <c r="B736" s="7"/>
      <c r="C736" s="39"/>
      <c r="D736" s="17"/>
      <c r="E736" s="17"/>
      <c r="F736" s="53"/>
      <c r="G736" s="17"/>
      <c r="H736" s="17"/>
      <c r="I736" s="17"/>
      <c r="J736" s="17"/>
      <c r="K736" s="17"/>
      <c r="L736" s="1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ht="15.6" customHeight="1">
      <c r="A737" s="7"/>
      <c r="B737" s="7"/>
      <c r="C737" s="39"/>
      <c r="D737" s="17"/>
      <c r="E737" s="17"/>
      <c r="F737" s="53"/>
      <c r="G737" s="17"/>
      <c r="H737" s="17"/>
      <c r="I737" s="17"/>
      <c r="J737" s="17"/>
      <c r="K737" s="17"/>
      <c r="L737" s="1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ht="15.6" customHeight="1">
      <c r="A738" s="7"/>
      <c r="B738" s="7"/>
      <c r="C738" s="39"/>
      <c r="D738" s="17"/>
      <c r="E738" s="17"/>
      <c r="F738" s="53"/>
      <c r="G738" s="17"/>
      <c r="H738" s="17"/>
      <c r="I738" s="17"/>
      <c r="J738" s="17"/>
      <c r="K738" s="17"/>
      <c r="L738" s="1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ht="15.6" customHeight="1">
      <c r="A739" s="7"/>
      <c r="B739" s="7"/>
      <c r="C739" s="39"/>
      <c r="D739" s="17"/>
      <c r="E739" s="17"/>
      <c r="F739" s="53"/>
      <c r="G739" s="17"/>
      <c r="H739" s="17"/>
      <c r="I739" s="17"/>
      <c r="J739" s="17"/>
      <c r="K739" s="17"/>
      <c r="L739" s="1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ht="15.6" customHeight="1">
      <c r="A740" s="7"/>
      <c r="B740" s="7"/>
      <c r="C740" s="39"/>
      <c r="D740" s="17"/>
      <c r="E740" s="17"/>
      <c r="F740" s="53"/>
      <c r="G740" s="17"/>
      <c r="H740" s="17"/>
      <c r="I740" s="17"/>
      <c r="J740" s="17"/>
      <c r="K740" s="17"/>
      <c r="L740" s="1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ht="15.6" customHeight="1">
      <c r="A741" s="7"/>
      <c r="B741" s="7"/>
      <c r="C741" s="39"/>
      <c r="D741" s="17"/>
      <c r="E741" s="17"/>
      <c r="F741" s="53"/>
      <c r="G741" s="17"/>
      <c r="H741" s="17"/>
      <c r="I741" s="17"/>
      <c r="J741" s="17"/>
      <c r="K741" s="17"/>
      <c r="L741" s="1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ht="15.6" customHeight="1">
      <c r="A742" s="7"/>
      <c r="B742" s="7"/>
      <c r="C742" s="39"/>
      <c r="D742" s="17"/>
      <c r="E742" s="17"/>
      <c r="F742" s="53"/>
      <c r="G742" s="17"/>
      <c r="H742" s="17"/>
      <c r="I742" s="17"/>
      <c r="J742" s="17"/>
      <c r="K742" s="17"/>
      <c r="L742" s="1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ht="15.6" customHeight="1">
      <c r="A743" s="7"/>
      <c r="B743" s="7"/>
      <c r="C743" s="39"/>
      <c r="D743" s="17"/>
      <c r="E743" s="17"/>
      <c r="F743" s="53"/>
      <c r="G743" s="17"/>
      <c r="H743" s="17"/>
      <c r="I743" s="17"/>
      <c r="J743" s="17"/>
      <c r="K743" s="17"/>
      <c r="L743" s="1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ht="15.6" customHeight="1">
      <c r="A744" s="7"/>
      <c r="B744" s="7"/>
      <c r="C744" s="39"/>
      <c r="D744" s="17"/>
      <c r="E744" s="17"/>
      <c r="F744" s="53"/>
      <c r="G744" s="17"/>
      <c r="H744" s="17"/>
      <c r="I744" s="17"/>
      <c r="J744" s="17"/>
      <c r="K744" s="17"/>
      <c r="L744" s="1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ht="15.6" customHeight="1">
      <c r="A745" s="7"/>
      <c r="B745" s="7"/>
      <c r="C745" s="39"/>
      <c r="D745" s="17"/>
      <c r="E745" s="17"/>
      <c r="F745" s="53"/>
      <c r="G745" s="17"/>
      <c r="H745" s="17"/>
      <c r="I745" s="17"/>
      <c r="J745" s="17"/>
      <c r="K745" s="17"/>
      <c r="L745" s="1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ht="15.6" customHeight="1">
      <c r="A746" s="7"/>
      <c r="B746" s="7"/>
      <c r="C746" s="39"/>
      <c r="D746" s="17"/>
      <c r="E746" s="17"/>
      <c r="F746" s="53"/>
      <c r="G746" s="17"/>
      <c r="H746" s="17"/>
      <c r="I746" s="17"/>
      <c r="J746" s="17"/>
      <c r="K746" s="17"/>
      <c r="L746" s="1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ht="15.6" customHeight="1">
      <c r="A747" s="7"/>
      <c r="B747" s="7"/>
      <c r="C747" s="39"/>
      <c r="D747" s="17"/>
      <c r="E747" s="17"/>
      <c r="F747" s="53"/>
      <c r="G747" s="17"/>
      <c r="H747" s="17"/>
      <c r="I747" s="17"/>
      <c r="J747" s="17"/>
      <c r="K747" s="17"/>
      <c r="L747" s="1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ht="15.6" customHeight="1">
      <c r="A748" s="7"/>
      <c r="B748" s="7"/>
      <c r="C748" s="39"/>
      <c r="D748" s="17"/>
      <c r="E748" s="17"/>
      <c r="F748" s="53"/>
      <c r="G748" s="17"/>
      <c r="H748" s="17"/>
      <c r="I748" s="17"/>
      <c r="J748" s="17"/>
      <c r="K748" s="17"/>
      <c r="L748" s="1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ht="15.6" customHeight="1">
      <c r="A749" s="7"/>
      <c r="B749" s="7"/>
      <c r="C749" s="39"/>
      <c r="D749" s="17"/>
      <c r="E749" s="17"/>
      <c r="F749" s="53"/>
      <c r="G749" s="17"/>
      <c r="H749" s="17"/>
      <c r="I749" s="17"/>
      <c r="J749" s="17"/>
      <c r="K749" s="17"/>
      <c r="L749" s="1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ht="15.6" customHeight="1">
      <c r="A750" s="7"/>
      <c r="B750" s="7"/>
      <c r="C750" s="39"/>
      <c r="D750" s="17"/>
      <c r="E750" s="17"/>
      <c r="F750" s="53"/>
      <c r="G750" s="17"/>
      <c r="H750" s="17"/>
      <c r="I750" s="17"/>
      <c r="J750" s="17"/>
      <c r="K750" s="17"/>
      <c r="L750" s="1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ht="15.6" customHeight="1">
      <c r="A751" s="7"/>
      <c r="B751" s="7"/>
      <c r="C751" s="39"/>
      <c r="D751" s="17"/>
      <c r="E751" s="17"/>
      <c r="F751" s="53"/>
      <c r="G751" s="17"/>
      <c r="H751" s="17"/>
      <c r="I751" s="17"/>
      <c r="J751" s="17"/>
      <c r="K751" s="17"/>
      <c r="L751" s="1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ht="15.6" customHeight="1">
      <c r="A752" s="7"/>
      <c r="B752" s="7"/>
      <c r="C752" s="39"/>
      <c r="D752" s="17"/>
      <c r="E752" s="17"/>
      <c r="F752" s="53"/>
      <c r="G752" s="17"/>
      <c r="H752" s="17"/>
      <c r="I752" s="17"/>
      <c r="J752" s="17"/>
      <c r="K752" s="17"/>
      <c r="L752" s="1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ht="15.6" customHeight="1">
      <c r="A753" s="7"/>
      <c r="B753" s="7"/>
      <c r="C753" s="39"/>
      <c r="D753" s="17"/>
      <c r="E753" s="17"/>
      <c r="F753" s="53"/>
      <c r="G753" s="17"/>
      <c r="H753" s="17"/>
      <c r="I753" s="17"/>
      <c r="J753" s="17"/>
      <c r="K753" s="17"/>
      <c r="L753" s="1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ht="15.6" customHeight="1">
      <c r="A754" s="7"/>
      <c r="B754" s="7"/>
      <c r="C754" s="39"/>
      <c r="D754" s="17"/>
      <c r="E754" s="17"/>
      <c r="F754" s="53"/>
      <c r="G754" s="17"/>
      <c r="H754" s="17"/>
      <c r="I754" s="17"/>
      <c r="J754" s="17"/>
      <c r="K754" s="17"/>
      <c r="L754" s="1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ht="15.6" customHeight="1">
      <c r="A755" s="7"/>
      <c r="B755" s="7"/>
      <c r="C755" s="39"/>
      <c r="D755" s="17"/>
      <c r="E755" s="17"/>
      <c r="F755" s="53"/>
      <c r="G755" s="17"/>
      <c r="H755" s="17"/>
      <c r="I755" s="17"/>
      <c r="J755" s="17"/>
      <c r="K755" s="17"/>
      <c r="L755" s="1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ht="15.6" customHeight="1">
      <c r="A756" s="7"/>
      <c r="B756" s="7"/>
      <c r="C756" s="39"/>
      <c r="D756" s="17"/>
      <c r="E756" s="17"/>
      <c r="F756" s="53"/>
      <c r="G756" s="17"/>
      <c r="H756" s="17"/>
      <c r="I756" s="17"/>
      <c r="J756" s="17"/>
      <c r="K756" s="17"/>
      <c r="L756" s="1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ht="15.6" customHeight="1">
      <c r="A757" s="7"/>
      <c r="B757" s="7"/>
      <c r="C757" s="39"/>
      <c r="D757" s="17"/>
      <c r="E757" s="17"/>
      <c r="F757" s="53"/>
      <c r="G757" s="17"/>
      <c r="H757" s="17"/>
      <c r="I757" s="17"/>
      <c r="J757" s="17"/>
      <c r="K757" s="17"/>
      <c r="L757" s="1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ht="15.6" customHeight="1">
      <c r="A758" s="7"/>
      <c r="B758" s="7"/>
      <c r="C758" s="39"/>
      <c r="D758" s="17"/>
      <c r="E758" s="17"/>
      <c r="F758" s="53"/>
      <c r="G758" s="17"/>
      <c r="H758" s="17"/>
      <c r="I758" s="17"/>
      <c r="J758" s="17"/>
      <c r="K758" s="17"/>
      <c r="L758" s="1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ht="15.6" customHeight="1">
      <c r="A759" s="7"/>
      <c r="B759" s="7"/>
      <c r="C759" s="39"/>
      <c r="D759" s="17"/>
      <c r="E759" s="17"/>
      <c r="F759" s="53"/>
      <c r="G759" s="17"/>
      <c r="H759" s="17"/>
      <c r="I759" s="17"/>
      <c r="J759" s="17"/>
      <c r="K759" s="17"/>
      <c r="L759" s="1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ht="15.6" customHeight="1">
      <c r="A760" s="7"/>
      <c r="B760" s="7"/>
      <c r="C760" s="39"/>
      <c r="D760" s="17"/>
      <c r="E760" s="17"/>
      <c r="F760" s="53"/>
      <c r="G760" s="17"/>
      <c r="H760" s="17"/>
      <c r="I760" s="17"/>
      <c r="J760" s="17"/>
      <c r="K760" s="17"/>
      <c r="L760" s="1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ht="15.6" customHeight="1">
      <c r="A761" s="7"/>
      <c r="B761" s="7"/>
      <c r="C761" s="39"/>
      <c r="D761" s="17"/>
      <c r="E761" s="17"/>
      <c r="F761" s="53"/>
      <c r="G761" s="17"/>
      <c r="H761" s="17"/>
      <c r="I761" s="17"/>
      <c r="J761" s="17"/>
      <c r="K761" s="17"/>
      <c r="L761" s="1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ht="15.6" customHeight="1">
      <c r="A762" s="7"/>
      <c r="B762" s="7"/>
      <c r="C762" s="39"/>
      <c r="D762" s="17"/>
      <c r="E762" s="17"/>
      <c r="F762" s="53"/>
      <c r="G762" s="17"/>
      <c r="H762" s="17"/>
      <c r="I762" s="17"/>
      <c r="J762" s="17"/>
      <c r="K762" s="17"/>
      <c r="L762" s="1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ht="15.6" customHeight="1">
      <c r="A763" s="7"/>
      <c r="B763" s="7"/>
      <c r="C763" s="39"/>
      <c r="D763" s="17"/>
      <c r="E763" s="17"/>
      <c r="F763" s="53"/>
      <c r="G763" s="17"/>
      <c r="H763" s="17"/>
      <c r="I763" s="17"/>
      <c r="J763" s="17"/>
      <c r="K763" s="17"/>
      <c r="L763" s="1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ht="15.6" customHeight="1">
      <c r="A764" s="7"/>
      <c r="B764" s="7"/>
      <c r="C764" s="39"/>
      <c r="D764" s="17"/>
      <c r="E764" s="17"/>
      <c r="F764" s="53"/>
      <c r="G764" s="17"/>
      <c r="H764" s="17"/>
      <c r="I764" s="17"/>
      <c r="J764" s="17"/>
      <c r="K764" s="17"/>
      <c r="L764" s="1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ht="15.6" customHeight="1">
      <c r="A765" s="7"/>
      <c r="B765" s="7"/>
      <c r="C765" s="39"/>
      <c r="D765" s="17"/>
      <c r="E765" s="17"/>
      <c r="F765" s="53"/>
      <c r="G765" s="17"/>
      <c r="H765" s="17"/>
      <c r="I765" s="17"/>
      <c r="J765" s="17"/>
      <c r="K765" s="17"/>
      <c r="L765" s="1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ht="15.6" customHeight="1">
      <c r="A766" s="7"/>
      <c r="B766" s="7"/>
      <c r="C766" s="39"/>
      <c r="D766" s="17"/>
      <c r="E766" s="17"/>
      <c r="F766" s="53"/>
      <c r="G766" s="17"/>
      <c r="H766" s="17"/>
      <c r="I766" s="17"/>
      <c r="J766" s="17"/>
      <c r="K766" s="17"/>
      <c r="L766" s="1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ht="15.6" customHeight="1">
      <c r="A767" s="7"/>
      <c r="B767" s="7"/>
      <c r="C767" s="39"/>
      <c r="D767" s="17"/>
      <c r="E767" s="17"/>
      <c r="F767" s="53"/>
      <c r="G767" s="17"/>
      <c r="H767" s="17"/>
      <c r="I767" s="17"/>
      <c r="J767" s="17"/>
      <c r="K767" s="17"/>
      <c r="L767" s="1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ht="15.6" customHeight="1">
      <c r="A768" s="7"/>
      <c r="B768" s="7"/>
      <c r="C768" s="39"/>
      <c r="D768" s="17"/>
      <c r="E768" s="17"/>
      <c r="F768" s="53"/>
      <c r="G768" s="17"/>
      <c r="H768" s="17"/>
      <c r="I768" s="17"/>
      <c r="J768" s="17"/>
      <c r="K768" s="17"/>
      <c r="L768" s="1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ht="15.6" customHeight="1">
      <c r="A769" s="7"/>
      <c r="B769" s="7"/>
      <c r="C769" s="39"/>
      <c r="D769" s="17"/>
      <c r="E769" s="17"/>
      <c r="F769" s="53"/>
      <c r="G769" s="17"/>
      <c r="H769" s="17"/>
      <c r="I769" s="17"/>
      <c r="J769" s="17"/>
      <c r="K769" s="17"/>
      <c r="L769" s="1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ht="15.6" customHeight="1">
      <c r="A770" s="7"/>
      <c r="B770" s="7"/>
      <c r="C770" s="39"/>
      <c r="D770" s="17"/>
      <c r="E770" s="17"/>
      <c r="F770" s="53"/>
      <c r="G770" s="17"/>
      <c r="H770" s="17"/>
      <c r="I770" s="17"/>
      <c r="J770" s="17"/>
      <c r="K770" s="17"/>
      <c r="L770" s="1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ht="15.6" customHeight="1">
      <c r="A771" s="7"/>
      <c r="B771" s="7"/>
      <c r="C771" s="39"/>
      <c r="D771" s="17"/>
      <c r="E771" s="17"/>
      <c r="F771" s="53"/>
      <c r="G771" s="17"/>
      <c r="H771" s="17"/>
      <c r="I771" s="17"/>
      <c r="J771" s="17"/>
      <c r="K771" s="17"/>
      <c r="L771" s="1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ht="15.6" customHeight="1">
      <c r="A772" s="7"/>
      <c r="B772" s="7"/>
      <c r="C772" s="39"/>
      <c r="D772" s="17"/>
      <c r="E772" s="17"/>
      <c r="F772" s="53"/>
      <c r="G772" s="17"/>
      <c r="H772" s="17"/>
      <c r="I772" s="17"/>
      <c r="J772" s="17"/>
      <c r="K772" s="17"/>
      <c r="L772" s="1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ht="15.6" customHeight="1">
      <c r="A773" s="7"/>
      <c r="B773" s="7"/>
      <c r="C773" s="39"/>
      <c r="D773" s="17"/>
      <c r="E773" s="17"/>
      <c r="F773" s="53"/>
      <c r="G773" s="17"/>
      <c r="H773" s="17"/>
      <c r="I773" s="17"/>
      <c r="J773" s="17"/>
      <c r="K773" s="17"/>
      <c r="L773" s="1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ht="15.6" customHeight="1">
      <c r="A774" s="7"/>
      <c r="B774" s="7"/>
      <c r="C774" s="39"/>
      <c r="D774" s="17"/>
      <c r="E774" s="17"/>
      <c r="F774" s="53"/>
      <c r="G774" s="17"/>
      <c r="H774" s="17"/>
      <c r="I774" s="17"/>
      <c r="J774" s="17"/>
      <c r="K774" s="17"/>
      <c r="L774" s="1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ht="15.6" customHeight="1">
      <c r="A775" s="7"/>
      <c r="B775" s="7"/>
      <c r="C775" s="39"/>
      <c r="D775" s="17"/>
      <c r="E775" s="17"/>
      <c r="F775" s="53"/>
      <c r="G775" s="17"/>
      <c r="H775" s="17"/>
      <c r="I775" s="17"/>
      <c r="J775" s="17"/>
      <c r="K775" s="17"/>
      <c r="L775" s="1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ht="15.6" customHeight="1">
      <c r="A776" s="7"/>
      <c r="B776" s="7"/>
      <c r="C776" s="39"/>
      <c r="D776" s="17"/>
      <c r="E776" s="17"/>
      <c r="F776" s="53"/>
      <c r="G776" s="17"/>
      <c r="H776" s="17"/>
      <c r="I776" s="17"/>
      <c r="J776" s="17"/>
      <c r="K776" s="17"/>
      <c r="L776" s="1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ht="15.6" customHeight="1">
      <c r="A777" s="7"/>
      <c r="B777" s="7"/>
      <c r="C777" s="39"/>
      <c r="D777" s="17"/>
      <c r="E777" s="17"/>
      <c r="F777" s="53"/>
      <c r="G777" s="17"/>
      <c r="H777" s="17"/>
      <c r="I777" s="17"/>
      <c r="J777" s="17"/>
      <c r="K777" s="17"/>
      <c r="L777" s="1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ht="15.6" customHeight="1">
      <c r="A778" s="7"/>
      <c r="B778" s="7"/>
      <c r="C778" s="39"/>
      <c r="D778" s="17"/>
      <c r="E778" s="17"/>
      <c r="F778" s="53"/>
      <c r="G778" s="17"/>
      <c r="H778" s="17"/>
      <c r="I778" s="17"/>
      <c r="J778" s="17"/>
      <c r="K778" s="17"/>
      <c r="L778" s="1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ht="15.6" customHeight="1">
      <c r="A779" s="7"/>
      <c r="B779" s="7"/>
      <c r="C779" s="39"/>
      <c r="D779" s="17"/>
      <c r="E779" s="17"/>
      <c r="F779" s="53"/>
      <c r="G779" s="17"/>
      <c r="H779" s="17"/>
      <c r="I779" s="17"/>
      <c r="J779" s="17"/>
      <c r="K779" s="17"/>
      <c r="L779" s="1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ht="15.6" customHeight="1">
      <c r="A780" s="7"/>
      <c r="B780" s="7"/>
      <c r="C780" s="39"/>
      <c r="D780" s="17"/>
      <c r="E780" s="17"/>
      <c r="F780" s="53"/>
      <c r="G780" s="17"/>
      <c r="H780" s="17"/>
      <c r="I780" s="17"/>
      <c r="J780" s="17"/>
      <c r="K780" s="17"/>
      <c r="L780" s="1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ht="15.6" customHeight="1">
      <c r="A781" s="7"/>
      <c r="B781" s="7"/>
      <c r="C781" s="39"/>
      <c r="D781" s="17"/>
      <c r="E781" s="17"/>
      <c r="F781" s="53"/>
      <c r="G781" s="17"/>
      <c r="H781" s="17"/>
      <c r="I781" s="17"/>
      <c r="J781" s="17"/>
      <c r="K781" s="17"/>
      <c r="L781" s="1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ht="15.6" customHeight="1">
      <c r="A782" s="7"/>
      <c r="B782" s="7"/>
      <c r="C782" s="39"/>
      <c r="D782" s="17"/>
      <c r="E782" s="17"/>
      <c r="F782" s="53"/>
      <c r="G782" s="17"/>
      <c r="H782" s="17"/>
      <c r="I782" s="17"/>
      <c r="J782" s="17"/>
      <c r="K782" s="17"/>
      <c r="L782" s="1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ht="15.6" customHeight="1">
      <c r="A783" s="7"/>
      <c r="B783" s="7"/>
      <c r="C783" s="39"/>
      <c r="D783" s="17"/>
      <c r="E783" s="17"/>
      <c r="F783" s="53"/>
      <c r="G783" s="17"/>
      <c r="H783" s="17"/>
      <c r="I783" s="17"/>
      <c r="J783" s="17"/>
      <c r="K783" s="17"/>
      <c r="L783" s="1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ht="15.6" customHeight="1">
      <c r="A784" s="7"/>
      <c r="B784" s="7"/>
      <c r="C784" s="39"/>
      <c r="D784" s="17"/>
      <c r="E784" s="17"/>
      <c r="F784" s="53"/>
      <c r="G784" s="17"/>
      <c r="H784" s="17"/>
      <c r="I784" s="17"/>
      <c r="J784" s="17"/>
      <c r="K784" s="17"/>
      <c r="L784" s="1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ht="15.6" customHeight="1">
      <c r="A785" s="7"/>
      <c r="B785" s="7"/>
      <c r="C785" s="39"/>
      <c r="D785" s="17"/>
      <c r="E785" s="17"/>
      <c r="F785" s="53"/>
      <c r="G785" s="17"/>
      <c r="H785" s="17"/>
      <c r="I785" s="17"/>
      <c r="J785" s="17"/>
      <c r="K785" s="17"/>
      <c r="L785" s="1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ht="15.6" customHeight="1">
      <c r="A786" s="7"/>
      <c r="B786" s="7"/>
      <c r="C786" s="39"/>
      <c r="D786" s="17"/>
      <c r="E786" s="17"/>
      <c r="F786" s="53"/>
      <c r="G786" s="17"/>
      <c r="H786" s="17"/>
      <c r="I786" s="17"/>
      <c r="J786" s="17"/>
      <c r="K786" s="17"/>
      <c r="L786" s="1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ht="15.6" customHeight="1">
      <c r="A787" s="7"/>
      <c r="B787" s="7"/>
      <c r="C787" s="39"/>
      <c r="D787" s="17"/>
      <c r="E787" s="17"/>
      <c r="F787" s="53"/>
      <c r="G787" s="17"/>
      <c r="H787" s="17"/>
      <c r="I787" s="17"/>
      <c r="J787" s="17"/>
      <c r="K787" s="17"/>
      <c r="L787" s="1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ht="15.6" customHeight="1">
      <c r="A788" s="7"/>
      <c r="B788" s="7"/>
      <c r="C788" s="39"/>
      <c r="D788" s="17"/>
      <c r="E788" s="17"/>
      <c r="F788" s="53"/>
      <c r="G788" s="17"/>
      <c r="H788" s="17"/>
      <c r="I788" s="17"/>
      <c r="J788" s="17"/>
      <c r="K788" s="17"/>
      <c r="L788" s="1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ht="15.6" customHeight="1">
      <c r="A789" s="7"/>
      <c r="B789" s="7"/>
      <c r="C789" s="39"/>
      <c r="D789" s="17"/>
      <c r="E789" s="17"/>
      <c r="F789" s="53"/>
      <c r="G789" s="17"/>
      <c r="H789" s="17"/>
      <c r="I789" s="17"/>
      <c r="J789" s="17"/>
      <c r="K789" s="17"/>
      <c r="L789" s="1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ht="15.6" customHeight="1">
      <c r="A790" s="7"/>
      <c r="B790" s="7"/>
      <c r="C790" s="39"/>
      <c r="D790" s="17"/>
      <c r="E790" s="17"/>
      <c r="F790" s="53"/>
      <c r="G790" s="17"/>
      <c r="H790" s="17"/>
      <c r="I790" s="17"/>
      <c r="J790" s="17"/>
      <c r="K790" s="17"/>
      <c r="L790" s="1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ht="15.6" customHeight="1">
      <c r="A791" s="7"/>
      <c r="B791" s="7"/>
      <c r="C791" s="39"/>
      <c r="D791" s="17"/>
      <c r="E791" s="17"/>
      <c r="F791" s="53"/>
      <c r="G791" s="17"/>
      <c r="H791" s="17"/>
      <c r="I791" s="17"/>
      <c r="J791" s="17"/>
      <c r="K791" s="17"/>
      <c r="L791" s="1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ht="15.6" customHeight="1">
      <c r="A792" s="7"/>
      <c r="B792" s="7"/>
      <c r="C792" s="39"/>
      <c r="D792" s="17"/>
      <c r="E792" s="17"/>
      <c r="F792" s="53"/>
      <c r="G792" s="17"/>
      <c r="H792" s="17"/>
      <c r="I792" s="17"/>
      <c r="J792" s="17"/>
      <c r="K792" s="17"/>
      <c r="L792" s="1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ht="15.6" customHeight="1">
      <c r="A793" s="7"/>
      <c r="B793" s="7"/>
      <c r="C793" s="39"/>
      <c r="D793" s="17"/>
      <c r="E793" s="17"/>
      <c r="F793" s="53"/>
      <c r="G793" s="17"/>
      <c r="H793" s="17"/>
      <c r="I793" s="17"/>
      <c r="J793" s="17"/>
      <c r="K793" s="17"/>
      <c r="L793" s="1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ht="15.6" customHeight="1">
      <c r="A794" s="7"/>
      <c r="B794" s="7"/>
      <c r="C794" s="39"/>
      <c r="D794" s="17"/>
      <c r="E794" s="17"/>
      <c r="F794" s="53"/>
      <c r="G794" s="17"/>
      <c r="H794" s="17"/>
      <c r="I794" s="17"/>
      <c r="J794" s="17"/>
      <c r="K794" s="17"/>
      <c r="L794" s="1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ht="15.6" customHeight="1">
      <c r="A795" s="7"/>
      <c r="B795" s="7"/>
      <c r="C795" s="39"/>
      <c r="D795" s="17"/>
      <c r="E795" s="17"/>
      <c r="F795" s="53"/>
      <c r="G795" s="17"/>
      <c r="H795" s="17"/>
      <c r="I795" s="17"/>
      <c r="J795" s="17"/>
      <c r="K795" s="17"/>
      <c r="L795" s="1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ht="15.6" customHeight="1">
      <c r="A796" s="7"/>
      <c r="B796" s="7"/>
      <c r="C796" s="39"/>
      <c r="D796" s="17"/>
      <c r="E796" s="17"/>
      <c r="F796" s="53"/>
      <c r="G796" s="17"/>
      <c r="H796" s="17"/>
      <c r="I796" s="17"/>
      <c r="J796" s="17"/>
      <c r="K796" s="17"/>
      <c r="L796" s="1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ht="15.6" customHeight="1">
      <c r="A797" s="7"/>
      <c r="B797" s="7"/>
      <c r="C797" s="39"/>
      <c r="D797" s="17"/>
      <c r="E797" s="17"/>
      <c r="F797" s="53"/>
      <c r="G797" s="17"/>
      <c r="H797" s="17"/>
      <c r="I797" s="17"/>
      <c r="J797" s="17"/>
      <c r="K797" s="17"/>
      <c r="L797" s="1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ht="15.6" customHeight="1">
      <c r="A798" s="7"/>
      <c r="B798" s="7"/>
      <c r="C798" s="39"/>
      <c r="D798" s="17"/>
      <c r="E798" s="17"/>
      <c r="F798" s="53"/>
      <c r="G798" s="17"/>
      <c r="H798" s="17"/>
      <c r="I798" s="17"/>
      <c r="J798" s="17"/>
      <c r="K798" s="17"/>
      <c r="L798" s="1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ht="15.6" customHeight="1">
      <c r="A799" s="7"/>
      <c r="B799" s="7"/>
      <c r="C799" s="39"/>
      <c r="D799" s="17"/>
      <c r="E799" s="17"/>
      <c r="F799" s="53"/>
      <c r="G799" s="17"/>
      <c r="H799" s="17"/>
      <c r="I799" s="17"/>
      <c r="J799" s="17"/>
      <c r="K799" s="17"/>
      <c r="L799" s="1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ht="15.6" customHeight="1">
      <c r="A800" s="7"/>
      <c r="B800" s="7"/>
      <c r="C800" s="39"/>
      <c r="D800" s="17"/>
      <c r="E800" s="17"/>
      <c r="F800" s="53"/>
      <c r="G800" s="17"/>
      <c r="H800" s="17"/>
      <c r="I800" s="17"/>
      <c r="J800" s="17"/>
      <c r="K800" s="17"/>
      <c r="L800" s="1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ht="15.6" customHeight="1">
      <c r="A801" s="7"/>
      <c r="B801" s="7"/>
      <c r="C801" s="39"/>
      <c r="D801" s="17"/>
      <c r="E801" s="17"/>
      <c r="F801" s="53"/>
      <c r="G801" s="17"/>
      <c r="H801" s="17"/>
      <c r="I801" s="17"/>
      <c r="J801" s="17"/>
      <c r="K801" s="17"/>
      <c r="L801" s="1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ht="15.6" customHeight="1">
      <c r="A802" s="7"/>
      <c r="B802" s="7"/>
      <c r="C802" s="39"/>
      <c r="D802" s="17"/>
      <c r="E802" s="17"/>
      <c r="F802" s="53"/>
      <c r="G802" s="17"/>
      <c r="H802" s="17"/>
      <c r="I802" s="17"/>
      <c r="J802" s="17"/>
      <c r="K802" s="17"/>
      <c r="L802" s="1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ht="15.6" customHeight="1">
      <c r="A803" s="7"/>
      <c r="B803" s="7"/>
      <c r="C803" s="39"/>
      <c r="D803" s="17"/>
      <c r="E803" s="17"/>
      <c r="F803" s="53"/>
      <c r="G803" s="17"/>
      <c r="H803" s="17"/>
      <c r="I803" s="17"/>
      <c r="J803" s="17"/>
      <c r="K803" s="17"/>
      <c r="L803" s="1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ht="15.6" customHeight="1">
      <c r="A804" s="7"/>
      <c r="B804" s="7"/>
      <c r="C804" s="39"/>
      <c r="D804" s="17"/>
      <c r="E804" s="17"/>
      <c r="F804" s="53"/>
      <c r="G804" s="17"/>
      <c r="H804" s="17"/>
      <c r="I804" s="17"/>
      <c r="J804" s="17"/>
      <c r="K804" s="17"/>
      <c r="L804" s="1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ht="15.6" customHeight="1">
      <c r="A805" s="7"/>
      <c r="B805" s="7"/>
      <c r="C805" s="39"/>
      <c r="D805" s="17"/>
      <c r="E805" s="17"/>
      <c r="F805" s="53"/>
      <c r="G805" s="17"/>
      <c r="H805" s="17"/>
      <c r="I805" s="17"/>
      <c r="J805" s="17"/>
      <c r="K805" s="17"/>
      <c r="L805" s="1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ht="15.6" customHeight="1">
      <c r="A806" s="7"/>
      <c r="B806" s="7"/>
      <c r="C806" s="39"/>
      <c r="D806" s="17"/>
      <c r="E806" s="17"/>
      <c r="F806" s="53"/>
      <c r="G806" s="17"/>
      <c r="H806" s="17"/>
      <c r="I806" s="17"/>
      <c r="J806" s="17"/>
      <c r="K806" s="17"/>
      <c r="L806" s="1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ht="15.6" customHeight="1">
      <c r="A807" s="7"/>
      <c r="B807" s="7"/>
      <c r="C807" s="39"/>
      <c r="D807" s="17"/>
      <c r="E807" s="17"/>
      <c r="F807" s="53"/>
      <c r="G807" s="17"/>
      <c r="H807" s="17"/>
      <c r="I807" s="17"/>
      <c r="J807" s="17"/>
      <c r="K807" s="17"/>
      <c r="L807" s="1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ht="15.6" customHeight="1">
      <c r="A808" s="7"/>
      <c r="B808" s="7"/>
      <c r="C808" s="39"/>
      <c r="D808" s="17"/>
      <c r="E808" s="17"/>
      <c r="F808" s="53"/>
      <c r="G808" s="17"/>
      <c r="H808" s="17"/>
      <c r="I808" s="17"/>
      <c r="J808" s="17"/>
      <c r="K808" s="17"/>
      <c r="L808" s="1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ht="15.6" customHeight="1">
      <c r="A809" s="7"/>
      <c r="B809" s="7"/>
      <c r="C809" s="39"/>
      <c r="D809" s="17"/>
      <c r="E809" s="17"/>
      <c r="F809" s="53"/>
      <c r="G809" s="17"/>
      <c r="H809" s="17"/>
      <c r="I809" s="17"/>
      <c r="J809" s="17"/>
      <c r="K809" s="17"/>
      <c r="L809" s="1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ht="15.6" customHeight="1">
      <c r="A810" s="7"/>
      <c r="B810" s="7"/>
      <c r="C810" s="39"/>
      <c r="D810" s="17"/>
      <c r="E810" s="17"/>
      <c r="F810" s="53"/>
      <c r="G810" s="17"/>
      <c r="H810" s="17"/>
      <c r="I810" s="17"/>
      <c r="J810" s="17"/>
      <c r="K810" s="17"/>
      <c r="L810" s="1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ht="15.6" customHeight="1">
      <c r="A811" s="7"/>
      <c r="B811" s="7"/>
      <c r="C811" s="39"/>
      <c r="D811" s="17"/>
      <c r="E811" s="17"/>
      <c r="F811" s="53"/>
      <c r="G811" s="17"/>
      <c r="H811" s="17"/>
      <c r="I811" s="17"/>
      <c r="J811" s="17"/>
      <c r="K811" s="17"/>
      <c r="L811" s="1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ht="15.6" customHeight="1">
      <c r="A812" s="7"/>
      <c r="B812" s="7"/>
      <c r="C812" s="39"/>
      <c r="D812" s="17"/>
      <c r="E812" s="17"/>
      <c r="F812" s="53"/>
      <c r="G812" s="17"/>
      <c r="H812" s="17"/>
      <c r="I812" s="17"/>
      <c r="J812" s="17"/>
      <c r="K812" s="17"/>
      <c r="L812" s="1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ht="15.6" customHeight="1">
      <c r="A813" s="7"/>
      <c r="B813" s="7"/>
      <c r="C813" s="39"/>
      <c r="D813" s="17"/>
      <c r="E813" s="17"/>
      <c r="F813" s="53"/>
      <c r="G813" s="17"/>
      <c r="H813" s="17"/>
      <c r="I813" s="17"/>
      <c r="J813" s="17"/>
      <c r="K813" s="17"/>
      <c r="L813" s="1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ht="15.6" customHeight="1">
      <c r="A814" s="7"/>
      <c r="B814" s="7"/>
      <c r="C814" s="39"/>
      <c r="D814" s="17"/>
      <c r="E814" s="17"/>
      <c r="F814" s="53"/>
      <c r="G814" s="17"/>
      <c r="H814" s="17"/>
      <c r="I814" s="17"/>
      <c r="J814" s="17"/>
      <c r="K814" s="17"/>
      <c r="L814" s="1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ht="15.6" customHeight="1">
      <c r="A815" s="7"/>
      <c r="B815" s="7"/>
      <c r="C815" s="39"/>
      <c r="D815" s="17"/>
      <c r="E815" s="17"/>
      <c r="F815" s="53"/>
      <c r="G815" s="17"/>
      <c r="H815" s="17"/>
      <c r="I815" s="17"/>
      <c r="J815" s="17"/>
      <c r="K815" s="17"/>
      <c r="L815" s="1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ht="15.6" customHeight="1">
      <c r="A816" s="7"/>
      <c r="B816" s="7"/>
      <c r="C816" s="39"/>
      <c r="D816" s="17"/>
      <c r="E816" s="17"/>
      <c r="F816" s="53"/>
      <c r="G816" s="17"/>
      <c r="H816" s="17"/>
      <c r="I816" s="17"/>
      <c r="J816" s="17"/>
      <c r="K816" s="17"/>
      <c r="L816" s="1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ht="15.6" customHeight="1">
      <c r="A817" s="7"/>
      <c r="B817" s="7"/>
      <c r="C817" s="39"/>
      <c r="D817" s="17"/>
      <c r="E817" s="17"/>
      <c r="F817" s="53"/>
      <c r="G817" s="17"/>
      <c r="H817" s="17"/>
      <c r="I817" s="17"/>
      <c r="J817" s="17"/>
      <c r="K817" s="17"/>
      <c r="L817" s="1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ht="15.6" customHeight="1">
      <c r="A818" s="7"/>
      <c r="B818" s="7"/>
      <c r="C818" s="39"/>
      <c r="D818" s="17"/>
      <c r="E818" s="17"/>
      <c r="F818" s="53"/>
      <c r="G818" s="17"/>
      <c r="H818" s="17"/>
      <c r="I818" s="17"/>
      <c r="J818" s="17"/>
      <c r="K818" s="17"/>
      <c r="L818" s="1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ht="15.6" customHeight="1">
      <c r="A819" s="7"/>
      <c r="B819" s="7"/>
      <c r="C819" s="39"/>
      <c r="D819" s="17"/>
      <c r="E819" s="17"/>
      <c r="F819" s="53"/>
      <c r="G819" s="17"/>
      <c r="H819" s="17"/>
      <c r="I819" s="17"/>
      <c r="J819" s="17"/>
      <c r="K819" s="17"/>
      <c r="L819" s="1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ht="15.6" customHeight="1">
      <c r="A820" s="7"/>
      <c r="B820" s="7"/>
      <c r="C820" s="39"/>
      <c r="D820" s="17"/>
      <c r="E820" s="17"/>
      <c r="F820" s="53"/>
      <c r="G820" s="17"/>
      <c r="H820" s="17"/>
      <c r="I820" s="17"/>
      <c r="J820" s="17"/>
      <c r="K820" s="17"/>
      <c r="L820" s="1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ht="15.6" customHeight="1">
      <c r="A821" s="7"/>
      <c r="B821" s="7"/>
      <c r="C821" s="39"/>
      <c r="D821" s="17"/>
      <c r="E821" s="17"/>
      <c r="F821" s="53"/>
      <c r="G821" s="17"/>
      <c r="H821" s="17"/>
      <c r="I821" s="17"/>
      <c r="J821" s="17"/>
      <c r="K821" s="17"/>
      <c r="L821" s="1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ht="15.6" customHeight="1">
      <c r="A822" s="7"/>
      <c r="B822" s="7"/>
      <c r="C822" s="39"/>
      <c r="D822" s="17"/>
      <c r="E822" s="17"/>
      <c r="F822" s="53"/>
      <c r="G822" s="17"/>
      <c r="H822" s="17"/>
      <c r="I822" s="17"/>
      <c r="J822" s="17"/>
      <c r="K822" s="17"/>
      <c r="L822" s="1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5.6" customHeight="1">
      <c r="A823" s="7"/>
      <c r="B823" s="7"/>
      <c r="C823" s="39"/>
      <c r="D823" s="17"/>
      <c r="E823" s="17"/>
      <c r="F823" s="53"/>
      <c r="G823" s="17"/>
      <c r="H823" s="17"/>
      <c r="I823" s="17"/>
      <c r="J823" s="17"/>
      <c r="K823" s="17"/>
      <c r="L823" s="1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5.6" customHeight="1">
      <c r="A824" s="7"/>
      <c r="B824" s="7"/>
      <c r="C824" s="39"/>
      <c r="D824" s="17"/>
      <c r="E824" s="17"/>
      <c r="F824" s="53"/>
      <c r="G824" s="17"/>
      <c r="H824" s="17"/>
      <c r="I824" s="17"/>
      <c r="J824" s="17"/>
      <c r="K824" s="17"/>
      <c r="L824" s="1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5.6" customHeight="1">
      <c r="A825" s="7"/>
      <c r="B825" s="7"/>
      <c r="C825" s="39"/>
      <c r="D825" s="17"/>
      <c r="E825" s="17"/>
      <c r="F825" s="53"/>
      <c r="G825" s="17"/>
      <c r="H825" s="17"/>
      <c r="I825" s="17"/>
      <c r="J825" s="17"/>
      <c r="K825" s="17"/>
      <c r="L825" s="1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5.6" customHeight="1">
      <c r="A826" s="7"/>
      <c r="B826" s="7"/>
      <c r="C826" s="39"/>
      <c r="D826" s="17"/>
      <c r="E826" s="17"/>
      <c r="F826" s="53"/>
      <c r="G826" s="17"/>
      <c r="H826" s="17"/>
      <c r="I826" s="17"/>
      <c r="J826" s="17"/>
      <c r="K826" s="17"/>
      <c r="L826" s="1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5.6" customHeight="1">
      <c r="A827" s="7"/>
      <c r="B827" s="7"/>
      <c r="C827" s="39"/>
      <c r="D827" s="17"/>
      <c r="E827" s="17"/>
      <c r="F827" s="53"/>
      <c r="G827" s="17"/>
      <c r="H827" s="17"/>
      <c r="I827" s="17"/>
      <c r="J827" s="17"/>
      <c r="K827" s="17"/>
      <c r="L827" s="1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5.6" customHeight="1">
      <c r="A828" s="7"/>
      <c r="B828" s="7"/>
      <c r="C828" s="39"/>
      <c r="D828" s="17"/>
      <c r="E828" s="17"/>
      <c r="F828" s="53"/>
      <c r="G828" s="17"/>
      <c r="H828" s="17"/>
      <c r="I828" s="17"/>
      <c r="J828" s="17"/>
      <c r="K828" s="17"/>
      <c r="L828" s="1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ht="15.6" customHeight="1">
      <c r="A829" s="7"/>
      <c r="B829" s="7"/>
      <c r="C829" s="39"/>
      <c r="D829" s="17"/>
      <c r="E829" s="17"/>
      <c r="F829" s="53"/>
      <c r="G829" s="17"/>
      <c r="H829" s="17"/>
      <c r="I829" s="17"/>
      <c r="J829" s="17"/>
      <c r="K829" s="17"/>
      <c r="L829" s="1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ht="15.6" customHeight="1">
      <c r="A830" s="7"/>
      <c r="B830" s="7"/>
      <c r="C830" s="39"/>
      <c r="D830" s="17"/>
      <c r="E830" s="17"/>
      <c r="F830" s="53"/>
      <c r="G830" s="17"/>
      <c r="H830" s="17"/>
      <c r="I830" s="17"/>
      <c r="J830" s="17"/>
      <c r="K830" s="17"/>
      <c r="L830" s="1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ht="15.6" customHeight="1">
      <c r="A831" s="7"/>
      <c r="B831" s="7"/>
      <c r="C831" s="39"/>
      <c r="D831" s="17"/>
      <c r="E831" s="17"/>
      <c r="F831" s="53"/>
      <c r="G831" s="17"/>
      <c r="H831" s="17"/>
      <c r="I831" s="17"/>
      <c r="J831" s="17"/>
      <c r="K831" s="17"/>
      <c r="L831" s="1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ht="15.6" customHeight="1">
      <c r="A832" s="7"/>
      <c r="B832" s="7"/>
      <c r="C832" s="39"/>
      <c r="D832" s="17"/>
      <c r="E832" s="17"/>
      <c r="F832" s="53"/>
      <c r="G832" s="17"/>
      <c r="H832" s="17"/>
      <c r="I832" s="17"/>
      <c r="J832" s="17"/>
      <c r="K832" s="17"/>
      <c r="L832" s="1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ht="15.6" customHeight="1">
      <c r="A833" s="7"/>
      <c r="B833" s="7"/>
      <c r="C833" s="39"/>
      <c r="D833" s="17"/>
      <c r="E833" s="17"/>
      <c r="F833" s="53"/>
      <c r="G833" s="17"/>
      <c r="H833" s="17"/>
      <c r="I833" s="17"/>
      <c r="J833" s="17"/>
      <c r="K833" s="17"/>
      <c r="L833" s="1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ht="15.6" customHeight="1">
      <c r="A834" s="7"/>
      <c r="B834" s="7"/>
      <c r="C834" s="39"/>
      <c r="D834" s="17"/>
      <c r="E834" s="17"/>
      <c r="F834" s="53"/>
      <c r="G834" s="17"/>
      <c r="H834" s="17"/>
      <c r="I834" s="17"/>
      <c r="J834" s="17"/>
      <c r="K834" s="17"/>
      <c r="L834" s="1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ht="15.6" customHeight="1">
      <c r="A835" s="7"/>
      <c r="B835" s="7"/>
      <c r="C835" s="39"/>
      <c r="D835" s="17"/>
      <c r="E835" s="17"/>
      <c r="F835" s="53"/>
      <c r="G835" s="17"/>
      <c r="H835" s="17"/>
      <c r="I835" s="17"/>
      <c r="J835" s="17"/>
      <c r="K835" s="17"/>
      <c r="L835" s="1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ht="15.6" customHeight="1">
      <c r="A836" s="7"/>
      <c r="B836" s="7"/>
      <c r="C836" s="39"/>
      <c r="D836" s="17"/>
      <c r="E836" s="17"/>
      <c r="F836" s="53"/>
      <c r="G836" s="17"/>
      <c r="H836" s="17"/>
      <c r="I836" s="17"/>
      <c r="J836" s="17"/>
      <c r="K836" s="17"/>
      <c r="L836" s="1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ht="15.6" customHeight="1">
      <c r="A837" s="7"/>
      <c r="B837" s="7"/>
      <c r="C837" s="39"/>
      <c r="D837" s="17"/>
      <c r="E837" s="17"/>
      <c r="F837" s="53"/>
      <c r="G837" s="17"/>
      <c r="H837" s="17"/>
      <c r="I837" s="17"/>
      <c r="J837" s="17"/>
      <c r="K837" s="17"/>
      <c r="L837" s="1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ht="15.6" customHeight="1">
      <c r="A838" s="7"/>
      <c r="B838" s="7"/>
      <c r="C838" s="39"/>
      <c r="D838" s="17"/>
      <c r="E838" s="17"/>
      <c r="F838" s="53"/>
      <c r="G838" s="17"/>
      <c r="H838" s="17"/>
      <c r="I838" s="17"/>
      <c r="J838" s="17"/>
      <c r="K838" s="17"/>
      <c r="L838" s="1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ht="15.6" customHeight="1">
      <c r="A839" s="7"/>
      <c r="B839" s="7"/>
      <c r="C839" s="39"/>
      <c r="D839" s="17"/>
      <c r="E839" s="17"/>
      <c r="F839" s="53"/>
      <c r="G839" s="17"/>
      <c r="H839" s="17"/>
      <c r="I839" s="17"/>
      <c r="J839" s="17"/>
      <c r="K839" s="17"/>
      <c r="L839" s="1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ht="15.6" customHeight="1">
      <c r="A840" s="7"/>
      <c r="B840" s="7"/>
      <c r="C840" s="39"/>
      <c r="D840" s="17"/>
      <c r="E840" s="17"/>
      <c r="F840" s="53"/>
      <c r="G840" s="17"/>
      <c r="H840" s="17"/>
      <c r="I840" s="17"/>
      <c r="J840" s="17"/>
      <c r="K840" s="17"/>
      <c r="L840" s="1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ht="15.6" customHeight="1">
      <c r="A841" s="7"/>
      <c r="B841" s="7"/>
      <c r="C841" s="39"/>
      <c r="D841" s="17"/>
      <c r="E841" s="17"/>
      <c r="F841" s="53"/>
      <c r="G841" s="17"/>
      <c r="H841" s="17"/>
      <c r="I841" s="17"/>
      <c r="J841" s="17"/>
      <c r="K841" s="17"/>
      <c r="L841" s="1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ht="15.6" customHeight="1">
      <c r="A842" s="7"/>
      <c r="B842" s="7"/>
      <c r="C842" s="39"/>
      <c r="D842" s="17"/>
      <c r="E842" s="17"/>
      <c r="F842" s="53"/>
      <c r="G842" s="17"/>
      <c r="H842" s="17"/>
      <c r="I842" s="17"/>
      <c r="J842" s="17"/>
      <c r="K842" s="17"/>
      <c r="L842" s="1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ht="15.6" customHeight="1">
      <c r="A843" s="7"/>
      <c r="B843" s="7"/>
      <c r="C843" s="39"/>
      <c r="D843" s="17"/>
      <c r="E843" s="17"/>
      <c r="F843" s="53"/>
      <c r="G843" s="17"/>
      <c r="H843" s="17"/>
      <c r="I843" s="17"/>
      <c r="J843" s="17"/>
      <c r="K843" s="17"/>
      <c r="L843" s="1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ht="15.6" customHeight="1">
      <c r="A844" s="7"/>
      <c r="B844" s="7"/>
      <c r="C844" s="39"/>
      <c r="D844" s="17"/>
      <c r="E844" s="17"/>
      <c r="F844" s="53"/>
      <c r="G844" s="17"/>
      <c r="H844" s="17"/>
      <c r="I844" s="17"/>
      <c r="J844" s="17"/>
      <c r="K844" s="17"/>
      <c r="L844" s="1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ht="15.6" customHeight="1">
      <c r="A845" s="7"/>
      <c r="B845" s="7"/>
      <c r="C845" s="39"/>
      <c r="D845" s="17"/>
      <c r="E845" s="17"/>
      <c r="F845" s="53"/>
      <c r="G845" s="17"/>
      <c r="H845" s="17"/>
      <c r="I845" s="17"/>
      <c r="J845" s="17"/>
      <c r="K845" s="17"/>
      <c r="L845" s="1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ht="15.6" customHeight="1">
      <c r="A846" s="7"/>
      <c r="B846" s="7"/>
      <c r="C846" s="39"/>
      <c r="D846" s="17"/>
      <c r="E846" s="17"/>
      <c r="F846" s="53"/>
      <c r="G846" s="17"/>
      <c r="H846" s="17"/>
      <c r="I846" s="17"/>
      <c r="J846" s="17"/>
      <c r="K846" s="17"/>
      <c r="L846" s="1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ht="15.6" customHeight="1">
      <c r="A847" s="7"/>
      <c r="B847" s="7"/>
      <c r="C847" s="39"/>
      <c r="D847" s="17"/>
      <c r="E847" s="17"/>
      <c r="F847" s="53"/>
      <c r="G847" s="17"/>
      <c r="H847" s="17"/>
      <c r="I847" s="17"/>
      <c r="J847" s="17"/>
      <c r="K847" s="17"/>
      <c r="L847" s="1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ht="15.6" customHeight="1">
      <c r="A848" s="7"/>
      <c r="B848" s="7"/>
      <c r="C848" s="39"/>
      <c r="D848" s="17"/>
      <c r="E848" s="17"/>
      <c r="F848" s="53"/>
      <c r="G848" s="17"/>
      <c r="H848" s="17"/>
      <c r="I848" s="17"/>
      <c r="J848" s="17"/>
      <c r="K848" s="17"/>
      <c r="L848" s="1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ht="15.6" customHeight="1">
      <c r="A849" s="7"/>
      <c r="B849" s="7"/>
      <c r="C849" s="39"/>
      <c r="D849" s="17"/>
      <c r="E849" s="17"/>
      <c r="F849" s="53"/>
      <c r="G849" s="17"/>
      <c r="H849" s="17"/>
      <c r="I849" s="17"/>
      <c r="J849" s="17"/>
      <c r="K849" s="17"/>
      <c r="L849" s="1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ht="15.6" customHeight="1">
      <c r="A850" s="7"/>
      <c r="B850" s="7"/>
      <c r="C850" s="39"/>
      <c r="D850" s="17"/>
      <c r="E850" s="17"/>
      <c r="F850" s="53"/>
      <c r="G850" s="17"/>
      <c r="H850" s="17"/>
      <c r="I850" s="17"/>
      <c r="J850" s="17"/>
      <c r="K850" s="17"/>
      <c r="L850" s="1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ht="15.6" customHeight="1">
      <c r="A851" s="7"/>
      <c r="B851" s="7"/>
      <c r="C851" s="39"/>
      <c r="D851" s="17"/>
      <c r="E851" s="17"/>
      <c r="F851" s="53"/>
      <c r="G851" s="17"/>
      <c r="H851" s="17"/>
      <c r="I851" s="17"/>
      <c r="J851" s="17"/>
      <c r="K851" s="17"/>
      <c r="L851" s="1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ht="15.6" customHeight="1">
      <c r="A852" s="7"/>
      <c r="B852" s="7"/>
      <c r="C852" s="39"/>
      <c r="D852" s="17"/>
      <c r="E852" s="17"/>
      <c r="F852" s="53"/>
      <c r="G852" s="17"/>
      <c r="H852" s="17"/>
      <c r="I852" s="17"/>
      <c r="J852" s="17"/>
      <c r="K852" s="17"/>
      <c r="L852" s="1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ht="15.6" customHeight="1">
      <c r="A853" s="7"/>
      <c r="B853" s="7"/>
      <c r="C853" s="39"/>
      <c r="D853" s="17"/>
      <c r="E853" s="17"/>
      <c r="F853" s="53"/>
      <c r="G853" s="17"/>
      <c r="H853" s="17"/>
      <c r="I853" s="17"/>
      <c r="J853" s="17"/>
      <c r="K853" s="17"/>
      <c r="L853" s="1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ht="15.6" customHeight="1">
      <c r="A854" s="7"/>
      <c r="B854" s="7"/>
      <c r="C854" s="39"/>
      <c r="D854" s="17"/>
      <c r="E854" s="17"/>
      <c r="F854" s="53"/>
      <c r="G854" s="17"/>
      <c r="H854" s="17"/>
      <c r="I854" s="17"/>
      <c r="J854" s="17"/>
      <c r="K854" s="17"/>
      <c r="L854" s="1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ht="15.6" customHeight="1">
      <c r="A855" s="7"/>
      <c r="B855" s="7"/>
      <c r="C855" s="39"/>
      <c r="D855" s="17"/>
      <c r="E855" s="17"/>
      <c r="F855" s="53"/>
      <c r="G855" s="17"/>
      <c r="H855" s="17"/>
      <c r="I855" s="17"/>
      <c r="J855" s="17"/>
      <c r="K855" s="17"/>
      <c r="L855" s="1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ht="15.6" customHeight="1">
      <c r="A856" s="7"/>
      <c r="B856" s="7"/>
      <c r="C856" s="39"/>
      <c r="D856" s="17"/>
      <c r="E856" s="17"/>
      <c r="F856" s="53"/>
      <c r="G856" s="17"/>
      <c r="H856" s="17"/>
      <c r="I856" s="17"/>
      <c r="J856" s="17"/>
      <c r="K856" s="17"/>
      <c r="L856" s="1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ht="15.6" customHeight="1">
      <c r="A857" s="7"/>
      <c r="B857" s="7"/>
      <c r="C857" s="39"/>
      <c r="D857" s="17"/>
      <c r="E857" s="17"/>
      <c r="F857" s="53"/>
      <c r="G857" s="17"/>
      <c r="H857" s="17"/>
      <c r="I857" s="17"/>
      <c r="J857" s="17"/>
      <c r="K857" s="17"/>
      <c r="L857" s="1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ht="15.6" customHeight="1">
      <c r="A858" s="7"/>
      <c r="B858" s="7"/>
      <c r="C858" s="39"/>
      <c r="D858" s="17"/>
      <c r="E858" s="17"/>
      <c r="F858" s="53"/>
      <c r="G858" s="17"/>
      <c r="H858" s="17"/>
      <c r="I858" s="17"/>
      <c r="J858" s="17"/>
      <c r="K858" s="17"/>
      <c r="L858" s="1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ht="15.6" customHeight="1">
      <c r="A859" s="7"/>
      <c r="B859" s="7"/>
      <c r="C859" s="39"/>
      <c r="D859" s="17"/>
      <c r="E859" s="17"/>
      <c r="F859" s="53"/>
      <c r="G859" s="17"/>
      <c r="H859" s="17"/>
      <c r="I859" s="17"/>
      <c r="J859" s="17"/>
      <c r="K859" s="17"/>
      <c r="L859" s="1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ht="15.6" customHeight="1">
      <c r="A860" s="7"/>
      <c r="B860" s="7"/>
      <c r="C860" s="39"/>
      <c r="D860" s="17"/>
      <c r="E860" s="17"/>
      <c r="F860" s="53"/>
      <c r="G860" s="17"/>
      <c r="H860" s="17"/>
      <c r="I860" s="17"/>
      <c r="J860" s="17"/>
      <c r="K860" s="17"/>
      <c r="L860" s="1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ht="15.6" customHeight="1">
      <c r="A861" s="7"/>
      <c r="B861" s="7"/>
      <c r="C861" s="39"/>
      <c r="D861" s="17"/>
      <c r="E861" s="17"/>
      <c r="F861" s="53"/>
      <c r="G861" s="17"/>
      <c r="H861" s="17"/>
      <c r="I861" s="17"/>
      <c r="J861" s="17"/>
      <c r="K861" s="17"/>
      <c r="L861" s="1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ht="15.6" customHeight="1">
      <c r="A862" s="7"/>
      <c r="B862" s="7"/>
      <c r="C862" s="39"/>
      <c r="D862" s="17"/>
      <c r="E862" s="17"/>
      <c r="F862" s="53"/>
      <c r="G862" s="17"/>
      <c r="H862" s="17"/>
      <c r="I862" s="17"/>
      <c r="J862" s="17"/>
      <c r="K862" s="17"/>
      <c r="L862" s="1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ht="15.6" customHeight="1">
      <c r="A863" s="7"/>
      <c r="B863" s="7"/>
      <c r="C863" s="39"/>
      <c r="D863" s="17"/>
      <c r="E863" s="17"/>
      <c r="F863" s="53"/>
      <c r="G863" s="17"/>
      <c r="H863" s="17"/>
      <c r="I863" s="17"/>
      <c r="J863" s="17"/>
      <c r="K863" s="17"/>
      <c r="L863" s="1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ht="15.6" customHeight="1">
      <c r="A864" s="7"/>
      <c r="B864" s="7"/>
      <c r="C864" s="39"/>
      <c r="D864" s="17"/>
      <c r="E864" s="17"/>
      <c r="F864" s="53"/>
      <c r="G864" s="17"/>
      <c r="H864" s="17"/>
      <c r="I864" s="17"/>
      <c r="J864" s="17"/>
      <c r="K864" s="17"/>
      <c r="L864" s="1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ht="15.6" customHeight="1">
      <c r="A865" s="7"/>
      <c r="B865" s="7"/>
      <c r="C865" s="39"/>
      <c r="D865" s="17"/>
      <c r="E865" s="17"/>
      <c r="F865" s="53"/>
      <c r="G865" s="17"/>
      <c r="H865" s="17"/>
      <c r="I865" s="17"/>
      <c r="J865" s="17"/>
      <c r="K865" s="17"/>
      <c r="L865" s="1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ht="15.6" customHeight="1">
      <c r="A866" s="7"/>
      <c r="B866" s="7"/>
      <c r="C866" s="39"/>
      <c r="D866" s="17"/>
      <c r="E866" s="17"/>
      <c r="F866" s="53"/>
      <c r="G866" s="17"/>
      <c r="H866" s="17"/>
      <c r="I866" s="17"/>
      <c r="J866" s="17"/>
      <c r="K866" s="17"/>
      <c r="L866" s="1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ht="15.6" customHeight="1">
      <c r="A867" s="7"/>
      <c r="B867" s="7"/>
      <c r="C867" s="39"/>
      <c r="D867" s="17"/>
      <c r="E867" s="17"/>
      <c r="F867" s="53"/>
      <c r="G867" s="17"/>
      <c r="H867" s="17"/>
      <c r="I867" s="17"/>
      <c r="J867" s="17"/>
      <c r="K867" s="17"/>
      <c r="L867" s="1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ht="15.6" customHeight="1">
      <c r="A868" s="7"/>
      <c r="B868" s="7"/>
      <c r="C868" s="39"/>
      <c r="D868" s="17"/>
      <c r="E868" s="17"/>
      <c r="F868" s="53"/>
      <c r="G868" s="17"/>
      <c r="H868" s="17"/>
      <c r="I868" s="17"/>
      <c r="J868" s="17"/>
      <c r="K868" s="17"/>
      <c r="L868" s="1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ht="15.6" customHeight="1">
      <c r="A869" s="7"/>
      <c r="B869" s="7"/>
      <c r="C869" s="39"/>
      <c r="D869" s="17"/>
      <c r="E869" s="17"/>
      <c r="F869" s="53"/>
      <c r="G869" s="17"/>
      <c r="H869" s="17"/>
      <c r="I869" s="17"/>
      <c r="J869" s="17"/>
      <c r="K869" s="17"/>
      <c r="L869" s="1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ht="15.6" customHeight="1">
      <c r="A870" s="7"/>
      <c r="B870" s="7"/>
      <c r="C870" s="39"/>
      <c r="D870" s="17"/>
      <c r="E870" s="17"/>
      <c r="F870" s="53"/>
      <c r="G870" s="17"/>
      <c r="H870" s="17"/>
      <c r="I870" s="17"/>
      <c r="J870" s="17"/>
      <c r="K870" s="17"/>
      <c r="L870" s="1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ht="15.6" customHeight="1">
      <c r="A871" s="7"/>
      <c r="B871" s="7"/>
      <c r="C871" s="39"/>
      <c r="D871" s="17"/>
      <c r="E871" s="17"/>
      <c r="F871" s="53"/>
      <c r="G871" s="17"/>
      <c r="H871" s="17"/>
      <c r="I871" s="17"/>
      <c r="J871" s="17"/>
      <c r="K871" s="17"/>
      <c r="L871" s="1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ht="15.6" customHeight="1">
      <c r="A872" s="7"/>
      <c r="B872" s="7"/>
      <c r="C872" s="39"/>
      <c r="D872" s="17"/>
      <c r="E872" s="17"/>
      <c r="F872" s="53"/>
      <c r="G872" s="17"/>
      <c r="H872" s="17"/>
      <c r="I872" s="17"/>
      <c r="J872" s="17"/>
      <c r="K872" s="17"/>
      <c r="L872" s="1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ht="15.6" customHeight="1">
      <c r="A873" s="7"/>
      <c r="B873" s="7"/>
      <c r="C873" s="39"/>
      <c r="D873" s="17"/>
      <c r="E873" s="17"/>
      <c r="F873" s="53"/>
      <c r="G873" s="17"/>
      <c r="H873" s="17"/>
      <c r="I873" s="17"/>
      <c r="J873" s="17"/>
      <c r="K873" s="17"/>
      <c r="L873" s="1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ht="15.6" customHeight="1">
      <c r="A874" s="7"/>
      <c r="B874" s="7"/>
      <c r="C874" s="39"/>
      <c r="D874" s="17"/>
      <c r="E874" s="17"/>
      <c r="F874" s="53"/>
      <c r="G874" s="17"/>
      <c r="H874" s="17"/>
      <c r="I874" s="17"/>
      <c r="J874" s="17"/>
      <c r="K874" s="17"/>
      <c r="L874" s="1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ht="15.6" customHeight="1">
      <c r="A875" s="7"/>
      <c r="B875" s="7"/>
      <c r="C875" s="39"/>
      <c r="D875" s="17"/>
      <c r="E875" s="17"/>
      <c r="F875" s="53"/>
      <c r="G875" s="17"/>
      <c r="H875" s="17"/>
      <c r="I875" s="17"/>
      <c r="J875" s="17"/>
      <c r="K875" s="17"/>
      <c r="L875" s="1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ht="15.6" customHeight="1">
      <c r="A876" s="7"/>
      <c r="B876" s="7"/>
      <c r="C876" s="39"/>
      <c r="D876" s="17"/>
      <c r="E876" s="17"/>
      <c r="F876" s="53"/>
      <c r="G876" s="17"/>
      <c r="H876" s="17"/>
      <c r="I876" s="17"/>
      <c r="J876" s="17"/>
      <c r="K876" s="17"/>
      <c r="L876" s="1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ht="15.6" customHeight="1">
      <c r="A877" s="7"/>
      <c r="B877" s="7"/>
      <c r="C877" s="39"/>
      <c r="D877" s="17"/>
      <c r="E877" s="17"/>
      <c r="F877" s="53"/>
      <c r="G877" s="17"/>
      <c r="H877" s="17"/>
      <c r="I877" s="17"/>
      <c r="J877" s="17"/>
      <c r="K877" s="17"/>
      <c r="L877" s="1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ht="15.6" customHeight="1">
      <c r="A878" s="7"/>
      <c r="B878" s="7"/>
      <c r="C878" s="39"/>
      <c r="D878" s="17"/>
      <c r="E878" s="17"/>
      <c r="F878" s="53"/>
      <c r="G878" s="17"/>
      <c r="H878" s="17"/>
      <c r="I878" s="17"/>
      <c r="J878" s="17"/>
      <c r="K878" s="17"/>
      <c r="L878" s="1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ht="15.6" customHeight="1">
      <c r="A879" s="7"/>
      <c r="B879" s="7"/>
      <c r="C879" s="39"/>
      <c r="D879" s="17"/>
      <c r="E879" s="17"/>
      <c r="F879" s="53"/>
      <c r="G879" s="17"/>
      <c r="H879" s="17"/>
      <c r="I879" s="17"/>
      <c r="J879" s="17"/>
      <c r="K879" s="17"/>
      <c r="L879" s="1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ht="15.6" customHeight="1">
      <c r="A880" s="7"/>
      <c r="B880" s="7"/>
      <c r="C880" s="39"/>
      <c r="D880" s="17"/>
      <c r="E880" s="17"/>
      <c r="F880" s="53"/>
      <c r="G880" s="17"/>
      <c r="H880" s="17"/>
      <c r="I880" s="17"/>
      <c r="J880" s="17"/>
      <c r="K880" s="17"/>
      <c r="L880" s="1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ht="15.6" customHeight="1">
      <c r="A881" s="7"/>
      <c r="B881" s="7"/>
      <c r="C881" s="39"/>
      <c r="D881" s="17"/>
      <c r="E881" s="17"/>
      <c r="F881" s="53"/>
      <c r="G881" s="17"/>
      <c r="H881" s="17"/>
      <c r="I881" s="17"/>
      <c r="J881" s="17"/>
      <c r="K881" s="17"/>
      <c r="L881" s="1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ht="15.6" customHeight="1">
      <c r="A882" s="7"/>
      <c r="B882" s="7"/>
      <c r="C882" s="39"/>
      <c r="D882" s="17"/>
      <c r="E882" s="17"/>
      <c r="F882" s="53"/>
      <c r="G882" s="17"/>
      <c r="H882" s="17"/>
      <c r="I882" s="17"/>
      <c r="J882" s="17"/>
      <c r="K882" s="17"/>
      <c r="L882" s="1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ht="15.6" customHeight="1">
      <c r="A883" s="7"/>
      <c r="B883" s="7"/>
      <c r="C883" s="39"/>
      <c r="D883" s="17"/>
      <c r="E883" s="17"/>
      <c r="F883" s="53"/>
      <c r="G883" s="17"/>
      <c r="H883" s="17"/>
      <c r="I883" s="17"/>
      <c r="J883" s="17"/>
      <c r="K883" s="17"/>
      <c r="L883" s="1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ht="15.6" customHeight="1">
      <c r="A884" s="7"/>
      <c r="B884" s="7"/>
      <c r="C884" s="39"/>
      <c r="D884" s="17"/>
      <c r="E884" s="17"/>
      <c r="F884" s="53"/>
      <c r="G884" s="17"/>
      <c r="H884" s="17"/>
      <c r="I884" s="17"/>
      <c r="J884" s="17"/>
      <c r="K884" s="17"/>
      <c r="L884" s="1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ht="15.6" customHeight="1">
      <c r="A885" s="7"/>
      <c r="B885" s="7"/>
      <c r="C885" s="39"/>
      <c r="D885" s="17"/>
      <c r="E885" s="17"/>
      <c r="F885" s="53"/>
      <c r="G885" s="17"/>
      <c r="H885" s="17"/>
      <c r="I885" s="17"/>
      <c r="J885" s="17"/>
      <c r="K885" s="17"/>
      <c r="L885" s="1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ht="15.6" customHeight="1">
      <c r="A886" s="7"/>
      <c r="B886" s="7"/>
      <c r="C886" s="39"/>
      <c r="D886" s="17"/>
      <c r="E886" s="17"/>
      <c r="F886" s="53"/>
      <c r="G886" s="17"/>
      <c r="H886" s="17"/>
      <c r="I886" s="17"/>
      <c r="J886" s="17"/>
      <c r="K886" s="17"/>
      <c r="L886" s="1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ht="15.6" customHeight="1">
      <c r="A887" s="7"/>
      <c r="B887" s="7"/>
      <c r="C887" s="39"/>
      <c r="D887" s="17"/>
      <c r="E887" s="17"/>
      <c r="F887" s="53"/>
      <c r="G887" s="17"/>
      <c r="H887" s="17"/>
      <c r="I887" s="17"/>
      <c r="J887" s="17"/>
      <c r="K887" s="17"/>
      <c r="L887" s="1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ht="15.6" customHeight="1">
      <c r="A888" s="7"/>
      <c r="B888" s="7"/>
      <c r="C888" s="39"/>
      <c r="D888" s="17"/>
      <c r="E888" s="17"/>
      <c r="F888" s="53"/>
      <c r="G888" s="17"/>
      <c r="H888" s="17"/>
      <c r="I888" s="17"/>
      <c r="J888" s="17"/>
      <c r="K888" s="17"/>
      <c r="L888" s="1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ht="15.6" customHeight="1">
      <c r="A889" s="7"/>
      <c r="B889" s="7"/>
      <c r="C889" s="39"/>
      <c r="D889" s="17"/>
      <c r="E889" s="17"/>
      <c r="F889" s="53"/>
      <c r="G889" s="17"/>
      <c r="H889" s="17"/>
      <c r="I889" s="17"/>
      <c r="J889" s="17"/>
      <c r="K889" s="17"/>
      <c r="L889" s="1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ht="15.6" customHeight="1">
      <c r="A890" s="7"/>
      <c r="B890" s="7"/>
      <c r="C890" s="39"/>
      <c r="D890" s="17"/>
      <c r="E890" s="17"/>
      <c r="F890" s="53"/>
      <c r="G890" s="17"/>
      <c r="H890" s="17"/>
      <c r="I890" s="17"/>
      <c r="J890" s="17"/>
      <c r="K890" s="17"/>
      <c r="L890" s="1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ht="15.6" customHeight="1">
      <c r="A891" s="7"/>
      <c r="B891" s="7"/>
      <c r="C891" s="39"/>
      <c r="D891" s="17"/>
      <c r="E891" s="17"/>
      <c r="F891" s="53"/>
      <c r="G891" s="17"/>
      <c r="H891" s="17"/>
      <c r="I891" s="17"/>
      <c r="J891" s="17"/>
      <c r="K891" s="17"/>
      <c r="L891" s="1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ht="15.6" customHeight="1">
      <c r="A892" s="7"/>
      <c r="B892" s="7"/>
      <c r="C892" s="39"/>
      <c r="D892" s="17"/>
      <c r="E892" s="17"/>
      <c r="F892" s="53"/>
      <c r="G892" s="17"/>
      <c r="H892" s="17"/>
      <c r="I892" s="17"/>
      <c r="J892" s="17"/>
      <c r="K892" s="17"/>
      <c r="L892" s="1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ht="15.6" customHeight="1">
      <c r="A893" s="7"/>
      <c r="B893" s="7"/>
      <c r="C893" s="39"/>
      <c r="D893" s="17"/>
      <c r="E893" s="17"/>
      <c r="F893" s="53"/>
      <c r="G893" s="17"/>
      <c r="H893" s="17"/>
      <c r="I893" s="17"/>
      <c r="J893" s="17"/>
      <c r="K893" s="17"/>
      <c r="L893" s="1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ht="15.6" customHeight="1">
      <c r="A894" s="7"/>
      <c r="B894" s="7"/>
      <c r="C894" s="39"/>
      <c r="D894" s="17"/>
      <c r="E894" s="17"/>
      <c r="F894" s="53"/>
      <c r="G894" s="17"/>
      <c r="H894" s="17"/>
      <c r="I894" s="17"/>
      <c r="J894" s="17"/>
      <c r="K894" s="17"/>
      <c r="L894" s="1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ht="15.6" customHeight="1">
      <c r="A895" s="7"/>
      <c r="B895" s="7"/>
      <c r="C895" s="39"/>
      <c r="D895" s="17"/>
      <c r="E895" s="17"/>
      <c r="F895" s="53"/>
      <c r="G895" s="17"/>
      <c r="H895" s="17"/>
      <c r="I895" s="17"/>
      <c r="J895" s="17"/>
      <c r="K895" s="17"/>
      <c r="L895" s="1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ht="15.6" customHeight="1">
      <c r="A896" s="7"/>
      <c r="B896" s="7"/>
      <c r="C896" s="39"/>
      <c r="D896" s="17"/>
      <c r="E896" s="17"/>
      <c r="F896" s="53"/>
      <c r="G896" s="17"/>
      <c r="H896" s="17"/>
      <c r="I896" s="17"/>
      <c r="J896" s="17"/>
      <c r="K896" s="17"/>
      <c r="L896" s="1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ht="15.6" customHeight="1">
      <c r="A897" s="7"/>
      <c r="B897" s="7"/>
      <c r="C897" s="39"/>
      <c r="D897" s="17"/>
      <c r="E897" s="17"/>
      <c r="F897" s="53"/>
      <c r="G897" s="17"/>
      <c r="H897" s="17"/>
      <c r="I897" s="17"/>
      <c r="J897" s="17"/>
      <c r="K897" s="17"/>
      <c r="L897" s="1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ht="15.6" customHeight="1">
      <c r="A898" s="7"/>
      <c r="B898" s="7"/>
      <c r="C898" s="39"/>
      <c r="D898" s="17"/>
      <c r="E898" s="17"/>
      <c r="F898" s="53"/>
      <c r="G898" s="17"/>
      <c r="H898" s="17"/>
      <c r="I898" s="17"/>
      <c r="J898" s="17"/>
      <c r="K898" s="17"/>
      <c r="L898" s="1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ht="15.6" customHeight="1">
      <c r="A899" s="7"/>
      <c r="B899" s="7"/>
      <c r="C899" s="39"/>
      <c r="D899" s="17"/>
      <c r="E899" s="17"/>
      <c r="F899" s="53"/>
      <c r="G899" s="17"/>
      <c r="H899" s="17"/>
      <c r="I899" s="17"/>
      <c r="J899" s="17"/>
      <c r="K899" s="17"/>
      <c r="L899" s="1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ht="15.6" customHeight="1">
      <c r="A900" s="7"/>
      <c r="B900" s="7"/>
      <c r="C900" s="39"/>
      <c r="D900" s="17"/>
      <c r="E900" s="17"/>
      <c r="F900" s="53"/>
      <c r="G900" s="17"/>
      <c r="H900" s="17"/>
      <c r="I900" s="17"/>
      <c r="J900" s="17"/>
      <c r="K900" s="17"/>
      <c r="L900" s="1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ht="15.6" customHeight="1">
      <c r="A901" s="7"/>
      <c r="B901" s="7"/>
      <c r="C901" s="39"/>
      <c r="D901" s="17"/>
      <c r="E901" s="17"/>
      <c r="F901" s="53"/>
      <c r="G901" s="17"/>
      <c r="H901" s="17"/>
      <c r="I901" s="17"/>
      <c r="J901" s="17"/>
      <c r="K901" s="17"/>
      <c r="L901" s="1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ht="15.6" customHeight="1">
      <c r="A902" s="7"/>
      <c r="B902" s="7"/>
      <c r="C902" s="39"/>
      <c r="D902" s="17"/>
      <c r="E902" s="17"/>
      <c r="F902" s="53"/>
      <c r="G902" s="17"/>
      <c r="H902" s="17"/>
      <c r="I902" s="17"/>
      <c r="J902" s="17"/>
      <c r="K902" s="17"/>
      <c r="L902" s="1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ht="15.6" customHeight="1">
      <c r="A903" s="7"/>
      <c r="B903" s="7"/>
      <c r="C903" s="39"/>
      <c r="D903" s="17"/>
      <c r="E903" s="17"/>
      <c r="F903" s="53"/>
      <c r="G903" s="17"/>
      <c r="H903" s="17"/>
      <c r="I903" s="17"/>
      <c r="J903" s="17"/>
      <c r="K903" s="17"/>
      <c r="L903" s="1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ht="15.6" customHeight="1">
      <c r="A904" s="7"/>
      <c r="B904" s="7"/>
      <c r="C904" s="39"/>
      <c r="D904" s="17"/>
      <c r="E904" s="17"/>
      <c r="F904" s="53"/>
      <c r="G904" s="17"/>
      <c r="H904" s="17"/>
      <c r="I904" s="17"/>
      <c r="J904" s="17"/>
      <c r="K904" s="17"/>
      <c r="L904" s="1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ht="15.6" customHeight="1">
      <c r="A905" s="7"/>
      <c r="B905" s="7"/>
      <c r="C905" s="39"/>
      <c r="D905" s="17"/>
      <c r="E905" s="17"/>
      <c r="F905" s="53"/>
      <c r="G905" s="17"/>
      <c r="H905" s="17"/>
      <c r="I905" s="17"/>
      <c r="J905" s="17"/>
      <c r="K905" s="17"/>
      <c r="L905" s="1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ht="15.6" customHeight="1">
      <c r="A906" s="7"/>
      <c r="B906" s="7"/>
      <c r="C906" s="39"/>
      <c r="D906" s="17"/>
      <c r="E906" s="17"/>
      <c r="F906" s="53"/>
      <c r="G906" s="17"/>
      <c r="H906" s="17"/>
      <c r="I906" s="17"/>
      <c r="J906" s="17"/>
      <c r="K906" s="17"/>
      <c r="L906" s="1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ht="15.6" customHeight="1">
      <c r="A907" s="7"/>
      <c r="B907" s="7"/>
      <c r="C907" s="39"/>
      <c r="D907" s="17"/>
      <c r="E907" s="17"/>
      <c r="F907" s="53"/>
      <c r="G907" s="17"/>
      <c r="H907" s="17"/>
      <c r="I907" s="17"/>
      <c r="J907" s="17"/>
      <c r="K907" s="17"/>
      <c r="L907" s="1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ht="15.6" customHeight="1">
      <c r="A908" s="7"/>
      <c r="B908" s="7"/>
      <c r="C908" s="39"/>
      <c r="D908" s="17"/>
      <c r="E908" s="17"/>
      <c r="F908" s="53"/>
      <c r="G908" s="17"/>
      <c r="H908" s="17"/>
      <c r="I908" s="17"/>
      <c r="J908" s="17"/>
      <c r="K908" s="17"/>
      <c r="L908" s="1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ht="15.6" customHeight="1">
      <c r="A909" s="7"/>
      <c r="B909" s="7"/>
      <c r="C909" s="39"/>
      <c r="D909" s="17"/>
      <c r="E909" s="17"/>
      <c r="F909" s="53"/>
      <c r="G909" s="17"/>
      <c r="H909" s="17"/>
      <c r="I909" s="17"/>
      <c r="J909" s="17"/>
      <c r="K909" s="17"/>
      <c r="L909" s="1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ht="15.6" customHeight="1">
      <c r="A910" s="7"/>
      <c r="B910" s="7"/>
      <c r="C910" s="39"/>
      <c r="D910" s="17"/>
      <c r="E910" s="17"/>
      <c r="F910" s="53"/>
      <c r="G910" s="17"/>
      <c r="H910" s="17"/>
      <c r="I910" s="17"/>
      <c r="J910" s="17"/>
      <c r="K910" s="17"/>
      <c r="L910" s="1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ht="15.6" customHeight="1">
      <c r="A911" s="7"/>
      <c r="B911" s="7"/>
      <c r="C911" s="39"/>
      <c r="D911" s="17"/>
      <c r="E911" s="17"/>
      <c r="F911" s="53"/>
      <c r="G911" s="17"/>
      <c r="H911" s="17"/>
      <c r="I911" s="17"/>
      <c r="J911" s="17"/>
      <c r="K911" s="17"/>
      <c r="L911" s="1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ht="15.6" customHeight="1">
      <c r="A912" s="7"/>
      <c r="B912" s="7"/>
      <c r="C912" s="39"/>
      <c r="D912" s="17"/>
      <c r="E912" s="17"/>
      <c r="F912" s="53"/>
      <c r="G912" s="17"/>
      <c r="H912" s="17"/>
      <c r="I912" s="17"/>
      <c r="J912" s="17"/>
      <c r="K912" s="17"/>
      <c r="L912" s="1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ht="15.6" customHeight="1">
      <c r="A913" s="7"/>
      <c r="B913" s="7"/>
      <c r="C913" s="39"/>
      <c r="D913" s="17"/>
      <c r="E913" s="17"/>
      <c r="F913" s="53"/>
      <c r="G913" s="17"/>
      <c r="H913" s="17"/>
      <c r="I913" s="17"/>
      <c r="J913" s="17"/>
      <c r="K913" s="17"/>
      <c r="L913" s="1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ht="15.6" customHeight="1">
      <c r="A914" s="7"/>
      <c r="B914" s="7"/>
      <c r="C914" s="39"/>
      <c r="D914" s="17"/>
      <c r="E914" s="17"/>
      <c r="F914" s="53"/>
      <c r="G914" s="17"/>
      <c r="H914" s="17"/>
      <c r="I914" s="17"/>
      <c r="J914" s="17"/>
      <c r="K914" s="17"/>
      <c r="L914" s="1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ht="15.6" customHeight="1">
      <c r="A915" s="7"/>
      <c r="B915" s="7"/>
      <c r="C915" s="39"/>
      <c r="D915" s="17"/>
      <c r="E915" s="17"/>
      <c r="F915" s="53"/>
      <c r="G915" s="17"/>
      <c r="H915" s="17"/>
      <c r="I915" s="17"/>
      <c r="J915" s="17"/>
      <c r="K915" s="17"/>
      <c r="L915" s="1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ht="15.6" customHeight="1">
      <c r="A916" s="7"/>
      <c r="B916" s="7"/>
      <c r="C916" s="39"/>
      <c r="D916" s="17"/>
      <c r="E916" s="17"/>
      <c r="F916" s="53"/>
      <c r="G916" s="17"/>
      <c r="H916" s="17"/>
      <c r="I916" s="17"/>
      <c r="J916" s="17"/>
      <c r="K916" s="17"/>
      <c r="L916" s="1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ht="15.6" customHeight="1">
      <c r="A917" s="7"/>
      <c r="B917" s="7"/>
      <c r="C917" s="39"/>
      <c r="D917" s="17"/>
      <c r="E917" s="17"/>
      <c r="F917" s="53"/>
      <c r="G917" s="17"/>
      <c r="H917" s="17"/>
      <c r="I917" s="17"/>
      <c r="J917" s="17"/>
      <c r="K917" s="17"/>
      <c r="L917" s="1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ht="15.6" customHeight="1">
      <c r="A918" s="7"/>
      <c r="B918" s="7"/>
      <c r="C918" s="39"/>
      <c r="D918" s="17"/>
      <c r="E918" s="17"/>
      <c r="F918" s="53"/>
      <c r="G918" s="17"/>
      <c r="H918" s="17"/>
      <c r="I918" s="17"/>
      <c r="J918" s="17"/>
      <c r="K918" s="17"/>
      <c r="L918" s="1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ht="15.6" customHeight="1">
      <c r="A919" s="7"/>
      <c r="B919" s="7"/>
      <c r="C919" s="39"/>
      <c r="D919" s="17"/>
      <c r="E919" s="17"/>
      <c r="F919" s="53"/>
      <c r="G919" s="17"/>
      <c r="H919" s="17"/>
      <c r="I919" s="17"/>
      <c r="J919" s="17"/>
      <c r="K919" s="17"/>
      <c r="L919" s="1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ht="15.6" customHeight="1">
      <c r="A920" s="7"/>
      <c r="B920" s="7"/>
      <c r="C920" s="39"/>
      <c r="D920" s="17"/>
      <c r="E920" s="17"/>
      <c r="F920" s="53"/>
      <c r="G920" s="17"/>
      <c r="H920" s="17"/>
      <c r="I920" s="17"/>
      <c r="J920" s="17"/>
      <c r="K920" s="17"/>
      <c r="L920" s="1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ht="15.6" customHeight="1">
      <c r="A921" s="7"/>
      <c r="B921" s="7"/>
      <c r="C921" s="39"/>
      <c r="D921" s="17"/>
      <c r="E921" s="17"/>
      <c r="F921" s="53"/>
      <c r="G921" s="17"/>
      <c r="H921" s="17"/>
      <c r="I921" s="17"/>
      <c r="J921" s="17"/>
      <c r="K921" s="17"/>
      <c r="L921" s="1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ht="15.6" customHeight="1">
      <c r="A922" s="7"/>
      <c r="B922" s="7"/>
      <c r="C922" s="39"/>
      <c r="D922" s="17"/>
      <c r="E922" s="17"/>
      <c r="F922" s="53"/>
      <c r="G922" s="17"/>
      <c r="H922" s="17"/>
      <c r="I922" s="17"/>
      <c r="J922" s="17"/>
      <c r="K922" s="17"/>
      <c r="L922" s="1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ht="15.6" customHeight="1">
      <c r="A923" s="7"/>
      <c r="B923" s="7"/>
      <c r="C923" s="39"/>
      <c r="D923" s="17"/>
      <c r="E923" s="17"/>
      <c r="F923" s="53"/>
      <c r="G923" s="17"/>
      <c r="H923" s="17"/>
      <c r="I923" s="17"/>
      <c r="J923" s="17"/>
      <c r="K923" s="17"/>
      <c r="L923" s="1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ht="15.6" customHeight="1">
      <c r="A924" s="7"/>
      <c r="B924" s="7"/>
      <c r="C924" s="39"/>
      <c r="D924" s="17"/>
      <c r="E924" s="17"/>
      <c r="F924" s="53"/>
      <c r="G924" s="17"/>
      <c r="H924" s="17"/>
      <c r="I924" s="17"/>
      <c r="J924" s="17"/>
      <c r="K924" s="17"/>
      <c r="L924" s="1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ht="15.6" customHeight="1">
      <c r="A925" s="7"/>
      <c r="B925" s="7"/>
      <c r="C925" s="39"/>
      <c r="D925" s="17"/>
      <c r="E925" s="17"/>
      <c r="F925" s="53"/>
      <c r="G925" s="17"/>
      <c r="H925" s="17"/>
      <c r="I925" s="17"/>
      <c r="J925" s="17"/>
      <c r="K925" s="17"/>
      <c r="L925" s="1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ht="15.6" customHeight="1">
      <c r="A926" s="7"/>
      <c r="B926" s="7"/>
      <c r="C926" s="39"/>
      <c r="D926" s="17"/>
      <c r="E926" s="17"/>
      <c r="F926" s="53"/>
      <c r="G926" s="17"/>
      <c r="H926" s="17"/>
      <c r="I926" s="17"/>
      <c r="J926" s="17"/>
      <c r="K926" s="17"/>
      <c r="L926" s="1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ht="15.6" customHeight="1">
      <c r="A927" s="7"/>
      <c r="B927" s="7"/>
      <c r="C927" s="39"/>
      <c r="D927" s="17"/>
      <c r="E927" s="17"/>
      <c r="F927" s="53"/>
      <c r="G927" s="17"/>
      <c r="H927" s="17"/>
      <c r="I927" s="17"/>
      <c r="J927" s="17"/>
      <c r="K927" s="17"/>
      <c r="L927" s="1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ht="15.6" customHeight="1">
      <c r="A928" s="7"/>
      <c r="B928" s="7"/>
      <c r="C928" s="39"/>
      <c r="D928" s="17"/>
      <c r="E928" s="17"/>
      <c r="F928" s="53"/>
      <c r="G928" s="17"/>
      <c r="H928" s="17"/>
      <c r="I928" s="17"/>
      <c r="J928" s="17"/>
      <c r="K928" s="17"/>
      <c r="L928" s="1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ht="15.6" customHeight="1">
      <c r="A929" s="7"/>
      <c r="B929" s="7"/>
      <c r="C929" s="39"/>
      <c r="D929" s="17"/>
      <c r="E929" s="17"/>
      <c r="F929" s="53"/>
      <c r="G929" s="17"/>
      <c r="H929" s="17"/>
      <c r="I929" s="17"/>
      <c r="J929" s="17"/>
      <c r="K929" s="17"/>
      <c r="L929" s="1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ht="15.6" customHeight="1">
      <c r="A930" s="7"/>
      <c r="B930" s="7"/>
      <c r="C930" s="39"/>
      <c r="D930" s="17"/>
      <c r="E930" s="17"/>
      <c r="F930" s="53"/>
      <c r="G930" s="17"/>
      <c r="H930" s="17"/>
      <c r="I930" s="17"/>
      <c r="J930" s="17"/>
      <c r="K930" s="17"/>
      <c r="L930" s="1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ht="15.6" customHeight="1">
      <c r="A931" s="7"/>
      <c r="B931" s="7"/>
      <c r="C931" s="39"/>
      <c r="D931" s="17"/>
      <c r="E931" s="17"/>
      <c r="F931" s="53"/>
      <c r="G931" s="17"/>
      <c r="H931" s="17"/>
      <c r="I931" s="17"/>
      <c r="J931" s="17"/>
      <c r="K931" s="17"/>
      <c r="L931" s="1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ht="15.6" customHeight="1">
      <c r="A932" s="7"/>
      <c r="B932" s="7"/>
      <c r="C932" s="39"/>
      <c r="D932" s="17"/>
      <c r="E932" s="17"/>
      <c r="F932" s="53"/>
      <c r="G932" s="17"/>
      <c r="H932" s="17"/>
      <c r="I932" s="17"/>
      <c r="J932" s="17"/>
      <c r="K932" s="17"/>
      <c r="L932" s="1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ht="15.6" customHeight="1">
      <c r="A933" s="7"/>
      <c r="B933" s="7"/>
      <c r="C933" s="39"/>
      <c r="D933" s="17"/>
      <c r="E933" s="17"/>
      <c r="F933" s="53"/>
      <c r="G933" s="17"/>
      <c r="H933" s="17"/>
      <c r="I933" s="17"/>
      <c r="J933" s="17"/>
      <c r="K933" s="17"/>
      <c r="L933" s="1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ht="15.6" customHeight="1">
      <c r="A934" s="7"/>
      <c r="B934" s="7"/>
      <c r="C934" s="39"/>
      <c r="D934" s="17"/>
      <c r="E934" s="17"/>
      <c r="F934" s="53"/>
      <c r="G934" s="17"/>
      <c r="H934" s="17"/>
      <c r="I934" s="17"/>
      <c r="J934" s="17"/>
      <c r="K934" s="17"/>
      <c r="L934" s="1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ht="15.6" customHeight="1">
      <c r="A935" s="7"/>
      <c r="B935" s="7"/>
      <c r="C935" s="39"/>
      <c r="D935" s="17"/>
      <c r="E935" s="17"/>
      <c r="F935" s="53"/>
      <c r="G935" s="17"/>
      <c r="H935" s="17"/>
      <c r="I935" s="17"/>
      <c r="J935" s="17"/>
      <c r="K935" s="17"/>
      <c r="L935" s="1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ht="15.6" customHeight="1">
      <c r="A936" s="7"/>
      <c r="B936" s="7"/>
      <c r="C936" s="39"/>
      <c r="D936" s="17"/>
      <c r="E936" s="17"/>
      <c r="F936" s="53"/>
      <c r="G936" s="17"/>
      <c r="H936" s="17"/>
      <c r="I936" s="17"/>
      <c r="J936" s="17"/>
      <c r="K936" s="17"/>
      <c r="L936" s="1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ht="15.6" customHeight="1">
      <c r="A937" s="7"/>
      <c r="B937" s="7"/>
      <c r="C937" s="39"/>
      <c r="D937" s="17"/>
      <c r="E937" s="17"/>
      <c r="F937" s="53"/>
      <c r="G937" s="17"/>
      <c r="H937" s="17"/>
      <c r="I937" s="17"/>
      <c r="J937" s="17"/>
      <c r="K937" s="17"/>
      <c r="L937" s="1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ht="15.6" customHeight="1">
      <c r="A938" s="7"/>
      <c r="B938" s="7"/>
      <c r="C938" s="39"/>
      <c r="D938" s="17"/>
      <c r="E938" s="17"/>
      <c r="F938" s="53"/>
      <c r="G938" s="17"/>
      <c r="H938" s="17"/>
      <c r="I938" s="17"/>
      <c r="J938" s="17"/>
      <c r="K938" s="17"/>
      <c r="L938" s="1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ht="15.6" customHeight="1">
      <c r="A939" s="7"/>
      <c r="B939" s="7"/>
      <c r="C939" s="39"/>
      <c r="D939" s="17"/>
      <c r="E939" s="17"/>
      <c r="F939" s="53"/>
      <c r="G939" s="17"/>
      <c r="H939" s="17"/>
      <c r="I939" s="17"/>
      <c r="J939" s="17"/>
      <c r="K939" s="17"/>
      <c r="L939" s="1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ht="15.6" customHeight="1">
      <c r="A940" s="7"/>
      <c r="B940" s="7"/>
      <c r="C940" s="39"/>
      <c r="D940" s="17"/>
      <c r="E940" s="17"/>
      <c r="F940" s="53"/>
      <c r="G940" s="17"/>
      <c r="H940" s="17"/>
      <c r="I940" s="17"/>
      <c r="J940" s="17"/>
      <c r="K940" s="17"/>
      <c r="L940" s="1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ht="15.6" customHeight="1">
      <c r="A941" s="7"/>
      <c r="B941" s="7"/>
      <c r="C941" s="39"/>
      <c r="D941" s="17"/>
      <c r="E941" s="17"/>
      <c r="F941" s="53"/>
      <c r="G941" s="17"/>
      <c r="H941" s="17"/>
      <c r="I941" s="17"/>
      <c r="J941" s="17"/>
      <c r="K941" s="17"/>
      <c r="L941" s="1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ht="15.6" customHeight="1">
      <c r="A942" s="7"/>
      <c r="B942" s="7"/>
      <c r="C942" s="39"/>
      <c r="D942" s="17"/>
      <c r="E942" s="17"/>
      <c r="F942" s="53"/>
      <c r="G942" s="17"/>
      <c r="H942" s="17"/>
      <c r="I942" s="17"/>
      <c r="J942" s="17"/>
      <c r="K942" s="17"/>
      <c r="L942" s="1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ht="15.6" customHeight="1">
      <c r="A943" s="7"/>
      <c r="B943" s="7"/>
      <c r="C943" s="39"/>
      <c r="D943" s="17"/>
      <c r="E943" s="17"/>
      <c r="F943" s="53"/>
      <c r="G943" s="17"/>
      <c r="H943" s="17"/>
      <c r="I943" s="17"/>
      <c r="J943" s="17"/>
      <c r="K943" s="17"/>
      <c r="L943" s="1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ht="15.6" customHeight="1">
      <c r="A944" s="7"/>
      <c r="B944" s="7"/>
      <c r="C944" s="39"/>
      <c r="D944" s="17"/>
      <c r="E944" s="17"/>
      <c r="F944" s="53"/>
      <c r="G944" s="17"/>
      <c r="H944" s="17"/>
      <c r="I944" s="17"/>
      <c r="J944" s="17"/>
      <c r="K944" s="17"/>
      <c r="L944" s="1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ht="15.6" customHeight="1">
      <c r="A945" s="7"/>
      <c r="B945" s="7"/>
      <c r="C945" s="39"/>
      <c r="D945" s="17"/>
      <c r="E945" s="17"/>
      <c r="F945" s="53"/>
      <c r="G945" s="17"/>
      <c r="H945" s="17"/>
      <c r="I945" s="17"/>
      <c r="J945" s="17"/>
      <c r="K945" s="17"/>
      <c r="L945" s="1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ht="15.6" customHeight="1">
      <c r="A946" s="7"/>
      <c r="B946" s="7"/>
      <c r="C946" s="39"/>
      <c r="D946" s="17"/>
      <c r="E946" s="17"/>
      <c r="F946" s="53"/>
      <c r="G946" s="17"/>
      <c r="H946" s="17"/>
      <c r="I946" s="17"/>
      <c r="J946" s="17"/>
      <c r="K946" s="17"/>
      <c r="L946" s="1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ht="15.6" customHeight="1">
      <c r="A947" s="7"/>
      <c r="B947" s="7"/>
      <c r="C947" s="39"/>
      <c r="D947" s="17"/>
      <c r="E947" s="17"/>
      <c r="F947" s="53"/>
      <c r="G947" s="17"/>
      <c r="H947" s="17"/>
      <c r="I947" s="17"/>
      <c r="J947" s="17"/>
      <c r="K947" s="17"/>
      <c r="L947" s="1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ht="15.6" customHeight="1">
      <c r="A948" s="7"/>
      <c r="B948" s="7"/>
      <c r="C948" s="39"/>
      <c r="D948" s="17"/>
      <c r="E948" s="17"/>
      <c r="F948" s="53"/>
      <c r="G948" s="17"/>
      <c r="H948" s="17"/>
      <c r="I948" s="17"/>
      <c r="J948" s="17"/>
      <c r="K948" s="17"/>
      <c r="L948" s="1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ht="15.6" customHeight="1">
      <c r="A949" s="7"/>
      <c r="B949" s="7"/>
      <c r="C949" s="39"/>
      <c r="D949" s="17"/>
      <c r="E949" s="17"/>
      <c r="F949" s="53"/>
      <c r="G949" s="17"/>
      <c r="H949" s="17"/>
      <c r="I949" s="17"/>
      <c r="J949" s="17"/>
      <c r="K949" s="17"/>
      <c r="L949" s="1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ht="15.6" customHeight="1">
      <c r="A950" s="7"/>
      <c r="B950" s="7"/>
      <c r="C950" s="39"/>
      <c r="D950" s="17"/>
      <c r="E950" s="17"/>
      <c r="F950" s="53"/>
      <c r="G950" s="17"/>
      <c r="H950" s="17"/>
      <c r="I950" s="17"/>
      <c r="J950" s="17"/>
      <c r="K950" s="17"/>
      <c r="L950" s="1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ht="15.6" customHeight="1">
      <c r="A951" s="7"/>
      <c r="B951" s="7"/>
      <c r="C951" s="39"/>
      <c r="D951" s="17"/>
      <c r="E951" s="17"/>
      <c r="F951" s="53"/>
      <c r="G951" s="17"/>
      <c r="H951" s="17"/>
      <c r="I951" s="17"/>
      <c r="J951" s="17"/>
      <c r="K951" s="17"/>
      <c r="L951" s="1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ht="15.6" customHeight="1">
      <c r="A952" s="7"/>
      <c r="B952" s="7"/>
      <c r="C952" s="39"/>
      <c r="D952" s="17"/>
      <c r="E952" s="17"/>
      <c r="F952" s="53"/>
      <c r="G952" s="17"/>
      <c r="H952" s="17"/>
      <c r="I952" s="17"/>
      <c r="J952" s="17"/>
      <c r="K952" s="17"/>
      <c r="L952" s="1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ht="15.6" customHeight="1">
      <c r="A953" s="7"/>
      <c r="B953" s="7"/>
      <c r="C953" s="39"/>
      <c r="D953" s="17"/>
      <c r="E953" s="17"/>
      <c r="F953" s="53"/>
      <c r="G953" s="17"/>
      <c r="H953" s="17"/>
      <c r="I953" s="17"/>
      <c r="J953" s="17"/>
      <c r="K953" s="17"/>
      <c r="L953" s="1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ht="15.6" customHeight="1">
      <c r="A954" s="7"/>
      <c r="B954" s="7"/>
      <c r="C954" s="39"/>
      <c r="D954" s="17"/>
      <c r="E954" s="17"/>
      <c r="F954" s="53"/>
      <c r="G954" s="17"/>
      <c r="H954" s="17"/>
      <c r="I954" s="17"/>
      <c r="J954" s="17"/>
      <c r="K954" s="17"/>
      <c r="L954" s="1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ht="15.6" customHeight="1">
      <c r="A955" s="7"/>
      <c r="B955" s="7"/>
      <c r="C955" s="39"/>
      <c r="D955" s="17"/>
      <c r="E955" s="17"/>
      <c r="F955" s="53"/>
      <c r="G955" s="17"/>
      <c r="H955" s="17"/>
      <c r="I955" s="17"/>
      <c r="J955" s="17"/>
      <c r="K955" s="17"/>
      <c r="L955" s="1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ht="15.6" customHeight="1">
      <c r="A956" s="7"/>
      <c r="B956" s="7"/>
      <c r="C956" s="39"/>
      <c r="D956" s="17"/>
      <c r="E956" s="17"/>
      <c r="F956" s="53"/>
      <c r="G956" s="17"/>
      <c r="H956" s="17"/>
      <c r="I956" s="17"/>
      <c r="J956" s="17"/>
      <c r="K956" s="17"/>
      <c r="L956" s="1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ht="15.6" customHeight="1">
      <c r="A957" s="7"/>
      <c r="B957" s="7"/>
      <c r="C957" s="39"/>
      <c r="D957" s="17"/>
      <c r="E957" s="17"/>
      <c r="F957" s="53"/>
      <c r="G957" s="17"/>
      <c r="H957" s="17"/>
      <c r="I957" s="17"/>
      <c r="J957" s="17"/>
      <c r="K957" s="17"/>
      <c r="L957" s="1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ht="15.6" customHeight="1">
      <c r="A958" s="7"/>
      <c r="B958" s="7"/>
      <c r="C958" s="39"/>
      <c r="D958" s="17"/>
      <c r="E958" s="17"/>
      <c r="F958" s="53"/>
      <c r="G958" s="17"/>
      <c r="H958" s="17"/>
      <c r="I958" s="17"/>
      <c r="J958" s="17"/>
      <c r="K958" s="17"/>
      <c r="L958" s="1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ht="15.6" customHeight="1">
      <c r="A959" s="7"/>
      <c r="B959" s="7"/>
      <c r="C959" s="39"/>
      <c r="D959" s="17"/>
      <c r="E959" s="17"/>
      <c r="F959" s="53"/>
      <c r="G959" s="17"/>
      <c r="H959" s="17"/>
      <c r="I959" s="17"/>
      <c r="J959" s="17"/>
      <c r="K959" s="17"/>
      <c r="L959" s="1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ht="15.6" customHeight="1">
      <c r="A960" s="7"/>
      <c r="B960" s="7"/>
      <c r="C960" s="39"/>
      <c r="D960" s="17"/>
      <c r="E960" s="17"/>
      <c r="F960" s="53"/>
      <c r="G960" s="17"/>
      <c r="H960" s="17"/>
      <c r="I960" s="17"/>
      <c r="J960" s="17"/>
      <c r="K960" s="17"/>
      <c r="L960" s="1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ht="15.6" customHeight="1">
      <c r="A961" s="7"/>
      <c r="B961" s="7"/>
      <c r="C961" s="39"/>
      <c r="D961" s="17"/>
      <c r="E961" s="17"/>
      <c r="F961" s="53"/>
      <c r="G961" s="17"/>
      <c r="H961" s="17"/>
      <c r="I961" s="17"/>
      <c r="J961" s="17"/>
      <c r="K961" s="17"/>
      <c r="L961" s="1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ht="15.6" customHeight="1">
      <c r="A962" s="7"/>
      <c r="B962" s="7"/>
      <c r="C962" s="39"/>
      <c r="D962" s="17"/>
      <c r="E962" s="17"/>
      <c r="F962" s="53"/>
      <c r="G962" s="17"/>
      <c r="H962" s="17"/>
      <c r="I962" s="17"/>
      <c r="J962" s="17"/>
      <c r="K962" s="17"/>
      <c r="L962" s="1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ht="15.6" customHeight="1">
      <c r="A963" s="7"/>
      <c r="B963" s="7"/>
      <c r="C963" s="39"/>
      <c r="D963" s="17"/>
      <c r="E963" s="17"/>
      <c r="F963" s="53"/>
      <c r="G963" s="17"/>
      <c r="H963" s="17"/>
      <c r="I963" s="17"/>
      <c r="J963" s="17"/>
      <c r="K963" s="17"/>
      <c r="L963" s="1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ht="15.6" customHeight="1">
      <c r="A964" s="7"/>
      <c r="B964" s="7"/>
      <c r="C964" s="39"/>
      <c r="D964" s="17"/>
      <c r="E964" s="17"/>
      <c r="F964" s="53"/>
      <c r="G964" s="17"/>
      <c r="H964" s="17"/>
      <c r="I964" s="17"/>
      <c r="J964" s="17"/>
      <c r="K964" s="17"/>
      <c r="L964" s="1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ht="15.6" customHeight="1">
      <c r="A965" s="7"/>
      <c r="B965" s="7"/>
      <c r="C965" s="39"/>
      <c r="D965" s="17"/>
      <c r="E965" s="17"/>
      <c r="F965" s="53"/>
      <c r="G965" s="17"/>
      <c r="H965" s="17"/>
      <c r="I965" s="17"/>
      <c r="J965" s="17"/>
      <c r="K965" s="17"/>
      <c r="L965" s="1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ht="15.6" customHeight="1">
      <c r="A966" s="7"/>
      <c r="B966" s="7"/>
      <c r="C966" s="39"/>
      <c r="D966" s="17"/>
      <c r="E966" s="17"/>
      <c r="F966" s="53"/>
      <c r="G966" s="17"/>
      <c r="H966" s="17"/>
      <c r="I966" s="17"/>
      <c r="J966" s="17"/>
      <c r="K966" s="17"/>
      <c r="L966" s="1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ht="15.6" customHeight="1">
      <c r="A967" s="7"/>
      <c r="B967" s="7"/>
      <c r="C967" s="39"/>
      <c r="D967" s="17"/>
      <c r="E967" s="17"/>
      <c r="F967" s="53"/>
      <c r="G967" s="17"/>
      <c r="H967" s="17"/>
      <c r="I967" s="17"/>
      <c r="J967" s="17"/>
      <c r="K967" s="17"/>
      <c r="L967" s="1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ht="15.6" customHeight="1">
      <c r="A968" s="7"/>
      <c r="B968" s="7"/>
      <c r="C968" s="39"/>
      <c r="D968" s="17"/>
      <c r="E968" s="17"/>
      <c r="F968" s="53"/>
      <c r="G968" s="17"/>
      <c r="H968" s="17"/>
      <c r="I968" s="17"/>
      <c r="J968" s="17"/>
      <c r="K968" s="17"/>
      <c r="L968" s="1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ht="15.6" customHeight="1">
      <c r="A969" s="7"/>
      <c r="B969" s="7"/>
      <c r="C969" s="39"/>
      <c r="D969" s="17"/>
      <c r="E969" s="17"/>
      <c r="F969" s="53"/>
      <c r="G969" s="17"/>
      <c r="H969" s="17"/>
      <c r="I969" s="17"/>
      <c r="J969" s="17"/>
      <c r="K969" s="17"/>
      <c r="L969" s="1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ht="15.6" customHeight="1">
      <c r="A970" s="7"/>
      <c r="B970" s="7"/>
      <c r="C970" s="39"/>
      <c r="D970" s="17"/>
      <c r="E970" s="17"/>
      <c r="F970" s="53"/>
      <c r="G970" s="17"/>
      <c r="H970" s="17"/>
      <c r="I970" s="17"/>
      <c r="J970" s="17"/>
      <c r="K970" s="17"/>
      <c r="L970" s="1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ht="15.6" customHeight="1">
      <c r="A971" s="7"/>
      <c r="B971" s="7"/>
      <c r="C971" s="39"/>
      <c r="D971" s="17"/>
      <c r="E971" s="17"/>
      <c r="F971" s="53"/>
      <c r="G971" s="17"/>
      <c r="H971" s="17"/>
      <c r="I971" s="17"/>
      <c r="J971" s="17"/>
      <c r="K971" s="17"/>
      <c r="L971" s="1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ht="15.6" customHeight="1">
      <c r="A972" s="7"/>
      <c r="B972" s="7"/>
      <c r="C972" s="39"/>
      <c r="D972" s="17"/>
      <c r="E972" s="17"/>
      <c r="F972" s="53"/>
      <c r="G972" s="17"/>
      <c r="H972" s="17"/>
      <c r="I972" s="17"/>
      <c r="J972" s="17"/>
      <c r="K972" s="17"/>
      <c r="L972" s="1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ht="15.6" customHeight="1">
      <c r="A973" s="7"/>
      <c r="B973" s="7"/>
      <c r="C973" s="39"/>
      <c r="D973" s="17"/>
      <c r="E973" s="17"/>
      <c r="F973" s="53"/>
      <c r="G973" s="17"/>
      <c r="H973" s="17"/>
      <c r="I973" s="17"/>
      <c r="J973" s="17"/>
      <c r="K973" s="17"/>
      <c r="L973" s="1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ht="15.6" customHeight="1">
      <c r="A974" s="7"/>
      <c r="B974" s="7"/>
      <c r="C974" s="39"/>
      <c r="D974" s="17"/>
      <c r="E974" s="17"/>
      <c r="F974" s="53"/>
      <c r="G974" s="17"/>
      <c r="H974" s="17"/>
      <c r="I974" s="17"/>
      <c r="J974" s="17"/>
      <c r="K974" s="17"/>
      <c r="L974" s="1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ht="15.6" customHeight="1">
      <c r="A975" s="7"/>
      <c r="B975" s="7"/>
      <c r="C975" s="39"/>
      <c r="D975" s="17"/>
      <c r="E975" s="17"/>
      <c r="F975" s="53"/>
      <c r="G975" s="17"/>
      <c r="H975" s="17"/>
      <c r="I975" s="17"/>
      <c r="J975" s="17"/>
      <c r="K975" s="17"/>
      <c r="L975" s="1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ht="15.6" customHeight="1">
      <c r="A976" s="7"/>
      <c r="B976" s="7"/>
      <c r="C976" s="39"/>
      <c r="D976" s="17"/>
      <c r="E976" s="17"/>
      <c r="F976" s="53"/>
      <c r="G976" s="17"/>
      <c r="H976" s="17"/>
      <c r="I976" s="17"/>
      <c r="J976" s="17"/>
      <c r="K976" s="17"/>
      <c r="L976" s="1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ht="15.6" customHeight="1">
      <c r="A977" s="7"/>
      <c r="B977" s="7"/>
      <c r="C977" s="39"/>
      <c r="D977" s="17"/>
      <c r="E977" s="17"/>
      <c r="F977" s="53"/>
      <c r="G977" s="17"/>
      <c r="H977" s="17"/>
      <c r="I977" s="17"/>
      <c r="J977" s="17"/>
      <c r="K977" s="17"/>
      <c r="L977" s="1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ht="15.6" customHeight="1">
      <c r="A978" s="7"/>
      <c r="B978" s="7"/>
      <c r="C978" s="39"/>
      <c r="D978" s="17"/>
      <c r="E978" s="17"/>
      <c r="F978" s="53"/>
      <c r="G978" s="17"/>
      <c r="H978" s="17"/>
      <c r="I978" s="17"/>
      <c r="J978" s="17"/>
      <c r="K978" s="17"/>
      <c r="L978" s="1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ht="15.6" customHeight="1">
      <c r="A979" s="7"/>
      <c r="B979" s="7"/>
      <c r="C979" s="39"/>
      <c r="D979" s="17"/>
      <c r="E979" s="17"/>
      <c r="F979" s="53"/>
      <c r="G979" s="17"/>
      <c r="H979" s="17"/>
      <c r="I979" s="17"/>
      <c r="J979" s="17"/>
      <c r="K979" s="17"/>
      <c r="L979" s="1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ht="15.6" customHeight="1">
      <c r="A980" s="7"/>
      <c r="B980" s="7"/>
      <c r="C980" s="39"/>
      <c r="D980" s="17"/>
      <c r="E980" s="17"/>
      <c r="F980" s="53"/>
      <c r="G980" s="17"/>
      <c r="H980" s="17"/>
      <c r="I980" s="17"/>
      <c r="J980" s="17"/>
      <c r="K980" s="17"/>
      <c r="L980" s="1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ht="15.6" customHeight="1">
      <c r="A981" s="7"/>
      <c r="B981" s="7"/>
      <c r="C981" s="39"/>
      <c r="D981" s="17"/>
      <c r="E981" s="17"/>
      <c r="F981" s="53"/>
      <c r="G981" s="17"/>
      <c r="H981" s="17"/>
      <c r="I981" s="17"/>
      <c r="J981" s="17"/>
      <c r="K981" s="17"/>
      <c r="L981" s="1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ht="15.6" customHeight="1">
      <c r="A982" s="7"/>
      <c r="B982" s="7"/>
      <c r="C982" s="39"/>
      <c r="D982" s="17"/>
      <c r="E982" s="17"/>
      <c r="F982" s="53"/>
      <c r="G982" s="17"/>
      <c r="H982" s="17"/>
      <c r="I982" s="17"/>
      <c r="J982" s="17"/>
      <c r="K982" s="17"/>
      <c r="L982" s="1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ht="15.6" customHeight="1">
      <c r="A983" s="7"/>
      <c r="B983" s="7"/>
      <c r="C983" s="39"/>
      <c r="D983" s="17"/>
      <c r="E983" s="17"/>
      <c r="F983" s="53"/>
      <c r="G983" s="17"/>
      <c r="H983" s="17"/>
      <c r="I983" s="17"/>
      <c r="J983" s="17"/>
      <c r="K983" s="17"/>
      <c r="L983" s="1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 ht="15.6" customHeight="1">
      <c r="A984" s="7"/>
      <c r="B984" s="7"/>
      <c r="C984" s="39"/>
      <c r="D984" s="17"/>
      <c r="E984" s="17"/>
      <c r="F984" s="53"/>
      <c r="G984" s="17"/>
      <c r="H984" s="17"/>
      <c r="I984" s="17"/>
      <c r="J984" s="17"/>
      <c r="K984" s="17"/>
      <c r="L984" s="1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 ht="15.6" customHeight="1">
      <c r="A985" s="7"/>
      <c r="B985" s="7"/>
      <c r="C985" s="39"/>
      <c r="D985" s="17"/>
      <c r="E985" s="17"/>
      <c r="F985" s="53"/>
      <c r="G985" s="17"/>
      <c r="H985" s="17"/>
      <c r="I985" s="17"/>
      <c r="J985" s="17"/>
      <c r="K985" s="17"/>
      <c r="L985" s="1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 ht="15.6" customHeight="1">
      <c r="A986" s="7"/>
      <c r="B986" s="7"/>
      <c r="C986" s="39"/>
      <c r="D986" s="17"/>
      <c r="E986" s="17"/>
      <c r="F986" s="53"/>
      <c r="G986" s="17"/>
      <c r="H986" s="17"/>
      <c r="I986" s="17"/>
      <c r="J986" s="17"/>
      <c r="K986" s="17"/>
      <c r="L986" s="1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 ht="15.6" customHeight="1">
      <c r="A987" s="7"/>
      <c r="B987" s="7"/>
      <c r="C987" s="39"/>
      <c r="D987" s="17"/>
      <c r="E987" s="17"/>
      <c r="F987" s="53"/>
      <c r="G987" s="17"/>
      <c r="H987" s="17"/>
      <c r="I987" s="17"/>
      <c r="J987" s="17"/>
      <c r="K987" s="17"/>
      <c r="L987" s="1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 ht="15.6" customHeight="1">
      <c r="A988" s="7"/>
      <c r="B988" s="7"/>
      <c r="C988" s="39"/>
      <c r="D988" s="17"/>
      <c r="E988" s="17"/>
      <c r="F988" s="53"/>
      <c r="G988" s="17"/>
      <c r="H988" s="17"/>
      <c r="I988" s="17"/>
      <c r="J988" s="17"/>
      <c r="K988" s="17"/>
      <c r="L988" s="1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 ht="15.6" customHeight="1">
      <c r="A989" s="7"/>
      <c r="B989" s="7"/>
      <c r="C989" s="39"/>
      <c r="D989" s="17"/>
      <c r="E989" s="17"/>
      <c r="F989" s="53"/>
      <c r="G989" s="17"/>
      <c r="H989" s="17"/>
      <c r="I989" s="17"/>
      <c r="J989" s="17"/>
      <c r="K989" s="17"/>
      <c r="L989" s="1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 ht="15.6" customHeight="1">
      <c r="A990" s="7"/>
      <c r="B990" s="7"/>
      <c r="C990" s="39"/>
      <c r="D990" s="17"/>
      <c r="E990" s="17"/>
      <c r="F990" s="53"/>
      <c r="G990" s="17"/>
      <c r="H990" s="17"/>
      <c r="I990" s="17"/>
      <c r="J990" s="17"/>
      <c r="K990" s="17"/>
      <c r="L990" s="1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 ht="15.6" customHeight="1">
      <c r="A991" s="7"/>
      <c r="B991" s="7"/>
      <c r="C991" s="39"/>
      <c r="D991" s="17"/>
      <c r="E991" s="17"/>
      <c r="F991" s="53"/>
      <c r="G991" s="17"/>
      <c r="H991" s="17"/>
      <c r="I991" s="17"/>
      <c r="J991" s="17"/>
      <c r="K991" s="17"/>
      <c r="L991" s="1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 ht="15.6" customHeight="1">
      <c r="A992" s="7"/>
      <c r="B992" s="7"/>
      <c r="C992" s="39"/>
      <c r="D992" s="17"/>
      <c r="E992" s="17"/>
      <c r="F992" s="53"/>
      <c r="G992" s="17"/>
      <c r="H992" s="17"/>
      <c r="I992" s="17"/>
      <c r="J992" s="17"/>
      <c r="K992" s="17"/>
      <c r="L992" s="17"/>
      <c r="M992" s="7"/>
      <c r="N992" s="7"/>
      <c r="O992" s="7"/>
      <c r="P992" s="7"/>
      <c r="Q992" s="7"/>
      <c r="R992" s="7"/>
      <c r="S992" s="7"/>
      <c r="T992" s="7"/>
      <c r="U992" s="7"/>
      <c r="V992" s="7"/>
    </row>
  </sheetData>
  <autoFilter ref="A1:E62" xr:uid="{00000000-0009-0000-0000-000007000000}"/>
  <conditionalFormatting sqref="B2:B8">
    <cfRule type="expression" dxfId="873" priority="151">
      <formula>B2=#REF!</formula>
    </cfRule>
  </conditionalFormatting>
  <conditionalFormatting sqref="B2:B19">
    <cfRule type="expression" dxfId="872" priority="8">
      <formula>COUNTIF($C$1:$C$960, B2) &gt; 1</formula>
    </cfRule>
    <cfRule type="expression" dxfId="871" priority="6">
      <formula>COUNTIF($C$1:$C$959, B2) &gt; 1</formula>
    </cfRule>
    <cfRule type="expression" dxfId="870" priority="7">
      <formula>COUNTIF($B$2:$B$940, B2) &gt; 1</formula>
    </cfRule>
    <cfRule type="expression" dxfId="869" priority="9">
      <formula>COUNTIF($B$2:$B$941, B2) &gt; 1</formula>
    </cfRule>
    <cfRule type="expression" dxfId="868" priority="10">
      <formula>COUNTIF($C$1:$C$957, B2) &gt; 1</formula>
    </cfRule>
    <cfRule type="expression" dxfId="867" priority="11">
      <formula>COUNTIF($B$2:$B$938, B2) &gt; 1</formula>
    </cfRule>
    <cfRule type="expression" dxfId="866" priority="13">
      <formula>COUNTIF($B$2:$B$939, B2) &gt; 1</formula>
    </cfRule>
  </conditionalFormatting>
  <conditionalFormatting sqref="B2:B20">
    <cfRule type="expression" dxfId="865" priority="3">
      <formula>COUNTIF($C$1:$C$962, B2) &gt; 1</formula>
    </cfRule>
    <cfRule type="expression" dxfId="864" priority="12">
      <formula>COUNTIF($C$1:$C$958, B2) &gt; 1</formula>
    </cfRule>
  </conditionalFormatting>
  <conditionalFormatting sqref="B2:B21">
    <cfRule type="expression" dxfId="863" priority="18">
      <formula>COUNTIF($B$2:$B$945, B2) &gt; 1</formula>
    </cfRule>
    <cfRule type="expression" dxfId="862" priority="16">
      <formula>COUNTIF($C$1:$C$963, B2) &gt; 1</formula>
    </cfRule>
    <cfRule type="expression" dxfId="861" priority="17">
      <formula>COUNTIF($B$2:$B$944, B2) &gt; 1</formula>
    </cfRule>
  </conditionalFormatting>
  <conditionalFormatting sqref="B2:B22">
    <cfRule type="expression" dxfId="860" priority="15">
      <formula>COUNTIF($B$2:$B$946, B2) &gt; 1</formula>
    </cfRule>
    <cfRule type="expression" dxfId="859" priority="14">
      <formula>COUNTIF($C$1:$C$965, B2) &gt; 1</formula>
    </cfRule>
  </conditionalFormatting>
  <conditionalFormatting sqref="B2:B24">
    <cfRule type="expression" dxfId="858" priority="22">
      <formula>COUNTIF($C$1:$C$964, B2) &gt; 1</formula>
    </cfRule>
    <cfRule type="expression" dxfId="857" priority="21">
      <formula>COUNTIF($B$2:$B$952, B2) &gt; 1</formula>
    </cfRule>
  </conditionalFormatting>
  <conditionalFormatting sqref="B2:B25 B27:B49">
    <cfRule type="expression" dxfId="856" priority="146">
      <formula>COUNTIF($B$2:$B$991, B2) &gt; 1</formula>
    </cfRule>
    <cfRule type="expression" dxfId="855" priority="144">
      <formula>COUNTIF($B$2:$B$990, B2) &gt; 1</formula>
    </cfRule>
  </conditionalFormatting>
  <conditionalFormatting sqref="B2:B25">
    <cfRule type="expression" dxfId="854" priority="72">
      <formula>COUNTIF($C$1:$C$969, B2) &gt; 1</formula>
    </cfRule>
    <cfRule type="expression" dxfId="853" priority="74">
      <formula>COUNTIF($C$1:$C$966, B2) &gt; 1</formula>
    </cfRule>
    <cfRule type="expression" dxfId="852" priority="75">
      <formula>COUNTIF($B$2:$B$947, B2) &gt; 1</formula>
    </cfRule>
    <cfRule type="expression" dxfId="851" priority="73">
      <formula>COUNTIF($B$2:$B$950, B2) &gt; 1</formula>
    </cfRule>
    <cfRule type="expression" dxfId="850" priority="71">
      <formula>COUNTIF($B$2:$B$949, B2) &gt; 1</formula>
    </cfRule>
    <cfRule type="expression" dxfId="849" priority="51">
      <formula>COUNTIF($C$1:$C$970, B2) &gt; 1</formula>
    </cfRule>
    <cfRule type="expression" dxfId="848" priority="52">
      <formula>COUNTIF($B$2:$B$951, B2) &gt; 1</formula>
    </cfRule>
    <cfRule type="expression" dxfId="847" priority="77">
      <formula>COUNTIF($B$2:$B$948, B2) &gt; 1</formula>
    </cfRule>
  </conditionalFormatting>
  <conditionalFormatting sqref="B2:B26">
    <cfRule type="expression" dxfId="846" priority="28">
      <formula>COUNTIF($B$2:$B$964, B2) &gt; 1</formula>
    </cfRule>
    <cfRule type="expression" dxfId="845" priority="61">
      <formula>COUNTIF($C$1:$C$971, B2) &gt; 1</formula>
    </cfRule>
    <cfRule type="expression" dxfId="844" priority="70">
      <formula>COUNTIF($C$1:$C$968, B2) &gt; 1</formula>
    </cfRule>
    <cfRule type="expression" dxfId="843" priority="76">
      <formula>COUNTIF($C$1:$C$967, B2) &gt; 1</formula>
    </cfRule>
    <cfRule type="expression" dxfId="842" priority="5">
      <formula>COUNTIF($B$1:$B$970, B2) &gt; 1</formula>
    </cfRule>
  </conditionalFormatting>
  <conditionalFormatting sqref="B2:B27">
    <cfRule type="expression" dxfId="841" priority="27">
      <formula>COUNTIF($B$2:$B$958, B2) &gt; 1</formula>
    </cfRule>
    <cfRule type="expression" dxfId="840" priority="83">
      <formula>COUNTIF($B$2:$B$953, B2) &gt; 1</formula>
    </cfRule>
    <cfRule type="expression" dxfId="839" priority="82">
      <formula>COUNTIF($C$1:$C$972, B2) &gt; 1</formula>
    </cfRule>
    <cfRule type="expression" dxfId="838" priority="84">
      <formula>COUNTIF($B$2:$B$954, B2) &gt; 1</formula>
    </cfRule>
  </conditionalFormatting>
  <conditionalFormatting sqref="B2:B28 B30:B52">
    <cfRule type="expression" dxfId="837" priority="128">
      <formula>COUNTIF($C$1:$C$1013, B2) &gt; 1</formula>
    </cfRule>
  </conditionalFormatting>
  <conditionalFormatting sqref="B2:B28">
    <cfRule type="expression" dxfId="836" priority="81">
      <formula>COUNTIF($B$2:$B$956, B2) &gt; 1</formula>
    </cfRule>
    <cfRule type="expression" dxfId="835" priority="80">
      <formula>COUNTIF($C$1:$C$975, B2) &gt; 1</formula>
    </cfRule>
    <cfRule type="expression" dxfId="834" priority="79">
      <formula>COUNTIF($B$2:$B$955, B2) &gt; 1</formula>
    </cfRule>
    <cfRule type="expression" dxfId="833" priority="36">
      <formula>COUNTIF($B$2:$B$965, B2) &gt; 1</formula>
    </cfRule>
    <cfRule type="expression" dxfId="832" priority="47">
      <formula>COUNTIF($C$1:$C$977, B2) &gt; 1</formula>
    </cfRule>
    <cfRule type="expression" dxfId="831" priority="37">
      <formula>COUNTIF($B$2:$B$966, B2) &gt; 1</formula>
    </cfRule>
    <cfRule type="expression" dxfId="830" priority="2">
      <formula>COUNTIF($B$1:$B$958, B2) &gt; 1</formula>
    </cfRule>
    <cfRule type="expression" dxfId="829" priority="53">
      <formula>COUNTIF($B$2:$B$957, B2) &gt; 1</formula>
    </cfRule>
    <cfRule type="expression" dxfId="828" priority="4">
      <formula>COUNTIF($B$1:$B$962, B2) &gt; 1</formula>
    </cfRule>
    <cfRule type="expression" dxfId="827" priority="65">
      <formula>COUNTIF($C$1:$C$976, B2) &gt; 1</formula>
    </cfRule>
  </conditionalFormatting>
  <conditionalFormatting sqref="B2:B30">
    <cfRule type="expression" dxfId="826" priority="1">
      <formula>COUNTIF($K$2:$K$65, B2) &gt; 1</formula>
    </cfRule>
    <cfRule type="expression" dxfId="825" priority="19">
      <formula>COUNTIF($J$2:$J$65, B2) &gt; 1</formula>
    </cfRule>
    <cfRule type="expression" dxfId="824" priority="20">
      <formula>COUNTIF($B$2:$B$66, B2) &gt; 1</formula>
    </cfRule>
  </conditionalFormatting>
  <conditionalFormatting sqref="B2:B31">
    <cfRule type="expression" dxfId="823" priority="93">
      <formula>COUNTIF($B$2:$B$960, B2) &gt; 1</formula>
    </cfRule>
    <cfRule type="expression" dxfId="822" priority="92">
      <formula>COUNTIF($C$1:$C$979, B2) &gt; 1</formula>
    </cfRule>
    <cfRule type="expression" dxfId="821" priority="91">
      <formula>COUNTIF($B$2:$B$959, B2) &gt; 1</formula>
    </cfRule>
    <cfRule type="expression" dxfId="820" priority="62">
      <formula>COUNTIF($C$1:$C$982, B2) &gt; 1</formula>
    </cfRule>
    <cfRule type="expression" dxfId="819" priority="90">
      <formula>COUNTIF($C$1:$C$978, B2) &gt; 1</formula>
    </cfRule>
    <cfRule type="expression" dxfId="818" priority="89">
      <formula>COUNTIF($B$2:$B$962, B2) &gt; 1</formula>
    </cfRule>
    <cfRule type="expression" dxfId="817" priority="87">
      <formula>COUNTIF($B$2:$B$961, B2) &gt; 1</formula>
    </cfRule>
    <cfRule type="expression" dxfId="816" priority="57">
      <formula>COUNTIF($B$2:$B$963, B2) &gt; 1</formula>
    </cfRule>
    <cfRule type="expression" dxfId="815" priority="78">
      <formula>COUNTIF($C$1:$C$974, B2) &gt; 1</formula>
    </cfRule>
    <cfRule type="expression" dxfId="814" priority="97">
      <formula>COUNTIF($C$1:$C$973, B2) &gt; 1</formula>
    </cfRule>
  </conditionalFormatting>
  <conditionalFormatting sqref="B2:B32">
    <cfRule type="expression" dxfId="813" priority="64">
      <formula>COUNTIF($C$1:$C$983, B2) &gt; 1</formula>
    </cfRule>
    <cfRule type="expression" dxfId="812" priority="96">
      <formula>COUNTIF($C$1:$C$980, B2) &gt; 1</formula>
    </cfRule>
    <cfRule type="expression" dxfId="811" priority="88">
      <formula>COUNTIF($C$1:$C$981, B2) &gt; 1</formula>
    </cfRule>
  </conditionalFormatting>
  <conditionalFormatting sqref="B2:B33">
    <cfRule type="expression" dxfId="810" priority="58">
      <formula>COUNTIF($C$1:$C$985, B2) &gt; 1</formula>
    </cfRule>
    <cfRule type="expression" dxfId="809" priority="39">
      <formula>COUNTIF($B$2:$B$972, B2) &gt; 1</formula>
    </cfRule>
    <cfRule type="expression" dxfId="808" priority="98">
      <formula>COUNTIF($C$1:$C$984, B2) &gt; 1</formula>
    </cfRule>
  </conditionalFormatting>
  <conditionalFormatting sqref="B2:B34">
    <cfRule type="expression" dxfId="807" priority="38">
      <formula>COUNTIF($B$2:$B$973, B2) &gt; 1</formula>
    </cfRule>
  </conditionalFormatting>
  <conditionalFormatting sqref="B2:B35">
    <cfRule type="expression" dxfId="806" priority="67">
      <formula>COUNTIF($B$1:$B$979, B2) &gt; 1</formula>
    </cfRule>
    <cfRule type="expression" dxfId="805" priority="126">
      <formula>COUNTIF($B$2:$B$975, B2) &gt; 1</formula>
    </cfRule>
    <cfRule type="expression" dxfId="804" priority="49">
      <formula>COUNTIF($B$1:$B$980, B2) &gt; 1</formula>
    </cfRule>
    <cfRule type="expression" dxfId="803" priority="124">
      <formula>COUNTIF($B$2:$B$974, B2) &gt; 1</formula>
    </cfRule>
  </conditionalFormatting>
  <conditionalFormatting sqref="B2:B36">
    <cfRule type="expression" dxfId="802" priority="48">
      <formula>COUNTIF($B$1:$B$977, B2) &gt; 1</formula>
    </cfRule>
    <cfRule type="expression" dxfId="801" priority="94">
      <formula>COUNTIF($C$1:$C$986, B2) &gt; 1</formula>
    </cfRule>
    <cfRule type="expression" dxfId="800" priority="95">
      <formula>COUNTIF($B$2:$B$967, B2) &gt; 1</formula>
    </cfRule>
    <cfRule type="expression" dxfId="799" priority="116">
      <formula>COUNTIF($B$2:$B$968, B2) &gt; 1</formula>
    </cfRule>
    <cfRule type="expression" dxfId="798" priority="66">
      <formula>COUNTIF($B$1:$B$976, B2) &gt; 1</formula>
    </cfRule>
    <cfRule type="expression" dxfId="797" priority="115">
      <formula>COUNTIF($C$1:$C$987, B2) &gt; 1</formula>
    </cfRule>
  </conditionalFormatting>
  <conditionalFormatting sqref="B2:B37">
    <cfRule type="expression" dxfId="796" priority="114">
      <formula>COUNTIF($B$2:$B$971, B2) &gt; 1</formula>
    </cfRule>
    <cfRule type="expression" dxfId="795" priority="26">
      <formula>COUNTIF($B$1:$B$987, B2) &gt; 1</formula>
    </cfRule>
    <cfRule type="expression" dxfId="794" priority="31">
      <formula>COUNTIF($B$2:$B$978, B2) &gt; 1</formula>
    </cfRule>
    <cfRule type="expression" dxfId="793" priority="32">
      <formula>COUNTIF($B$2:$B$979, B2) &gt; 1</formula>
    </cfRule>
    <cfRule type="expression" dxfId="792" priority="112">
      <formula>COUNTIF($B$2:$B$970, B2) &gt; 1</formula>
    </cfRule>
    <cfRule type="expression" dxfId="791" priority="45">
      <formula>COUNTIF($B$1:$B$968, B2) &gt; 1</formula>
    </cfRule>
    <cfRule type="expression" dxfId="790" priority="50">
      <formula>COUNTIF($B$1:$B$990, B2) &gt; 1</formula>
    </cfRule>
    <cfRule type="expression" dxfId="789" priority="63">
      <formula>COUNTIF($B$1:$B$971, B2) &gt; 1</formula>
    </cfRule>
    <cfRule type="expression" dxfId="788" priority="120">
      <formula>COUNTIF($B$2:$B$976, B2) &gt; 1</formula>
    </cfRule>
    <cfRule type="expression" dxfId="787" priority="118">
      <formula>COUNTIF($B$2:$B$969, B2) &gt; 1</formula>
    </cfRule>
    <cfRule type="expression" dxfId="786" priority="46">
      <formula>COUNTIF($B$1:$B$972, B2) &gt; 1</formula>
    </cfRule>
    <cfRule type="expression" dxfId="785" priority="122">
      <formula>COUNTIF($B$2:$B$977, B2) &gt; 1</formula>
    </cfRule>
    <cfRule type="expression" dxfId="784" priority="117">
      <formula>COUNTIF($C$1:$C$988, B2) &gt; 1</formula>
    </cfRule>
    <cfRule type="expression" dxfId="783" priority="111">
      <formula>COUNTIF($C$1:$C$989, B2) &gt; 1</formula>
    </cfRule>
    <cfRule type="expression" dxfId="782" priority="60">
      <formula>COUNTIF($B$1:$B$967, B2) &gt; 1</formula>
    </cfRule>
  </conditionalFormatting>
  <conditionalFormatting sqref="B2:B38">
    <cfRule type="expression" dxfId="781" priority="24">
      <formula>COUNTIF($B$1:$B$978, B2) &gt; 1</formula>
    </cfRule>
    <cfRule type="expression" dxfId="780" priority="113">
      <formula>COUNTIF($C$1:$C$990, B2) &gt; 1</formula>
    </cfRule>
    <cfRule type="expression" dxfId="779" priority="69">
      <formula>COUNTIF($C$1:$C$991, B2) &gt; 1</formula>
    </cfRule>
  </conditionalFormatting>
  <conditionalFormatting sqref="B2:B39">
    <cfRule type="expression" dxfId="778" priority="105">
      <formula>COUNTIF($C$1:$C$997, B2) &gt; 1</formula>
    </cfRule>
    <cfRule type="expression" dxfId="777" priority="86">
      <formula>COUNTIF($B$2:$B$75, B2) &gt; 1</formula>
    </cfRule>
    <cfRule type="expression" dxfId="776" priority="55">
      <formula>COUNTIF($K$2:$K$75, B2) &gt; 1</formula>
    </cfRule>
    <cfRule type="expression" dxfId="775" priority="54">
      <formula>COUNTIF($C$1:$C$998, B2) &gt; 1</formula>
    </cfRule>
    <cfRule type="expression" dxfId="774" priority="85">
      <formula>COUNTIF($K$2:$K$74, B2) &gt; 1</formula>
    </cfRule>
    <cfRule type="expression" dxfId="773" priority="121">
      <formula>COUNTIF($C$1:$C$996, B2) &gt; 1</formula>
    </cfRule>
    <cfRule type="expression" dxfId="772" priority="56">
      <formula>COUNTIF($B$2:$B$76, B2) &gt; 1</formula>
    </cfRule>
  </conditionalFormatting>
  <conditionalFormatting sqref="B2:B40">
    <cfRule type="expression" dxfId="771" priority="25">
      <formula>COUNTIF($B$1:$B$982, B2) &gt; 1</formula>
    </cfRule>
    <cfRule type="expression" dxfId="770" priority="139">
      <formula>COUNTIF($C$1:$C$999, B2) &gt; 1</formula>
    </cfRule>
    <cfRule type="expression" dxfId="769" priority="140">
      <formula>COUNTIF($B$2:$B$980, B2) &gt; 1</formula>
    </cfRule>
    <cfRule type="expression" dxfId="768" priority="142">
      <formula>COUNTIF($B$2:$B$981, B2) &gt; 1</formula>
    </cfRule>
    <cfRule type="expression" dxfId="767" priority="101">
      <formula>COUNTIF($C$1:$C$992, B2) &gt; 1</formula>
    </cfRule>
    <cfRule type="expression" dxfId="766" priority="119">
      <formula>COUNTIF($C$1:$C$995, B2) &gt; 1</formula>
    </cfRule>
    <cfRule type="expression" dxfId="765" priority="123">
      <formula>COUNTIF($C$1:$C$993, B2) &gt; 1</formula>
    </cfRule>
    <cfRule type="expression" dxfId="764" priority="125">
      <formula>COUNTIF($C$1:$C$994, B2) &gt; 1</formula>
    </cfRule>
    <cfRule type="expression" dxfId="763" priority="141">
      <formula>COUNTIF($C$1:$C$1000, B2) &gt; 1</formula>
    </cfRule>
  </conditionalFormatting>
  <conditionalFormatting sqref="B2:B42">
    <cfRule type="expression" dxfId="762" priority="29">
      <formula>COUNTIF($J$2:$J$85, B2) &gt; 1</formula>
    </cfRule>
    <cfRule type="expression" dxfId="761" priority="30">
      <formula>COUNTIF($B$2:$B$86, B2) &gt; 1</formula>
    </cfRule>
    <cfRule type="expression" dxfId="760" priority="102">
      <formula>COUNTIF($C$1:$C$1003, B2) &gt; 1</formula>
    </cfRule>
    <cfRule type="expression" dxfId="759" priority="138">
      <formula>COUNTIF($B$2:$B$983, B2) &gt; 1</formula>
    </cfRule>
    <cfRule type="expression" dxfId="758" priority="137">
      <formula>COUNTIF($C$1:$C$1002, B2) &gt; 1</formula>
    </cfRule>
    <cfRule type="expression" dxfId="757" priority="136">
      <formula>COUNTIF($B$2:$B$982, B2) &gt; 1</formula>
    </cfRule>
    <cfRule type="expression" dxfId="756" priority="135">
      <formula>COUNTIF($C$1:$C$1001, B2) &gt; 1</formula>
    </cfRule>
  </conditionalFormatting>
  <conditionalFormatting sqref="B2:B43">
    <cfRule type="expression" dxfId="755" priority="34">
      <formula>COUNTIF($B$1:$B$994, B2) &gt; 1</formula>
    </cfRule>
    <cfRule type="expression" dxfId="754" priority="104">
      <formula>COUNTIF($C$1:$C$1004, B2) &gt; 1</formula>
    </cfRule>
  </conditionalFormatting>
  <conditionalFormatting sqref="B2:B44">
    <cfRule type="expression" dxfId="753" priority="33">
      <formula>COUNTIF($B$1:$B$985, B2) &gt; 1</formula>
    </cfRule>
    <cfRule type="expression" dxfId="752" priority="23">
      <formula>COUNTIF($B$1:$B$964, B2) &gt; 1</formula>
    </cfRule>
    <cfRule type="expression" dxfId="751" priority="68">
      <formula>COUNTIF($B$1:$B$989, B2) &gt; 1</formula>
    </cfRule>
    <cfRule type="expression" dxfId="750" priority="41">
      <formula>COUNTIF($H$2:$H$92, B2) &gt; 1</formula>
    </cfRule>
    <cfRule type="expression" dxfId="749" priority="40">
      <formula>COUNTIF($C$1:$C$1015, B2) &gt; 1</formula>
    </cfRule>
    <cfRule type="expression" dxfId="748" priority="134">
      <formula>COUNTIF($C$1:$C$1005, B2) &gt; 1</formula>
    </cfRule>
    <cfRule type="expression" dxfId="747" priority="35">
      <formula>COUNTIF($B$1:$B$1007, B2) &gt; 1</formula>
    </cfRule>
    <cfRule type="expression" dxfId="746" priority="43">
      <formula>COUNTIF($B$2:$B$93, B2) &gt; 1</formula>
    </cfRule>
    <cfRule type="expression" dxfId="745" priority="42">
      <formula>COUNTIF($C$1:$C$1006, B2) &gt; 1</formula>
    </cfRule>
  </conditionalFormatting>
  <conditionalFormatting sqref="B2:B46">
    <cfRule type="expression" dxfId="744" priority="107">
      <formula>COUNTIF($B$1:$B$1000, B2) &gt; 1</formula>
    </cfRule>
  </conditionalFormatting>
  <conditionalFormatting sqref="B2:B47">
    <cfRule type="expression" dxfId="743" priority="106">
      <formula>COUNTIF($B$1:$B$997, B2) &gt; 1</formula>
    </cfRule>
    <cfRule type="expression" dxfId="742" priority="147">
      <formula>COUNTIF($C$1:$C$1007, B2) &gt; 1</formula>
    </cfRule>
    <cfRule type="expression" dxfId="741" priority="148">
      <formula>COUNTIF($B$2:$B$988, B2) &gt; 1</formula>
    </cfRule>
    <cfRule type="expression" dxfId="740" priority="149">
      <formula>COUNTIF($C$1:$C$1008, B2) &gt; 1</formula>
    </cfRule>
    <cfRule type="expression" dxfId="739" priority="150">
      <formula>COUNTIF($B$2:$B$989, B2) &gt; 1</formula>
    </cfRule>
  </conditionalFormatting>
  <conditionalFormatting sqref="B2:B48">
    <cfRule type="expression" dxfId="738" priority="100">
      <formula>COUNTIF($B$1:$B$988, B2) &gt; 1</formula>
    </cfRule>
  </conditionalFormatting>
  <conditionalFormatting sqref="B2:B49">
    <cfRule type="expression" dxfId="737" priority="109">
      <formula>COUNTIF($B$1:$B$1010, B2) &gt; 1</formula>
    </cfRule>
    <cfRule type="expression" dxfId="736" priority="143">
      <formula>COUNTIF($C$1:$C$1009, B2) &gt; 1</formula>
    </cfRule>
  </conditionalFormatting>
  <conditionalFormatting sqref="B2:B50">
    <cfRule type="expression" dxfId="735" priority="103">
      <formula>COUNTIF($B$1:$B$992, B2) &gt; 1</formula>
    </cfRule>
    <cfRule type="expression" dxfId="734" priority="145">
      <formula>COUNTIF($C$1:$C$1010, B2) &gt; 1</formula>
    </cfRule>
  </conditionalFormatting>
  <conditionalFormatting sqref="B2:B51">
    <cfRule type="expression" dxfId="733" priority="110">
      <formula>COUNTIF($C$1:$C$1012, B2) &gt; 1</formula>
    </cfRule>
    <cfRule type="expression" dxfId="732" priority="132">
      <formula>COUNTIF($C$1:$C$1011, B2) &gt; 1</formula>
    </cfRule>
  </conditionalFormatting>
  <conditionalFormatting sqref="B2:B52">
    <cfRule type="expression" dxfId="731" priority="133">
      <formula>COUNTIF($B$2:$B$96, B2) &gt; 1</formula>
    </cfRule>
    <cfRule type="expression" dxfId="730" priority="130">
      <formula>COUNTIF($K$2:$K$95, B2) &gt; 1</formula>
    </cfRule>
  </conditionalFormatting>
  <conditionalFormatting sqref="B2:B53">
    <cfRule type="expression" dxfId="729" priority="127">
      <formula>COUNTIF($C$1:$C$1014, B2) &gt; 1</formula>
    </cfRule>
  </conditionalFormatting>
  <conditionalFormatting sqref="B2:B54">
    <cfRule type="expression" dxfId="728" priority="129">
      <formula>COUNTIF($C$1:$C$1018, B2) &gt; 1</formula>
    </cfRule>
    <cfRule type="expression" dxfId="727" priority="44">
      <formula>COUNTIF($C$1:$C$1016, B2) &gt; 1</formula>
    </cfRule>
    <cfRule type="expression" dxfId="726" priority="59">
      <formula>COUNTIF($B$1:$B$974, B2) &gt; 1</formula>
    </cfRule>
    <cfRule type="expression" dxfId="725" priority="99">
      <formula>COUNTIF($B$1:$B$973, B2) &gt; 1</formula>
    </cfRule>
    <cfRule type="expression" dxfId="724" priority="131">
      <formula>COUNTIF($C$1:$C$1017, B2) &gt; 1</formula>
    </cfRule>
  </conditionalFormatting>
  <conditionalFormatting sqref="B19">
    <cfRule type="expression" dxfId="723" priority="108">
      <formula>COUNTIF($C$1:$C$1021, B19) &gt; 1</formula>
    </cfRule>
  </conditionalFormatting>
  <conditionalFormatting sqref="C2:C992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9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5" t="s">
        <v>12</v>
      </c>
      <c r="B1" s="55" t="s">
        <v>162</v>
      </c>
      <c r="C1" s="56" t="s">
        <v>174</v>
      </c>
      <c r="D1" s="57"/>
      <c r="E1" s="57"/>
      <c r="F1" s="57"/>
      <c r="G1" s="57"/>
      <c r="H1" s="58" t="s">
        <v>175</v>
      </c>
      <c r="I1" s="58" t="s">
        <v>169</v>
      </c>
      <c r="J1" s="58" t="s">
        <v>171</v>
      </c>
      <c r="K1" s="58" t="s">
        <v>172</v>
      </c>
      <c r="L1" s="58" t="s">
        <v>176</v>
      </c>
      <c r="M1" s="7"/>
      <c r="N1" s="7"/>
      <c r="O1" s="7"/>
      <c r="P1" s="7"/>
    </row>
    <row r="2" spans="1:16" ht="15.6" customHeight="1">
      <c r="A2" s="35" t="s">
        <v>21</v>
      </c>
      <c r="B2" s="36" t="s">
        <v>25</v>
      </c>
      <c r="C2" s="61">
        <f t="shared" ref="C2:C33" si="0">IFERROR(INDEX(I:I, MATCH(B2, H:H, 0)), 0)</f>
        <v>650000</v>
      </c>
      <c r="D2" s="57"/>
      <c r="E2" s="57"/>
      <c r="F2" s="57"/>
      <c r="G2" s="57"/>
      <c r="H2" s="63" t="s">
        <v>25</v>
      </c>
      <c r="I2" s="64">
        <v>650000</v>
      </c>
      <c r="J2" s="207">
        <v>1</v>
      </c>
      <c r="K2" s="64">
        <v>500000</v>
      </c>
      <c r="L2" s="207">
        <v>1</v>
      </c>
      <c r="M2" s="7"/>
      <c r="N2" s="7"/>
      <c r="O2" s="7"/>
      <c r="P2" s="7"/>
    </row>
    <row r="3" spans="1:16" ht="15.6" customHeight="1">
      <c r="A3" s="35" t="s">
        <v>21</v>
      </c>
      <c r="B3" s="36" t="s">
        <v>27</v>
      </c>
      <c r="C3" s="61">
        <f t="shared" si="0"/>
        <v>2150000</v>
      </c>
      <c r="D3" s="57"/>
      <c r="E3" s="57"/>
      <c r="F3" s="57"/>
      <c r="G3" s="57"/>
      <c r="H3" s="63" t="s">
        <v>27</v>
      </c>
      <c r="I3" s="64">
        <v>2150000</v>
      </c>
      <c r="J3" s="207">
        <v>1</v>
      </c>
      <c r="K3" s="64">
        <v>1000000</v>
      </c>
      <c r="L3" s="207">
        <v>1</v>
      </c>
      <c r="M3" s="7"/>
      <c r="N3" s="7"/>
      <c r="O3" s="7"/>
      <c r="P3" s="7"/>
    </row>
    <row r="4" spans="1:16" ht="15.6" customHeight="1">
      <c r="A4" s="35" t="s">
        <v>21</v>
      </c>
      <c r="B4" s="41" t="s">
        <v>26</v>
      </c>
      <c r="C4" s="61">
        <f t="shared" si="0"/>
        <v>100000</v>
      </c>
      <c r="D4" s="68"/>
      <c r="E4" s="57"/>
      <c r="F4" s="68"/>
      <c r="G4" s="68"/>
      <c r="H4" s="63" t="s">
        <v>26</v>
      </c>
      <c r="I4" s="64">
        <v>100000</v>
      </c>
      <c r="J4" s="207">
        <v>1</v>
      </c>
      <c r="K4" s="64">
        <v>0</v>
      </c>
      <c r="L4" s="207">
        <v>1</v>
      </c>
      <c r="M4" s="7"/>
      <c r="N4" s="7"/>
      <c r="O4" s="7"/>
      <c r="P4" s="7"/>
    </row>
    <row r="5" spans="1:16" ht="15.6" customHeight="1">
      <c r="A5" s="35" t="s">
        <v>21</v>
      </c>
      <c r="B5" s="36" t="s">
        <v>28</v>
      </c>
      <c r="C5" s="61">
        <f t="shared" si="0"/>
        <v>950000</v>
      </c>
      <c r="D5" s="68"/>
      <c r="E5" s="57"/>
      <c r="F5" s="68"/>
      <c r="G5" s="68"/>
      <c r="H5" s="63" t="s">
        <v>28</v>
      </c>
      <c r="I5" s="64">
        <v>950000</v>
      </c>
      <c r="J5" s="207">
        <v>1</v>
      </c>
      <c r="K5" s="64">
        <v>500000</v>
      </c>
      <c r="L5" s="207">
        <v>1</v>
      </c>
      <c r="M5" s="7"/>
      <c r="N5" s="7"/>
      <c r="O5" s="7"/>
      <c r="P5" s="7"/>
    </row>
    <row r="6" spans="1:16" ht="15.6" customHeight="1">
      <c r="A6" s="35" t="s">
        <v>19</v>
      </c>
      <c r="B6" s="36" t="s">
        <v>18</v>
      </c>
      <c r="C6" s="61">
        <f t="shared" si="0"/>
        <v>0</v>
      </c>
      <c r="D6" s="68"/>
      <c r="E6" s="57"/>
      <c r="F6" s="68"/>
      <c r="G6" s="68"/>
      <c r="H6" s="63" t="s">
        <v>18</v>
      </c>
      <c r="I6" s="64">
        <v>0</v>
      </c>
      <c r="J6" s="207">
        <v>1</v>
      </c>
      <c r="K6" s="64">
        <v>0</v>
      </c>
      <c r="L6" s="207">
        <v>1</v>
      </c>
      <c r="M6" s="7"/>
      <c r="N6" s="7"/>
      <c r="O6" s="7"/>
      <c r="P6" s="7"/>
    </row>
    <row r="7" spans="1:16" ht="15.6" customHeight="1">
      <c r="A7" s="35" t="s">
        <v>19</v>
      </c>
      <c r="B7" s="36" t="s">
        <v>20</v>
      </c>
      <c r="C7" s="61">
        <f t="shared" si="0"/>
        <v>1650000</v>
      </c>
      <c r="D7" s="68"/>
      <c r="E7" s="57"/>
      <c r="F7" s="68"/>
      <c r="G7" s="68"/>
      <c r="H7" s="63" t="s">
        <v>20</v>
      </c>
      <c r="I7" s="64">
        <v>1650000</v>
      </c>
      <c r="J7" s="207">
        <v>1</v>
      </c>
      <c r="K7" s="65">
        <v>1600000</v>
      </c>
      <c r="L7" s="207">
        <v>1</v>
      </c>
      <c r="M7" s="7"/>
      <c r="N7" s="7"/>
      <c r="O7" s="7"/>
      <c r="P7" s="7"/>
    </row>
    <row r="8" spans="1:16" ht="15.6" customHeight="1">
      <c r="A8" s="35" t="s">
        <v>19</v>
      </c>
      <c r="B8" s="36" t="s">
        <v>23</v>
      </c>
      <c r="C8" s="61">
        <f t="shared" si="0"/>
        <v>1150000</v>
      </c>
      <c r="D8" s="68"/>
      <c r="E8" s="57"/>
      <c r="F8" s="68"/>
      <c r="G8" s="68"/>
      <c r="H8" s="63" t="s">
        <v>23</v>
      </c>
      <c r="I8" s="64">
        <v>1150000</v>
      </c>
      <c r="J8" s="207">
        <v>1</v>
      </c>
      <c r="K8" s="65">
        <v>1000000</v>
      </c>
      <c r="L8" s="207">
        <v>1</v>
      </c>
      <c r="M8" s="7"/>
      <c r="N8" s="7"/>
      <c r="O8" s="7"/>
      <c r="P8" s="7"/>
    </row>
    <row r="9" spans="1:16" ht="15.6" customHeight="1">
      <c r="A9" s="35" t="s">
        <v>19</v>
      </c>
      <c r="B9" s="36" t="s">
        <v>22</v>
      </c>
      <c r="C9" s="61">
        <f t="shared" si="0"/>
        <v>1550000</v>
      </c>
      <c r="D9" s="68"/>
      <c r="E9" s="57"/>
      <c r="F9" s="68"/>
      <c r="G9" s="68"/>
      <c r="H9" s="63" t="s">
        <v>22</v>
      </c>
      <c r="I9" s="64">
        <v>1550000</v>
      </c>
      <c r="J9" s="207">
        <v>1</v>
      </c>
      <c r="K9" s="65">
        <v>1000000</v>
      </c>
      <c r="L9" s="207">
        <v>1</v>
      </c>
      <c r="M9" s="7"/>
      <c r="N9" s="7"/>
      <c r="O9" s="7"/>
      <c r="P9" s="7"/>
    </row>
    <row r="10" spans="1:16" ht="15.6" customHeight="1">
      <c r="A10" s="35" t="s">
        <v>19</v>
      </c>
      <c r="B10" s="36" t="s">
        <v>24</v>
      </c>
      <c r="C10" s="61">
        <f t="shared" si="0"/>
        <v>0</v>
      </c>
      <c r="D10" s="68"/>
      <c r="E10" s="57"/>
      <c r="F10" s="68"/>
      <c r="G10" s="68"/>
      <c r="H10" s="63" t="s">
        <v>24</v>
      </c>
      <c r="I10" s="64">
        <v>0</v>
      </c>
      <c r="J10" s="207">
        <v>1</v>
      </c>
      <c r="K10" s="65">
        <v>0</v>
      </c>
      <c r="L10" s="207">
        <v>1</v>
      </c>
      <c r="M10" s="7"/>
      <c r="N10" s="7"/>
      <c r="O10" s="7"/>
      <c r="P10" s="7"/>
    </row>
    <row r="11" spans="1:16" ht="15.6" customHeight="1">
      <c r="A11" s="35" t="s">
        <v>44</v>
      </c>
      <c r="B11" s="36" t="s">
        <v>99</v>
      </c>
      <c r="C11" s="61">
        <f t="shared" si="0"/>
        <v>0</v>
      </c>
      <c r="D11" s="68"/>
      <c r="E11" s="57"/>
      <c r="F11" s="68"/>
      <c r="G11" s="68"/>
      <c r="H11" s="63" t="s">
        <v>99</v>
      </c>
      <c r="I11" s="64">
        <v>0</v>
      </c>
      <c r="J11" s="207">
        <v>1</v>
      </c>
      <c r="K11" s="65">
        <v>0</v>
      </c>
      <c r="L11" s="207">
        <v>1</v>
      </c>
      <c r="M11" s="7"/>
      <c r="N11" s="7"/>
      <c r="O11" s="7"/>
      <c r="P11" s="7"/>
    </row>
    <row r="12" spans="1:16" ht="15.6" customHeight="1">
      <c r="A12" s="35" t="s">
        <v>44</v>
      </c>
      <c r="B12" s="41" t="s">
        <v>105</v>
      </c>
      <c r="C12" s="61">
        <f t="shared" si="0"/>
        <v>0</v>
      </c>
      <c r="D12" s="68"/>
      <c r="E12" s="57"/>
      <c r="F12" s="68"/>
      <c r="G12" s="68"/>
      <c r="H12" s="63" t="s">
        <v>105</v>
      </c>
      <c r="I12" s="64">
        <v>0</v>
      </c>
      <c r="J12" s="207">
        <v>1</v>
      </c>
      <c r="K12" s="65">
        <v>0</v>
      </c>
      <c r="L12" s="207">
        <v>1</v>
      </c>
      <c r="M12" s="7"/>
      <c r="N12" s="7"/>
      <c r="O12" s="7"/>
      <c r="P12" s="7"/>
    </row>
    <row r="13" spans="1:16" ht="15.6" customHeight="1">
      <c r="A13" s="35" t="s">
        <v>44</v>
      </c>
      <c r="B13" s="41" t="s">
        <v>101</v>
      </c>
      <c r="C13" s="61">
        <f t="shared" si="0"/>
        <v>0</v>
      </c>
      <c r="D13" s="68"/>
      <c r="E13" s="57"/>
      <c r="F13" s="68"/>
      <c r="G13" s="68"/>
      <c r="H13" s="63" t="s">
        <v>101</v>
      </c>
      <c r="I13" s="64">
        <v>0</v>
      </c>
      <c r="J13" s="207">
        <v>0.8</v>
      </c>
      <c r="K13" s="65">
        <v>0</v>
      </c>
      <c r="L13" s="207">
        <v>1</v>
      </c>
      <c r="M13" s="7"/>
      <c r="N13" s="7"/>
      <c r="O13" s="7"/>
      <c r="P13" s="7"/>
    </row>
    <row r="14" spans="1:16" ht="15.6" customHeight="1">
      <c r="A14" s="35" t="s">
        <v>44</v>
      </c>
      <c r="B14" s="41" t="s">
        <v>106</v>
      </c>
      <c r="C14" s="61">
        <f t="shared" si="0"/>
        <v>2800000</v>
      </c>
      <c r="D14" s="68"/>
      <c r="E14" s="57"/>
      <c r="F14" s="68"/>
      <c r="G14" s="68"/>
      <c r="H14" s="63" t="s">
        <v>106</v>
      </c>
      <c r="I14" s="64">
        <v>2800000</v>
      </c>
      <c r="J14" s="207">
        <v>1</v>
      </c>
      <c r="K14" s="65">
        <v>2800000</v>
      </c>
      <c r="L14" s="207">
        <v>1</v>
      </c>
      <c r="M14" s="7"/>
      <c r="N14" s="7"/>
      <c r="O14" s="7"/>
      <c r="P14" s="7"/>
    </row>
    <row r="15" spans="1:16" ht="15.6" customHeight="1">
      <c r="A15" s="35" t="s">
        <v>44</v>
      </c>
      <c r="B15" s="41" t="s">
        <v>103</v>
      </c>
      <c r="C15" s="61">
        <f t="shared" si="0"/>
        <v>0</v>
      </c>
      <c r="D15" s="68"/>
      <c r="E15" s="57"/>
      <c r="F15" s="68"/>
      <c r="G15" s="68"/>
      <c r="H15" s="63" t="s">
        <v>103</v>
      </c>
      <c r="I15" s="64">
        <v>0</v>
      </c>
      <c r="J15" s="207">
        <v>0.8</v>
      </c>
      <c r="K15" s="65">
        <v>0</v>
      </c>
      <c r="L15" s="207">
        <v>1</v>
      </c>
      <c r="M15" s="7"/>
      <c r="N15" s="7"/>
      <c r="O15" s="7"/>
      <c r="P15" s="7"/>
    </row>
    <row r="16" spans="1:16" ht="15.6" customHeight="1">
      <c r="A16" s="35" t="s">
        <v>44</v>
      </c>
      <c r="B16" s="41" t="s">
        <v>115</v>
      </c>
      <c r="C16" s="61">
        <f t="shared" si="0"/>
        <v>2200000</v>
      </c>
      <c r="D16" s="68"/>
      <c r="E16" s="57"/>
      <c r="F16" s="68"/>
      <c r="G16" s="68"/>
      <c r="H16" s="63" t="s">
        <v>115</v>
      </c>
      <c r="I16" s="64">
        <v>2200000</v>
      </c>
      <c r="J16" s="207">
        <v>1</v>
      </c>
      <c r="K16" s="65">
        <v>2200000</v>
      </c>
      <c r="L16" s="207">
        <v>1</v>
      </c>
      <c r="M16" s="7"/>
      <c r="N16" s="7"/>
      <c r="O16" s="7"/>
      <c r="P16" s="7"/>
    </row>
    <row r="17" spans="1:16" ht="15.6" customHeight="1">
      <c r="A17" s="35" t="s">
        <v>46</v>
      </c>
      <c r="B17" s="36" t="s">
        <v>109</v>
      </c>
      <c r="C17" s="61">
        <f t="shared" si="0"/>
        <v>0</v>
      </c>
      <c r="D17" s="68"/>
      <c r="E17" s="57"/>
      <c r="F17" s="68"/>
      <c r="G17" s="68"/>
      <c r="H17" s="63" t="s">
        <v>109</v>
      </c>
      <c r="I17" s="64">
        <v>0</v>
      </c>
      <c r="J17" s="207">
        <v>1</v>
      </c>
      <c r="K17" s="65">
        <v>0</v>
      </c>
      <c r="L17" s="207">
        <v>1</v>
      </c>
      <c r="M17" s="7"/>
      <c r="N17" s="7"/>
      <c r="O17" s="7"/>
      <c r="P17" s="7"/>
    </row>
    <row r="18" spans="1:16" ht="15.6" customHeight="1">
      <c r="A18" s="35" t="s">
        <v>46</v>
      </c>
      <c r="B18" s="36" t="s">
        <v>111</v>
      </c>
      <c r="C18" s="61">
        <f t="shared" si="0"/>
        <v>0</v>
      </c>
      <c r="D18" s="68"/>
      <c r="E18" s="57"/>
      <c r="F18" s="68"/>
      <c r="G18" s="68"/>
      <c r="H18" s="63" t="s">
        <v>111</v>
      </c>
      <c r="I18" s="64">
        <v>0</v>
      </c>
      <c r="J18" s="207">
        <v>1</v>
      </c>
      <c r="K18" s="65">
        <v>0</v>
      </c>
      <c r="L18" s="207">
        <v>1</v>
      </c>
      <c r="M18" s="7"/>
      <c r="N18" s="7"/>
      <c r="O18" s="7"/>
      <c r="P18" s="7"/>
    </row>
    <row r="19" spans="1:16" ht="15.6" customHeight="1">
      <c r="A19" s="35" t="s">
        <v>46</v>
      </c>
      <c r="B19" s="36" t="s">
        <v>107</v>
      </c>
      <c r="C19" s="61">
        <f t="shared" si="0"/>
        <v>0</v>
      </c>
      <c r="D19" s="68"/>
      <c r="E19" s="57"/>
      <c r="F19" s="68"/>
      <c r="G19" s="68"/>
      <c r="H19" s="63" t="s">
        <v>107</v>
      </c>
      <c r="I19" s="64">
        <v>0</v>
      </c>
      <c r="J19" s="207">
        <v>1</v>
      </c>
      <c r="K19" s="65">
        <v>0</v>
      </c>
      <c r="L19" s="207">
        <v>1</v>
      </c>
      <c r="M19" s="7"/>
      <c r="N19" s="7"/>
      <c r="O19" s="7"/>
      <c r="P19" s="7"/>
    </row>
    <row r="20" spans="1:16" ht="15.6" customHeight="1">
      <c r="A20" s="35" t="s">
        <v>46</v>
      </c>
      <c r="B20" s="36" t="s">
        <v>112</v>
      </c>
      <c r="C20" s="61">
        <f t="shared" si="0"/>
        <v>0</v>
      </c>
      <c r="D20" s="68"/>
      <c r="E20" s="57"/>
      <c r="F20" s="68"/>
      <c r="G20" s="68"/>
      <c r="H20" s="63" t="s">
        <v>112</v>
      </c>
      <c r="I20" s="64">
        <v>0</v>
      </c>
      <c r="J20" s="207">
        <v>1</v>
      </c>
      <c r="K20" s="65">
        <v>0</v>
      </c>
      <c r="L20" s="207">
        <v>1</v>
      </c>
      <c r="M20" s="7"/>
      <c r="N20" s="7"/>
      <c r="O20" s="7"/>
      <c r="P20" s="7"/>
    </row>
    <row r="21" spans="1:16" ht="15.6" customHeight="1">
      <c r="A21" s="35" t="s">
        <v>46</v>
      </c>
      <c r="B21" s="36" t="s">
        <v>113</v>
      </c>
      <c r="C21" s="61">
        <f t="shared" si="0"/>
        <v>0</v>
      </c>
      <c r="D21" s="68"/>
      <c r="E21" s="57"/>
      <c r="F21" s="68"/>
      <c r="G21" s="68"/>
      <c r="H21" s="63" t="s">
        <v>113</v>
      </c>
      <c r="I21" s="64">
        <v>0</v>
      </c>
      <c r="J21" s="207">
        <v>1</v>
      </c>
      <c r="K21" s="65">
        <v>0</v>
      </c>
      <c r="L21" s="207">
        <v>1</v>
      </c>
      <c r="M21" s="7"/>
      <c r="N21" s="7"/>
      <c r="O21" s="7"/>
      <c r="P21" s="7"/>
    </row>
    <row r="22" spans="1:16" ht="15.6" customHeight="1">
      <c r="A22" s="35" t="s">
        <v>47</v>
      </c>
      <c r="B22" s="36" t="s">
        <v>114</v>
      </c>
      <c r="C22" s="61">
        <f t="shared" si="0"/>
        <v>0</v>
      </c>
      <c r="D22" s="68"/>
      <c r="E22" s="57"/>
      <c r="F22" s="68"/>
      <c r="G22" s="68"/>
      <c r="H22" s="63" t="s">
        <v>114</v>
      </c>
      <c r="I22" s="64">
        <v>0</v>
      </c>
      <c r="J22" s="207">
        <v>1</v>
      </c>
      <c r="K22" s="65">
        <v>0</v>
      </c>
      <c r="L22" s="207">
        <v>1</v>
      </c>
      <c r="M22" s="7"/>
      <c r="N22" s="7"/>
      <c r="O22" s="7"/>
      <c r="P22" s="7"/>
    </row>
    <row r="23" spans="1:16" ht="15.6" customHeight="1">
      <c r="A23" s="35" t="s">
        <v>47</v>
      </c>
      <c r="B23" s="36" t="s">
        <v>117</v>
      </c>
      <c r="C23" s="61">
        <f t="shared" si="0"/>
        <v>1000000</v>
      </c>
      <c r="D23" s="68"/>
      <c r="E23" s="57"/>
      <c r="F23" s="68"/>
      <c r="G23" s="68"/>
      <c r="H23" s="63" t="s">
        <v>117</v>
      </c>
      <c r="I23" s="64">
        <v>1000000</v>
      </c>
      <c r="J23" s="207">
        <v>1</v>
      </c>
      <c r="K23" s="65">
        <v>1000000</v>
      </c>
      <c r="L23" s="207">
        <v>1</v>
      </c>
      <c r="M23" s="7"/>
      <c r="N23" s="7"/>
      <c r="O23" s="7"/>
      <c r="P23" s="7"/>
    </row>
    <row r="24" spans="1:16" ht="15.6" customHeight="1">
      <c r="A24" s="35" t="s">
        <v>47</v>
      </c>
      <c r="B24" s="36" t="s">
        <v>116</v>
      </c>
      <c r="C24" s="61">
        <f t="shared" si="0"/>
        <v>4000000</v>
      </c>
      <c r="D24" s="68"/>
      <c r="E24" s="57"/>
      <c r="F24" s="68"/>
      <c r="G24" s="68"/>
      <c r="H24" s="63" t="s">
        <v>116</v>
      </c>
      <c r="I24" s="64">
        <v>4000000</v>
      </c>
      <c r="J24" s="207">
        <v>1</v>
      </c>
      <c r="K24" s="65">
        <v>4000000</v>
      </c>
      <c r="L24" s="207">
        <v>1</v>
      </c>
      <c r="M24" s="7"/>
      <c r="N24" s="7"/>
      <c r="O24" s="7"/>
      <c r="P24" s="7"/>
    </row>
    <row r="25" spans="1:16" ht="15.6" customHeight="1">
      <c r="A25" s="35" t="s">
        <v>47</v>
      </c>
      <c r="B25" s="36" t="s">
        <v>118</v>
      </c>
      <c r="C25" s="61">
        <f t="shared" si="0"/>
        <v>0</v>
      </c>
      <c r="D25" s="68"/>
      <c r="E25" s="57"/>
      <c r="F25" s="68"/>
      <c r="G25" s="68"/>
      <c r="H25" s="63" t="s">
        <v>118</v>
      </c>
      <c r="I25" s="64">
        <v>0</v>
      </c>
      <c r="J25" s="207">
        <v>0.8</v>
      </c>
      <c r="K25" s="65">
        <v>0</v>
      </c>
      <c r="L25" s="207">
        <v>1</v>
      </c>
      <c r="M25" s="7"/>
      <c r="N25" s="7"/>
      <c r="O25" s="7"/>
      <c r="P25" s="7"/>
    </row>
    <row r="26" spans="1:16" ht="15.6" customHeight="1">
      <c r="A26" s="35" t="s">
        <v>48</v>
      </c>
      <c r="B26" s="36" t="s">
        <v>121</v>
      </c>
      <c r="C26" s="61">
        <f t="shared" si="0"/>
        <v>1600000</v>
      </c>
      <c r="D26" s="68"/>
      <c r="E26" s="57"/>
      <c r="F26" s="68"/>
      <c r="G26" s="68"/>
      <c r="H26" s="63" t="s">
        <v>121</v>
      </c>
      <c r="I26" s="64">
        <v>1600000</v>
      </c>
      <c r="J26" s="207">
        <v>1</v>
      </c>
      <c r="K26" s="65">
        <v>1600000</v>
      </c>
      <c r="L26" s="207">
        <v>1</v>
      </c>
      <c r="M26" s="93"/>
      <c r="N26" s="7"/>
      <c r="O26" s="7"/>
      <c r="P26" s="7"/>
    </row>
    <row r="27" spans="1:16" ht="15.6" customHeight="1">
      <c r="A27" s="35" t="s">
        <v>48</v>
      </c>
      <c r="B27" s="36" t="s">
        <v>125</v>
      </c>
      <c r="C27" s="61">
        <f t="shared" si="0"/>
        <v>0</v>
      </c>
      <c r="D27" s="68"/>
      <c r="E27" s="57"/>
      <c r="F27" s="68"/>
      <c r="G27" s="68"/>
      <c r="H27" s="63" t="s">
        <v>125</v>
      </c>
      <c r="I27" s="64">
        <v>0</v>
      </c>
      <c r="J27" s="207">
        <v>1</v>
      </c>
      <c r="K27" s="65">
        <v>0</v>
      </c>
      <c r="L27" s="207">
        <v>1</v>
      </c>
      <c r="M27" s="93"/>
      <c r="N27" s="7"/>
      <c r="O27" s="7"/>
      <c r="P27" s="7"/>
    </row>
    <row r="28" spans="1:16" ht="15.6" customHeight="1">
      <c r="A28" s="35" t="s">
        <v>48</v>
      </c>
      <c r="B28" s="36" t="s">
        <v>122</v>
      </c>
      <c r="C28" s="61">
        <f t="shared" si="0"/>
        <v>0</v>
      </c>
      <c r="D28" s="68"/>
      <c r="E28" s="57"/>
      <c r="F28" s="68"/>
      <c r="G28" s="68"/>
      <c r="H28" s="63" t="s">
        <v>122</v>
      </c>
      <c r="I28" s="64">
        <v>0</v>
      </c>
      <c r="J28" s="207">
        <v>0.8</v>
      </c>
      <c r="K28" s="65">
        <v>0</v>
      </c>
      <c r="L28" s="207">
        <v>1</v>
      </c>
      <c r="M28" s="93"/>
      <c r="N28" s="7"/>
      <c r="O28" s="7"/>
      <c r="P28" s="7"/>
    </row>
    <row r="29" spans="1:16" ht="15.6" customHeight="1">
      <c r="A29" s="35" t="s">
        <v>48</v>
      </c>
      <c r="B29" s="36" t="s">
        <v>120</v>
      </c>
      <c r="C29" s="61">
        <f t="shared" si="0"/>
        <v>0</v>
      </c>
      <c r="D29" s="68"/>
      <c r="E29" s="57"/>
      <c r="F29" s="68"/>
      <c r="G29" s="68"/>
      <c r="H29" s="63" t="s">
        <v>120</v>
      </c>
      <c r="I29" s="64">
        <v>0</v>
      </c>
      <c r="J29" s="207">
        <v>0.8</v>
      </c>
      <c r="K29" s="65">
        <v>0</v>
      </c>
      <c r="L29" s="207">
        <v>1</v>
      </c>
      <c r="M29" s="93"/>
      <c r="N29" s="7"/>
      <c r="O29" s="7"/>
      <c r="P29" s="7"/>
    </row>
    <row r="30" spans="1:16" ht="15.6" customHeight="1">
      <c r="A30" s="35" t="s">
        <v>48</v>
      </c>
      <c r="B30" s="36" t="s">
        <v>123</v>
      </c>
      <c r="C30" s="61">
        <f t="shared" si="0"/>
        <v>0</v>
      </c>
      <c r="D30" s="7"/>
      <c r="E30" s="57"/>
      <c r="F30" s="7"/>
      <c r="G30" s="7"/>
      <c r="H30" s="63" t="s">
        <v>123</v>
      </c>
      <c r="I30" s="64">
        <v>0</v>
      </c>
      <c r="J30" s="207">
        <v>1</v>
      </c>
      <c r="K30" s="65">
        <v>0</v>
      </c>
      <c r="L30" s="207">
        <v>1</v>
      </c>
      <c r="M30" s="7"/>
      <c r="N30" s="7"/>
      <c r="O30" s="7"/>
      <c r="P30" s="7"/>
    </row>
    <row r="31" spans="1:16" ht="15.6" customHeight="1">
      <c r="A31" s="35" t="s">
        <v>49</v>
      </c>
      <c r="B31" s="36" t="s">
        <v>128</v>
      </c>
      <c r="C31" s="61">
        <f t="shared" si="0"/>
        <v>0</v>
      </c>
      <c r="D31" s="7"/>
      <c r="E31" s="57"/>
      <c r="F31" s="7"/>
      <c r="G31" s="7"/>
      <c r="H31" s="63" t="s">
        <v>128</v>
      </c>
      <c r="I31" s="64">
        <v>0</v>
      </c>
      <c r="J31" s="207">
        <v>1</v>
      </c>
      <c r="K31" s="65">
        <v>0</v>
      </c>
      <c r="L31" s="207">
        <v>1</v>
      </c>
      <c r="M31" s="7"/>
      <c r="N31" s="7"/>
      <c r="O31" s="7"/>
      <c r="P31" s="7"/>
    </row>
    <row r="32" spans="1:16" ht="15.6" customHeight="1">
      <c r="A32" s="35" t="s">
        <v>49</v>
      </c>
      <c r="B32" s="36" t="s">
        <v>132</v>
      </c>
      <c r="C32" s="61">
        <f t="shared" si="0"/>
        <v>0</v>
      </c>
      <c r="D32" s="7"/>
      <c r="E32" s="57"/>
      <c r="F32" s="7"/>
      <c r="G32" s="7"/>
      <c r="H32" s="69" t="s">
        <v>132</v>
      </c>
      <c r="I32" s="64">
        <v>0</v>
      </c>
      <c r="J32" s="207">
        <v>1</v>
      </c>
      <c r="K32" s="65">
        <v>0</v>
      </c>
      <c r="L32" s="207">
        <v>1</v>
      </c>
      <c r="M32" s="7"/>
      <c r="N32" s="7"/>
      <c r="O32" s="7"/>
      <c r="P32" s="7"/>
    </row>
    <row r="33" spans="1:16" ht="15.6" customHeight="1">
      <c r="A33" s="35" t="s">
        <v>49</v>
      </c>
      <c r="B33" s="36" t="s">
        <v>129</v>
      </c>
      <c r="C33" s="61">
        <f t="shared" si="0"/>
        <v>0</v>
      </c>
      <c r="D33" s="7"/>
      <c r="E33" s="57"/>
      <c r="F33" s="7"/>
      <c r="G33" s="7"/>
      <c r="H33" s="69" t="s">
        <v>129</v>
      </c>
      <c r="I33" s="64">
        <v>0</v>
      </c>
      <c r="J33" s="207">
        <v>1</v>
      </c>
      <c r="K33" s="65">
        <v>0</v>
      </c>
      <c r="L33" s="207">
        <v>1</v>
      </c>
      <c r="M33" s="7"/>
      <c r="N33" s="7"/>
      <c r="O33" s="7"/>
      <c r="P33" s="7"/>
    </row>
    <row r="34" spans="1:16" ht="15.6" customHeight="1">
      <c r="A34" s="35" t="s">
        <v>49</v>
      </c>
      <c r="B34" s="36" t="s">
        <v>130</v>
      </c>
      <c r="C34" s="61">
        <f t="shared" ref="C34:C65" si="1">IFERROR(INDEX(I:I, MATCH(B34, H:H, 0)), 0)</f>
        <v>500000</v>
      </c>
      <c r="D34" s="7"/>
      <c r="E34" s="57"/>
      <c r="F34" s="7"/>
      <c r="G34" s="7"/>
      <c r="H34" s="69" t="s">
        <v>130</v>
      </c>
      <c r="I34" s="64">
        <v>500000</v>
      </c>
      <c r="J34" s="207">
        <v>1</v>
      </c>
      <c r="K34" s="65">
        <v>500000</v>
      </c>
      <c r="L34" s="207">
        <v>1</v>
      </c>
      <c r="M34" s="7"/>
      <c r="N34" s="7"/>
      <c r="O34" s="7"/>
      <c r="P34" s="7"/>
    </row>
    <row r="35" spans="1:16" ht="15.6" customHeight="1">
      <c r="A35" s="35" t="s">
        <v>49</v>
      </c>
      <c r="B35" s="36" t="s">
        <v>131</v>
      </c>
      <c r="C35" s="61">
        <f t="shared" si="1"/>
        <v>0</v>
      </c>
      <c r="D35" s="7"/>
      <c r="E35" s="57"/>
      <c r="F35" s="7"/>
      <c r="G35" s="7"/>
      <c r="H35" s="69" t="s">
        <v>131</v>
      </c>
      <c r="I35" s="64">
        <v>0</v>
      </c>
      <c r="J35" s="207">
        <v>0.8</v>
      </c>
      <c r="K35" s="65">
        <v>0</v>
      </c>
      <c r="L35" s="207">
        <v>1</v>
      </c>
      <c r="M35" s="7"/>
      <c r="N35" s="7"/>
      <c r="O35" s="7"/>
      <c r="P35" s="7"/>
    </row>
    <row r="36" spans="1:16" ht="15.6" customHeight="1">
      <c r="A36" s="35" t="s">
        <v>50</v>
      </c>
      <c r="B36" s="36" t="s">
        <v>135</v>
      </c>
      <c r="C36" s="61">
        <f t="shared" si="1"/>
        <v>0</v>
      </c>
      <c r="D36" s="7"/>
      <c r="E36" s="57"/>
      <c r="F36" s="7"/>
      <c r="G36" s="7"/>
      <c r="H36" s="69" t="s">
        <v>135</v>
      </c>
      <c r="I36" s="64">
        <v>0</v>
      </c>
      <c r="J36" s="207">
        <v>1</v>
      </c>
      <c r="K36" s="65">
        <v>0</v>
      </c>
      <c r="L36" s="207">
        <v>1</v>
      </c>
      <c r="M36" s="7"/>
      <c r="N36" s="7"/>
      <c r="O36" s="7"/>
      <c r="P36" s="7"/>
    </row>
    <row r="37" spans="1:16" ht="15.6" customHeight="1">
      <c r="A37" s="35" t="s">
        <v>50</v>
      </c>
      <c r="B37" s="36" t="s">
        <v>133</v>
      </c>
      <c r="C37" s="61">
        <f t="shared" si="1"/>
        <v>0</v>
      </c>
      <c r="D37" s="7"/>
      <c r="E37" s="57"/>
      <c r="F37" s="7"/>
      <c r="G37" s="7"/>
      <c r="H37" s="69" t="s">
        <v>133</v>
      </c>
      <c r="I37" s="64">
        <v>0</v>
      </c>
      <c r="J37" s="207">
        <v>1</v>
      </c>
      <c r="K37" s="65">
        <v>0</v>
      </c>
      <c r="L37" s="207">
        <v>1</v>
      </c>
      <c r="M37" s="7"/>
      <c r="N37" s="7"/>
      <c r="O37" s="7"/>
      <c r="P37" s="7"/>
    </row>
    <row r="38" spans="1:16" ht="15.6" customHeight="1">
      <c r="A38" s="35" t="s">
        <v>50</v>
      </c>
      <c r="B38" s="36" t="s">
        <v>136</v>
      </c>
      <c r="C38" s="61">
        <f t="shared" si="1"/>
        <v>0</v>
      </c>
      <c r="D38" s="7"/>
      <c r="E38" s="57"/>
      <c r="F38" s="7"/>
      <c r="G38" s="7"/>
      <c r="H38" s="69" t="s">
        <v>136</v>
      </c>
      <c r="I38" s="64">
        <v>0</v>
      </c>
      <c r="J38" s="207">
        <v>0.8</v>
      </c>
      <c r="K38" s="65">
        <v>0</v>
      </c>
      <c r="L38" s="207">
        <v>1</v>
      </c>
      <c r="M38" s="7"/>
      <c r="N38" s="7"/>
      <c r="O38" s="7"/>
      <c r="P38" s="7"/>
    </row>
    <row r="39" spans="1:16" ht="15.6" customHeight="1">
      <c r="A39" s="35" t="s">
        <v>50</v>
      </c>
      <c r="B39" s="36" t="s">
        <v>134</v>
      </c>
      <c r="C39" s="61">
        <f t="shared" si="1"/>
        <v>500000</v>
      </c>
      <c r="D39" s="7"/>
      <c r="E39" s="57"/>
      <c r="F39" s="7"/>
      <c r="G39" s="7"/>
      <c r="H39" s="69" t="s">
        <v>134</v>
      </c>
      <c r="I39" s="64">
        <v>500000</v>
      </c>
      <c r="J39" s="207">
        <v>1</v>
      </c>
      <c r="K39" s="65">
        <v>500000</v>
      </c>
      <c r="L39" s="207">
        <v>1</v>
      </c>
      <c r="M39" s="7"/>
      <c r="N39" s="7"/>
      <c r="O39" s="7"/>
      <c r="P39" s="7"/>
    </row>
    <row r="40" spans="1:16" ht="15.6" customHeight="1">
      <c r="A40" s="35" t="s">
        <v>51</v>
      </c>
      <c r="B40" s="36" t="s">
        <v>140</v>
      </c>
      <c r="C40" s="61">
        <f t="shared" si="1"/>
        <v>1000000</v>
      </c>
      <c r="D40" s="7"/>
      <c r="E40" s="57"/>
      <c r="F40" s="7"/>
      <c r="G40" s="7"/>
      <c r="H40" s="69" t="s">
        <v>140</v>
      </c>
      <c r="I40" s="64">
        <v>1000000</v>
      </c>
      <c r="J40" s="207">
        <v>1</v>
      </c>
      <c r="K40" s="65">
        <v>1000000</v>
      </c>
      <c r="L40" s="207">
        <v>1</v>
      </c>
      <c r="M40" s="93"/>
      <c r="N40" s="7"/>
      <c r="O40" s="7"/>
      <c r="P40" s="7"/>
    </row>
    <row r="41" spans="1:16" ht="15.6" customHeight="1">
      <c r="A41" s="35" t="s">
        <v>51</v>
      </c>
      <c r="B41" s="36" t="s">
        <v>139</v>
      </c>
      <c r="C41" s="61">
        <f t="shared" si="1"/>
        <v>0</v>
      </c>
      <c r="D41" s="7"/>
      <c r="E41" s="57"/>
      <c r="F41" s="7"/>
      <c r="G41" s="7"/>
      <c r="H41" s="69" t="s">
        <v>139</v>
      </c>
      <c r="I41" s="64">
        <v>0</v>
      </c>
      <c r="J41" s="207">
        <v>1</v>
      </c>
      <c r="K41" s="65">
        <v>0</v>
      </c>
      <c r="L41" s="207">
        <v>1</v>
      </c>
      <c r="M41" s="93"/>
      <c r="N41" s="7"/>
      <c r="O41" s="7"/>
      <c r="P41" s="7"/>
    </row>
    <row r="42" spans="1:16" ht="15.6" customHeight="1">
      <c r="A42" s="35" t="s">
        <v>51</v>
      </c>
      <c r="B42" s="36" t="s">
        <v>141</v>
      </c>
      <c r="C42" s="61">
        <f t="shared" si="1"/>
        <v>1000000</v>
      </c>
      <c r="D42" s="7"/>
      <c r="E42" s="57"/>
      <c r="F42" s="7"/>
      <c r="G42" s="7"/>
      <c r="H42" s="69" t="s">
        <v>141</v>
      </c>
      <c r="I42" s="64">
        <v>1000000</v>
      </c>
      <c r="J42" s="207">
        <v>1</v>
      </c>
      <c r="K42" s="65">
        <v>1000000</v>
      </c>
      <c r="L42" s="207">
        <v>1</v>
      </c>
      <c r="M42" s="93"/>
      <c r="N42" s="7"/>
      <c r="O42" s="7"/>
      <c r="P42" s="7"/>
    </row>
    <row r="43" spans="1:16" ht="15.6" customHeight="1">
      <c r="A43" s="35" t="s">
        <v>51</v>
      </c>
      <c r="B43" s="36" t="s">
        <v>142</v>
      </c>
      <c r="C43" s="61">
        <f t="shared" si="1"/>
        <v>500000</v>
      </c>
      <c r="D43" s="7"/>
      <c r="E43" s="57"/>
      <c r="F43" s="7"/>
      <c r="G43" s="7"/>
      <c r="H43" s="69" t="s">
        <v>142</v>
      </c>
      <c r="I43" s="64">
        <v>500000</v>
      </c>
      <c r="J43" s="207">
        <v>1</v>
      </c>
      <c r="K43" s="65">
        <v>500000</v>
      </c>
      <c r="L43" s="207">
        <v>1</v>
      </c>
      <c r="M43" s="93"/>
      <c r="N43" s="7"/>
      <c r="O43" s="7"/>
      <c r="P43" s="7"/>
    </row>
    <row r="44" spans="1:16" ht="15.6" customHeight="1">
      <c r="A44" s="35" t="s">
        <v>52</v>
      </c>
      <c r="B44" s="36" t="s">
        <v>143</v>
      </c>
      <c r="C44" s="61">
        <f t="shared" si="1"/>
        <v>0</v>
      </c>
      <c r="D44" s="7"/>
      <c r="E44" s="57"/>
      <c r="F44" s="7"/>
      <c r="G44" s="7"/>
      <c r="H44" s="69" t="s">
        <v>143</v>
      </c>
      <c r="I44" s="64">
        <v>0</v>
      </c>
      <c r="J44" s="207">
        <v>1</v>
      </c>
      <c r="K44" s="65">
        <v>0</v>
      </c>
      <c r="L44" s="207">
        <v>1</v>
      </c>
      <c r="M44" s="7"/>
      <c r="N44" s="7"/>
      <c r="O44" s="7"/>
      <c r="P44" s="7"/>
    </row>
    <row r="45" spans="1:16" ht="15.6" customHeight="1">
      <c r="A45" s="35" t="s">
        <v>52</v>
      </c>
      <c r="B45" s="36" t="s">
        <v>144</v>
      </c>
      <c r="C45" s="61">
        <f t="shared" si="1"/>
        <v>500000</v>
      </c>
      <c r="D45" s="7"/>
      <c r="E45" s="7"/>
      <c r="F45" s="7"/>
      <c r="G45" s="7"/>
      <c r="H45" s="69" t="s">
        <v>144</v>
      </c>
      <c r="I45" s="64">
        <v>500000</v>
      </c>
      <c r="J45" s="207">
        <v>1</v>
      </c>
      <c r="K45" s="65">
        <v>500000</v>
      </c>
      <c r="L45" s="207">
        <v>1</v>
      </c>
      <c r="M45" s="7"/>
      <c r="N45" s="7"/>
      <c r="O45" s="7"/>
      <c r="P45" s="7"/>
    </row>
    <row r="46" spans="1:16" ht="15.6" customHeight="1">
      <c r="A46" s="35" t="s">
        <v>52</v>
      </c>
      <c r="B46" s="36" t="s">
        <v>146</v>
      </c>
      <c r="C46" s="61">
        <f t="shared" si="1"/>
        <v>0</v>
      </c>
      <c r="D46" s="7"/>
      <c r="E46" s="7"/>
      <c r="F46" s="7"/>
      <c r="G46" s="7"/>
      <c r="H46" s="69" t="s">
        <v>146</v>
      </c>
      <c r="I46" s="64">
        <v>0</v>
      </c>
      <c r="J46" s="207">
        <v>1</v>
      </c>
      <c r="K46" s="65">
        <v>0</v>
      </c>
      <c r="L46" s="207">
        <v>1</v>
      </c>
      <c r="M46" s="7"/>
      <c r="N46" s="7"/>
      <c r="O46" s="7"/>
      <c r="P46" s="7"/>
    </row>
    <row r="47" spans="1:16" ht="15.6" customHeight="1">
      <c r="A47" s="35" t="s">
        <v>52</v>
      </c>
      <c r="B47" s="36" t="s">
        <v>145</v>
      </c>
      <c r="C47" s="61">
        <f t="shared" si="1"/>
        <v>0</v>
      </c>
      <c r="D47" s="7"/>
      <c r="E47" s="7"/>
      <c r="F47" s="7"/>
      <c r="G47" s="7"/>
      <c r="H47" s="69" t="s">
        <v>145</v>
      </c>
      <c r="I47" s="64">
        <v>0</v>
      </c>
      <c r="J47" s="207">
        <v>0.8</v>
      </c>
      <c r="K47" s="65">
        <v>0</v>
      </c>
      <c r="L47" s="207">
        <v>1</v>
      </c>
      <c r="M47" s="7"/>
      <c r="N47" s="7"/>
      <c r="O47" s="7"/>
      <c r="P47" s="7"/>
    </row>
    <row r="48" spans="1:16" ht="15.6" customHeight="1">
      <c r="A48" s="35" t="s">
        <v>52</v>
      </c>
      <c r="B48" s="41" t="s">
        <v>147</v>
      </c>
      <c r="C48" s="61">
        <f t="shared" si="1"/>
        <v>0</v>
      </c>
      <c r="D48" s="7"/>
      <c r="E48" s="7"/>
      <c r="F48" s="7"/>
      <c r="G48" s="7"/>
      <c r="H48" s="69" t="s">
        <v>147</v>
      </c>
      <c r="I48" s="64">
        <v>0</v>
      </c>
      <c r="J48" s="207">
        <v>1</v>
      </c>
      <c r="K48" s="65">
        <v>0</v>
      </c>
      <c r="L48" s="207">
        <v>1</v>
      </c>
      <c r="M48" s="7"/>
      <c r="N48" s="7"/>
      <c r="O48" s="7"/>
      <c r="P48" s="7"/>
    </row>
    <row r="49" spans="1:16" ht="15.6" customHeight="1">
      <c r="A49" s="35" t="s">
        <v>53</v>
      </c>
      <c r="B49" s="41" t="s">
        <v>148</v>
      </c>
      <c r="C49" s="61">
        <f t="shared" si="1"/>
        <v>0</v>
      </c>
      <c r="D49" s="7"/>
      <c r="E49" s="7"/>
      <c r="F49" s="7"/>
      <c r="G49" s="7"/>
      <c r="H49" s="69" t="s">
        <v>148</v>
      </c>
      <c r="I49" s="64">
        <v>0</v>
      </c>
      <c r="J49" s="207">
        <v>0.8</v>
      </c>
      <c r="K49" s="65">
        <v>0</v>
      </c>
      <c r="L49" s="207">
        <v>1</v>
      </c>
      <c r="M49" s="7"/>
      <c r="N49" s="7"/>
      <c r="O49" s="7"/>
      <c r="P49" s="7"/>
    </row>
    <row r="50" spans="1:16" ht="15.6" customHeight="1">
      <c r="A50" s="35" t="s">
        <v>53</v>
      </c>
      <c r="B50" s="36" t="s">
        <v>149</v>
      </c>
      <c r="C50" s="61">
        <f t="shared" si="1"/>
        <v>0</v>
      </c>
      <c r="D50" s="7"/>
      <c r="E50" s="7"/>
      <c r="F50" s="7"/>
      <c r="G50" s="7"/>
      <c r="H50" s="69" t="s">
        <v>149</v>
      </c>
      <c r="I50" s="64">
        <v>0</v>
      </c>
      <c r="J50" s="207">
        <v>0.8</v>
      </c>
      <c r="K50" s="65">
        <v>0</v>
      </c>
      <c r="L50" s="207">
        <v>1</v>
      </c>
      <c r="M50" s="7"/>
      <c r="N50" s="7"/>
      <c r="O50" s="7"/>
      <c r="P50" s="7"/>
    </row>
    <row r="51" spans="1:16" ht="15.6" customHeight="1">
      <c r="A51" s="35" t="s">
        <v>53</v>
      </c>
      <c r="B51" s="36" t="s">
        <v>150</v>
      </c>
      <c r="C51" s="61">
        <f t="shared" si="1"/>
        <v>0</v>
      </c>
      <c r="D51" s="7"/>
      <c r="E51" s="7"/>
      <c r="F51" s="7"/>
      <c r="G51" s="7"/>
      <c r="H51" s="69" t="s">
        <v>150</v>
      </c>
      <c r="I51" s="64">
        <v>0</v>
      </c>
      <c r="J51" s="207">
        <v>0.8</v>
      </c>
      <c r="K51" s="65">
        <v>0</v>
      </c>
      <c r="L51" s="207">
        <v>1</v>
      </c>
      <c r="M51" s="7"/>
      <c r="N51" s="7"/>
      <c r="O51" s="7"/>
      <c r="P51" s="7"/>
    </row>
    <row r="52" spans="1:16" ht="15.6" customHeight="1">
      <c r="A52" s="35" t="s">
        <v>53</v>
      </c>
      <c r="B52" s="36" t="s">
        <v>151</v>
      </c>
      <c r="C52" s="61">
        <f t="shared" si="1"/>
        <v>0</v>
      </c>
      <c r="D52" s="7"/>
      <c r="E52" s="7"/>
      <c r="F52" s="7"/>
      <c r="G52" s="7"/>
      <c r="H52" s="69" t="s">
        <v>151</v>
      </c>
      <c r="I52" s="64">
        <v>0</v>
      </c>
      <c r="J52" s="207">
        <v>1</v>
      </c>
      <c r="K52" s="65">
        <v>0</v>
      </c>
      <c r="L52" s="207">
        <v>1</v>
      </c>
      <c r="M52" s="7"/>
      <c r="N52" s="7"/>
      <c r="O52" s="7"/>
      <c r="P52" s="7"/>
    </row>
    <row r="53" spans="1:16" ht="15.6" customHeight="1">
      <c r="A53" s="35"/>
      <c r="B53" s="36"/>
      <c r="C53" s="61"/>
      <c r="D53" s="7"/>
      <c r="E53" s="7"/>
      <c r="F53" s="7"/>
      <c r="G53" s="7"/>
      <c r="H53" s="69"/>
      <c r="I53" s="82"/>
      <c r="J53" s="82"/>
      <c r="K53" s="82"/>
      <c r="L53" s="69"/>
      <c r="M53" s="7"/>
      <c r="N53" s="7"/>
      <c r="O53" s="7"/>
      <c r="P53" s="7"/>
    </row>
    <row r="54" spans="1:16" ht="15.6" customHeight="1">
      <c r="A54" s="35"/>
      <c r="B54" s="36"/>
      <c r="C54" s="61"/>
      <c r="D54" s="7"/>
      <c r="E54" s="7"/>
      <c r="F54" s="7"/>
      <c r="G54" s="7"/>
      <c r="H54" s="69"/>
      <c r="I54" s="82"/>
      <c r="J54" s="82"/>
      <c r="K54" s="82"/>
      <c r="L54" s="69"/>
      <c r="M54" s="7"/>
      <c r="N54" s="7"/>
      <c r="O54" s="7"/>
      <c r="P54" s="7"/>
    </row>
    <row r="55" spans="1:16" ht="15.6" customHeight="1">
      <c r="A55" s="35"/>
      <c r="B55" s="36"/>
      <c r="C55" s="61"/>
      <c r="D55" s="7"/>
      <c r="E55" s="7"/>
      <c r="F55" s="7"/>
      <c r="G55" s="7"/>
      <c r="H55" s="69"/>
      <c r="I55" s="82"/>
      <c r="J55" s="82"/>
      <c r="K55" s="82"/>
      <c r="L55" s="69"/>
      <c r="M55" s="7"/>
      <c r="N55" s="7"/>
      <c r="O55" s="7"/>
      <c r="P55" s="7"/>
    </row>
    <row r="56" spans="1:16" ht="15.6" customHeight="1">
      <c r="A56" s="35"/>
      <c r="B56" s="36"/>
      <c r="C56" s="61"/>
      <c r="D56" s="7"/>
      <c r="E56" s="7"/>
      <c r="F56" s="7"/>
      <c r="G56" s="7"/>
      <c r="H56" s="69"/>
      <c r="I56" s="82"/>
      <c r="J56" s="82"/>
      <c r="K56" s="82"/>
      <c r="L56" s="69"/>
      <c r="M56" s="7"/>
      <c r="N56" s="7"/>
      <c r="O56" s="7"/>
      <c r="P56" s="7"/>
    </row>
    <row r="57" spans="1:16" ht="15.6" customHeight="1">
      <c r="A57" s="35"/>
      <c r="B57" s="36"/>
      <c r="C57" s="61"/>
      <c r="D57" s="7"/>
      <c r="E57" s="7"/>
      <c r="F57" s="7"/>
      <c r="G57" s="7"/>
      <c r="H57" s="69"/>
      <c r="I57" s="82"/>
      <c r="J57" s="82"/>
      <c r="K57" s="82"/>
      <c r="L57" s="69"/>
      <c r="M57" s="7"/>
      <c r="N57" s="7"/>
      <c r="O57" s="7"/>
      <c r="P57" s="7"/>
    </row>
    <row r="58" spans="1:16" ht="15.6" customHeight="1">
      <c r="A58" s="35"/>
      <c r="B58" s="36"/>
      <c r="C58" s="61"/>
      <c r="D58" s="7"/>
      <c r="E58" s="7"/>
      <c r="F58" s="7"/>
      <c r="G58" s="7"/>
      <c r="H58" s="69"/>
      <c r="I58" s="82"/>
      <c r="J58" s="82"/>
      <c r="K58" s="82"/>
      <c r="L58" s="69"/>
      <c r="M58" s="7"/>
      <c r="N58" s="7"/>
      <c r="O58" s="7"/>
      <c r="P58" s="7"/>
    </row>
    <row r="59" spans="1:16" ht="15.6" customHeight="1">
      <c r="A59" s="35"/>
      <c r="B59" s="36"/>
      <c r="C59" s="61"/>
      <c r="D59" s="7"/>
      <c r="E59" s="7"/>
      <c r="F59" s="7"/>
      <c r="G59" s="7"/>
      <c r="H59" s="69"/>
      <c r="I59" s="82"/>
      <c r="J59" s="82"/>
      <c r="K59" s="82"/>
      <c r="L59" s="69"/>
      <c r="M59" s="7"/>
      <c r="N59" s="7"/>
      <c r="O59" s="7"/>
      <c r="P59" s="7"/>
    </row>
    <row r="60" spans="1:16" ht="15.6" customHeight="1">
      <c r="A60" s="35"/>
      <c r="B60" s="36"/>
      <c r="C60" s="61"/>
      <c r="D60" s="7"/>
      <c r="E60" s="7"/>
      <c r="F60" s="7"/>
      <c r="G60" s="7"/>
      <c r="H60" s="69"/>
      <c r="I60" s="82"/>
      <c r="J60" s="82"/>
      <c r="K60" s="82"/>
      <c r="L60" s="69"/>
      <c r="M60" s="7"/>
      <c r="N60" s="7"/>
      <c r="O60" s="7"/>
      <c r="P60" s="7"/>
    </row>
    <row r="61" spans="1:16" ht="15.6" customHeight="1">
      <c r="A61" s="35"/>
      <c r="B61" s="36"/>
      <c r="C61" s="61"/>
      <c r="D61" s="7"/>
      <c r="E61" s="7"/>
      <c r="F61" s="7"/>
      <c r="G61" s="7"/>
      <c r="H61" s="69"/>
      <c r="I61" s="82"/>
      <c r="J61" s="82"/>
      <c r="K61" s="82"/>
      <c r="L61" s="69"/>
      <c r="M61" s="7"/>
      <c r="N61" s="7"/>
      <c r="O61" s="7"/>
      <c r="P61" s="7"/>
    </row>
    <row r="62" spans="1:16" ht="15.6" customHeight="1">
      <c r="A62" s="35"/>
      <c r="B62" s="36"/>
      <c r="C62" s="61"/>
      <c r="D62" s="7"/>
      <c r="E62" s="7"/>
      <c r="F62" s="7"/>
      <c r="G62" s="7"/>
      <c r="H62" s="69"/>
      <c r="I62" s="82"/>
      <c r="J62" s="82"/>
      <c r="K62" s="82"/>
      <c r="L62" s="69"/>
      <c r="M62" s="7"/>
      <c r="N62" s="7"/>
      <c r="O62" s="7"/>
      <c r="P62" s="7"/>
    </row>
    <row r="63" spans="1:16" ht="15.6" customHeight="1">
      <c r="A63" s="17"/>
      <c r="B63" s="7"/>
      <c r="C63" s="61"/>
      <c r="D63" s="7"/>
      <c r="E63" s="7"/>
      <c r="F63" s="7"/>
      <c r="G63" s="7"/>
      <c r="H63" s="69"/>
      <c r="I63" s="82"/>
      <c r="J63" s="82"/>
      <c r="K63" s="82"/>
      <c r="L63" s="69"/>
      <c r="M63" s="7"/>
      <c r="N63" s="7"/>
      <c r="O63" s="7"/>
      <c r="P63" s="7"/>
    </row>
    <row r="64" spans="1:16" ht="15.6" customHeight="1">
      <c r="A64" s="17"/>
      <c r="B64" s="7"/>
      <c r="C64" s="61"/>
      <c r="D64" s="7"/>
      <c r="E64" s="7"/>
      <c r="F64" s="7"/>
      <c r="G64" s="7"/>
      <c r="H64" s="69"/>
      <c r="I64" s="82"/>
      <c r="J64" s="82"/>
      <c r="K64" s="82"/>
      <c r="L64" s="69"/>
      <c r="M64" s="7"/>
      <c r="N64" s="7"/>
      <c r="O64" s="7"/>
      <c r="P64" s="7"/>
    </row>
    <row r="65" spans="1:16" ht="15.6" customHeight="1">
      <c r="A65" s="17"/>
      <c r="B65" s="7"/>
      <c r="C65" s="61"/>
      <c r="D65" s="7"/>
      <c r="E65" s="7"/>
      <c r="F65" s="7"/>
      <c r="G65" s="7"/>
      <c r="H65" s="69"/>
      <c r="I65" s="82"/>
      <c r="J65" s="82"/>
      <c r="K65" s="82"/>
      <c r="L65" s="69"/>
      <c r="M65" s="7"/>
      <c r="N65" s="7"/>
      <c r="O65" s="7"/>
      <c r="P65" s="7"/>
    </row>
    <row r="66" spans="1:16" ht="15.6" customHeight="1">
      <c r="A66" s="17"/>
      <c r="B66" s="7"/>
      <c r="C66" s="61"/>
      <c r="D66" s="7"/>
      <c r="E66" s="7"/>
      <c r="F66" s="7"/>
      <c r="G66" s="7"/>
      <c r="H66" s="69"/>
      <c r="I66" s="82"/>
      <c r="J66" s="82"/>
      <c r="K66" s="82"/>
      <c r="L66" s="69"/>
      <c r="M66" s="7"/>
      <c r="N66" s="7"/>
      <c r="O66" s="7"/>
      <c r="P66" s="7"/>
    </row>
    <row r="67" spans="1:16" ht="15.6" customHeight="1">
      <c r="A67" s="17"/>
      <c r="B67" s="7"/>
      <c r="C67" s="61"/>
      <c r="D67" s="7"/>
      <c r="E67" s="7"/>
      <c r="F67" s="7"/>
      <c r="G67" s="7"/>
      <c r="H67" s="69"/>
      <c r="I67" s="82"/>
      <c r="J67" s="82"/>
      <c r="K67" s="82"/>
      <c r="L67" s="69"/>
      <c r="M67" s="7"/>
      <c r="N67" s="7"/>
      <c r="O67" s="7"/>
      <c r="P67" s="7"/>
    </row>
    <row r="68" spans="1:16" ht="15.6" customHeight="1">
      <c r="A68" s="17"/>
      <c r="B68" s="7"/>
      <c r="C68" s="61"/>
      <c r="D68" s="7"/>
      <c r="E68" s="7"/>
      <c r="F68" s="7"/>
      <c r="G68" s="7"/>
      <c r="H68" s="69"/>
      <c r="I68" s="82"/>
      <c r="J68" s="82"/>
      <c r="K68" s="82"/>
      <c r="L68" s="69"/>
      <c r="M68" s="7"/>
      <c r="N68" s="7"/>
      <c r="O68" s="7"/>
      <c r="P68" s="7"/>
    </row>
    <row r="69" spans="1:16" ht="15.6" customHeight="1">
      <c r="A69" s="17"/>
      <c r="B69" s="7"/>
      <c r="C69" s="61"/>
      <c r="D69" s="7"/>
      <c r="E69" s="7"/>
      <c r="F69" s="7"/>
      <c r="G69" s="7"/>
      <c r="H69" s="69"/>
      <c r="I69" s="82"/>
      <c r="J69" s="82"/>
      <c r="K69" s="82"/>
      <c r="L69" s="69"/>
      <c r="M69" s="7"/>
      <c r="N69" s="7"/>
      <c r="O69" s="7"/>
      <c r="P69" s="7"/>
    </row>
    <row r="70" spans="1:16" ht="15.6" customHeight="1">
      <c r="A70" s="17"/>
      <c r="B70" s="7"/>
      <c r="C70" s="61"/>
      <c r="D70" s="7"/>
      <c r="E70" s="7"/>
      <c r="F70" s="7"/>
      <c r="G70" s="7"/>
      <c r="H70" s="69"/>
      <c r="I70" s="82"/>
      <c r="J70" s="82"/>
      <c r="K70" s="82"/>
      <c r="L70" s="69"/>
      <c r="M70" s="7"/>
      <c r="N70" s="7"/>
      <c r="O70" s="7"/>
      <c r="P70" s="7"/>
    </row>
    <row r="71" spans="1:16" ht="15.6" customHeight="1">
      <c r="A71" s="17"/>
      <c r="B71" s="7"/>
      <c r="C71" s="61"/>
      <c r="D71" s="7"/>
      <c r="E71" s="7"/>
      <c r="F71" s="7"/>
      <c r="G71" s="7"/>
      <c r="H71" s="69"/>
      <c r="I71" s="82"/>
      <c r="J71" s="82"/>
      <c r="K71" s="82"/>
      <c r="L71" s="69"/>
      <c r="M71" s="7"/>
      <c r="N71" s="7"/>
      <c r="O71" s="7"/>
      <c r="P71" s="7"/>
    </row>
    <row r="72" spans="1:16" ht="15.6" customHeight="1">
      <c r="A72" s="7"/>
      <c r="B72" s="7"/>
      <c r="C72" s="29"/>
      <c r="D72" s="7"/>
      <c r="E72" s="7"/>
      <c r="F72" s="7"/>
      <c r="G72" s="7"/>
      <c r="H72" s="69"/>
      <c r="I72" s="82"/>
      <c r="J72" s="82"/>
      <c r="K72" s="82"/>
      <c r="L72" s="69"/>
      <c r="M72" s="7"/>
      <c r="N72" s="7"/>
      <c r="O72" s="7"/>
      <c r="P72" s="7"/>
    </row>
    <row r="73" spans="1:16" ht="15.6" customHeight="1">
      <c r="A73" s="7"/>
      <c r="B73" s="7"/>
      <c r="C73" s="29"/>
      <c r="D73" s="7"/>
      <c r="E73" s="7"/>
      <c r="F73" s="7"/>
      <c r="G73" s="7"/>
      <c r="H73" s="69"/>
      <c r="I73" s="82"/>
      <c r="J73" s="82"/>
      <c r="K73" s="82"/>
      <c r="L73" s="69"/>
      <c r="M73" s="7"/>
      <c r="N73" s="7"/>
      <c r="O73" s="7"/>
      <c r="P73" s="7"/>
    </row>
    <row r="74" spans="1:16" ht="15.6" customHeight="1">
      <c r="A74" s="7"/>
      <c r="B74" s="7"/>
      <c r="C74" s="29"/>
      <c r="D74" s="7"/>
      <c r="E74" s="7"/>
      <c r="F74" s="7"/>
      <c r="G74" s="7"/>
      <c r="H74" s="69"/>
      <c r="I74" s="82"/>
      <c r="J74" s="82"/>
      <c r="K74" s="82"/>
      <c r="L74" s="69"/>
      <c r="M74" s="7"/>
      <c r="N74" s="7"/>
      <c r="O74" s="7"/>
      <c r="P74" s="7"/>
    </row>
    <row r="75" spans="1:16" ht="15.6" customHeight="1">
      <c r="A75" s="7"/>
      <c r="B75" s="7"/>
      <c r="C75" s="29"/>
      <c r="D75" s="7"/>
      <c r="E75" s="7"/>
      <c r="F75" s="7"/>
      <c r="G75" s="7"/>
      <c r="H75" s="69"/>
      <c r="I75" s="82"/>
      <c r="J75" s="82"/>
      <c r="K75" s="82"/>
      <c r="L75" s="69"/>
      <c r="M75" s="7"/>
      <c r="N75" s="7"/>
      <c r="O75" s="7"/>
      <c r="P75" s="7"/>
    </row>
    <row r="76" spans="1:16" ht="15.6" customHeight="1">
      <c r="A76" s="7"/>
      <c r="B76" s="7"/>
      <c r="C76" s="29"/>
      <c r="D76" s="7"/>
      <c r="E76" s="7"/>
      <c r="F76" s="7"/>
      <c r="G76" s="7"/>
      <c r="H76" s="69"/>
      <c r="I76" s="82"/>
      <c r="J76" s="82"/>
      <c r="K76" s="82"/>
      <c r="L76" s="69"/>
      <c r="M76" s="7"/>
      <c r="N76" s="7"/>
      <c r="O76" s="7"/>
      <c r="P76" s="7"/>
    </row>
    <row r="77" spans="1:16" ht="15.6" customHeight="1">
      <c r="A77" s="7"/>
      <c r="B77" s="7"/>
      <c r="C77" s="29"/>
      <c r="D77" s="7"/>
      <c r="E77" s="7"/>
      <c r="F77" s="7"/>
      <c r="G77" s="7"/>
      <c r="H77" s="69"/>
      <c r="I77" s="82"/>
      <c r="J77" s="82"/>
      <c r="K77" s="82"/>
      <c r="L77" s="69"/>
      <c r="M77" s="7"/>
      <c r="N77" s="7"/>
      <c r="O77" s="7"/>
      <c r="P77" s="7"/>
    </row>
    <row r="78" spans="1:16" ht="15.6" customHeight="1">
      <c r="A78" s="7"/>
      <c r="B78" s="7"/>
      <c r="C78" s="29"/>
      <c r="D78" s="7"/>
      <c r="E78" s="7"/>
      <c r="F78" s="7"/>
      <c r="G78" s="7"/>
      <c r="H78" s="69"/>
      <c r="I78" s="82"/>
      <c r="J78" s="82"/>
      <c r="K78" s="82"/>
      <c r="L78" s="69"/>
      <c r="M78" s="7"/>
      <c r="N78" s="7"/>
      <c r="O78" s="7"/>
      <c r="P78" s="7"/>
    </row>
    <row r="79" spans="1:16" ht="15.6" customHeight="1">
      <c r="A79" s="7"/>
      <c r="B79" s="7"/>
      <c r="C79" s="29"/>
      <c r="D79" s="7"/>
      <c r="E79" s="7"/>
      <c r="F79" s="7"/>
      <c r="G79" s="7"/>
      <c r="H79" s="69"/>
      <c r="I79" s="82"/>
      <c r="J79" s="82"/>
      <c r="K79" s="82"/>
      <c r="L79" s="69"/>
      <c r="M79" s="7"/>
      <c r="N79" s="7"/>
      <c r="O79" s="7"/>
      <c r="P79" s="7"/>
    </row>
    <row r="80" spans="1:16" ht="15.6" customHeight="1">
      <c r="A80" s="7"/>
      <c r="B80" s="7"/>
      <c r="C80" s="29"/>
      <c r="D80" s="7"/>
      <c r="E80" s="7"/>
      <c r="F80" s="7"/>
      <c r="G80" s="7"/>
      <c r="H80" s="69"/>
      <c r="I80" s="82"/>
      <c r="J80" s="82"/>
      <c r="K80" s="82"/>
      <c r="L80" s="69"/>
      <c r="M80" s="7"/>
      <c r="N80" s="7"/>
      <c r="O80" s="7"/>
      <c r="P80" s="7"/>
    </row>
    <row r="81" spans="1:16" ht="15.6" customHeight="1">
      <c r="A81" s="7"/>
      <c r="B81" s="7"/>
      <c r="C81" s="29"/>
      <c r="D81" s="7"/>
      <c r="E81" s="7"/>
      <c r="F81" s="7"/>
      <c r="G81" s="7"/>
      <c r="H81" s="69"/>
      <c r="I81" s="82"/>
      <c r="J81" s="82"/>
      <c r="K81" s="82"/>
      <c r="L81" s="69"/>
      <c r="M81" s="7"/>
      <c r="N81" s="7"/>
      <c r="O81" s="7"/>
      <c r="P81" s="7"/>
    </row>
    <row r="82" spans="1:16" ht="15.6" customHeight="1">
      <c r="A82" s="7"/>
      <c r="B82" s="7"/>
      <c r="C82" s="29"/>
      <c r="D82" s="7"/>
      <c r="E82" s="7"/>
      <c r="F82" s="7"/>
      <c r="G82" s="7"/>
      <c r="H82" s="69"/>
      <c r="I82" s="82"/>
      <c r="J82" s="82"/>
      <c r="K82" s="82"/>
      <c r="L82" s="69"/>
      <c r="M82" s="7"/>
      <c r="N82" s="7"/>
      <c r="O82" s="7"/>
      <c r="P82" s="7"/>
    </row>
    <row r="83" spans="1:16" ht="15.6" customHeight="1">
      <c r="A83" s="7"/>
      <c r="B83" s="7"/>
      <c r="C83" s="29"/>
      <c r="D83" s="7"/>
      <c r="E83" s="7"/>
      <c r="F83" s="7"/>
      <c r="G83" s="7"/>
      <c r="H83" s="69"/>
      <c r="I83" s="82"/>
      <c r="J83" s="82"/>
      <c r="K83" s="82"/>
      <c r="L83" s="69"/>
      <c r="M83" s="7"/>
      <c r="N83" s="7"/>
      <c r="O83" s="7"/>
      <c r="P83" s="7"/>
    </row>
    <row r="84" spans="1:16" ht="15.6" customHeight="1">
      <c r="A84" s="7"/>
      <c r="B84" s="7"/>
      <c r="C84" s="29"/>
      <c r="D84" s="7"/>
      <c r="E84" s="7"/>
      <c r="F84" s="7"/>
      <c r="G84" s="7"/>
      <c r="H84" s="69"/>
      <c r="I84" s="82"/>
      <c r="J84" s="82"/>
      <c r="K84" s="82"/>
      <c r="L84" s="69"/>
      <c r="M84" s="7"/>
      <c r="N84" s="7"/>
      <c r="O84" s="7"/>
      <c r="P84" s="7"/>
    </row>
    <row r="85" spans="1:16" ht="15.6" customHeight="1">
      <c r="A85" s="7"/>
      <c r="B85" s="7"/>
      <c r="C85" s="29"/>
      <c r="D85" s="7"/>
      <c r="E85" s="7"/>
      <c r="F85" s="7"/>
      <c r="G85" s="7"/>
      <c r="H85" s="69"/>
      <c r="I85" s="82"/>
      <c r="J85" s="82"/>
      <c r="K85" s="82"/>
      <c r="L85" s="69"/>
      <c r="M85" s="7"/>
      <c r="N85" s="7"/>
      <c r="O85" s="7"/>
      <c r="P85" s="7"/>
    </row>
    <row r="86" spans="1:16" ht="15.6" customHeight="1">
      <c r="A86" s="7"/>
      <c r="B86" s="7"/>
      <c r="C86" s="29"/>
      <c r="D86" s="7"/>
      <c r="E86" s="7"/>
      <c r="F86" s="7"/>
      <c r="G86" s="7"/>
      <c r="H86" s="69"/>
      <c r="I86" s="82"/>
      <c r="J86" s="82"/>
      <c r="K86" s="82"/>
      <c r="L86" s="69"/>
      <c r="M86" s="7"/>
      <c r="N86" s="7"/>
      <c r="O86" s="7"/>
      <c r="P86" s="7"/>
    </row>
    <row r="87" spans="1:16" ht="15.6" customHeight="1">
      <c r="A87" s="7"/>
      <c r="B87" s="7"/>
      <c r="C87" s="29"/>
      <c r="D87" s="7"/>
      <c r="E87" s="7"/>
      <c r="F87" s="7"/>
      <c r="G87" s="7"/>
      <c r="H87" s="69"/>
      <c r="I87" s="82"/>
      <c r="J87" s="82"/>
      <c r="K87" s="82"/>
      <c r="L87" s="69"/>
      <c r="M87" s="7"/>
      <c r="N87" s="7"/>
      <c r="O87" s="7"/>
      <c r="P87" s="7"/>
    </row>
    <row r="88" spans="1:16" ht="15.6" customHeight="1">
      <c r="A88" s="7"/>
      <c r="B88" s="7"/>
      <c r="C88" s="29"/>
      <c r="D88" s="7"/>
      <c r="E88" s="7"/>
      <c r="F88" s="7"/>
      <c r="G88" s="7"/>
      <c r="H88" s="69"/>
      <c r="I88" s="82"/>
      <c r="J88" s="82"/>
      <c r="K88" s="82"/>
      <c r="L88" s="69"/>
      <c r="M88" s="7"/>
      <c r="N88" s="7"/>
      <c r="O88" s="7"/>
      <c r="P88" s="7"/>
    </row>
    <row r="89" spans="1:16" ht="15.6" customHeight="1">
      <c r="A89" s="7"/>
      <c r="B89" s="7"/>
      <c r="C89" s="29"/>
      <c r="D89" s="7"/>
      <c r="E89" s="7"/>
      <c r="F89" s="7"/>
      <c r="G89" s="7"/>
      <c r="H89" s="69"/>
      <c r="I89" s="82"/>
      <c r="J89" s="82"/>
      <c r="K89" s="82"/>
      <c r="L89" s="69"/>
      <c r="M89" s="7"/>
      <c r="N89" s="7"/>
      <c r="O89" s="7"/>
      <c r="P89" s="7"/>
    </row>
    <row r="90" spans="1:16" ht="15.6" customHeight="1">
      <c r="A90" s="7"/>
      <c r="B90" s="7"/>
      <c r="C90" s="29"/>
      <c r="D90" s="7"/>
      <c r="E90" s="7"/>
      <c r="F90" s="7"/>
      <c r="G90" s="7"/>
      <c r="H90" s="69"/>
      <c r="I90" s="82"/>
      <c r="J90" s="82"/>
      <c r="K90" s="82"/>
      <c r="L90" s="69"/>
      <c r="M90" s="7"/>
      <c r="N90" s="7"/>
      <c r="O90" s="7"/>
      <c r="P90" s="7"/>
    </row>
    <row r="91" spans="1:16" ht="15.6" customHeight="1">
      <c r="A91" s="7"/>
      <c r="B91" s="7"/>
      <c r="C91" s="29"/>
      <c r="D91" s="7"/>
      <c r="E91" s="7"/>
      <c r="F91" s="7"/>
      <c r="G91" s="7"/>
      <c r="H91" s="69"/>
      <c r="I91" s="82"/>
      <c r="J91" s="82"/>
      <c r="K91" s="82"/>
      <c r="L91" s="69"/>
      <c r="M91" s="7"/>
      <c r="N91" s="7"/>
      <c r="O91" s="7"/>
      <c r="P91" s="7"/>
    </row>
    <row r="92" spans="1:16" ht="15.6" customHeight="1">
      <c r="A92" s="7"/>
      <c r="B92" s="7"/>
      <c r="C92" s="29"/>
      <c r="D92" s="7"/>
      <c r="E92" s="7"/>
      <c r="F92" s="7"/>
      <c r="G92" s="7"/>
      <c r="H92" s="69"/>
      <c r="I92" s="82"/>
      <c r="J92" s="82"/>
      <c r="K92" s="82"/>
      <c r="L92" s="69"/>
      <c r="M92" s="7"/>
      <c r="N92" s="7"/>
      <c r="O92" s="7"/>
      <c r="P92" s="7"/>
    </row>
    <row r="93" spans="1:16" ht="15.6" customHeight="1">
      <c r="A93" s="7"/>
      <c r="B93" s="7"/>
      <c r="C93" s="29"/>
      <c r="D93" s="7"/>
      <c r="E93" s="7"/>
      <c r="F93" s="7"/>
      <c r="G93" s="7"/>
      <c r="H93" s="69"/>
      <c r="I93" s="82"/>
      <c r="J93" s="82"/>
      <c r="K93" s="82"/>
      <c r="L93" s="69"/>
      <c r="M93" s="7"/>
      <c r="N93" s="7"/>
      <c r="O93" s="7"/>
      <c r="P93" s="7"/>
    </row>
    <row r="94" spans="1:16" ht="15.6" customHeight="1">
      <c r="A94" s="7"/>
      <c r="B94" s="7"/>
      <c r="C94" s="29"/>
      <c r="D94" s="7"/>
      <c r="E94" s="7"/>
      <c r="F94" s="7"/>
      <c r="G94" s="7"/>
      <c r="H94" s="69"/>
      <c r="I94" s="82"/>
      <c r="J94" s="82"/>
      <c r="K94" s="82"/>
      <c r="L94" s="69"/>
      <c r="M94" s="7"/>
      <c r="N94" s="7"/>
      <c r="O94" s="7"/>
      <c r="P94" s="7"/>
    </row>
    <row r="95" spans="1:16" ht="15.6" customHeight="1">
      <c r="A95" s="7"/>
      <c r="B95" s="7"/>
      <c r="C95" s="29"/>
      <c r="D95" s="7"/>
      <c r="E95" s="7"/>
      <c r="F95" s="7"/>
      <c r="G95" s="7"/>
      <c r="H95" s="69"/>
      <c r="I95" s="82"/>
      <c r="J95" s="82"/>
      <c r="K95" s="82"/>
      <c r="L95" s="69"/>
      <c r="M95" s="7"/>
      <c r="N95" s="7"/>
      <c r="O95" s="7"/>
      <c r="P95" s="7"/>
    </row>
    <row r="96" spans="1:16" ht="15.6" customHeight="1">
      <c r="A96" s="7"/>
      <c r="B96" s="7"/>
      <c r="C96" s="29"/>
      <c r="D96" s="7"/>
      <c r="E96" s="7"/>
      <c r="F96" s="7"/>
      <c r="G96" s="7"/>
      <c r="H96" s="69"/>
      <c r="I96" s="82"/>
      <c r="J96" s="82"/>
      <c r="K96" s="82"/>
      <c r="L96" s="69"/>
      <c r="M96" s="7"/>
      <c r="N96" s="7"/>
      <c r="O96" s="7"/>
      <c r="P96" s="7"/>
    </row>
    <row r="97" spans="1:16" ht="15.6" customHeight="1">
      <c r="A97" s="7"/>
      <c r="B97" s="7"/>
      <c r="C97" s="29"/>
      <c r="D97" s="7"/>
      <c r="E97" s="7"/>
      <c r="F97" s="7"/>
      <c r="G97" s="7"/>
      <c r="H97" s="69"/>
      <c r="I97" s="82"/>
      <c r="J97" s="82"/>
      <c r="K97" s="82"/>
      <c r="L97" s="69"/>
      <c r="M97" s="7"/>
      <c r="N97" s="7"/>
      <c r="O97" s="7"/>
      <c r="P97" s="7"/>
    </row>
    <row r="98" spans="1:16" ht="15.6" customHeight="1">
      <c r="A98" s="7"/>
      <c r="B98" s="7"/>
      <c r="C98" s="29"/>
      <c r="D98" s="7"/>
      <c r="E98" s="7"/>
      <c r="F98" s="7"/>
      <c r="G98" s="7"/>
      <c r="H98" s="69"/>
      <c r="I98" s="82"/>
      <c r="J98" s="82"/>
      <c r="K98" s="82"/>
      <c r="L98" s="69"/>
      <c r="M98" s="7"/>
      <c r="N98" s="7"/>
      <c r="O98" s="7"/>
      <c r="P98" s="7"/>
    </row>
    <row r="99" spans="1:16" ht="15.6" customHeight="1">
      <c r="A99" s="7"/>
      <c r="B99" s="7"/>
      <c r="C99" s="29"/>
      <c r="D99" s="7"/>
      <c r="E99" s="7"/>
      <c r="F99" s="7"/>
      <c r="G99" s="7"/>
      <c r="H99" s="69"/>
      <c r="I99" s="82"/>
      <c r="J99" s="82"/>
      <c r="K99" s="82"/>
      <c r="L99" s="69"/>
      <c r="M99" s="7"/>
      <c r="N99" s="7"/>
      <c r="O99" s="7"/>
      <c r="P99" s="7"/>
    </row>
    <row r="100" spans="1:16" ht="15.6" customHeight="1">
      <c r="A100" s="7"/>
      <c r="B100" s="7"/>
      <c r="C100" s="29"/>
      <c r="D100" s="7"/>
      <c r="E100" s="7"/>
      <c r="F100" s="7"/>
      <c r="G100" s="7"/>
      <c r="H100" s="69"/>
      <c r="I100" s="82"/>
      <c r="J100" s="82"/>
      <c r="K100" s="82"/>
      <c r="L100" s="69"/>
      <c r="M100" s="7"/>
      <c r="N100" s="7"/>
      <c r="O100" s="7"/>
      <c r="P100" s="7"/>
    </row>
    <row r="101" spans="1:16" ht="15.6" customHeight="1">
      <c r="A101" s="7"/>
      <c r="B101" s="7"/>
      <c r="C101" s="29"/>
      <c r="D101" s="7"/>
      <c r="E101" s="7"/>
      <c r="F101" s="7"/>
      <c r="G101" s="7"/>
      <c r="H101" s="69"/>
      <c r="I101" s="82"/>
      <c r="J101" s="82"/>
      <c r="K101" s="82"/>
      <c r="L101" s="69"/>
      <c r="M101" s="7"/>
      <c r="N101" s="7"/>
      <c r="O101" s="7"/>
      <c r="P101" s="7"/>
    </row>
    <row r="102" spans="1:16" ht="15.6" customHeight="1">
      <c r="A102" s="7"/>
      <c r="B102" s="7"/>
      <c r="C102" s="29"/>
      <c r="D102" s="7"/>
      <c r="E102" s="7"/>
      <c r="F102" s="7"/>
      <c r="G102" s="7"/>
      <c r="H102" s="69"/>
      <c r="I102" s="82"/>
      <c r="J102" s="82"/>
      <c r="K102" s="82"/>
      <c r="L102" s="69"/>
      <c r="M102" s="7"/>
      <c r="N102" s="7"/>
      <c r="O102" s="7"/>
      <c r="P102" s="7"/>
    </row>
    <row r="103" spans="1:16" ht="15.6" customHeight="1">
      <c r="A103" s="7"/>
      <c r="B103" s="7"/>
      <c r="C103" s="29"/>
      <c r="D103" s="7"/>
      <c r="E103" s="7"/>
      <c r="F103" s="7"/>
      <c r="G103" s="7"/>
      <c r="H103" s="69"/>
      <c r="I103" s="82"/>
      <c r="J103" s="82"/>
      <c r="K103" s="82"/>
      <c r="L103" s="69"/>
      <c r="M103" s="7"/>
      <c r="N103" s="7"/>
      <c r="O103" s="7"/>
      <c r="P103" s="7"/>
    </row>
    <row r="104" spans="1:16" ht="15.6" customHeight="1">
      <c r="A104" s="7"/>
      <c r="B104" s="7"/>
      <c r="C104" s="29"/>
      <c r="D104" s="7"/>
      <c r="E104" s="7"/>
      <c r="F104" s="7"/>
      <c r="G104" s="7"/>
      <c r="H104" s="69"/>
      <c r="I104" s="82"/>
      <c r="J104" s="82"/>
      <c r="K104" s="82"/>
      <c r="L104" s="69"/>
      <c r="M104" s="7"/>
      <c r="N104" s="7"/>
      <c r="O104" s="7"/>
      <c r="P104" s="7"/>
    </row>
    <row r="105" spans="1:16" ht="15.6" customHeight="1">
      <c r="A105" s="7"/>
      <c r="B105" s="7"/>
      <c r="C105" s="29"/>
      <c r="D105" s="7"/>
      <c r="E105" s="7"/>
      <c r="F105" s="7"/>
      <c r="G105" s="7"/>
      <c r="H105" s="69"/>
      <c r="I105" s="82"/>
      <c r="J105" s="82"/>
      <c r="K105" s="82"/>
      <c r="L105" s="69"/>
      <c r="M105" s="7"/>
      <c r="N105" s="7"/>
      <c r="O105" s="7"/>
      <c r="P105" s="7"/>
    </row>
    <row r="106" spans="1:16" ht="15.6" customHeight="1">
      <c r="A106" s="7"/>
      <c r="B106" s="7"/>
      <c r="C106" s="29"/>
      <c r="D106" s="7"/>
      <c r="E106" s="7"/>
      <c r="F106" s="7"/>
      <c r="G106" s="7"/>
      <c r="H106" s="69"/>
      <c r="I106" s="82"/>
      <c r="J106" s="82"/>
      <c r="K106" s="82"/>
      <c r="L106" s="69"/>
      <c r="M106" s="7"/>
      <c r="N106" s="7"/>
      <c r="O106" s="7"/>
      <c r="P106" s="7"/>
    </row>
    <row r="107" spans="1:16" ht="15.6" customHeight="1">
      <c r="A107" s="7"/>
      <c r="B107" s="7"/>
      <c r="C107" s="29"/>
      <c r="D107" s="7"/>
      <c r="E107" s="7"/>
      <c r="F107" s="7"/>
      <c r="G107" s="7"/>
      <c r="H107" s="69"/>
      <c r="I107" s="82"/>
      <c r="J107" s="82"/>
      <c r="K107" s="82"/>
      <c r="L107" s="69"/>
      <c r="M107" s="7"/>
      <c r="N107" s="7"/>
      <c r="O107" s="7"/>
      <c r="P107" s="7"/>
    </row>
    <row r="108" spans="1:16" ht="15.6" customHeight="1">
      <c r="A108" s="7"/>
      <c r="B108" s="7"/>
      <c r="C108" s="29"/>
      <c r="D108" s="7"/>
      <c r="E108" s="7"/>
      <c r="F108" s="7"/>
      <c r="G108" s="7"/>
      <c r="H108" s="69"/>
      <c r="I108" s="82"/>
      <c r="J108" s="82"/>
      <c r="K108" s="82"/>
      <c r="L108" s="69"/>
      <c r="M108" s="7"/>
      <c r="N108" s="7"/>
      <c r="O108" s="7"/>
      <c r="P108" s="7"/>
    </row>
    <row r="109" spans="1:16" ht="15.6" customHeight="1">
      <c r="A109" s="7"/>
      <c r="B109" s="7"/>
      <c r="C109" s="29"/>
      <c r="D109" s="7"/>
      <c r="E109" s="7"/>
      <c r="F109" s="7"/>
      <c r="G109" s="7"/>
      <c r="H109" s="69"/>
      <c r="I109" s="82"/>
      <c r="J109" s="82"/>
      <c r="K109" s="82"/>
      <c r="L109" s="69"/>
      <c r="M109" s="7"/>
      <c r="N109" s="7"/>
      <c r="O109" s="7"/>
      <c r="P109" s="7"/>
    </row>
    <row r="110" spans="1:16" ht="15.6" customHeight="1">
      <c r="A110" s="7"/>
      <c r="B110" s="7"/>
      <c r="C110" s="29"/>
      <c r="D110" s="7"/>
      <c r="E110" s="7"/>
      <c r="F110" s="7"/>
      <c r="G110" s="7"/>
      <c r="H110" s="69"/>
      <c r="I110" s="82"/>
      <c r="J110" s="82"/>
      <c r="K110" s="82"/>
      <c r="L110" s="69"/>
      <c r="M110" s="7"/>
      <c r="N110" s="7"/>
      <c r="O110" s="7"/>
      <c r="P110" s="7"/>
    </row>
    <row r="111" spans="1:16" ht="15.6" customHeight="1">
      <c r="A111" s="7"/>
      <c r="B111" s="7"/>
      <c r="C111" s="29"/>
      <c r="D111" s="7"/>
      <c r="E111" s="7"/>
      <c r="F111" s="7"/>
      <c r="G111" s="7"/>
      <c r="H111" s="69"/>
      <c r="I111" s="82"/>
      <c r="J111" s="82"/>
      <c r="K111" s="82"/>
      <c r="L111" s="69"/>
      <c r="M111" s="7"/>
      <c r="N111" s="7"/>
      <c r="O111" s="7"/>
      <c r="P111" s="7"/>
    </row>
    <row r="112" spans="1:16" ht="15.6" customHeight="1">
      <c r="A112" s="7"/>
      <c r="B112" s="7"/>
      <c r="C112" s="29"/>
      <c r="D112" s="7"/>
      <c r="E112" s="7"/>
      <c r="F112" s="7"/>
      <c r="G112" s="7"/>
      <c r="H112" s="69"/>
      <c r="I112" s="82"/>
      <c r="J112" s="82"/>
      <c r="K112" s="82"/>
      <c r="L112" s="69"/>
      <c r="M112" s="7"/>
      <c r="N112" s="7"/>
      <c r="O112" s="7"/>
      <c r="P112" s="7"/>
    </row>
    <row r="113" spans="1:16" ht="15.6" customHeight="1">
      <c r="A113" s="7"/>
      <c r="B113" s="7"/>
      <c r="C113" s="29"/>
      <c r="D113" s="7"/>
      <c r="E113" s="7"/>
      <c r="F113" s="7"/>
      <c r="G113" s="7"/>
      <c r="H113" s="69"/>
      <c r="I113" s="82"/>
      <c r="J113" s="82"/>
      <c r="K113" s="82"/>
      <c r="L113" s="69"/>
      <c r="M113" s="7"/>
      <c r="N113" s="7"/>
      <c r="O113" s="7"/>
      <c r="P113" s="7"/>
    </row>
    <row r="114" spans="1:16" ht="15.6" customHeight="1">
      <c r="A114" s="7"/>
      <c r="B114" s="7"/>
      <c r="C114" s="29"/>
      <c r="D114" s="7"/>
      <c r="E114" s="7"/>
      <c r="F114" s="7"/>
      <c r="G114" s="7"/>
      <c r="H114" s="69"/>
      <c r="I114" s="82"/>
      <c r="J114" s="82"/>
      <c r="K114" s="82"/>
      <c r="L114" s="69"/>
      <c r="M114" s="7"/>
      <c r="N114" s="7"/>
      <c r="O114" s="7"/>
      <c r="P114" s="7"/>
    </row>
    <row r="115" spans="1:16" ht="15.6" customHeight="1">
      <c r="A115" s="7"/>
      <c r="B115" s="7"/>
      <c r="C115" s="29"/>
      <c r="D115" s="7"/>
      <c r="E115" s="7"/>
      <c r="F115" s="7"/>
      <c r="G115" s="7"/>
      <c r="H115" s="69"/>
      <c r="I115" s="82"/>
      <c r="J115" s="82"/>
      <c r="K115" s="82"/>
      <c r="L115" s="69"/>
      <c r="M115" s="7"/>
      <c r="N115" s="7"/>
      <c r="O115" s="7"/>
      <c r="P115" s="7"/>
    </row>
    <row r="116" spans="1:16" ht="15.6" customHeight="1">
      <c r="A116" s="7"/>
      <c r="B116" s="7"/>
      <c r="C116" s="29"/>
      <c r="D116" s="7"/>
      <c r="E116" s="7"/>
      <c r="F116" s="7"/>
      <c r="G116" s="7"/>
      <c r="H116" s="69"/>
      <c r="I116" s="82"/>
      <c r="J116" s="82"/>
      <c r="K116" s="82"/>
      <c r="L116" s="69"/>
      <c r="M116" s="7"/>
      <c r="N116" s="7"/>
      <c r="O116" s="7"/>
      <c r="P116" s="7"/>
    </row>
    <row r="117" spans="1:16" ht="15.6" customHeight="1">
      <c r="A117" s="7"/>
      <c r="B117" s="7"/>
      <c r="C117" s="29"/>
      <c r="D117" s="7"/>
      <c r="E117" s="7"/>
      <c r="F117" s="7"/>
      <c r="G117" s="7"/>
      <c r="H117" s="69"/>
      <c r="I117" s="82"/>
      <c r="J117" s="82"/>
      <c r="K117" s="82"/>
      <c r="L117" s="69"/>
      <c r="M117" s="7"/>
      <c r="N117" s="7"/>
      <c r="O117" s="7"/>
      <c r="P117" s="7"/>
    </row>
    <row r="118" spans="1:16" ht="15.6" customHeight="1">
      <c r="A118" s="7"/>
      <c r="B118" s="7"/>
      <c r="C118" s="29"/>
      <c r="D118" s="7"/>
      <c r="E118" s="7"/>
      <c r="F118" s="7"/>
      <c r="G118" s="7"/>
      <c r="H118" s="69"/>
      <c r="I118" s="82"/>
      <c r="J118" s="82"/>
      <c r="K118" s="82"/>
      <c r="L118" s="69"/>
      <c r="M118" s="7"/>
      <c r="N118" s="7"/>
      <c r="O118" s="7"/>
      <c r="P118" s="7"/>
    </row>
    <row r="119" spans="1:16" ht="15.6" customHeight="1">
      <c r="A119" s="7"/>
      <c r="B119" s="7"/>
      <c r="C119" s="29"/>
      <c r="D119" s="7"/>
      <c r="E119" s="7"/>
      <c r="F119" s="7"/>
      <c r="G119" s="7"/>
      <c r="H119" s="69"/>
      <c r="I119" s="82"/>
      <c r="J119" s="82"/>
      <c r="K119" s="82"/>
      <c r="L119" s="69"/>
      <c r="M119" s="7"/>
      <c r="N119" s="7"/>
      <c r="O119" s="7"/>
      <c r="P119" s="7"/>
    </row>
    <row r="120" spans="1:16" ht="15.6" customHeight="1">
      <c r="A120" s="7"/>
      <c r="B120" s="7"/>
      <c r="C120" s="29"/>
      <c r="D120" s="7"/>
      <c r="E120" s="7"/>
      <c r="F120" s="7"/>
      <c r="G120" s="7"/>
      <c r="H120" s="69"/>
      <c r="I120" s="82"/>
      <c r="J120" s="82"/>
      <c r="K120" s="82"/>
      <c r="L120" s="69"/>
      <c r="M120" s="7"/>
      <c r="N120" s="7"/>
      <c r="O120" s="7"/>
      <c r="P120" s="7"/>
    </row>
    <row r="121" spans="1:16" ht="15.6" customHeight="1">
      <c r="A121" s="7"/>
      <c r="B121" s="7"/>
      <c r="C121" s="29"/>
      <c r="D121" s="7"/>
      <c r="E121" s="7"/>
      <c r="F121" s="7"/>
      <c r="G121" s="7"/>
      <c r="H121" s="69"/>
      <c r="I121" s="82"/>
      <c r="J121" s="82"/>
      <c r="K121" s="82"/>
      <c r="L121" s="69"/>
      <c r="M121" s="7"/>
      <c r="N121" s="7"/>
      <c r="O121" s="7"/>
      <c r="P121" s="7"/>
    </row>
    <row r="122" spans="1:16" ht="15.6" customHeight="1">
      <c r="A122" s="7"/>
      <c r="B122" s="7"/>
      <c r="C122" s="29"/>
      <c r="D122" s="7"/>
      <c r="E122" s="7"/>
      <c r="F122" s="7"/>
      <c r="G122" s="7"/>
      <c r="H122" s="69"/>
      <c r="I122" s="82"/>
      <c r="J122" s="82"/>
      <c r="K122" s="82"/>
      <c r="L122" s="69"/>
      <c r="M122" s="7"/>
      <c r="N122" s="7"/>
      <c r="O122" s="7"/>
      <c r="P122" s="7"/>
    </row>
    <row r="123" spans="1:16" ht="15.6" customHeight="1">
      <c r="A123" s="7"/>
      <c r="B123" s="7"/>
      <c r="C123" s="29"/>
      <c r="D123" s="7"/>
      <c r="E123" s="7"/>
      <c r="F123" s="7"/>
      <c r="G123" s="7"/>
      <c r="H123" s="69"/>
      <c r="I123" s="82"/>
      <c r="J123" s="82"/>
      <c r="K123" s="82"/>
      <c r="L123" s="69"/>
      <c r="M123" s="7"/>
      <c r="N123" s="7"/>
      <c r="O123" s="7"/>
      <c r="P123" s="7"/>
    </row>
    <row r="124" spans="1:16" ht="15.6" customHeight="1">
      <c r="A124" s="7"/>
      <c r="B124" s="7"/>
      <c r="C124" s="29"/>
      <c r="D124" s="7"/>
      <c r="E124" s="7"/>
      <c r="F124" s="7"/>
      <c r="G124" s="7"/>
      <c r="H124" s="69"/>
      <c r="I124" s="82"/>
      <c r="J124" s="82"/>
      <c r="K124" s="82"/>
      <c r="L124" s="69"/>
      <c r="M124" s="7"/>
      <c r="N124" s="7"/>
      <c r="O124" s="7"/>
      <c r="P124" s="7"/>
    </row>
    <row r="125" spans="1:16" ht="15.6" customHeight="1">
      <c r="A125" s="7"/>
      <c r="B125" s="7"/>
      <c r="C125" s="29"/>
      <c r="D125" s="7"/>
      <c r="E125" s="7"/>
      <c r="F125" s="7"/>
      <c r="G125" s="7"/>
      <c r="H125" s="69"/>
      <c r="I125" s="82"/>
      <c r="J125" s="82"/>
      <c r="K125" s="82"/>
      <c r="L125" s="69"/>
      <c r="M125" s="7"/>
      <c r="N125" s="7"/>
      <c r="O125" s="7"/>
      <c r="P125" s="7"/>
    </row>
    <row r="126" spans="1:16" ht="15.6" customHeight="1">
      <c r="A126" s="7"/>
      <c r="B126" s="7"/>
      <c r="C126" s="29"/>
      <c r="D126" s="7"/>
      <c r="E126" s="7"/>
      <c r="F126" s="7"/>
      <c r="G126" s="7"/>
      <c r="H126" s="69"/>
      <c r="I126" s="82"/>
      <c r="J126" s="82"/>
      <c r="K126" s="82"/>
      <c r="L126" s="69"/>
      <c r="M126" s="7"/>
      <c r="N126" s="7"/>
      <c r="O126" s="7"/>
      <c r="P126" s="7"/>
    </row>
    <row r="127" spans="1:16" ht="15.6" customHeight="1">
      <c r="A127" s="7"/>
      <c r="B127" s="7"/>
      <c r="C127" s="29"/>
      <c r="D127" s="7"/>
      <c r="E127" s="7"/>
      <c r="F127" s="7"/>
      <c r="G127" s="7"/>
      <c r="H127" s="69"/>
      <c r="I127" s="82"/>
      <c r="J127" s="82"/>
      <c r="K127" s="82"/>
      <c r="L127" s="69"/>
      <c r="M127" s="7"/>
      <c r="N127" s="7"/>
      <c r="O127" s="7"/>
      <c r="P127" s="7"/>
    </row>
    <row r="128" spans="1:16" ht="15.6" customHeight="1">
      <c r="A128" s="7"/>
      <c r="B128" s="7"/>
      <c r="C128" s="29"/>
      <c r="D128" s="7"/>
      <c r="E128" s="7"/>
      <c r="F128" s="7"/>
      <c r="G128" s="7"/>
      <c r="H128" s="69"/>
      <c r="I128" s="82"/>
      <c r="J128" s="82"/>
      <c r="K128" s="82"/>
      <c r="L128" s="69"/>
      <c r="M128" s="7"/>
      <c r="N128" s="7"/>
      <c r="O128" s="7"/>
      <c r="P128" s="7"/>
    </row>
    <row r="129" spans="1:16" ht="15.6" customHeight="1">
      <c r="A129" s="7"/>
      <c r="B129" s="7"/>
      <c r="C129" s="29"/>
      <c r="D129" s="7"/>
      <c r="E129" s="7"/>
      <c r="F129" s="7"/>
      <c r="G129" s="7"/>
      <c r="H129" s="69"/>
      <c r="I129" s="82"/>
      <c r="J129" s="82"/>
      <c r="K129" s="82"/>
      <c r="L129" s="69"/>
      <c r="M129" s="7"/>
      <c r="N129" s="7"/>
      <c r="O129" s="7"/>
      <c r="P129" s="7"/>
    </row>
    <row r="130" spans="1:16" ht="15.6" customHeight="1">
      <c r="A130" s="7"/>
      <c r="B130" s="7"/>
      <c r="C130" s="29"/>
      <c r="D130" s="7"/>
      <c r="E130" s="7"/>
      <c r="F130" s="7"/>
      <c r="G130" s="7"/>
      <c r="H130" s="69"/>
      <c r="I130" s="82"/>
      <c r="J130" s="82"/>
      <c r="K130" s="82"/>
      <c r="L130" s="69"/>
      <c r="M130" s="7"/>
      <c r="N130" s="7"/>
      <c r="O130" s="7"/>
      <c r="P130" s="7"/>
    </row>
    <row r="131" spans="1:16" ht="15.6" customHeight="1">
      <c r="A131" s="7"/>
      <c r="B131" s="7"/>
      <c r="C131" s="29"/>
      <c r="D131" s="7"/>
      <c r="E131" s="7"/>
      <c r="F131" s="7"/>
      <c r="G131" s="7"/>
      <c r="H131" s="69"/>
      <c r="I131" s="82"/>
      <c r="J131" s="82"/>
      <c r="K131" s="82"/>
      <c r="L131" s="69"/>
      <c r="M131" s="7"/>
      <c r="N131" s="7"/>
      <c r="O131" s="7"/>
      <c r="P131" s="7"/>
    </row>
    <row r="132" spans="1:16" ht="15.6" customHeight="1">
      <c r="A132" s="7"/>
      <c r="B132" s="7"/>
      <c r="C132" s="29"/>
      <c r="D132" s="7"/>
      <c r="E132" s="7"/>
      <c r="F132" s="7"/>
      <c r="G132" s="7"/>
      <c r="H132" s="69"/>
      <c r="I132" s="82"/>
      <c r="J132" s="82"/>
      <c r="K132" s="82"/>
      <c r="L132" s="69"/>
      <c r="M132" s="7"/>
      <c r="N132" s="7"/>
      <c r="O132" s="7"/>
      <c r="P132" s="7"/>
    </row>
    <row r="133" spans="1:16" ht="15.6" customHeight="1">
      <c r="A133" s="7"/>
      <c r="B133" s="7"/>
      <c r="C133" s="29"/>
      <c r="D133" s="7"/>
      <c r="E133" s="7"/>
      <c r="F133" s="7"/>
      <c r="G133" s="7"/>
      <c r="H133" s="69"/>
      <c r="I133" s="82"/>
      <c r="J133" s="82"/>
      <c r="K133" s="82"/>
      <c r="L133" s="69"/>
      <c r="M133" s="7"/>
      <c r="N133" s="7"/>
      <c r="O133" s="7"/>
      <c r="P133" s="7"/>
    </row>
    <row r="134" spans="1:16" ht="15.6" customHeight="1">
      <c r="A134" s="7"/>
      <c r="B134" s="7"/>
      <c r="C134" s="29"/>
      <c r="D134" s="7"/>
      <c r="E134" s="7"/>
      <c r="F134" s="7"/>
      <c r="G134" s="7"/>
      <c r="H134" s="69"/>
      <c r="I134" s="82"/>
      <c r="J134" s="82"/>
      <c r="K134" s="82"/>
      <c r="L134" s="69"/>
      <c r="M134" s="7"/>
      <c r="N134" s="7"/>
      <c r="O134" s="7"/>
      <c r="P134" s="7"/>
    </row>
    <row r="135" spans="1:16" ht="15.6" customHeight="1">
      <c r="A135" s="7"/>
      <c r="B135" s="7"/>
      <c r="C135" s="29"/>
      <c r="D135" s="7"/>
      <c r="E135" s="7"/>
      <c r="F135" s="7"/>
      <c r="G135" s="7"/>
      <c r="H135" s="69"/>
      <c r="I135" s="82"/>
      <c r="J135" s="82"/>
      <c r="K135" s="82"/>
      <c r="L135" s="69"/>
      <c r="M135" s="7"/>
      <c r="N135" s="7"/>
      <c r="O135" s="7"/>
      <c r="P135" s="7"/>
    </row>
    <row r="136" spans="1:16" ht="15.6" customHeight="1">
      <c r="A136" s="7"/>
      <c r="B136" s="7"/>
      <c r="C136" s="29"/>
      <c r="D136" s="7"/>
      <c r="E136" s="7"/>
      <c r="F136" s="7"/>
      <c r="G136" s="7"/>
      <c r="H136" s="69"/>
      <c r="I136" s="82"/>
      <c r="J136" s="82"/>
      <c r="K136" s="82"/>
      <c r="L136" s="69"/>
      <c r="M136" s="7"/>
      <c r="N136" s="7"/>
      <c r="O136" s="7"/>
      <c r="P136" s="7"/>
    </row>
    <row r="137" spans="1:16" ht="15.6" customHeight="1">
      <c r="A137" s="7"/>
      <c r="B137" s="7"/>
      <c r="C137" s="29"/>
      <c r="D137" s="7"/>
      <c r="E137" s="7"/>
      <c r="F137" s="7"/>
      <c r="G137" s="7"/>
      <c r="H137" s="69"/>
      <c r="I137" s="82"/>
      <c r="J137" s="82"/>
      <c r="K137" s="82"/>
      <c r="L137" s="69"/>
      <c r="M137" s="7"/>
      <c r="N137" s="7"/>
      <c r="O137" s="7"/>
      <c r="P137" s="7"/>
    </row>
    <row r="138" spans="1:16" ht="15.6" customHeight="1">
      <c r="A138" s="7"/>
      <c r="B138" s="7"/>
      <c r="C138" s="29"/>
      <c r="D138" s="7"/>
      <c r="E138" s="7"/>
      <c r="F138" s="7"/>
      <c r="G138" s="7"/>
      <c r="H138" s="69"/>
      <c r="I138" s="82"/>
      <c r="J138" s="82"/>
      <c r="K138" s="82"/>
      <c r="L138" s="69"/>
      <c r="M138" s="7"/>
      <c r="N138" s="7"/>
      <c r="O138" s="7"/>
      <c r="P138" s="7"/>
    </row>
    <row r="139" spans="1:16" ht="15.6" customHeight="1">
      <c r="A139" s="7"/>
      <c r="B139" s="7"/>
      <c r="C139" s="29"/>
      <c r="D139" s="7"/>
      <c r="E139" s="7"/>
      <c r="F139" s="7"/>
      <c r="G139" s="7"/>
      <c r="H139" s="69"/>
      <c r="I139" s="82"/>
      <c r="J139" s="82"/>
      <c r="K139" s="82"/>
      <c r="L139" s="69"/>
      <c r="M139" s="7"/>
      <c r="N139" s="7"/>
      <c r="O139" s="7"/>
      <c r="P139" s="7"/>
    </row>
    <row r="140" spans="1:16" ht="15.6" customHeight="1">
      <c r="A140" s="7"/>
      <c r="B140" s="7"/>
      <c r="C140" s="29"/>
      <c r="D140" s="7"/>
      <c r="E140" s="7"/>
      <c r="F140" s="7"/>
      <c r="G140" s="7"/>
      <c r="H140" s="69"/>
      <c r="I140" s="82"/>
      <c r="J140" s="82"/>
      <c r="K140" s="82"/>
      <c r="L140" s="69"/>
      <c r="M140" s="7"/>
      <c r="N140" s="7"/>
      <c r="O140" s="7"/>
      <c r="P140" s="7"/>
    </row>
    <row r="141" spans="1:16" ht="15.6" customHeight="1">
      <c r="A141" s="7"/>
      <c r="B141" s="7"/>
      <c r="C141" s="29"/>
      <c r="D141" s="7"/>
      <c r="E141" s="7"/>
      <c r="F141" s="7"/>
      <c r="G141" s="7"/>
      <c r="H141" s="69"/>
      <c r="I141" s="82"/>
      <c r="J141" s="82"/>
      <c r="K141" s="82"/>
      <c r="L141" s="69"/>
      <c r="M141" s="7"/>
      <c r="N141" s="7"/>
      <c r="O141" s="7"/>
      <c r="P141" s="7"/>
    </row>
    <row r="142" spans="1:16" ht="15.6" customHeight="1">
      <c r="A142" s="7"/>
      <c r="B142" s="7"/>
      <c r="C142" s="29"/>
      <c r="D142" s="7"/>
      <c r="E142" s="7"/>
      <c r="F142" s="7"/>
      <c r="G142" s="7"/>
      <c r="H142" s="69"/>
      <c r="I142" s="82"/>
      <c r="J142" s="82"/>
      <c r="K142" s="82"/>
      <c r="L142" s="69"/>
      <c r="M142" s="7"/>
      <c r="N142" s="7"/>
      <c r="O142" s="7"/>
      <c r="P142" s="7"/>
    </row>
    <row r="143" spans="1:16" ht="15.6" customHeight="1">
      <c r="A143" s="7"/>
      <c r="B143" s="7"/>
      <c r="C143" s="29"/>
      <c r="D143" s="7"/>
      <c r="E143" s="7"/>
      <c r="F143" s="7"/>
      <c r="G143" s="7"/>
      <c r="H143" s="69"/>
      <c r="I143" s="82"/>
      <c r="J143" s="82"/>
      <c r="K143" s="82"/>
      <c r="L143" s="69"/>
      <c r="M143" s="7"/>
      <c r="N143" s="7"/>
      <c r="O143" s="7"/>
      <c r="P143" s="7"/>
    </row>
    <row r="144" spans="1:16" ht="15.6" customHeight="1">
      <c r="A144" s="7"/>
      <c r="B144" s="7"/>
      <c r="C144" s="29"/>
      <c r="D144" s="7"/>
      <c r="E144" s="7"/>
      <c r="F144" s="7"/>
      <c r="G144" s="7"/>
      <c r="H144" s="69"/>
      <c r="I144" s="82"/>
      <c r="J144" s="82"/>
      <c r="K144" s="82"/>
      <c r="L144" s="69"/>
      <c r="M144" s="7"/>
      <c r="N144" s="7"/>
      <c r="O144" s="7"/>
      <c r="P144" s="7"/>
    </row>
    <row r="145" spans="1:16" ht="15.6" customHeight="1">
      <c r="A145" s="7"/>
      <c r="B145" s="7"/>
      <c r="C145" s="29"/>
      <c r="D145" s="7"/>
      <c r="E145" s="7"/>
      <c r="F145" s="7"/>
      <c r="G145" s="7"/>
      <c r="H145" s="69"/>
      <c r="I145" s="82"/>
      <c r="J145" s="82"/>
      <c r="K145" s="82"/>
      <c r="L145" s="69"/>
      <c r="M145" s="7"/>
      <c r="N145" s="7"/>
      <c r="O145" s="7"/>
      <c r="P145" s="7"/>
    </row>
    <row r="146" spans="1:16" ht="15.6" customHeight="1">
      <c r="A146" s="7"/>
      <c r="B146" s="7"/>
      <c r="C146" s="29"/>
      <c r="D146" s="7"/>
      <c r="E146" s="7"/>
      <c r="F146" s="7"/>
      <c r="G146" s="7"/>
      <c r="H146" s="69"/>
      <c r="I146" s="82"/>
      <c r="J146" s="82"/>
      <c r="K146" s="82"/>
      <c r="L146" s="69"/>
      <c r="M146" s="7"/>
      <c r="N146" s="7"/>
      <c r="O146" s="7"/>
      <c r="P146" s="7"/>
    </row>
    <row r="147" spans="1:16" ht="15.6" customHeight="1">
      <c r="A147" s="7"/>
      <c r="B147" s="7"/>
      <c r="C147" s="29"/>
      <c r="D147" s="7"/>
      <c r="E147" s="7"/>
      <c r="F147" s="7"/>
      <c r="G147" s="7"/>
      <c r="H147" s="69"/>
      <c r="I147" s="82"/>
      <c r="J147" s="82"/>
      <c r="K147" s="82"/>
      <c r="L147" s="69"/>
      <c r="M147" s="7"/>
      <c r="N147" s="7"/>
      <c r="O147" s="7"/>
      <c r="P147" s="7"/>
    </row>
    <row r="148" spans="1:16" ht="15.6" customHeight="1">
      <c r="A148" s="7"/>
      <c r="B148" s="7"/>
      <c r="C148" s="29"/>
      <c r="D148" s="7"/>
      <c r="E148" s="7"/>
      <c r="F148" s="7"/>
      <c r="G148" s="7"/>
      <c r="H148" s="69"/>
      <c r="I148" s="82"/>
      <c r="J148" s="82"/>
      <c r="K148" s="82"/>
      <c r="L148" s="69"/>
      <c r="M148" s="7"/>
      <c r="N148" s="7"/>
      <c r="O148" s="7"/>
      <c r="P148" s="7"/>
    </row>
    <row r="149" spans="1:16" ht="15.6" customHeight="1">
      <c r="A149" s="7"/>
      <c r="B149" s="7"/>
      <c r="C149" s="29"/>
      <c r="D149" s="7"/>
      <c r="E149" s="7"/>
      <c r="F149" s="7"/>
      <c r="G149" s="7"/>
      <c r="H149" s="69"/>
      <c r="I149" s="82"/>
      <c r="J149" s="82"/>
      <c r="K149" s="82"/>
      <c r="L149" s="69"/>
      <c r="M149" s="7"/>
      <c r="N149" s="7"/>
      <c r="O149" s="7"/>
      <c r="P149" s="7"/>
    </row>
    <row r="150" spans="1:16" ht="15.6" customHeight="1">
      <c r="A150" s="7"/>
      <c r="B150" s="7"/>
      <c r="C150" s="29"/>
      <c r="D150" s="7"/>
      <c r="E150" s="7"/>
      <c r="F150" s="7"/>
      <c r="G150" s="7"/>
      <c r="H150" s="69"/>
      <c r="I150" s="82"/>
      <c r="J150" s="82"/>
      <c r="K150" s="82"/>
      <c r="L150" s="69"/>
      <c r="M150" s="7"/>
      <c r="N150" s="7"/>
      <c r="O150" s="7"/>
      <c r="P150" s="7"/>
    </row>
    <row r="151" spans="1:16" ht="15.6" customHeight="1">
      <c r="A151" s="7"/>
      <c r="B151" s="7"/>
      <c r="C151" s="29"/>
      <c r="D151" s="7"/>
      <c r="E151" s="7"/>
      <c r="F151" s="7"/>
      <c r="G151" s="7"/>
      <c r="H151" s="69"/>
      <c r="I151" s="82"/>
      <c r="J151" s="82"/>
      <c r="K151" s="82"/>
      <c r="L151" s="69"/>
      <c r="M151" s="7"/>
      <c r="N151" s="7"/>
      <c r="O151" s="7"/>
      <c r="P151" s="7"/>
    </row>
    <row r="152" spans="1:16" ht="15.6" customHeight="1">
      <c r="A152" s="7"/>
      <c r="B152" s="7"/>
      <c r="C152" s="29"/>
      <c r="D152" s="7"/>
      <c r="E152" s="7"/>
      <c r="F152" s="7"/>
      <c r="G152" s="7"/>
      <c r="H152" s="69"/>
      <c r="I152" s="82"/>
      <c r="J152" s="82"/>
      <c r="K152" s="82"/>
      <c r="L152" s="69"/>
      <c r="M152" s="7"/>
      <c r="N152" s="7"/>
      <c r="O152" s="7"/>
      <c r="P152" s="7"/>
    </row>
    <row r="153" spans="1:16" ht="15.6" customHeight="1">
      <c r="A153" s="7"/>
      <c r="B153" s="7"/>
      <c r="C153" s="29"/>
      <c r="D153" s="7"/>
      <c r="E153" s="7"/>
      <c r="F153" s="7"/>
      <c r="G153" s="7"/>
      <c r="H153" s="69"/>
      <c r="I153" s="82"/>
      <c r="J153" s="82"/>
      <c r="K153" s="82"/>
      <c r="L153" s="69"/>
      <c r="M153" s="7"/>
      <c r="N153" s="7"/>
      <c r="O153" s="7"/>
      <c r="P153" s="7"/>
    </row>
    <row r="154" spans="1:16" ht="15.6" customHeight="1">
      <c r="A154" s="7"/>
      <c r="B154" s="7"/>
      <c r="C154" s="29"/>
      <c r="D154" s="7"/>
      <c r="E154" s="7"/>
      <c r="F154" s="7"/>
      <c r="G154" s="7"/>
      <c r="H154" s="69"/>
      <c r="I154" s="82"/>
      <c r="J154" s="82"/>
      <c r="K154" s="82"/>
      <c r="L154" s="69"/>
      <c r="M154" s="7"/>
      <c r="N154" s="7"/>
      <c r="O154" s="7"/>
      <c r="P154" s="7"/>
    </row>
    <row r="155" spans="1:16" ht="15.6" customHeight="1">
      <c r="A155" s="7"/>
      <c r="B155" s="7"/>
      <c r="C155" s="29"/>
      <c r="D155" s="7"/>
      <c r="E155" s="7"/>
      <c r="F155" s="7"/>
      <c r="G155" s="7"/>
      <c r="H155" s="69"/>
      <c r="I155" s="82"/>
      <c r="J155" s="82"/>
      <c r="K155" s="82"/>
      <c r="L155" s="69"/>
      <c r="M155" s="7"/>
      <c r="N155" s="7"/>
      <c r="O155" s="7"/>
      <c r="P155" s="7"/>
    </row>
    <row r="156" spans="1:16" ht="15.6" customHeight="1">
      <c r="A156" s="7"/>
      <c r="B156" s="7"/>
      <c r="C156" s="29"/>
      <c r="D156" s="7"/>
      <c r="E156" s="7"/>
      <c r="F156" s="7"/>
      <c r="G156" s="7"/>
      <c r="H156" s="69"/>
      <c r="I156" s="82"/>
      <c r="J156" s="82"/>
      <c r="K156" s="82"/>
      <c r="L156" s="69"/>
      <c r="M156" s="7"/>
      <c r="N156" s="7"/>
      <c r="O156" s="7"/>
      <c r="P156" s="7"/>
    </row>
    <row r="157" spans="1:16" ht="15.6" customHeight="1">
      <c r="A157" s="7"/>
      <c r="B157" s="7"/>
      <c r="C157" s="29"/>
      <c r="D157" s="7"/>
      <c r="E157" s="7"/>
      <c r="F157" s="7"/>
      <c r="G157" s="7"/>
      <c r="H157" s="69"/>
      <c r="I157" s="82"/>
      <c r="J157" s="82"/>
      <c r="K157" s="82"/>
      <c r="L157" s="69"/>
      <c r="M157" s="7"/>
      <c r="N157" s="7"/>
      <c r="O157" s="7"/>
      <c r="P157" s="7"/>
    </row>
    <row r="158" spans="1:16" ht="15.6" customHeight="1">
      <c r="A158" s="7"/>
      <c r="B158" s="7"/>
      <c r="C158" s="29"/>
      <c r="D158" s="7"/>
      <c r="E158" s="7"/>
      <c r="F158" s="7"/>
      <c r="G158" s="7"/>
      <c r="H158" s="69"/>
      <c r="I158" s="82"/>
      <c r="J158" s="82"/>
      <c r="K158" s="82"/>
      <c r="L158" s="69"/>
      <c r="M158" s="7"/>
      <c r="N158" s="7"/>
      <c r="O158" s="7"/>
      <c r="P158" s="7"/>
    </row>
    <row r="159" spans="1:16" ht="15.6" customHeight="1">
      <c r="A159" s="7"/>
      <c r="B159" s="7"/>
      <c r="C159" s="29"/>
      <c r="D159" s="7"/>
      <c r="E159" s="7"/>
      <c r="F159" s="7"/>
      <c r="G159" s="7"/>
      <c r="H159" s="69"/>
      <c r="I159" s="82"/>
      <c r="J159" s="82"/>
      <c r="K159" s="82"/>
      <c r="L159" s="69"/>
      <c r="M159" s="7"/>
      <c r="N159" s="7"/>
      <c r="O159" s="7"/>
      <c r="P159" s="7"/>
    </row>
    <row r="160" spans="1:16" ht="15.6" customHeight="1">
      <c r="A160" s="7"/>
      <c r="B160" s="7"/>
      <c r="C160" s="29"/>
      <c r="D160" s="7"/>
      <c r="E160" s="7"/>
      <c r="F160" s="7"/>
      <c r="G160" s="7"/>
      <c r="H160" s="69"/>
      <c r="I160" s="82"/>
      <c r="J160" s="82"/>
      <c r="K160" s="82"/>
      <c r="L160" s="69"/>
      <c r="M160" s="7"/>
      <c r="N160" s="7"/>
      <c r="O160" s="7"/>
      <c r="P160" s="7"/>
    </row>
    <row r="161" spans="1:16" ht="15.6" customHeight="1">
      <c r="A161" s="7"/>
      <c r="B161" s="7"/>
      <c r="C161" s="29"/>
      <c r="D161" s="7"/>
      <c r="E161" s="7"/>
      <c r="F161" s="7"/>
      <c r="G161" s="7"/>
      <c r="H161" s="69"/>
      <c r="I161" s="82"/>
      <c r="J161" s="82"/>
      <c r="K161" s="82"/>
      <c r="L161" s="69"/>
      <c r="M161" s="7"/>
      <c r="N161" s="7"/>
      <c r="O161" s="7"/>
      <c r="P161" s="7"/>
    </row>
    <row r="162" spans="1:16" ht="15.6" customHeight="1">
      <c r="A162" s="7"/>
      <c r="B162" s="7"/>
      <c r="C162" s="29"/>
      <c r="D162" s="7"/>
      <c r="E162" s="7"/>
      <c r="F162" s="7"/>
      <c r="G162" s="7"/>
      <c r="H162" s="69"/>
      <c r="I162" s="82"/>
      <c r="J162" s="82"/>
      <c r="K162" s="82"/>
      <c r="L162" s="69"/>
      <c r="M162" s="7"/>
      <c r="N162" s="7"/>
      <c r="O162" s="7"/>
      <c r="P162" s="7"/>
    </row>
    <row r="163" spans="1:16" ht="15.6" customHeight="1">
      <c r="A163" s="7"/>
      <c r="B163" s="7"/>
      <c r="C163" s="29"/>
      <c r="D163" s="7"/>
      <c r="E163" s="7"/>
      <c r="F163" s="7"/>
      <c r="G163" s="7"/>
      <c r="H163" s="69"/>
      <c r="I163" s="82"/>
      <c r="J163" s="82"/>
      <c r="K163" s="82"/>
      <c r="L163" s="69"/>
      <c r="M163" s="7"/>
      <c r="N163" s="7"/>
      <c r="O163" s="7"/>
      <c r="P163" s="7"/>
    </row>
    <row r="164" spans="1:16" ht="15.6" customHeight="1">
      <c r="A164" s="7"/>
      <c r="B164" s="7"/>
      <c r="C164" s="29"/>
      <c r="D164" s="7"/>
      <c r="E164" s="7"/>
      <c r="F164" s="7"/>
      <c r="G164" s="7"/>
      <c r="H164" s="69"/>
      <c r="I164" s="82"/>
      <c r="J164" s="82"/>
      <c r="K164" s="82"/>
      <c r="L164" s="69"/>
      <c r="M164" s="7"/>
      <c r="N164" s="7"/>
      <c r="O164" s="7"/>
      <c r="P164" s="7"/>
    </row>
    <row r="165" spans="1:16" ht="15.6" customHeight="1">
      <c r="A165" s="7"/>
      <c r="B165" s="7"/>
      <c r="C165" s="29"/>
      <c r="D165" s="7"/>
      <c r="E165" s="7"/>
      <c r="F165" s="7"/>
      <c r="G165" s="7"/>
      <c r="H165" s="69"/>
      <c r="I165" s="82"/>
      <c r="J165" s="82"/>
      <c r="K165" s="82"/>
      <c r="L165" s="69"/>
      <c r="M165" s="7"/>
      <c r="N165" s="7"/>
      <c r="O165" s="7"/>
      <c r="P165" s="7"/>
    </row>
    <row r="166" spans="1:16" ht="15.6" customHeight="1">
      <c r="A166" s="7"/>
      <c r="B166" s="7"/>
      <c r="C166" s="29"/>
      <c r="D166" s="7"/>
      <c r="E166" s="7"/>
      <c r="F166" s="7"/>
      <c r="G166" s="7"/>
      <c r="H166" s="69"/>
      <c r="I166" s="82"/>
      <c r="J166" s="82"/>
      <c r="K166" s="82"/>
      <c r="L166" s="69"/>
      <c r="M166" s="7"/>
      <c r="N166" s="7"/>
      <c r="O166" s="7"/>
      <c r="P166" s="7"/>
    </row>
    <row r="167" spans="1:16" ht="15.6" customHeight="1">
      <c r="A167" s="7"/>
      <c r="B167" s="7"/>
      <c r="C167" s="29"/>
      <c r="D167" s="7"/>
      <c r="E167" s="7"/>
      <c r="F167" s="7"/>
      <c r="G167" s="7"/>
      <c r="H167" s="69"/>
      <c r="I167" s="82"/>
      <c r="J167" s="82"/>
      <c r="K167" s="82"/>
      <c r="L167" s="69"/>
      <c r="M167" s="7"/>
      <c r="N167" s="7"/>
      <c r="O167" s="7"/>
      <c r="P167" s="7"/>
    </row>
    <row r="168" spans="1:16" ht="15.6" customHeight="1">
      <c r="A168" s="7"/>
      <c r="B168" s="7"/>
      <c r="C168" s="29"/>
      <c r="D168" s="7"/>
      <c r="E168" s="7"/>
      <c r="F168" s="7"/>
      <c r="G168" s="7"/>
      <c r="H168" s="69"/>
      <c r="I168" s="82"/>
      <c r="J168" s="82"/>
      <c r="K168" s="82"/>
      <c r="L168" s="69"/>
      <c r="M168" s="7"/>
      <c r="N168" s="7"/>
      <c r="O168" s="7"/>
      <c r="P168" s="7"/>
    </row>
    <row r="169" spans="1:16" ht="15.6" customHeight="1">
      <c r="A169" s="7"/>
      <c r="B169" s="7"/>
      <c r="C169" s="29"/>
      <c r="D169" s="7"/>
      <c r="E169" s="7"/>
      <c r="F169" s="7"/>
      <c r="G169" s="7"/>
      <c r="H169" s="69"/>
      <c r="I169" s="82"/>
      <c r="J169" s="82"/>
      <c r="K169" s="82"/>
      <c r="L169" s="69"/>
      <c r="M169" s="7"/>
      <c r="N169" s="7"/>
      <c r="O169" s="7"/>
      <c r="P169" s="7"/>
    </row>
    <row r="170" spans="1:16" ht="15.6" customHeight="1">
      <c r="A170" s="7"/>
      <c r="B170" s="7"/>
      <c r="C170" s="29"/>
      <c r="D170" s="7"/>
      <c r="E170" s="7"/>
      <c r="F170" s="7"/>
      <c r="G170" s="7"/>
      <c r="H170" s="69"/>
      <c r="I170" s="82"/>
      <c r="J170" s="82"/>
      <c r="K170" s="82"/>
      <c r="L170" s="69"/>
      <c r="M170" s="7"/>
      <c r="N170" s="7"/>
      <c r="O170" s="7"/>
      <c r="P170" s="7"/>
    </row>
    <row r="171" spans="1:16" ht="15.6" customHeight="1">
      <c r="A171" s="7"/>
      <c r="B171" s="7"/>
      <c r="C171" s="29"/>
      <c r="D171" s="7"/>
      <c r="E171" s="7"/>
      <c r="F171" s="7"/>
      <c r="G171" s="7"/>
      <c r="H171" s="69"/>
      <c r="I171" s="82"/>
      <c r="J171" s="82"/>
      <c r="K171" s="82"/>
      <c r="L171" s="69"/>
      <c r="M171" s="7"/>
      <c r="N171" s="7"/>
      <c r="O171" s="7"/>
      <c r="P171" s="7"/>
    </row>
    <row r="172" spans="1:16" ht="15.6" customHeight="1">
      <c r="A172" s="7"/>
      <c r="B172" s="7"/>
      <c r="C172" s="29"/>
      <c r="D172" s="7"/>
      <c r="E172" s="7"/>
      <c r="F172" s="7"/>
      <c r="G172" s="7"/>
      <c r="H172" s="69"/>
      <c r="I172" s="82"/>
      <c r="J172" s="82"/>
      <c r="K172" s="82"/>
      <c r="L172" s="69"/>
      <c r="M172" s="7"/>
      <c r="N172" s="7"/>
      <c r="O172" s="7"/>
      <c r="P172" s="7"/>
    </row>
    <row r="173" spans="1:16" ht="15.6" customHeight="1">
      <c r="A173" s="7"/>
      <c r="B173" s="7"/>
      <c r="C173" s="29"/>
      <c r="D173" s="7"/>
      <c r="E173" s="7"/>
      <c r="F173" s="7"/>
      <c r="G173" s="7"/>
      <c r="H173" s="69"/>
      <c r="I173" s="82"/>
      <c r="J173" s="82"/>
      <c r="K173" s="82"/>
      <c r="L173" s="69"/>
      <c r="M173" s="7"/>
      <c r="N173" s="7"/>
      <c r="O173" s="7"/>
      <c r="P173" s="7"/>
    </row>
    <row r="174" spans="1:16" ht="15.6" customHeight="1">
      <c r="A174" s="7"/>
      <c r="B174" s="7"/>
      <c r="C174" s="29"/>
      <c r="D174" s="7"/>
      <c r="E174" s="7"/>
      <c r="F174" s="7"/>
      <c r="G174" s="7"/>
      <c r="H174" s="69"/>
      <c r="I174" s="82"/>
      <c r="J174" s="82"/>
      <c r="K174" s="82"/>
      <c r="L174" s="69"/>
      <c r="M174" s="7"/>
      <c r="N174" s="7"/>
      <c r="O174" s="7"/>
      <c r="P174" s="7"/>
    </row>
    <row r="175" spans="1:16" ht="15.6" customHeight="1">
      <c r="A175" s="7"/>
      <c r="B175" s="7"/>
      <c r="C175" s="29"/>
      <c r="D175" s="7"/>
      <c r="E175" s="7"/>
      <c r="F175" s="7"/>
      <c r="G175" s="7"/>
      <c r="H175" s="69"/>
      <c r="I175" s="82"/>
      <c r="J175" s="82"/>
      <c r="K175" s="82"/>
      <c r="L175" s="69"/>
      <c r="M175" s="7"/>
      <c r="N175" s="7"/>
      <c r="O175" s="7"/>
      <c r="P175" s="7"/>
    </row>
    <row r="176" spans="1:16" ht="15.6" customHeight="1">
      <c r="A176" s="7"/>
      <c r="B176" s="7"/>
      <c r="C176" s="29"/>
      <c r="D176" s="7"/>
      <c r="E176" s="7"/>
      <c r="F176" s="7"/>
      <c r="G176" s="7"/>
      <c r="H176" s="69"/>
      <c r="I176" s="82"/>
      <c r="J176" s="82"/>
      <c r="K176" s="82"/>
      <c r="L176" s="69"/>
      <c r="M176" s="7"/>
      <c r="N176" s="7"/>
      <c r="O176" s="7"/>
      <c r="P176" s="7"/>
    </row>
    <row r="177" spans="1:16" ht="15.6" customHeight="1">
      <c r="A177" s="7"/>
      <c r="B177" s="7"/>
      <c r="C177" s="29"/>
      <c r="D177" s="7"/>
      <c r="E177" s="7"/>
      <c r="F177" s="7"/>
      <c r="G177" s="7"/>
      <c r="H177" s="69"/>
      <c r="I177" s="82"/>
      <c r="J177" s="82"/>
      <c r="K177" s="82"/>
      <c r="L177" s="69"/>
      <c r="M177" s="7"/>
      <c r="N177" s="7"/>
      <c r="O177" s="7"/>
      <c r="P177" s="7"/>
    </row>
    <row r="178" spans="1:16" ht="15.6" customHeight="1">
      <c r="A178" s="7"/>
      <c r="B178" s="7"/>
      <c r="C178" s="29"/>
      <c r="D178" s="7"/>
      <c r="E178" s="7"/>
      <c r="F178" s="7"/>
      <c r="G178" s="7"/>
      <c r="H178" s="69"/>
      <c r="I178" s="82"/>
      <c r="J178" s="82"/>
      <c r="K178" s="82"/>
      <c r="L178" s="69"/>
      <c r="M178" s="7"/>
      <c r="N178" s="7"/>
      <c r="O178" s="7"/>
      <c r="P178" s="7"/>
    </row>
    <row r="179" spans="1:16" ht="15.6" customHeight="1">
      <c r="A179" s="7"/>
      <c r="B179" s="7"/>
      <c r="C179" s="29"/>
      <c r="D179" s="7"/>
      <c r="E179" s="7"/>
      <c r="F179" s="7"/>
      <c r="G179" s="7"/>
      <c r="H179" s="69"/>
      <c r="I179" s="82"/>
      <c r="J179" s="82"/>
      <c r="K179" s="82"/>
      <c r="L179" s="69"/>
      <c r="M179" s="7"/>
      <c r="N179" s="7"/>
      <c r="O179" s="7"/>
      <c r="P179" s="7"/>
    </row>
    <row r="180" spans="1:16" ht="15.6" customHeight="1">
      <c r="A180" s="7"/>
      <c r="B180" s="7"/>
      <c r="C180" s="29"/>
      <c r="D180" s="7"/>
      <c r="E180" s="7"/>
      <c r="F180" s="7"/>
      <c r="G180" s="7"/>
      <c r="H180" s="69"/>
      <c r="I180" s="82"/>
      <c r="J180" s="82"/>
      <c r="K180" s="82"/>
      <c r="L180" s="69"/>
      <c r="M180" s="7"/>
      <c r="N180" s="7"/>
      <c r="O180" s="7"/>
      <c r="P180" s="7"/>
    </row>
    <row r="181" spans="1:16" ht="15.6" customHeight="1">
      <c r="A181" s="7"/>
      <c r="B181" s="7"/>
      <c r="C181" s="29"/>
      <c r="D181" s="7"/>
      <c r="E181" s="7"/>
      <c r="F181" s="7"/>
      <c r="G181" s="7"/>
      <c r="H181" s="69"/>
      <c r="I181" s="82"/>
      <c r="J181" s="82"/>
      <c r="K181" s="82"/>
      <c r="L181" s="69"/>
      <c r="M181" s="7"/>
      <c r="N181" s="7"/>
      <c r="O181" s="7"/>
      <c r="P181" s="7"/>
    </row>
    <row r="182" spans="1:16" ht="15.6" customHeight="1">
      <c r="A182" s="7"/>
      <c r="B182" s="7"/>
      <c r="C182" s="29"/>
      <c r="D182" s="7"/>
      <c r="E182" s="7"/>
      <c r="F182" s="7"/>
      <c r="G182" s="7"/>
      <c r="H182" s="69"/>
      <c r="I182" s="82"/>
      <c r="J182" s="82"/>
      <c r="K182" s="82"/>
      <c r="L182" s="69"/>
      <c r="M182" s="7"/>
      <c r="N182" s="7"/>
      <c r="O182" s="7"/>
      <c r="P182" s="7"/>
    </row>
    <row r="183" spans="1:16" ht="15.6" customHeight="1">
      <c r="A183" s="7"/>
      <c r="B183" s="7"/>
      <c r="C183" s="29"/>
      <c r="D183" s="7"/>
      <c r="E183" s="7"/>
      <c r="F183" s="7"/>
      <c r="G183" s="7"/>
      <c r="H183" s="69"/>
      <c r="I183" s="82"/>
      <c r="J183" s="82"/>
      <c r="K183" s="82"/>
      <c r="L183" s="69"/>
      <c r="M183" s="7"/>
      <c r="N183" s="7"/>
      <c r="O183" s="7"/>
      <c r="P183" s="7"/>
    </row>
    <row r="184" spans="1:16" ht="15.6" customHeight="1">
      <c r="A184" s="7"/>
      <c r="B184" s="7"/>
      <c r="C184" s="29"/>
      <c r="D184" s="7"/>
      <c r="E184" s="7"/>
      <c r="F184" s="7"/>
      <c r="G184" s="7"/>
      <c r="H184" s="69"/>
      <c r="I184" s="82"/>
      <c r="J184" s="82"/>
      <c r="K184" s="82"/>
      <c r="L184" s="69"/>
      <c r="M184" s="7"/>
      <c r="N184" s="7"/>
      <c r="O184" s="7"/>
      <c r="P184" s="7"/>
    </row>
    <row r="185" spans="1:16" ht="15.6" customHeight="1">
      <c r="A185" s="7"/>
      <c r="B185" s="7"/>
      <c r="C185" s="29"/>
      <c r="D185" s="7"/>
      <c r="E185" s="7"/>
      <c r="F185" s="7"/>
      <c r="G185" s="7"/>
      <c r="H185" s="69"/>
      <c r="I185" s="82"/>
      <c r="J185" s="82"/>
      <c r="K185" s="82"/>
      <c r="L185" s="69"/>
      <c r="M185" s="7"/>
      <c r="N185" s="7"/>
      <c r="O185" s="7"/>
      <c r="P185" s="7"/>
    </row>
    <row r="186" spans="1:16" ht="15.6" customHeight="1">
      <c r="A186" s="7"/>
      <c r="B186" s="7"/>
      <c r="C186" s="29"/>
      <c r="D186" s="7"/>
      <c r="E186" s="7"/>
      <c r="F186" s="7"/>
      <c r="G186" s="7"/>
      <c r="H186" s="69"/>
      <c r="I186" s="82"/>
      <c r="J186" s="82"/>
      <c r="K186" s="82"/>
      <c r="L186" s="69"/>
      <c r="M186" s="7"/>
      <c r="N186" s="7"/>
      <c r="O186" s="7"/>
      <c r="P186" s="7"/>
    </row>
    <row r="187" spans="1:16" ht="15.6" customHeight="1">
      <c r="A187" s="7"/>
      <c r="B187" s="7"/>
      <c r="C187" s="29"/>
      <c r="D187" s="7"/>
      <c r="E187" s="7"/>
      <c r="F187" s="7"/>
      <c r="G187" s="7"/>
      <c r="H187" s="69"/>
      <c r="I187" s="82"/>
      <c r="J187" s="82"/>
      <c r="K187" s="82"/>
      <c r="L187" s="69"/>
      <c r="M187" s="7"/>
      <c r="N187" s="7"/>
      <c r="O187" s="7"/>
      <c r="P187" s="7"/>
    </row>
    <row r="188" spans="1:16" ht="15.6" customHeight="1">
      <c r="A188" s="7"/>
      <c r="B188" s="7"/>
      <c r="C188" s="29"/>
      <c r="D188" s="7"/>
      <c r="E188" s="7"/>
      <c r="F188" s="7"/>
      <c r="G188" s="7"/>
      <c r="H188" s="69"/>
      <c r="I188" s="82"/>
      <c r="J188" s="82"/>
      <c r="K188" s="82"/>
      <c r="L188" s="69"/>
      <c r="M188" s="7"/>
      <c r="N188" s="7"/>
      <c r="O188" s="7"/>
      <c r="P188" s="7"/>
    </row>
    <row r="189" spans="1:16" ht="15.6" customHeight="1">
      <c r="A189" s="7"/>
      <c r="B189" s="7"/>
      <c r="C189" s="29"/>
      <c r="D189" s="7"/>
      <c r="E189" s="7"/>
      <c r="F189" s="7"/>
      <c r="G189" s="7"/>
      <c r="H189" s="69"/>
      <c r="I189" s="82"/>
      <c r="J189" s="82"/>
      <c r="K189" s="82"/>
      <c r="L189" s="69"/>
      <c r="M189" s="7"/>
      <c r="N189" s="7"/>
      <c r="O189" s="7"/>
      <c r="P189" s="7"/>
    </row>
    <row r="190" spans="1:16" ht="15.6" customHeight="1">
      <c r="A190" s="7"/>
      <c r="B190" s="7"/>
      <c r="C190" s="29"/>
      <c r="D190" s="7"/>
      <c r="E190" s="7"/>
      <c r="F190" s="7"/>
      <c r="G190" s="7"/>
      <c r="H190" s="69"/>
      <c r="I190" s="82"/>
      <c r="J190" s="82"/>
      <c r="K190" s="82"/>
      <c r="L190" s="69"/>
      <c r="M190" s="7"/>
      <c r="N190" s="7"/>
      <c r="O190" s="7"/>
      <c r="P190" s="7"/>
    </row>
    <row r="191" spans="1:16" ht="15.6" customHeight="1">
      <c r="A191" s="7"/>
      <c r="B191" s="7"/>
      <c r="C191" s="29"/>
      <c r="D191" s="7"/>
      <c r="E191" s="7"/>
      <c r="F191" s="7"/>
      <c r="G191" s="7"/>
      <c r="H191" s="69"/>
      <c r="I191" s="82"/>
      <c r="J191" s="82"/>
      <c r="K191" s="82"/>
      <c r="L191" s="69"/>
      <c r="M191" s="7"/>
      <c r="N191" s="7"/>
      <c r="O191" s="7"/>
      <c r="P191" s="7"/>
    </row>
    <row r="192" spans="1:16" ht="15.6" customHeight="1">
      <c r="A192" s="7"/>
      <c r="B192" s="7"/>
      <c r="C192" s="29"/>
      <c r="D192" s="7"/>
      <c r="E192" s="7"/>
      <c r="F192" s="7"/>
      <c r="G192" s="7"/>
      <c r="H192" s="69"/>
      <c r="I192" s="82"/>
      <c r="J192" s="82"/>
      <c r="K192" s="82"/>
      <c r="L192" s="69"/>
      <c r="M192" s="7"/>
      <c r="N192" s="7"/>
      <c r="O192" s="7"/>
      <c r="P192" s="7"/>
    </row>
    <row r="193" spans="1:16" ht="15.6" customHeight="1">
      <c r="A193" s="7"/>
      <c r="B193" s="7"/>
      <c r="C193" s="29"/>
      <c r="D193" s="7"/>
      <c r="E193" s="7"/>
      <c r="F193" s="7"/>
      <c r="G193" s="7"/>
      <c r="H193" s="69"/>
      <c r="I193" s="82"/>
      <c r="J193" s="82"/>
      <c r="K193" s="82"/>
      <c r="L193" s="69"/>
      <c r="M193" s="7"/>
      <c r="N193" s="7"/>
      <c r="O193" s="7"/>
      <c r="P193" s="7"/>
    </row>
    <row r="194" spans="1:16" ht="15.6" customHeight="1">
      <c r="A194" s="7"/>
      <c r="B194" s="7"/>
      <c r="C194" s="29"/>
      <c r="D194" s="7"/>
      <c r="E194" s="7"/>
      <c r="F194" s="7"/>
      <c r="G194" s="7"/>
      <c r="H194" s="69"/>
      <c r="I194" s="82"/>
      <c r="J194" s="82"/>
      <c r="K194" s="82"/>
      <c r="L194" s="69"/>
      <c r="M194" s="7"/>
      <c r="N194" s="7"/>
      <c r="O194" s="7"/>
      <c r="P194" s="7"/>
    </row>
    <row r="195" spans="1:16" ht="15.6" customHeight="1">
      <c r="A195" s="7"/>
      <c r="B195" s="7"/>
      <c r="C195" s="29"/>
      <c r="D195" s="7"/>
      <c r="E195" s="7"/>
      <c r="F195" s="7"/>
      <c r="G195" s="7"/>
      <c r="H195" s="69"/>
      <c r="I195" s="82"/>
      <c r="J195" s="82"/>
      <c r="K195" s="82"/>
      <c r="L195" s="69"/>
      <c r="M195" s="7"/>
      <c r="N195" s="7"/>
      <c r="O195" s="7"/>
      <c r="P195" s="7"/>
    </row>
    <row r="196" spans="1:16" ht="15.6" customHeight="1">
      <c r="A196" s="7"/>
      <c r="B196" s="7"/>
      <c r="C196" s="29"/>
      <c r="D196" s="7"/>
      <c r="E196" s="7"/>
      <c r="F196" s="7"/>
      <c r="G196" s="7"/>
      <c r="H196" s="69"/>
      <c r="I196" s="82"/>
      <c r="J196" s="82"/>
      <c r="K196" s="82"/>
      <c r="L196" s="69"/>
      <c r="M196" s="7"/>
      <c r="N196" s="7"/>
      <c r="O196" s="7"/>
      <c r="P196" s="7"/>
    </row>
    <row r="197" spans="1:16" ht="15.6" customHeight="1">
      <c r="A197" s="7"/>
      <c r="B197" s="7"/>
      <c r="C197" s="29"/>
      <c r="D197" s="7"/>
      <c r="E197" s="7"/>
      <c r="F197" s="7"/>
      <c r="G197" s="7"/>
      <c r="H197" s="69"/>
      <c r="I197" s="82"/>
      <c r="J197" s="82"/>
      <c r="K197" s="82"/>
      <c r="L197" s="69"/>
      <c r="M197" s="7"/>
      <c r="N197" s="7"/>
      <c r="O197" s="7"/>
      <c r="P197" s="7"/>
    </row>
    <row r="198" spans="1:16" ht="15.6" customHeight="1">
      <c r="A198" s="7"/>
      <c r="B198" s="7"/>
      <c r="C198" s="29"/>
      <c r="D198" s="7"/>
      <c r="E198" s="7"/>
      <c r="F198" s="7"/>
      <c r="G198" s="7"/>
      <c r="H198" s="69"/>
      <c r="I198" s="82"/>
      <c r="J198" s="82"/>
      <c r="K198" s="82"/>
      <c r="L198" s="69"/>
      <c r="M198" s="7"/>
      <c r="N198" s="7"/>
      <c r="O198" s="7"/>
      <c r="P198" s="7"/>
    </row>
    <row r="199" spans="1:16" ht="15.6" customHeight="1">
      <c r="A199" s="7"/>
      <c r="B199" s="7"/>
      <c r="C199" s="29"/>
      <c r="D199" s="7"/>
      <c r="E199" s="7"/>
      <c r="F199" s="7"/>
      <c r="G199" s="7"/>
      <c r="H199" s="69"/>
      <c r="I199" s="82"/>
      <c r="J199" s="82"/>
      <c r="K199" s="82"/>
      <c r="L199" s="69"/>
      <c r="M199" s="7"/>
      <c r="N199" s="7"/>
      <c r="O199" s="7"/>
      <c r="P199" s="7"/>
    </row>
    <row r="200" spans="1:16" ht="15.6" customHeight="1">
      <c r="A200" s="7"/>
      <c r="B200" s="7"/>
      <c r="C200" s="29"/>
      <c r="D200" s="7"/>
      <c r="E200" s="7"/>
      <c r="F200" s="7"/>
      <c r="G200" s="7"/>
      <c r="H200" s="69"/>
      <c r="I200" s="82"/>
      <c r="J200" s="82"/>
      <c r="K200" s="82"/>
      <c r="L200" s="69"/>
      <c r="M200" s="7"/>
      <c r="N200" s="7"/>
      <c r="O200" s="7"/>
      <c r="P200" s="7"/>
    </row>
    <row r="201" spans="1:16" ht="15.6" customHeight="1">
      <c r="A201" s="7"/>
      <c r="B201" s="7"/>
      <c r="C201" s="29"/>
      <c r="D201" s="7"/>
      <c r="E201" s="7"/>
      <c r="F201" s="7"/>
      <c r="G201" s="7"/>
      <c r="H201" s="69"/>
      <c r="I201" s="82"/>
      <c r="J201" s="82"/>
      <c r="K201" s="82"/>
      <c r="L201" s="69"/>
      <c r="M201" s="7"/>
      <c r="N201" s="7"/>
      <c r="O201" s="7"/>
      <c r="P201" s="7"/>
    </row>
    <row r="202" spans="1:16" ht="15.6" customHeight="1">
      <c r="A202" s="7"/>
      <c r="B202" s="7"/>
      <c r="C202" s="29"/>
      <c r="D202" s="7"/>
      <c r="E202" s="7"/>
      <c r="F202" s="7"/>
      <c r="G202" s="7"/>
      <c r="H202" s="69"/>
      <c r="I202" s="82"/>
      <c r="J202" s="82"/>
      <c r="K202" s="82"/>
      <c r="L202" s="69"/>
      <c r="M202" s="7"/>
      <c r="N202" s="7"/>
      <c r="O202" s="7"/>
      <c r="P202" s="7"/>
    </row>
    <row r="203" spans="1:16" ht="15.6" customHeight="1">
      <c r="A203" s="7"/>
      <c r="B203" s="7"/>
      <c r="C203" s="29"/>
      <c r="D203" s="7"/>
      <c r="E203" s="7"/>
      <c r="F203" s="7"/>
      <c r="G203" s="7"/>
      <c r="H203" s="69"/>
      <c r="I203" s="82"/>
      <c r="J203" s="82"/>
      <c r="K203" s="82"/>
      <c r="L203" s="69"/>
      <c r="M203" s="7"/>
      <c r="N203" s="7"/>
      <c r="O203" s="7"/>
      <c r="P203" s="7"/>
    </row>
    <row r="204" spans="1:16" ht="15.6" customHeight="1">
      <c r="A204" s="7"/>
      <c r="B204" s="7"/>
      <c r="C204" s="29"/>
      <c r="D204" s="7"/>
      <c r="E204" s="7"/>
      <c r="F204" s="7"/>
      <c r="G204" s="7"/>
      <c r="H204" s="69"/>
      <c r="I204" s="82"/>
      <c r="J204" s="82"/>
      <c r="K204" s="82"/>
      <c r="L204" s="69"/>
      <c r="M204" s="7"/>
      <c r="N204" s="7"/>
      <c r="O204" s="7"/>
      <c r="P204" s="7"/>
    </row>
    <row r="205" spans="1:16" ht="15.6" customHeight="1">
      <c r="A205" s="7"/>
      <c r="B205" s="7"/>
      <c r="C205" s="29"/>
      <c r="D205" s="7"/>
      <c r="E205" s="7"/>
      <c r="F205" s="7"/>
      <c r="G205" s="7"/>
      <c r="H205" s="69"/>
      <c r="I205" s="82"/>
      <c r="J205" s="82"/>
      <c r="K205" s="82"/>
      <c r="L205" s="69"/>
      <c r="M205" s="7"/>
      <c r="N205" s="7"/>
      <c r="O205" s="7"/>
      <c r="P205" s="7"/>
    </row>
    <row r="206" spans="1:16" ht="15.6" customHeight="1">
      <c r="A206" s="7"/>
      <c r="B206" s="7"/>
      <c r="C206" s="29"/>
      <c r="D206" s="7"/>
      <c r="E206" s="7"/>
      <c r="F206" s="7"/>
      <c r="G206" s="7"/>
      <c r="H206" s="69"/>
      <c r="I206" s="82"/>
      <c r="J206" s="82"/>
      <c r="K206" s="82"/>
      <c r="L206" s="69"/>
      <c r="M206" s="7"/>
      <c r="N206" s="7"/>
      <c r="O206" s="7"/>
      <c r="P206" s="7"/>
    </row>
    <row r="207" spans="1:16" ht="15.6" customHeight="1">
      <c r="A207" s="7"/>
      <c r="B207" s="7"/>
      <c r="C207" s="29"/>
      <c r="D207" s="7"/>
      <c r="E207" s="7"/>
      <c r="F207" s="7"/>
      <c r="G207" s="7"/>
      <c r="H207" s="69"/>
      <c r="I207" s="82"/>
      <c r="J207" s="82"/>
      <c r="K207" s="82"/>
      <c r="L207" s="69"/>
      <c r="M207" s="7"/>
      <c r="N207" s="7"/>
      <c r="O207" s="7"/>
      <c r="P207" s="7"/>
    </row>
    <row r="208" spans="1:16" ht="15.6" customHeight="1">
      <c r="A208" s="7"/>
      <c r="B208" s="7"/>
      <c r="C208" s="29"/>
      <c r="D208" s="7"/>
      <c r="E208" s="7"/>
      <c r="F208" s="7"/>
      <c r="G208" s="7"/>
      <c r="H208" s="69"/>
      <c r="I208" s="82"/>
      <c r="J208" s="82"/>
      <c r="K208" s="82"/>
      <c r="L208" s="69"/>
      <c r="M208" s="7"/>
      <c r="N208" s="7"/>
      <c r="O208" s="7"/>
      <c r="P208" s="7"/>
    </row>
    <row r="209" spans="1:16" ht="15.6" customHeight="1">
      <c r="A209" s="7"/>
      <c r="B209" s="7"/>
      <c r="C209" s="29"/>
      <c r="D209" s="7"/>
      <c r="E209" s="7"/>
      <c r="F209" s="7"/>
      <c r="G209" s="7"/>
      <c r="H209" s="69"/>
      <c r="I209" s="82"/>
      <c r="J209" s="82"/>
      <c r="K209" s="82"/>
      <c r="L209" s="69"/>
      <c r="M209" s="7"/>
      <c r="N209" s="7"/>
      <c r="O209" s="7"/>
      <c r="P209" s="7"/>
    </row>
    <row r="210" spans="1:16" ht="15.6" customHeight="1">
      <c r="A210" s="7"/>
      <c r="B210" s="7"/>
      <c r="C210" s="29"/>
      <c r="D210" s="7"/>
      <c r="E210" s="7"/>
      <c r="F210" s="7"/>
      <c r="G210" s="7"/>
      <c r="H210" s="69"/>
      <c r="I210" s="82"/>
      <c r="J210" s="82"/>
      <c r="K210" s="82"/>
      <c r="L210" s="69"/>
      <c r="M210" s="7"/>
      <c r="N210" s="7"/>
      <c r="O210" s="7"/>
      <c r="P210" s="7"/>
    </row>
    <row r="211" spans="1:16" ht="15.6" customHeight="1">
      <c r="A211" s="7"/>
      <c r="B211" s="7"/>
      <c r="C211" s="29"/>
      <c r="D211" s="7"/>
      <c r="E211" s="7"/>
      <c r="F211" s="7"/>
      <c r="G211" s="7"/>
      <c r="H211" s="69"/>
      <c r="I211" s="82"/>
      <c r="J211" s="82"/>
      <c r="K211" s="82"/>
      <c r="L211" s="69"/>
      <c r="M211" s="7"/>
      <c r="N211" s="7"/>
      <c r="O211" s="7"/>
      <c r="P211" s="7"/>
    </row>
    <row r="212" spans="1:16" ht="15.6" customHeight="1">
      <c r="A212" s="7"/>
      <c r="B212" s="7"/>
      <c r="C212" s="29"/>
      <c r="D212" s="7"/>
      <c r="E212" s="7"/>
      <c r="F212" s="7"/>
      <c r="G212" s="7"/>
      <c r="H212" s="69"/>
      <c r="I212" s="82"/>
      <c r="J212" s="82"/>
      <c r="K212" s="82"/>
      <c r="L212" s="69"/>
      <c r="M212" s="7"/>
      <c r="N212" s="7"/>
      <c r="O212" s="7"/>
      <c r="P212" s="7"/>
    </row>
    <row r="213" spans="1:16" ht="15.6" customHeight="1">
      <c r="A213" s="7"/>
      <c r="B213" s="7"/>
      <c r="C213" s="29"/>
      <c r="D213" s="7"/>
      <c r="E213" s="7"/>
      <c r="F213" s="7"/>
      <c r="G213" s="7"/>
      <c r="H213" s="69"/>
      <c r="I213" s="82"/>
      <c r="J213" s="82"/>
      <c r="K213" s="82"/>
      <c r="L213" s="69"/>
      <c r="M213" s="7"/>
      <c r="N213" s="7"/>
      <c r="O213" s="7"/>
      <c r="P213" s="7"/>
    </row>
    <row r="214" spans="1:16" ht="15.6" customHeight="1">
      <c r="A214" s="7"/>
      <c r="B214" s="7"/>
      <c r="C214" s="29"/>
      <c r="D214" s="7"/>
      <c r="E214" s="7"/>
      <c r="F214" s="7"/>
      <c r="G214" s="7"/>
      <c r="H214" s="69"/>
      <c r="I214" s="82"/>
      <c r="J214" s="82"/>
      <c r="K214" s="82"/>
      <c r="L214" s="69"/>
      <c r="M214" s="7"/>
      <c r="N214" s="7"/>
      <c r="O214" s="7"/>
      <c r="P214" s="7"/>
    </row>
    <row r="215" spans="1:16" ht="15.6" customHeight="1">
      <c r="A215" s="7"/>
      <c r="B215" s="7"/>
      <c r="C215" s="29"/>
      <c r="D215" s="7"/>
      <c r="E215" s="7"/>
      <c r="F215" s="7"/>
      <c r="G215" s="7"/>
      <c r="H215" s="69"/>
      <c r="I215" s="82"/>
      <c r="J215" s="82"/>
      <c r="K215" s="82"/>
      <c r="L215" s="69"/>
      <c r="M215" s="7"/>
      <c r="N215" s="7"/>
      <c r="O215" s="7"/>
      <c r="P215" s="7"/>
    </row>
    <row r="216" spans="1:16" ht="15.6" customHeight="1">
      <c r="A216" s="7"/>
      <c r="B216" s="7"/>
      <c r="C216" s="29"/>
      <c r="D216" s="7"/>
      <c r="E216" s="7"/>
      <c r="F216" s="7"/>
      <c r="G216" s="7"/>
      <c r="H216" s="69"/>
      <c r="I216" s="82"/>
      <c r="J216" s="82"/>
      <c r="K216" s="82"/>
      <c r="L216" s="69"/>
      <c r="M216" s="7"/>
      <c r="N216" s="7"/>
      <c r="O216" s="7"/>
      <c r="P216" s="7"/>
    </row>
    <row r="217" spans="1:16" ht="15.6" customHeight="1">
      <c r="A217" s="7"/>
      <c r="B217" s="7"/>
      <c r="C217" s="29"/>
      <c r="D217" s="7"/>
      <c r="E217" s="7"/>
      <c r="F217" s="7"/>
      <c r="G217" s="7"/>
      <c r="H217" s="69"/>
      <c r="I217" s="82"/>
      <c r="J217" s="82"/>
      <c r="K217" s="82"/>
      <c r="L217" s="69"/>
      <c r="M217" s="7"/>
      <c r="N217" s="7"/>
      <c r="O217" s="7"/>
      <c r="P217" s="7"/>
    </row>
    <row r="218" spans="1:16" ht="15.6" customHeight="1">
      <c r="A218" s="7"/>
      <c r="B218" s="7"/>
      <c r="C218" s="29"/>
      <c r="D218" s="7"/>
      <c r="E218" s="7"/>
      <c r="F218" s="7"/>
      <c r="G218" s="7"/>
      <c r="H218" s="69"/>
      <c r="I218" s="82"/>
      <c r="J218" s="82"/>
      <c r="K218" s="82"/>
      <c r="L218" s="69"/>
      <c r="M218" s="7"/>
      <c r="N218" s="7"/>
      <c r="O218" s="7"/>
      <c r="P218" s="7"/>
    </row>
    <row r="219" spans="1:16" ht="15.6" customHeight="1">
      <c r="A219" s="7"/>
      <c r="B219" s="7"/>
      <c r="C219" s="29"/>
      <c r="D219" s="7"/>
      <c r="E219" s="7"/>
      <c r="F219" s="7"/>
      <c r="G219" s="7"/>
      <c r="H219" s="69"/>
      <c r="I219" s="82"/>
      <c r="J219" s="82"/>
      <c r="K219" s="82"/>
      <c r="L219" s="69"/>
      <c r="M219" s="7"/>
      <c r="N219" s="7"/>
      <c r="O219" s="7"/>
      <c r="P219" s="7"/>
    </row>
    <row r="220" spans="1:16" ht="15.6" customHeight="1">
      <c r="A220" s="7"/>
      <c r="B220" s="7"/>
      <c r="C220" s="29"/>
      <c r="D220" s="7"/>
      <c r="E220" s="7"/>
      <c r="F220" s="7"/>
      <c r="G220" s="7"/>
      <c r="H220" s="69"/>
      <c r="I220" s="82"/>
      <c r="J220" s="82"/>
      <c r="K220" s="82"/>
      <c r="L220" s="69"/>
      <c r="M220" s="7"/>
      <c r="N220" s="7"/>
      <c r="O220" s="7"/>
      <c r="P220" s="7"/>
    </row>
    <row r="221" spans="1:16" ht="15.6" customHeight="1">
      <c r="A221" s="7"/>
      <c r="B221" s="7"/>
      <c r="C221" s="29"/>
      <c r="D221" s="7"/>
      <c r="E221" s="7"/>
      <c r="F221" s="7"/>
      <c r="G221" s="7"/>
      <c r="H221" s="69"/>
      <c r="I221" s="82"/>
      <c r="J221" s="82"/>
      <c r="K221" s="82"/>
      <c r="L221" s="69"/>
      <c r="M221" s="7"/>
      <c r="N221" s="7"/>
      <c r="O221" s="7"/>
      <c r="P221" s="7"/>
    </row>
    <row r="222" spans="1:16" ht="15.6" customHeight="1">
      <c r="A222" s="7"/>
      <c r="B222" s="7"/>
      <c r="C222" s="29"/>
      <c r="D222" s="7"/>
      <c r="E222" s="7"/>
      <c r="F222" s="7"/>
      <c r="G222" s="7"/>
      <c r="H222" s="69"/>
      <c r="I222" s="82"/>
      <c r="J222" s="82"/>
      <c r="K222" s="82"/>
      <c r="L222" s="69"/>
      <c r="M222" s="7"/>
      <c r="N222" s="7"/>
      <c r="O222" s="7"/>
      <c r="P222" s="7"/>
    </row>
    <row r="223" spans="1:16" ht="15.6" customHeight="1">
      <c r="A223" s="7"/>
      <c r="B223" s="7"/>
      <c r="C223" s="29"/>
      <c r="D223" s="7"/>
      <c r="E223" s="7"/>
      <c r="F223" s="7"/>
      <c r="G223" s="7"/>
      <c r="H223" s="69"/>
      <c r="I223" s="82"/>
      <c r="J223" s="82"/>
      <c r="K223" s="82"/>
      <c r="L223" s="69"/>
      <c r="M223" s="7"/>
      <c r="N223" s="7"/>
      <c r="O223" s="7"/>
      <c r="P223" s="7"/>
    </row>
    <row r="224" spans="1:16" ht="15.6" customHeight="1">
      <c r="A224" s="7"/>
      <c r="B224" s="7"/>
      <c r="C224" s="29"/>
      <c r="D224" s="7"/>
      <c r="E224" s="7"/>
      <c r="F224" s="7"/>
      <c r="G224" s="7"/>
      <c r="H224" s="69"/>
      <c r="I224" s="82"/>
      <c r="J224" s="82"/>
      <c r="K224" s="82"/>
      <c r="L224" s="69"/>
      <c r="M224" s="7"/>
      <c r="N224" s="7"/>
      <c r="O224" s="7"/>
      <c r="P224" s="7"/>
    </row>
    <row r="225" spans="1:16" ht="15.6" customHeight="1">
      <c r="A225" s="7"/>
      <c r="B225" s="7"/>
      <c r="C225" s="29"/>
      <c r="D225" s="7"/>
      <c r="E225" s="7"/>
      <c r="F225" s="7"/>
      <c r="G225" s="7"/>
      <c r="H225" s="69"/>
      <c r="I225" s="82"/>
      <c r="J225" s="82"/>
      <c r="K225" s="82"/>
      <c r="L225" s="69"/>
      <c r="M225" s="7"/>
      <c r="N225" s="7"/>
      <c r="O225" s="7"/>
      <c r="P225" s="7"/>
    </row>
    <row r="226" spans="1:16" ht="15.6" customHeight="1">
      <c r="A226" s="7"/>
      <c r="B226" s="7"/>
      <c r="C226" s="29"/>
      <c r="D226" s="7"/>
      <c r="E226" s="7"/>
      <c r="F226" s="7"/>
      <c r="G226" s="7"/>
      <c r="H226" s="69"/>
      <c r="I226" s="82"/>
      <c r="J226" s="82"/>
      <c r="K226" s="82"/>
      <c r="L226" s="69"/>
      <c r="M226" s="7"/>
      <c r="N226" s="7"/>
      <c r="O226" s="7"/>
      <c r="P226" s="7"/>
    </row>
    <row r="227" spans="1:16" ht="15.6" customHeight="1">
      <c r="A227" s="7"/>
      <c r="B227" s="7"/>
      <c r="C227" s="29"/>
      <c r="D227" s="7"/>
      <c r="E227" s="7"/>
      <c r="F227" s="7"/>
      <c r="G227" s="7"/>
      <c r="H227" s="69"/>
      <c r="I227" s="82"/>
      <c r="J227" s="82"/>
      <c r="K227" s="82"/>
      <c r="L227" s="69"/>
      <c r="M227" s="7"/>
      <c r="N227" s="7"/>
      <c r="O227" s="7"/>
      <c r="P227" s="7"/>
    </row>
    <row r="228" spans="1:16" ht="15.6" customHeight="1">
      <c r="A228" s="7"/>
      <c r="B228" s="7"/>
      <c r="C228" s="29"/>
      <c r="D228" s="7"/>
      <c r="E228" s="7"/>
      <c r="F228" s="7"/>
      <c r="G228" s="7"/>
      <c r="H228" s="69"/>
      <c r="I228" s="82"/>
      <c r="J228" s="82"/>
      <c r="K228" s="82"/>
      <c r="L228" s="69"/>
      <c r="M228" s="7"/>
      <c r="N228" s="7"/>
      <c r="O228" s="7"/>
      <c r="P228" s="7"/>
    </row>
    <row r="229" spans="1:16" ht="15.6" customHeight="1">
      <c r="A229" s="7"/>
      <c r="B229" s="7"/>
      <c r="C229" s="29"/>
      <c r="D229" s="7"/>
      <c r="E229" s="7"/>
      <c r="F229" s="7"/>
      <c r="G229" s="7"/>
      <c r="H229" s="69"/>
      <c r="I229" s="82"/>
      <c r="J229" s="82"/>
      <c r="K229" s="82"/>
      <c r="L229" s="69"/>
      <c r="M229" s="7"/>
      <c r="N229" s="7"/>
      <c r="O229" s="7"/>
      <c r="P229" s="7"/>
    </row>
    <row r="230" spans="1:16" ht="15.6" customHeight="1">
      <c r="A230" s="7"/>
      <c r="B230" s="7"/>
      <c r="C230" s="29"/>
      <c r="D230" s="7"/>
      <c r="E230" s="7"/>
      <c r="F230" s="7"/>
      <c r="G230" s="7"/>
      <c r="H230" s="69"/>
      <c r="I230" s="82"/>
      <c r="J230" s="82"/>
      <c r="K230" s="82"/>
      <c r="L230" s="69"/>
      <c r="M230" s="7"/>
      <c r="N230" s="7"/>
      <c r="O230" s="7"/>
      <c r="P230" s="7"/>
    </row>
    <row r="231" spans="1:16" ht="15.6" customHeight="1">
      <c r="A231" s="7"/>
      <c r="B231" s="7"/>
      <c r="C231" s="29"/>
      <c r="D231" s="7"/>
      <c r="E231" s="7"/>
      <c r="F231" s="7"/>
      <c r="G231" s="7"/>
      <c r="H231" s="69"/>
      <c r="I231" s="82"/>
      <c r="J231" s="82"/>
      <c r="K231" s="82"/>
      <c r="L231" s="69"/>
      <c r="M231" s="7"/>
      <c r="N231" s="7"/>
      <c r="O231" s="7"/>
      <c r="P231" s="7"/>
    </row>
    <row r="232" spans="1:16" ht="15.6" customHeight="1">
      <c r="A232" s="7"/>
      <c r="B232" s="7"/>
      <c r="C232" s="29"/>
      <c r="D232" s="7"/>
      <c r="E232" s="7"/>
      <c r="F232" s="7"/>
      <c r="G232" s="7"/>
      <c r="H232" s="69"/>
      <c r="I232" s="82"/>
      <c r="J232" s="82"/>
      <c r="K232" s="82"/>
      <c r="L232" s="69"/>
      <c r="M232" s="7"/>
      <c r="N232" s="7"/>
      <c r="O232" s="7"/>
      <c r="P232" s="7"/>
    </row>
    <row r="233" spans="1:16" ht="15.6" customHeight="1">
      <c r="A233" s="7"/>
      <c r="B233" s="7"/>
      <c r="C233" s="29"/>
      <c r="D233" s="7"/>
      <c r="E233" s="7"/>
      <c r="F233" s="7"/>
      <c r="G233" s="7"/>
      <c r="H233" s="69"/>
      <c r="I233" s="82"/>
      <c r="J233" s="82"/>
      <c r="K233" s="82"/>
      <c r="L233" s="69"/>
      <c r="M233" s="7"/>
      <c r="N233" s="7"/>
      <c r="O233" s="7"/>
      <c r="P233" s="7"/>
    </row>
    <row r="234" spans="1:16" ht="15.6" customHeight="1">
      <c r="A234" s="7"/>
      <c r="B234" s="7"/>
      <c r="C234" s="29"/>
      <c r="D234" s="7"/>
      <c r="E234" s="7"/>
      <c r="F234" s="7"/>
      <c r="G234" s="7"/>
      <c r="H234" s="69"/>
      <c r="I234" s="82"/>
      <c r="J234" s="82"/>
      <c r="K234" s="82"/>
      <c r="L234" s="69"/>
      <c r="M234" s="7"/>
      <c r="N234" s="7"/>
      <c r="O234" s="7"/>
      <c r="P234" s="7"/>
    </row>
    <row r="235" spans="1:16" ht="15.6" customHeight="1">
      <c r="A235" s="7"/>
      <c r="B235" s="7"/>
      <c r="C235" s="29"/>
      <c r="D235" s="7"/>
      <c r="E235" s="7"/>
      <c r="F235" s="7"/>
      <c r="G235" s="7"/>
      <c r="H235" s="69"/>
      <c r="I235" s="82"/>
      <c r="J235" s="82"/>
      <c r="K235" s="82"/>
      <c r="L235" s="69"/>
      <c r="M235" s="7"/>
      <c r="N235" s="7"/>
      <c r="O235" s="7"/>
      <c r="P235" s="7"/>
    </row>
    <row r="236" spans="1:16" ht="15.6" customHeight="1">
      <c r="A236" s="7"/>
      <c r="B236" s="7"/>
      <c r="C236" s="29"/>
      <c r="D236" s="7"/>
      <c r="E236" s="7"/>
      <c r="F236" s="7"/>
      <c r="G236" s="7"/>
      <c r="H236" s="69"/>
      <c r="I236" s="82"/>
      <c r="J236" s="82"/>
      <c r="K236" s="82"/>
      <c r="L236" s="69"/>
      <c r="M236" s="7"/>
      <c r="N236" s="7"/>
      <c r="O236" s="7"/>
      <c r="P236" s="7"/>
    </row>
    <row r="237" spans="1:16" ht="15.6" customHeight="1">
      <c r="A237" s="7"/>
      <c r="B237" s="7"/>
      <c r="C237" s="29"/>
      <c r="D237" s="7"/>
      <c r="E237" s="7"/>
      <c r="F237" s="7"/>
      <c r="G237" s="7"/>
      <c r="H237" s="69"/>
      <c r="I237" s="82"/>
      <c r="J237" s="82"/>
      <c r="K237" s="82"/>
      <c r="L237" s="69"/>
      <c r="M237" s="7"/>
      <c r="N237" s="7"/>
      <c r="O237" s="7"/>
      <c r="P237" s="7"/>
    </row>
    <row r="238" spans="1:16" ht="15.6" customHeight="1">
      <c r="A238" s="7"/>
      <c r="B238" s="7"/>
      <c r="C238" s="29"/>
      <c r="D238" s="7"/>
      <c r="E238" s="7"/>
      <c r="F238" s="7"/>
      <c r="G238" s="7"/>
      <c r="H238" s="69"/>
      <c r="I238" s="82"/>
      <c r="J238" s="82"/>
      <c r="K238" s="82"/>
      <c r="L238" s="69"/>
      <c r="M238" s="7"/>
      <c r="N238" s="7"/>
      <c r="O238" s="7"/>
      <c r="P238" s="7"/>
    </row>
    <row r="239" spans="1:16" ht="15.6" customHeight="1">
      <c r="A239" s="7"/>
      <c r="B239" s="7"/>
      <c r="C239" s="29"/>
      <c r="D239" s="7"/>
      <c r="E239" s="7"/>
      <c r="F239" s="7"/>
      <c r="G239" s="7"/>
      <c r="H239" s="69"/>
      <c r="I239" s="82"/>
      <c r="J239" s="82"/>
      <c r="K239" s="82"/>
      <c r="L239" s="69"/>
      <c r="M239" s="7"/>
      <c r="N239" s="7"/>
      <c r="O239" s="7"/>
      <c r="P239" s="7"/>
    </row>
    <row r="240" spans="1:16" ht="15.6" customHeight="1">
      <c r="A240" s="7"/>
      <c r="B240" s="7"/>
      <c r="C240" s="29"/>
      <c r="D240" s="7"/>
      <c r="E240" s="7"/>
      <c r="F240" s="7"/>
      <c r="G240" s="7"/>
      <c r="H240" s="69"/>
      <c r="I240" s="82"/>
      <c r="J240" s="82"/>
      <c r="K240" s="82"/>
      <c r="L240" s="69"/>
      <c r="M240" s="7"/>
      <c r="N240" s="7"/>
      <c r="O240" s="7"/>
      <c r="P240" s="7"/>
    </row>
    <row r="241" spans="1:16" ht="15.6" customHeight="1">
      <c r="A241" s="7"/>
      <c r="B241" s="7"/>
      <c r="C241" s="29"/>
      <c r="D241" s="7"/>
      <c r="E241" s="7"/>
      <c r="F241" s="7"/>
      <c r="G241" s="7"/>
      <c r="H241" s="69"/>
      <c r="I241" s="82"/>
      <c r="J241" s="82"/>
      <c r="K241" s="82"/>
      <c r="L241" s="69"/>
      <c r="M241" s="7"/>
      <c r="N241" s="7"/>
      <c r="O241" s="7"/>
      <c r="P241" s="7"/>
    </row>
    <row r="242" spans="1:16" ht="15.6" customHeight="1">
      <c r="A242" s="7"/>
      <c r="B242" s="7"/>
      <c r="C242" s="29"/>
      <c r="D242" s="7"/>
      <c r="E242" s="7"/>
      <c r="F242" s="7"/>
      <c r="G242" s="7"/>
      <c r="H242" s="69"/>
      <c r="I242" s="82"/>
      <c r="J242" s="82"/>
      <c r="K242" s="82"/>
      <c r="L242" s="69"/>
      <c r="M242" s="7"/>
      <c r="N242" s="7"/>
      <c r="O242" s="7"/>
      <c r="P242" s="7"/>
    </row>
    <row r="243" spans="1:16" ht="15.6" customHeight="1">
      <c r="A243" s="7"/>
      <c r="B243" s="7"/>
      <c r="C243" s="29"/>
      <c r="D243" s="7"/>
      <c r="E243" s="7"/>
      <c r="F243" s="7"/>
      <c r="G243" s="7"/>
      <c r="H243" s="69"/>
      <c r="I243" s="82"/>
      <c r="J243" s="82"/>
      <c r="K243" s="82"/>
      <c r="L243" s="69"/>
      <c r="M243" s="7"/>
      <c r="N243" s="7"/>
      <c r="O243" s="7"/>
      <c r="P243" s="7"/>
    </row>
    <row r="244" spans="1:16" ht="15.6" customHeight="1">
      <c r="A244" s="7"/>
      <c r="B244" s="7"/>
      <c r="C244" s="29"/>
      <c r="D244" s="7"/>
      <c r="E244" s="7"/>
      <c r="F244" s="7"/>
      <c r="G244" s="7"/>
      <c r="H244" s="69"/>
      <c r="I244" s="82"/>
      <c r="J244" s="82"/>
      <c r="K244" s="82"/>
      <c r="L244" s="69"/>
      <c r="M244" s="7"/>
      <c r="N244" s="7"/>
      <c r="O244" s="7"/>
      <c r="P244" s="7"/>
    </row>
    <row r="245" spans="1:16" ht="15.6" customHeight="1">
      <c r="A245" s="7"/>
      <c r="B245" s="7"/>
      <c r="C245" s="29"/>
      <c r="D245" s="7"/>
      <c r="E245" s="7"/>
      <c r="F245" s="7"/>
      <c r="G245" s="7"/>
      <c r="H245" s="69"/>
      <c r="I245" s="82"/>
      <c r="J245" s="82"/>
      <c r="K245" s="82"/>
      <c r="L245" s="69"/>
      <c r="M245" s="7"/>
      <c r="N245" s="7"/>
      <c r="O245" s="7"/>
      <c r="P245" s="7"/>
    </row>
    <row r="246" spans="1:16" ht="15.6" customHeight="1">
      <c r="A246" s="7"/>
      <c r="B246" s="7"/>
      <c r="C246" s="29"/>
      <c r="D246" s="7"/>
      <c r="E246" s="7"/>
      <c r="F246" s="7"/>
      <c r="G246" s="7"/>
      <c r="H246" s="69"/>
      <c r="I246" s="82"/>
      <c r="J246" s="82"/>
      <c r="K246" s="82"/>
      <c r="L246" s="69"/>
      <c r="M246" s="7"/>
      <c r="N246" s="7"/>
      <c r="O246" s="7"/>
      <c r="P246" s="7"/>
    </row>
    <row r="247" spans="1:16" ht="15.6" customHeight="1">
      <c r="A247" s="7"/>
      <c r="B247" s="7"/>
      <c r="C247" s="29"/>
      <c r="D247" s="7"/>
      <c r="E247" s="7"/>
      <c r="F247" s="7"/>
      <c r="G247" s="7"/>
      <c r="H247" s="69"/>
      <c r="I247" s="82"/>
      <c r="J247" s="82"/>
      <c r="K247" s="82"/>
      <c r="L247" s="69"/>
      <c r="M247" s="7"/>
      <c r="N247" s="7"/>
      <c r="O247" s="7"/>
      <c r="P247" s="7"/>
    </row>
    <row r="248" spans="1:16" ht="15.6" customHeight="1">
      <c r="A248" s="7"/>
      <c r="B248" s="7"/>
      <c r="C248" s="29"/>
      <c r="D248" s="7"/>
      <c r="E248" s="7"/>
      <c r="F248" s="7"/>
      <c r="G248" s="7"/>
      <c r="H248" s="69"/>
      <c r="I248" s="82"/>
      <c r="J248" s="82"/>
      <c r="K248" s="82"/>
      <c r="L248" s="69"/>
      <c r="M248" s="7"/>
      <c r="N248" s="7"/>
      <c r="O248" s="7"/>
      <c r="P248" s="7"/>
    </row>
    <row r="249" spans="1:16" ht="15.6" customHeight="1">
      <c r="A249" s="7"/>
      <c r="B249" s="7"/>
      <c r="C249" s="29"/>
      <c r="D249" s="7"/>
      <c r="E249" s="7"/>
      <c r="F249" s="7"/>
      <c r="G249" s="7"/>
      <c r="H249" s="69"/>
      <c r="I249" s="82"/>
      <c r="J249" s="82"/>
      <c r="K249" s="82"/>
      <c r="L249" s="69"/>
      <c r="M249" s="7"/>
      <c r="N249" s="7"/>
      <c r="O249" s="7"/>
      <c r="P249" s="7"/>
    </row>
    <row r="250" spans="1:16" ht="15.6" customHeight="1">
      <c r="A250" s="7"/>
      <c r="B250" s="7"/>
      <c r="C250" s="29"/>
      <c r="D250" s="7"/>
      <c r="E250" s="7"/>
      <c r="F250" s="7"/>
      <c r="G250" s="7"/>
      <c r="H250" s="69"/>
      <c r="I250" s="82"/>
      <c r="J250" s="82"/>
      <c r="K250" s="82"/>
      <c r="L250" s="69"/>
      <c r="M250" s="7"/>
      <c r="N250" s="7"/>
      <c r="O250" s="7"/>
      <c r="P250" s="7"/>
    </row>
    <row r="251" spans="1:16" ht="15.6" customHeight="1">
      <c r="A251" s="7"/>
      <c r="B251" s="7"/>
      <c r="C251" s="29"/>
      <c r="D251" s="7"/>
      <c r="E251" s="7"/>
      <c r="F251" s="7"/>
      <c r="G251" s="7"/>
      <c r="H251" s="69"/>
      <c r="I251" s="82"/>
      <c r="J251" s="82"/>
      <c r="K251" s="82"/>
      <c r="L251" s="69"/>
      <c r="M251" s="7"/>
      <c r="N251" s="7"/>
      <c r="O251" s="7"/>
      <c r="P251" s="7"/>
    </row>
    <row r="252" spans="1:16" ht="15.6" customHeight="1">
      <c r="A252" s="7"/>
      <c r="B252" s="7"/>
      <c r="C252" s="29"/>
      <c r="D252" s="7"/>
      <c r="E252" s="7"/>
      <c r="F252" s="7"/>
      <c r="G252" s="7"/>
      <c r="H252" s="69"/>
      <c r="I252" s="82"/>
      <c r="J252" s="82"/>
      <c r="K252" s="82"/>
      <c r="L252" s="69"/>
      <c r="M252" s="7"/>
      <c r="N252" s="7"/>
      <c r="O252" s="7"/>
      <c r="P252" s="7"/>
    </row>
    <row r="253" spans="1:16" ht="15.6" customHeight="1">
      <c r="A253" s="7"/>
      <c r="B253" s="7"/>
      <c r="C253" s="29"/>
      <c r="D253" s="7"/>
      <c r="E253" s="7"/>
      <c r="F253" s="7"/>
      <c r="G253" s="7"/>
      <c r="H253" s="69"/>
      <c r="I253" s="82"/>
      <c r="J253" s="82"/>
      <c r="K253" s="82"/>
      <c r="L253" s="69"/>
      <c r="M253" s="7"/>
      <c r="N253" s="7"/>
      <c r="O253" s="7"/>
      <c r="P253" s="7"/>
    </row>
    <row r="254" spans="1:16" ht="15.6" customHeight="1">
      <c r="A254" s="7"/>
      <c r="B254" s="7"/>
      <c r="C254" s="29"/>
      <c r="D254" s="7"/>
      <c r="E254" s="7"/>
      <c r="F254" s="7"/>
      <c r="G254" s="7"/>
      <c r="H254" s="69"/>
      <c r="I254" s="82"/>
      <c r="J254" s="82"/>
      <c r="K254" s="82"/>
      <c r="L254" s="69"/>
      <c r="M254" s="7"/>
      <c r="N254" s="7"/>
      <c r="O254" s="7"/>
      <c r="P254" s="7"/>
    </row>
    <row r="255" spans="1:16" ht="15.6" customHeight="1">
      <c r="A255" s="7"/>
      <c r="B255" s="7"/>
      <c r="C255" s="29"/>
      <c r="D255" s="7"/>
      <c r="E255" s="7"/>
      <c r="F255" s="7"/>
      <c r="G255" s="7"/>
      <c r="H255" s="69"/>
      <c r="I255" s="82"/>
      <c r="J255" s="82"/>
      <c r="K255" s="82"/>
      <c r="L255" s="69"/>
      <c r="M255" s="7"/>
      <c r="N255" s="7"/>
      <c r="O255" s="7"/>
      <c r="P255" s="7"/>
    </row>
    <row r="256" spans="1:16" ht="15.6" customHeight="1">
      <c r="A256" s="7"/>
      <c r="B256" s="7"/>
      <c r="C256" s="29"/>
      <c r="D256" s="7"/>
      <c r="E256" s="7"/>
      <c r="F256" s="7"/>
      <c r="G256" s="7"/>
      <c r="H256" s="69"/>
      <c r="I256" s="82"/>
      <c r="J256" s="82"/>
      <c r="K256" s="82"/>
      <c r="L256" s="69"/>
      <c r="M256" s="7"/>
      <c r="N256" s="7"/>
      <c r="O256" s="7"/>
      <c r="P256" s="7"/>
    </row>
    <row r="257" spans="1:16" ht="15.6" customHeight="1">
      <c r="A257" s="7"/>
      <c r="B257" s="7"/>
      <c r="C257" s="29"/>
      <c r="D257" s="7"/>
      <c r="E257" s="7"/>
      <c r="F257" s="7"/>
      <c r="G257" s="7"/>
      <c r="H257" s="69"/>
      <c r="I257" s="82"/>
      <c r="J257" s="82"/>
      <c r="K257" s="82"/>
      <c r="L257" s="69"/>
      <c r="M257" s="7"/>
      <c r="N257" s="7"/>
      <c r="O257" s="7"/>
      <c r="P257" s="7"/>
    </row>
    <row r="258" spans="1:16" ht="15.6" customHeight="1">
      <c r="A258" s="7"/>
      <c r="B258" s="7"/>
      <c r="C258" s="29"/>
      <c r="D258" s="7"/>
      <c r="E258" s="7"/>
      <c r="F258" s="7"/>
      <c r="G258" s="7"/>
      <c r="H258" s="69"/>
      <c r="I258" s="82"/>
      <c r="J258" s="82"/>
      <c r="K258" s="82"/>
      <c r="L258" s="69"/>
      <c r="M258" s="7"/>
      <c r="N258" s="7"/>
      <c r="O258" s="7"/>
      <c r="P258" s="7"/>
    </row>
    <row r="259" spans="1:16" ht="15.6" customHeight="1">
      <c r="A259" s="7"/>
      <c r="B259" s="7"/>
      <c r="C259" s="29"/>
      <c r="D259" s="7"/>
      <c r="E259" s="7"/>
      <c r="F259" s="7"/>
      <c r="G259" s="7"/>
      <c r="H259" s="69"/>
      <c r="I259" s="82"/>
      <c r="J259" s="82"/>
      <c r="K259" s="82"/>
      <c r="L259" s="69"/>
      <c r="M259" s="7"/>
      <c r="N259" s="7"/>
      <c r="O259" s="7"/>
      <c r="P259" s="7"/>
    </row>
    <row r="260" spans="1:16" ht="15.6" customHeight="1">
      <c r="A260" s="7"/>
      <c r="B260" s="7"/>
      <c r="C260" s="29"/>
      <c r="D260" s="7"/>
      <c r="E260" s="7"/>
      <c r="F260" s="7"/>
      <c r="G260" s="7"/>
      <c r="H260" s="69"/>
      <c r="I260" s="82"/>
      <c r="J260" s="82"/>
      <c r="K260" s="82"/>
      <c r="L260" s="69"/>
      <c r="M260" s="7"/>
      <c r="N260" s="7"/>
      <c r="O260" s="7"/>
      <c r="P260" s="7"/>
    </row>
    <row r="261" spans="1:16" ht="15.6" customHeight="1">
      <c r="A261" s="7"/>
      <c r="B261" s="7"/>
      <c r="C261" s="29"/>
      <c r="D261" s="7"/>
      <c r="E261" s="7"/>
      <c r="F261" s="7"/>
      <c r="G261" s="7"/>
      <c r="H261" s="69"/>
      <c r="I261" s="82"/>
      <c r="J261" s="82"/>
      <c r="K261" s="82"/>
      <c r="L261" s="69"/>
      <c r="M261" s="7"/>
      <c r="N261" s="7"/>
      <c r="O261" s="7"/>
      <c r="P261" s="7"/>
    </row>
    <row r="262" spans="1:16" ht="15.6" customHeight="1">
      <c r="A262" s="7"/>
      <c r="B262" s="7"/>
      <c r="C262" s="29"/>
      <c r="D262" s="7"/>
      <c r="E262" s="7"/>
      <c r="F262" s="7"/>
      <c r="G262" s="7"/>
      <c r="H262" s="69"/>
      <c r="I262" s="82"/>
      <c r="J262" s="82"/>
      <c r="K262" s="82"/>
      <c r="L262" s="69"/>
      <c r="M262" s="7"/>
      <c r="N262" s="7"/>
      <c r="O262" s="7"/>
      <c r="P262" s="7"/>
    </row>
    <row r="263" spans="1:16" ht="15.6" customHeight="1">
      <c r="A263" s="7"/>
      <c r="B263" s="7"/>
      <c r="C263" s="29"/>
      <c r="D263" s="7"/>
      <c r="E263" s="7"/>
      <c r="F263" s="7"/>
      <c r="G263" s="7"/>
      <c r="H263" s="69"/>
      <c r="I263" s="82"/>
      <c r="J263" s="82"/>
      <c r="K263" s="82"/>
      <c r="L263" s="69"/>
      <c r="M263" s="7"/>
      <c r="N263" s="7"/>
      <c r="O263" s="7"/>
      <c r="P263" s="7"/>
    </row>
    <row r="264" spans="1:16" ht="15.6" customHeight="1">
      <c r="A264" s="7"/>
      <c r="B264" s="7"/>
      <c r="C264" s="29"/>
      <c r="D264" s="7"/>
      <c r="E264" s="7"/>
      <c r="F264" s="7"/>
      <c r="G264" s="7"/>
      <c r="H264" s="69"/>
      <c r="I264" s="82"/>
      <c r="J264" s="82"/>
      <c r="K264" s="82"/>
      <c r="L264" s="69"/>
      <c r="M264" s="7"/>
      <c r="N264" s="7"/>
      <c r="O264" s="7"/>
      <c r="P264" s="7"/>
    </row>
    <row r="265" spans="1:16" ht="15.6" customHeight="1">
      <c r="A265" s="7"/>
      <c r="B265" s="7"/>
      <c r="C265" s="29"/>
      <c r="D265" s="7"/>
      <c r="E265" s="7"/>
      <c r="F265" s="7"/>
      <c r="G265" s="7"/>
      <c r="H265" s="69"/>
      <c r="I265" s="82"/>
      <c r="J265" s="82"/>
      <c r="K265" s="82"/>
      <c r="L265" s="69"/>
      <c r="M265" s="7"/>
      <c r="N265" s="7"/>
      <c r="O265" s="7"/>
      <c r="P265" s="7"/>
    </row>
    <row r="266" spans="1:16" ht="15.6" customHeight="1">
      <c r="A266" s="7"/>
      <c r="B266" s="7"/>
      <c r="C266" s="29"/>
      <c r="D266" s="7"/>
      <c r="E266" s="7"/>
      <c r="F266" s="7"/>
      <c r="G266" s="7"/>
      <c r="H266" s="69"/>
      <c r="I266" s="82"/>
      <c r="J266" s="82"/>
      <c r="K266" s="82"/>
      <c r="L266" s="69"/>
      <c r="M266" s="7"/>
      <c r="N266" s="7"/>
      <c r="O266" s="7"/>
      <c r="P266" s="7"/>
    </row>
    <row r="267" spans="1:16" ht="15.6" customHeight="1">
      <c r="A267" s="7"/>
      <c r="B267" s="7"/>
      <c r="C267" s="29"/>
      <c r="D267" s="7"/>
      <c r="E267" s="7"/>
      <c r="F267" s="7"/>
      <c r="G267" s="7"/>
      <c r="H267" s="69"/>
      <c r="I267" s="82"/>
      <c r="J267" s="82"/>
      <c r="K267" s="82"/>
      <c r="L267" s="69"/>
      <c r="M267" s="7"/>
      <c r="N267" s="7"/>
      <c r="O267" s="7"/>
      <c r="P267" s="7"/>
    </row>
    <row r="268" spans="1:16" ht="15.6" customHeight="1">
      <c r="A268" s="7"/>
      <c r="B268" s="7"/>
      <c r="C268" s="29"/>
      <c r="D268" s="7"/>
      <c r="E268" s="7"/>
      <c r="F268" s="7"/>
      <c r="G268" s="7"/>
      <c r="H268" s="69"/>
      <c r="I268" s="82"/>
      <c r="J268" s="82"/>
      <c r="K268" s="82"/>
      <c r="L268" s="69"/>
      <c r="M268" s="7"/>
      <c r="N268" s="7"/>
      <c r="O268" s="7"/>
      <c r="P268" s="7"/>
    </row>
    <row r="269" spans="1:16" ht="15.6" customHeight="1">
      <c r="A269" s="7"/>
      <c r="B269" s="7"/>
      <c r="C269" s="29"/>
      <c r="D269" s="7"/>
      <c r="E269" s="7"/>
      <c r="F269" s="7"/>
      <c r="G269" s="7"/>
      <c r="H269" s="69"/>
      <c r="I269" s="82"/>
      <c r="J269" s="82"/>
      <c r="K269" s="82"/>
      <c r="L269" s="69"/>
      <c r="M269" s="7"/>
      <c r="N269" s="7"/>
      <c r="O269" s="7"/>
      <c r="P269" s="7"/>
    </row>
    <row r="270" spans="1:16" ht="15.6" customHeight="1">
      <c r="A270" s="7"/>
      <c r="B270" s="7"/>
      <c r="C270" s="29"/>
      <c r="D270" s="7"/>
      <c r="E270" s="7"/>
      <c r="F270" s="7"/>
      <c r="G270" s="7"/>
      <c r="H270" s="69"/>
      <c r="I270" s="82"/>
      <c r="J270" s="82"/>
      <c r="K270" s="82"/>
      <c r="L270" s="69"/>
      <c r="M270" s="7"/>
      <c r="N270" s="7"/>
      <c r="O270" s="7"/>
      <c r="P270" s="7"/>
    </row>
    <row r="271" spans="1:16" ht="15.6" customHeight="1">
      <c r="A271" s="7"/>
      <c r="B271" s="7"/>
      <c r="C271" s="29"/>
      <c r="D271" s="7"/>
      <c r="E271" s="7"/>
      <c r="F271" s="7"/>
      <c r="G271" s="7"/>
      <c r="H271" s="69"/>
      <c r="I271" s="82"/>
      <c r="J271" s="82"/>
      <c r="K271" s="82"/>
      <c r="L271" s="69"/>
      <c r="M271" s="7"/>
      <c r="N271" s="7"/>
      <c r="O271" s="7"/>
      <c r="P271" s="7"/>
    </row>
    <row r="272" spans="1:16" ht="15.6" customHeight="1">
      <c r="A272" s="7"/>
      <c r="B272" s="7"/>
      <c r="C272" s="29"/>
      <c r="D272" s="7"/>
      <c r="E272" s="7"/>
      <c r="F272" s="7"/>
      <c r="G272" s="7"/>
      <c r="H272" s="69"/>
      <c r="I272" s="82"/>
      <c r="J272" s="82"/>
      <c r="K272" s="82"/>
      <c r="L272" s="69"/>
      <c r="M272" s="7"/>
      <c r="N272" s="7"/>
      <c r="O272" s="7"/>
      <c r="P272" s="7"/>
    </row>
    <row r="273" spans="1:16" ht="15.6" customHeight="1">
      <c r="A273" s="7"/>
      <c r="B273" s="7"/>
      <c r="C273" s="29"/>
      <c r="D273" s="7"/>
      <c r="E273" s="7"/>
      <c r="F273" s="7"/>
      <c r="G273" s="7"/>
      <c r="H273" s="69"/>
      <c r="I273" s="82"/>
      <c r="J273" s="82"/>
      <c r="K273" s="82"/>
      <c r="L273" s="69"/>
      <c r="M273" s="7"/>
      <c r="N273" s="7"/>
      <c r="O273" s="7"/>
      <c r="P273" s="7"/>
    </row>
    <row r="274" spans="1:16" ht="15.6" customHeight="1">
      <c r="A274" s="7"/>
      <c r="B274" s="7"/>
      <c r="C274" s="29"/>
      <c r="D274" s="7"/>
      <c r="E274" s="7"/>
      <c r="F274" s="7"/>
      <c r="G274" s="7"/>
      <c r="H274" s="69"/>
      <c r="I274" s="82"/>
      <c r="J274" s="82"/>
      <c r="K274" s="82"/>
      <c r="L274" s="69"/>
      <c r="M274" s="7"/>
      <c r="N274" s="7"/>
      <c r="O274" s="7"/>
      <c r="P274" s="7"/>
    </row>
    <row r="275" spans="1:16" ht="15.6" customHeight="1">
      <c r="A275" s="7"/>
      <c r="B275" s="7"/>
      <c r="C275" s="29"/>
      <c r="D275" s="7"/>
      <c r="E275" s="7"/>
      <c r="F275" s="7"/>
      <c r="G275" s="7"/>
      <c r="H275" s="69"/>
      <c r="I275" s="82"/>
      <c r="J275" s="82"/>
      <c r="K275" s="82"/>
      <c r="L275" s="69"/>
      <c r="M275" s="7"/>
      <c r="N275" s="7"/>
      <c r="O275" s="7"/>
      <c r="P275" s="7"/>
    </row>
    <row r="276" spans="1:16" ht="15.6" customHeight="1">
      <c r="A276" s="7"/>
      <c r="B276" s="7"/>
      <c r="C276" s="29"/>
      <c r="D276" s="7"/>
      <c r="E276" s="7"/>
      <c r="F276" s="7"/>
      <c r="G276" s="7"/>
      <c r="H276" s="69"/>
      <c r="I276" s="82"/>
      <c r="J276" s="82"/>
      <c r="K276" s="82"/>
      <c r="L276" s="69"/>
      <c r="M276" s="7"/>
      <c r="N276" s="7"/>
      <c r="O276" s="7"/>
      <c r="P276" s="7"/>
    </row>
    <row r="277" spans="1:16" ht="15.6" customHeight="1">
      <c r="A277" s="7"/>
      <c r="B277" s="7"/>
      <c r="C277" s="29"/>
      <c r="D277" s="7"/>
      <c r="E277" s="7"/>
      <c r="F277" s="7"/>
      <c r="G277" s="7"/>
      <c r="H277" s="69"/>
      <c r="I277" s="82"/>
      <c r="J277" s="82"/>
      <c r="K277" s="82"/>
      <c r="L277" s="69"/>
      <c r="M277" s="7"/>
      <c r="N277" s="7"/>
      <c r="O277" s="7"/>
      <c r="P277" s="7"/>
    </row>
    <row r="278" spans="1:16" ht="15.6" customHeight="1">
      <c r="A278" s="7"/>
      <c r="B278" s="7"/>
      <c r="C278" s="29"/>
      <c r="D278" s="7"/>
      <c r="E278" s="7"/>
      <c r="F278" s="7"/>
      <c r="G278" s="7"/>
      <c r="H278" s="69"/>
      <c r="I278" s="82"/>
      <c r="J278" s="82"/>
      <c r="K278" s="82"/>
      <c r="L278" s="69"/>
      <c r="M278" s="7"/>
      <c r="N278" s="7"/>
      <c r="O278" s="7"/>
      <c r="P278" s="7"/>
    </row>
    <row r="279" spans="1:16" ht="15.6" customHeight="1">
      <c r="A279" s="7"/>
      <c r="B279" s="7"/>
      <c r="C279" s="29"/>
      <c r="D279" s="7"/>
      <c r="E279" s="7"/>
      <c r="F279" s="7"/>
      <c r="G279" s="7"/>
      <c r="H279" s="69"/>
      <c r="I279" s="82"/>
      <c r="J279" s="82"/>
      <c r="K279" s="82"/>
      <c r="L279" s="69"/>
      <c r="M279" s="7"/>
      <c r="N279" s="7"/>
      <c r="O279" s="7"/>
      <c r="P279" s="7"/>
    </row>
    <row r="280" spans="1:16" ht="15.6" customHeight="1">
      <c r="A280" s="7"/>
      <c r="B280" s="7"/>
      <c r="C280" s="29"/>
      <c r="D280" s="7"/>
      <c r="E280" s="7"/>
      <c r="F280" s="7"/>
      <c r="G280" s="7"/>
      <c r="H280" s="69"/>
      <c r="I280" s="82"/>
      <c r="J280" s="82"/>
      <c r="K280" s="82"/>
      <c r="L280" s="69"/>
      <c r="M280" s="7"/>
      <c r="N280" s="7"/>
      <c r="O280" s="7"/>
      <c r="P280" s="7"/>
    </row>
    <row r="281" spans="1:16" ht="15.6" customHeight="1">
      <c r="A281" s="7"/>
      <c r="B281" s="7"/>
      <c r="C281" s="29"/>
      <c r="D281" s="7"/>
      <c r="E281" s="7"/>
      <c r="F281" s="7"/>
      <c r="G281" s="7"/>
      <c r="H281" s="69"/>
      <c r="I281" s="82"/>
      <c r="J281" s="82"/>
      <c r="K281" s="82"/>
      <c r="L281" s="69"/>
      <c r="M281" s="7"/>
      <c r="N281" s="7"/>
      <c r="O281" s="7"/>
      <c r="P281" s="7"/>
    </row>
    <row r="282" spans="1:16" ht="15.6" customHeight="1">
      <c r="A282" s="7"/>
      <c r="B282" s="7"/>
      <c r="C282" s="29"/>
      <c r="D282" s="7"/>
      <c r="E282" s="7"/>
      <c r="F282" s="7"/>
      <c r="G282" s="7"/>
      <c r="H282" s="69"/>
      <c r="I282" s="82"/>
      <c r="J282" s="82"/>
      <c r="K282" s="82"/>
      <c r="L282" s="69"/>
      <c r="M282" s="7"/>
      <c r="N282" s="7"/>
      <c r="O282" s="7"/>
      <c r="P282" s="7"/>
    </row>
    <row r="283" spans="1:16" ht="15.6" customHeight="1">
      <c r="A283" s="7"/>
      <c r="B283" s="7"/>
      <c r="C283" s="29"/>
      <c r="D283" s="7"/>
      <c r="E283" s="7"/>
      <c r="F283" s="7"/>
      <c r="G283" s="7"/>
      <c r="H283" s="69"/>
      <c r="I283" s="82"/>
      <c r="J283" s="82"/>
      <c r="K283" s="82"/>
      <c r="L283" s="69"/>
      <c r="M283" s="7"/>
      <c r="N283" s="7"/>
      <c r="O283" s="7"/>
      <c r="P283" s="7"/>
    </row>
    <row r="284" spans="1:16" ht="15.6" customHeight="1">
      <c r="A284" s="7"/>
      <c r="B284" s="7"/>
      <c r="C284" s="29"/>
      <c r="D284" s="7"/>
      <c r="E284" s="7"/>
      <c r="F284" s="7"/>
      <c r="G284" s="7"/>
      <c r="H284" s="69"/>
      <c r="I284" s="82"/>
      <c r="J284" s="82"/>
      <c r="K284" s="82"/>
      <c r="L284" s="69"/>
      <c r="M284" s="7"/>
      <c r="N284" s="7"/>
      <c r="O284" s="7"/>
      <c r="P284" s="7"/>
    </row>
    <row r="285" spans="1:16" ht="15.6" customHeight="1">
      <c r="A285" s="7"/>
      <c r="B285" s="7"/>
      <c r="C285" s="29"/>
      <c r="D285" s="7"/>
      <c r="E285" s="7"/>
      <c r="F285" s="7"/>
      <c r="G285" s="7"/>
      <c r="H285" s="69"/>
      <c r="I285" s="82"/>
      <c r="J285" s="82"/>
      <c r="K285" s="82"/>
      <c r="L285" s="69"/>
      <c r="M285" s="7"/>
      <c r="N285" s="7"/>
      <c r="O285" s="7"/>
      <c r="P285" s="7"/>
    </row>
    <row r="286" spans="1:16" ht="15.6" customHeight="1">
      <c r="A286" s="7"/>
      <c r="B286" s="7"/>
      <c r="C286" s="29"/>
      <c r="D286" s="7"/>
      <c r="E286" s="7"/>
      <c r="F286" s="7"/>
      <c r="G286" s="7"/>
      <c r="H286" s="69"/>
      <c r="I286" s="82"/>
      <c r="J286" s="82"/>
      <c r="K286" s="82"/>
      <c r="L286" s="69"/>
      <c r="M286" s="7"/>
      <c r="N286" s="7"/>
      <c r="O286" s="7"/>
      <c r="P286" s="7"/>
    </row>
    <row r="287" spans="1:16" ht="15.6" customHeight="1">
      <c r="A287" s="7"/>
      <c r="B287" s="7"/>
      <c r="C287" s="29"/>
      <c r="D287" s="7"/>
      <c r="E287" s="7"/>
      <c r="F287" s="7"/>
      <c r="G287" s="7"/>
      <c r="H287" s="69"/>
      <c r="I287" s="82"/>
      <c r="J287" s="82"/>
      <c r="K287" s="82"/>
      <c r="L287" s="69"/>
      <c r="M287" s="7"/>
      <c r="N287" s="7"/>
      <c r="O287" s="7"/>
      <c r="P287" s="7"/>
    </row>
    <row r="288" spans="1:16" ht="15.6" customHeight="1">
      <c r="A288" s="7"/>
      <c r="B288" s="7"/>
      <c r="C288" s="29"/>
      <c r="D288" s="7"/>
      <c r="E288" s="7"/>
      <c r="F288" s="7"/>
      <c r="G288" s="7"/>
      <c r="H288" s="69"/>
      <c r="I288" s="82"/>
      <c r="J288" s="82"/>
      <c r="K288" s="82"/>
      <c r="L288" s="69"/>
      <c r="M288" s="7"/>
      <c r="N288" s="7"/>
      <c r="O288" s="7"/>
      <c r="P288" s="7"/>
    </row>
    <row r="289" spans="1:16" ht="15.6" customHeight="1">
      <c r="A289" s="7"/>
      <c r="B289" s="7"/>
      <c r="C289" s="29"/>
      <c r="D289" s="7"/>
      <c r="E289" s="7"/>
      <c r="F289" s="7"/>
      <c r="G289" s="7"/>
      <c r="H289" s="69"/>
      <c r="I289" s="82"/>
      <c r="J289" s="82"/>
      <c r="K289" s="82"/>
      <c r="L289" s="69"/>
      <c r="M289" s="7"/>
      <c r="N289" s="7"/>
      <c r="O289" s="7"/>
      <c r="P289" s="7"/>
    </row>
    <row r="290" spans="1:16" ht="15.6" customHeight="1">
      <c r="A290" s="7"/>
      <c r="B290" s="7"/>
      <c r="C290" s="29"/>
      <c r="D290" s="7"/>
      <c r="E290" s="7"/>
      <c r="F290" s="7"/>
      <c r="G290" s="7"/>
      <c r="H290" s="69"/>
      <c r="I290" s="82"/>
      <c r="J290" s="82"/>
      <c r="K290" s="82"/>
      <c r="L290" s="69"/>
      <c r="M290" s="7"/>
      <c r="N290" s="7"/>
      <c r="O290" s="7"/>
      <c r="P290" s="7"/>
    </row>
    <row r="291" spans="1:16" ht="15.6" customHeight="1">
      <c r="A291" s="7"/>
      <c r="B291" s="7"/>
      <c r="C291" s="29"/>
      <c r="D291" s="7"/>
      <c r="E291" s="7"/>
      <c r="F291" s="7"/>
      <c r="G291" s="7"/>
      <c r="H291" s="69"/>
      <c r="I291" s="82"/>
      <c r="J291" s="82"/>
      <c r="K291" s="82"/>
      <c r="L291" s="69"/>
      <c r="M291" s="7"/>
      <c r="N291" s="7"/>
      <c r="O291" s="7"/>
      <c r="P291" s="7"/>
    </row>
    <row r="292" spans="1:16" ht="15.6" customHeight="1">
      <c r="A292" s="7"/>
      <c r="B292" s="7"/>
      <c r="C292" s="29"/>
      <c r="D292" s="7"/>
      <c r="E292" s="7"/>
      <c r="F292" s="7"/>
      <c r="G292" s="7"/>
      <c r="H292" s="69"/>
      <c r="I292" s="82"/>
      <c r="J292" s="82"/>
      <c r="K292" s="82"/>
      <c r="L292" s="69"/>
      <c r="M292" s="7"/>
      <c r="N292" s="7"/>
      <c r="O292" s="7"/>
      <c r="P292" s="7"/>
    </row>
    <row r="293" spans="1:16" ht="15.6" customHeight="1">
      <c r="A293" s="7"/>
      <c r="B293" s="7"/>
      <c r="C293" s="29"/>
      <c r="D293" s="7"/>
      <c r="E293" s="7"/>
      <c r="F293" s="7"/>
      <c r="G293" s="7"/>
      <c r="H293" s="69"/>
      <c r="I293" s="82"/>
      <c r="J293" s="82"/>
      <c r="K293" s="82"/>
      <c r="L293" s="69"/>
      <c r="M293" s="7"/>
      <c r="N293" s="7"/>
      <c r="O293" s="7"/>
      <c r="P293" s="7"/>
    </row>
    <row r="294" spans="1:16" ht="15.6" customHeight="1">
      <c r="A294" s="7"/>
      <c r="B294" s="7"/>
      <c r="C294" s="29"/>
      <c r="D294" s="7"/>
      <c r="E294" s="7"/>
      <c r="F294" s="7"/>
      <c r="G294" s="7"/>
      <c r="H294" s="69"/>
      <c r="I294" s="82"/>
      <c r="J294" s="82"/>
      <c r="K294" s="82"/>
      <c r="L294" s="69"/>
      <c r="M294" s="7"/>
      <c r="N294" s="7"/>
      <c r="O294" s="7"/>
      <c r="P294" s="7"/>
    </row>
    <row r="295" spans="1:16" ht="15.6" customHeight="1">
      <c r="A295" s="7"/>
      <c r="B295" s="7"/>
      <c r="C295" s="29"/>
      <c r="D295" s="7"/>
      <c r="E295" s="7"/>
      <c r="F295" s="7"/>
      <c r="G295" s="7"/>
      <c r="H295" s="69"/>
      <c r="I295" s="82"/>
      <c r="J295" s="82"/>
      <c r="K295" s="82"/>
      <c r="L295" s="69"/>
      <c r="M295" s="7"/>
      <c r="N295" s="7"/>
      <c r="O295" s="7"/>
      <c r="P295" s="7"/>
    </row>
    <row r="296" spans="1:16" ht="15.6" customHeight="1">
      <c r="A296" s="7"/>
      <c r="B296" s="7"/>
      <c r="C296" s="29"/>
      <c r="D296" s="7"/>
      <c r="E296" s="7"/>
      <c r="F296" s="7"/>
      <c r="G296" s="7"/>
      <c r="H296" s="69"/>
      <c r="I296" s="82"/>
      <c r="J296" s="82"/>
      <c r="K296" s="82"/>
      <c r="L296" s="69"/>
      <c r="M296" s="7"/>
      <c r="N296" s="7"/>
      <c r="O296" s="7"/>
      <c r="P296" s="7"/>
    </row>
    <row r="297" spans="1:16" ht="15.6" customHeight="1">
      <c r="A297" s="7"/>
      <c r="B297" s="7"/>
      <c r="C297" s="29"/>
      <c r="D297" s="7"/>
      <c r="E297" s="7"/>
      <c r="F297" s="7"/>
      <c r="G297" s="7"/>
      <c r="H297" s="69"/>
      <c r="I297" s="82"/>
      <c r="J297" s="82"/>
      <c r="K297" s="82"/>
      <c r="L297" s="69"/>
      <c r="M297" s="7"/>
      <c r="N297" s="7"/>
      <c r="O297" s="7"/>
      <c r="P297" s="7"/>
    </row>
    <row r="298" spans="1:16" ht="15.6" customHeight="1">
      <c r="A298" s="7"/>
      <c r="B298" s="7"/>
      <c r="C298" s="29"/>
      <c r="D298" s="7"/>
      <c r="E298" s="7"/>
      <c r="F298" s="7"/>
      <c r="G298" s="7"/>
      <c r="H298" s="69"/>
      <c r="I298" s="82"/>
      <c r="J298" s="82"/>
      <c r="K298" s="82"/>
      <c r="L298" s="69"/>
      <c r="M298" s="7"/>
      <c r="N298" s="7"/>
      <c r="O298" s="7"/>
      <c r="P298" s="7"/>
    </row>
    <row r="299" spans="1:16" ht="15.6" customHeight="1">
      <c r="A299" s="7"/>
      <c r="B299" s="7"/>
      <c r="C299" s="29"/>
      <c r="D299" s="7"/>
      <c r="E299" s="7"/>
      <c r="F299" s="7"/>
      <c r="G299" s="7"/>
      <c r="H299" s="69"/>
      <c r="I299" s="82"/>
      <c r="J299" s="82"/>
      <c r="K299" s="82"/>
      <c r="L299" s="69"/>
      <c r="M299" s="7"/>
      <c r="N299" s="7"/>
      <c r="O299" s="7"/>
      <c r="P299" s="7"/>
    </row>
    <row r="300" spans="1:16" ht="15.6" customHeight="1">
      <c r="A300" s="7"/>
      <c r="B300" s="7"/>
      <c r="C300" s="29"/>
      <c r="D300" s="7"/>
      <c r="E300" s="7"/>
      <c r="F300" s="7"/>
      <c r="G300" s="7"/>
      <c r="H300" s="69"/>
      <c r="I300" s="82"/>
      <c r="J300" s="82"/>
      <c r="K300" s="82"/>
      <c r="L300" s="69"/>
      <c r="M300" s="7"/>
      <c r="N300" s="7"/>
      <c r="O300" s="7"/>
      <c r="P300" s="7"/>
    </row>
    <row r="301" spans="1:16" ht="15.6" customHeight="1">
      <c r="A301" s="7"/>
      <c r="B301" s="7"/>
      <c r="C301" s="29"/>
      <c r="D301" s="7"/>
      <c r="E301" s="7"/>
      <c r="F301" s="7"/>
      <c r="G301" s="7"/>
      <c r="H301" s="69"/>
      <c r="I301" s="82"/>
      <c r="J301" s="82"/>
      <c r="K301" s="82"/>
      <c r="L301" s="69"/>
      <c r="M301" s="7"/>
      <c r="N301" s="7"/>
      <c r="O301" s="7"/>
      <c r="P301" s="7"/>
    </row>
    <row r="302" spans="1:16" ht="15.6" customHeight="1">
      <c r="A302" s="7"/>
      <c r="B302" s="7"/>
      <c r="C302" s="29"/>
      <c r="D302" s="7"/>
      <c r="E302" s="7"/>
      <c r="F302" s="7"/>
      <c r="G302" s="7"/>
      <c r="H302" s="69"/>
      <c r="I302" s="82"/>
      <c r="J302" s="82"/>
      <c r="K302" s="82"/>
      <c r="L302" s="69"/>
      <c r="M302" s="7"/>
      <c r="N302" s="7"/>
      <c r="O302" s="7"/>
      <c r="P302" s="7"/>
    </row>
    <row r="303" spans="1:16" ht="15.6" customHeight="1">
      <c r="A303" s="7"/>
      <c r="B303" s="7"/>
      <c r="C303" s="29"/>
      <c r="D303" s="7"/>
      <c r="E303" s="7"/>
      <c r="F303" s="7"/>
      <c r="G303" s="7"/>
      <c r="H303" s="69"/>
      <c r="I303" s="82"/>
      <c r="J303" s="82"/>
      <c r="K303" s="82"/>
      <c r="L303" s="69"/>
      <c r="M303" s="7"/>
      <c r="N303" s="7"/>
      <c r="O303" s="7"/>
      <c r="P303" s="7"/>
    </row>
    <row r="304" spans="1:16" ht="15.6" customHeight="1">
      <c r="A304" s="7"/>
      <c r="B304" s="7"/>
      <c r="C304" s="29"/>
      <c r="D304" s="7"/>
      <c r="E304" s="7"/>
      <c r="F304" s="7"/>
      <c r="G304" s="7"/>
      <c r="H304" s="69"/>
      <c r="I304" s="82"/>
      <c r="J304" s="82"/>
      <c r="K304" s="82"/>
      <c r="L304" s="69"/>
      <c r="M304" s="7"/>
      <c r="N304" s="7"/>
      <c r="O304" s="7"/>
      <c r="P304" s="7"/>
    </row>
    <row r="305" spans="1:16" ht="15.6" customHeight="1">
      <c r="A305" s="7"/>
      <c r="B305" s="7"/>
      <c r="C305" s="29"/>
      <c r="D305" s="7"/>
      <c r="E305" s="7"/>
      <c r="F305" s="7"/>
      <c r="G305" s="7"/>
      <c r="H305" s="69"/>
      <c r="I305" s="82"/>
      <c r="J305" s="82"/>
      <c r="K305" s="82"/>
      <c r="L305" s="69"/>
      <c r="M305" s="7"/>
      <c r="N305" s="7"/>
      <c r="O305" s="7"/>
      <c r="P305" s="7"/>
    </row>
    <row r="306" spans="1:16" ht="15.6" customHeight="1">
      <c r="A306" s="7"/>
      <c r="B306" s="7"/>
      <c r="C306" s="29"/>
      <c r="D306" s="7"/>
      <c r="E306" s="7"/>
      <c r="F306" s="7"/>
      <c r="G306" s="7"/>
      <c r="H306" s="69"/>
      <c r="I306" s="82"/>
      <c r="J306" s="82"/>
      <c r="K306" s="82"/>
      <c r="L306" s="69"/>
      <c r="M306" s="7"/>
      <c r="N306" s="7"/>
      <c r="O306" s="7"/>
      <c r="P306" s="7"/>
    </row>
    <row r="307" spans="1:16" ht="15.6" customHeight="1">
      <c r="A307" s="7"/>
      <c r="B307" s="7"/>
      <c r="C307" s="29"/>
      <c r="D307" s="7"/>
      <c r="E307" s="7"/>
      <c r="F307" s="7"/>
      <c r="G307" s="7"/>
      <c r="H307" s="69"/>
      <c r="I307" s="82"/>
      <c r="J307" s="82"/>
      <c r="K307" s="82"/>
      <c r="L307" s="69"/>
      <c r="M307" s="7"/>
      <c r="N307" s="7"/>
      <c r="O307" s="7"/>
      <c r="P307" s="7"/>
    </row>
    <row r="308" spans="1:16" ht="15.6" customHeight="1">
      <c r="A308" s="7"/>
      <c r="B308" s="7"/>
      <c r="C308" s="29"/>
      <c r="D308" s="7"/>
      <c r="E308" s="7"/>
      <c r="F308" s="7"/>
      <c r="G308" s="7"/>
      <c r="H308" s="69"/>
      <c r="I308" s="82"/>
      <c r="J308" s="82"/>
      <c r="K308" s="82"/>
      <c r="L308" s="69"/>
      <c r="M308" s="7"/>
      <c r="N308" s="7"/>
      <c r="O308" s="7"/>
      <c r="P308" s="7"/>
    </row>
    <row r="309" spans="1:16" ht="15.6" customHeight="1">
      <c r="A309" s="7"/>
      <c r="B309" s="7"/>
      <c r="C309" s="29"/>
      <c r="D309" s="7"/>
      <c r="E309" s="7"/>
      <c r="F309" s="7"/>
      <c r="G309" s="7"/>
      <c r="H309" s="69"/>
      <c r="I309" s="82"/>
      <c r="J309" s="82"/>
      <c r="K309" s="82"/>
      <c r="L309" s="69"/>
      <c r="M309" s="7"/>
      <c r="N309" s="7"/>
      <c r="O309" s="7"/>
      <c r="P309" s="7"/>
    </row>
    <row r="310" spans="1:16" ht="15.6" customHeight="1">
      <c r="A310" s="7"/>
      <c r="B310" s="7"/>
      <c r="C310" s="29"/>
      <c r="D310" s="7"/>
      <c r="E310" s="7"/>
      <c r="F310" s="7"/>
      <c r="G310" s="7"/>
      <c r="H310" s="69"/>
      <c r="I310" s="82"/>
      <c r="J310" s="82"/>
      <c r="K310" s="82"/>
      <c r="L310" s="69"/>
      <c r="M310" s="7"/>
      <c r="N310" s="7"/>
      <c r="O310" s="7"/>
      <c r="P310" s="7"/>
    </row>
    <row r="311" spans="1:16" ht="15.6" customHeight="1">
      <c r="A311" s="7"/>
      <c r="B311" s="7"/>
      <c r="C311" s="29"/>
      <c r="D311" s="7"/>
      <c r="E311" s="7"/>
      <c r="F311" s="7"/>
      <c r="G311" s="7"/>
      <c r="H311" s="69"/>
      <c r="I311" s="82"/>
      <c r="J311" s="82"/>
      <c r="K311" s="82"/>
      <c r="L311" s="69"/>
      <c r="M311" s="7"/>
      <c r="N311" s="7"/>
      <c r="O311" s="7"/>
      <c r="P311" s="7"/>
    </row>
    <row r="312" spans="1:16" ht="15.6" customHeight="1">
      <c r="A312" s="7"/>
      <c r="B312" s="7"/>
      <c r="C312" s="29"/>
      <c r="D312" s="7"/>
      <c r="E312" s="7"/>
      <c r="F312" s="7"/>
      <c r="G312" s="7"/>
      <c r="H312" s="69"/>
      <c r="I312" s="82"/>
      <c r="J312" s="82"/>
      <c r="K312" s="82"/>
      <c r="L312" s="69"/>
      <c r="M312" s="7"/>
      <c r="N312" s="7"/>
      <c r="O312" s="7"/>
      <c r="P312" s="7"/>
    </row>
    <row r="313" spans="1:16" ht="15.6" customHeight="1">
      <c r="A313" s="7"/>
      <c r="B313" s="7"/>
      <c r="C313" s="29"/>
      <c r="D313" s="7"/>
      <c r="E313" s="7"/>
      <c r="F313" s="7"/>
      <c r="G313" s="7"/>
      <c r="H313" s="69"/>
      <c r="I313" s="82"/>
      <c r="J313" s="82"/>
      <c r="K313" s="82"/>
      <c r="L313" s="69"/>
      <c r="M313" s="7"/>
      <c r="N313" s="7"/>
      <c r="O313" s="7"/>
      <c r="P313" s="7"/>
    </row>
    <row r="314" spans="1:16" ht="15.6" customHeight="1">
      <c r="A314" s="7"/>
      <c r="B314" s="7"/>
      <c r="C314" s="29"/>
      <c r="D314" s="7"/>
      <c r="E314" s="7"/>
      <c r="F314" s="7"/>
      <c r="G314" s="7"/>
      <c r="H314" s="69"/>
      <c r="I314" s="82"/>
      <c r="J314" s="82"/>
      <c r="K314" s="82"/>
      <c r="L314" s="69"/>
      <c r="M314" s="7"/>
      <c r="N314" s="7"/>
      <c r="O314" s="7"/>
      <c r="P314" s="7"/>
    </row>
    <row r="315" spans="1:16" ht="15.6" customHeight="1">
      <c r="A315" s="7"/>
      <c r="B315" s="7"/>
      <c r="C315" s="29"/>
      <c r="D315" s="7"/>
      <c r="E315" s="7"/>
      <c r="F315" s="7"/>
      <c r="G315" s="7"/>
      <c r="H315" s="69"/>
      <c r="I315" s="82"/>
      <c r="J315" s="82"/>
      <c r="K315" s="82"/>
      <c r="L315" s="69"/>
      <c r="M315" s="7"/>
      <c r="N315" s="7"/>
      <c r="O315" s="7"/>
      <c r="P315" s="7"/>
    </row>
    <row r="316" spans="1:16" ht="15.6" customHeight="1">
      <c r="A316" s="7"/>
      <c r="B316" s="7"/>
      <c r="C316" s="29"/>
      <c r="D316" s="7"/>
      <c r="E316" s="7"/>
      <c r="F316" s="7"/>
      <c r="G316" s="7"/>
      <c r="H316" s="69"/>
      <c r="I316" s="82"/>
      <c r="J316" s="82"/>
      <c r="K316" s="82"/>
      <c r="L316" s="69"/>
      <c r="M316" s="7"/>
      <c r="N316" s="7"/>
      <c r="O316" s="7"/>
      <c r="P316" s="7"/>
    </row>
    <row r="317" spans="1:16" ht="15.6" customHeight="1">
      <c r="A317" s="7"/>
      <c r="B317" s="7"/>
      <c r="C317" s="29"/>
      <c r="D317" s="7"/>
      <c r="E317" s="7"/>
      <c r="F317" s="7"/>
      <c r="G317" s="7"/>
      <c r="H317" s="69"/>
      <c r="I317" s="82"/>
      <c r="J317" s="82"/>
      <c r="K317" s="82"/>
      <c r="L317" s="69"/>
      <c r="M317" s="7"/>
      <c r="N317" s="7"/>
      <c r="O317" s="7"/>
      <c r="P317" s="7"/>
    </row>
    <row r="318" spans="1:16" ht="15.6" customHeight="1">
      <c r="A318" s="7"/>
      <c r="B318" s="7"/>
      <c r="C318" s="29"/>
      <c r="D318" s="7"/>
      <c r="E318" s="7"/>
      <c r="F318" s="7"/>
      <c r="G318" s="7"/>
      <c r="H318" s="69"/>
      <c r="I318" s="82"/>
      <c r="J318" s="82"/>
      <c r="K318" s="82"/>
      <c r="L318" s="69"/>
      <c r="M318" s="7"/>
      <c r="N318" s="7"/>
      <c r="O318" s="7"/>
      <c r="P318" s="7"/>
    </row>
    <row r="319" spans="1:16" ht="15.6" customHeight="1">
      <c r="A319" s="7"/>
      <c r="B319" s="7"/>
      <c r="C319" s="29"/>
      <c r="D319" s="7"/>
      <c r="E319" s="7"/>
      <c r="F319" s="7"/>
      <c r="G319" s="7"/>
      <c r="H319" s="69"/>
      <c r="I319" s="82"/>
      <c r="J319" s="82"/>
      <c r="K319" s="82"/>
      <c r="L319" s="69"/>
      <c r="M319" s="7"/>
      <c r="N319" s="7"/>
      <c r="O319" s="7"/>
      <c r="P319" s="7"/>
    </row>
    <row r="320" spans="1:16" ht="15.6" customHeight="1">
      <c r="A320" s="7"/>
      <c r="B320" s="7"/>
      <c r="C320" s="29"/>
      <c r="D320" s="7"/>
      <c r="E320" s="7"/>
      <c r="F320" s="7"/>
      <c r="G320" s="7"/>
      <c r="H320" s="69"/>
      <c r="I320" s="82"/>
      <c r="J320" s="82"/>
      <c r="K320" s="82"/>
      <c r="L320" s="69"/>
      <c r="M320" s="7"/>
      <c r="N320" s="7"/>
      <c r="O320" s="7"/>
      <c r="P320" s="7"/>
    </row>
    <row r="321" spans="1:16" ht="15.6" customHeight="1">
      <c r="A321" s="7"/>
      <c r="B321" s="7"/>
      <c r="C321" s="29"/>
      <c r="D321" s="7"/>
      <c r="E321" s="7"/>
      <c r="F321" s="7"/>
      <c r="G321" s="7"/>
      <c r="H321" s="69"/>
      <c r="I321" s="82"/>
      <c r="J321" s="82"/>
      <c r="K321" s="82"/>
      <c r="L321" s="69"/>
      <c r="M321" s="7"/>
      <c r="N321" s="7"/>
      <c r="O321" s="7"/>
      <c r="P321" s="7"/>
    </row>
    <row r="322" spans="1:16" ht="15.6" customHeight="1">
      <c r="A322" s="7"/>
      <c r="B322" s="7"/>
      <c r="C322" s="29"/>
      <c r="D322" s="7"/>
      <c r="E322" s="7"/>
      <c r="F322" s="7"/>
      <c r="G322" s="7"/>
      <c r="H322" s="69"/>
      <c r="I322" s="82"/>
      <c r="J322" s="82"/>
      <c r="K322" s="82"/>
      <c r="L322" s="69"/>
      <c r="M322" s="7"/>
      <c r="N322" s="7"/>
      <c r="O322" s="7"/>
      <c r="P322" s="7"/>
    </row>
    <row r="323" spans="1:16" ht="15.6" customHeight="1">
      <c r="A323" s="7"/>
      <c r="B323" s="7"/>
      <c r="C323" s="29"/>
      <c r="D323" s="7"/>
      <c r="E323" s="7"/>
      <c r="F323" s="7"/>
      <c r="G323" s="7"/>
      <c r="H323" s="69"/>
      <c r="I323" s="82"/>
      <c r="J323" s="82"/>
      <c r="K323" s="82"/>
      <c r="L323" s="69"/>
      <c r="M323" s="7"/>
      <c r="N323" s="7"/>
      <c r="O323" s="7"/>
      <c r="P323" s="7"/>
    </row>
    <row r="324" spans="1:16" ht="15.6" customHeight="1">
      <c r="A324" s="7"/>
      <c r="B324" s="7"/>
      <c r="C324" s="29"/>
      <c r="D324" s="7"/>
      <c r="E324" s="7"/>
      <c r="F324" s="7"/>
      <c r="G324" s="7"/>
      <c r="H324" s="69"/>
      <c r="I324" s="82"/>
      <c r="J324" s="82"/>
      <c r="K324" s="82"/>
      <c r="L324" s="69"/>
      <c r="M324" s="7"/>
      <c r="N324" s="7"/>
      <c r="O324" s="7"/>
      <c r="P324" s="7"/>
    </row>
    <row r="325" spans="1:16" ht="15.6" customHeight="1">
      <c r="A325" s="7"/>
      <c r="B325" s="7"/>
      <c r="C325" s="29"/>
      <c r="D325" s="7"/>
      <c r="E325" s="7"/>
      <c r="F325" s="7"/>
      <c r="G325" s="7"/>
      <c r="H325" s="69"/>
      <c r="I325" s="82"/>
      <c r="J325" s="82"/>
      <c r="K325" s="82"/>
      <c r="L325" s="69"/>
      <c r="M325" s="7"/>
      <c r="N325" s="7"/>
      <c r="O325" s="7"/>
      <c r="P325" s="7"/>
    </row>
    <row r="326" spans="1:16" ht="15.6" customHeight="1">
      <c r="A326" s="7"/>
      <c r="B326" s="7"/>
      <c r="C326" s="29"/>
      <c r="D326" s="7"/>
      <c r="E326" s="7"/>
      <c r="F326" s="7"/>
      <c r="G326" s="7"/>
      <c r="H326" s="69"/>
      <c r="I326" s="82"/>
      <c r="J326" s="82"/>
      <c r="K326" s="82"/>
      <c r="L326" s="69"/>
      <c r="M326" s="7"/>
      <c r="N326" s="7"/>
      <c r="O326" s="7"/>
      <c r="P326" s="7"/>
    </row>
    <row r="327" spans="1:16" ht="15.6" customHeight="1">
      <c r="A327" s="7"/>
      <c r="B327" s="7"/>
      <c r="C327" s="29"/>
      <c r="D327" s="7"/>
      <c r="E327" s="7"/>
      <c r="F327" s="7"/>
      <c r="G327" s="7"/>
      <c r="H327" s="69"/>
      <c r="I327" s="82"/>
      <c r="J327" s="82"/>
      <c r="K327" s="82"/>
      <c r="L327" s="69"/>
      <c r="M327" s="7"/>
      <c r="N327" s="7"/>
      <c r="O327" s="7"/>
      <c r="P327" s="7"/>
    </row>
    <row r="328" spans="1:16" ht="15.6" customHeight="1">
      <c r="A328" s="7"/>
      <c r="B328" s="7"/>
      <c r="C328" s="29"/>
      <c r="D328" s="7"/>
      <c r="E328" s="7"/>
      <c r="F328" s="7"/>
      <c r="G328" s="7"/>
      <c r="H328" s="69"/>
      <c r="I328" s="82"/>
      <c r="J328" s="82"/>
      <c r="K328" s="82"/>
      <c r="L328" s="69"/>
      <c r="M328" s="7"/>
      <c r="N328" s="7"/>
      <c r="O328" s="7"/>
      <c r="P328" s="7"/>
    </row>
    <row r="329" spans="1:16" ht="15.6" customHeight="1">
      <c r="A329" s="7"/>
      <c r="B329" s="7"/>
      <c r="C329" s="29"/>
      <c r="D329" s="7"/>
      <c r="E329" s="7"/>
      <c r="F329" s="7"/>
      <c r="G329" s="7"/>
      <c r="H329" s="69"/>
      <c r="I329" s="82"/>
      <c r="J329" s="82"/>
      <c r="K329" s="82"/>
      <c r="L329" s="69"/>
      <c r="M329" s="7"/>
      <c r="N329" s="7"/>
      <c r="O329" s="7"/>
      <c r="P329" s="7"/>
    </row>
    <row r="330" spans="1:16" ht="15.6" customHeight="1">
      <c r="A330" s="7"/>
      <c r="B330" s="7"/>
      <c r="C330" s="29"/>
      <c r="D330" s="7"/>
      <c r="E330" s="7"/>
      <c r="F330" s="7"/>
      <c r="G330" s="7"/>
      <c r="H330" s="69"/>
      <c r="I330" s="82"/>
      <c r="J330" s="82"/>
      <c r="K330" s="82"/>
      <c r="L330" s="69"/>
      <c r="M330" s="7"/>
      <c r="N330" s="7"/>
      <c r="O330" s="7"/>
      <c r="P330" s="7"/>
    </row>
    <row r="331" spans="1:16" ht="15.6" customHeight="1">
      <c r="A331" s="7"/>
      <c r="B331" s="7"/>
      <c r="C331" s="29"/>
      <c r="D331" s="7"/>
      <c r="E331" s="7"/>
      <c r="F331" s="7"/>
      <c r="G331" s="7"/>
      <c r="H331" s="69"/>
      <c r="I331" s="82"/>
      <c r="J331" s="82"/>
      <c r="K331" s="82"/>
      <c r="L331" s="69"/>
      <c r="M331" s="7"/>
      <c r="N331" s="7"/>
      <c r="O331" s="7"/>
      <c r="P331" s="7"/>
    </row>
    <row r="332" spans="1:16" ht="15.6" customHeight="1">
      <c r="A332" s="7"/>
      <c r="B332" s="7"/>
      <c r="C332" s="29"/>
      <c r="D332" s="7"/>
      <c r="E332" s="7"/>
      <c r="F332" s="7"/>
      <c r="G332" s="7"/>
      <c r="H332" s="69"/>
      <c r="I332" s="82"/>
      <c r="J332" s="82"/>
      <c r="K332" s="82"/>
      <c r="L332" s="69"/>
      <c r="M332" s="7"/>
      <c r="N332" s="7"/>
      <c r="O332" s="7"/>
      <c r="P332" s="7"/>
    </row>
    <row r="333" spans="1:16" ht="15.6" customHeight="1">
      <c r="A333" s="7"/>
      <c r="B333" s="7"/>
      <c r="C333" s="29"/>
      <c r="D333" s="7"/>
      <c r="E333" s="7"/>
      <c r="F333" s="7"/>
      <c r="G333" s="7"/>
      <c r="H333" s="69"/>
      <c r="I333" s="82"/>
      <c r="J333" s="82"/>
      <c r="K333" s="82"/>
      <c r="L333" s="69"/>
      <c r="M333" s="7"/>
      <c r="N333" s="7"/>
      <c r="O333" s="7"/>
      <c r="P333" s="7"/>
    </row>
    <row r="334" spans="1:16" ht="15.6" customHeight="1">
      <c r="A334" s="7"/>
      <c r="B334" s="7"/>
      <c r="C334" s="29"/>
      <c r="D334" s="7"/>
      <c r="E334" s="7"/>
      <c r="F334" s="7"/>
      <c r="G334" s="7"/>
      <c r="H334" s="69"/>
      <c r="I334" s="82"/>
      <c r="J334" s="82"/>
      <c r="K334" s="82"/>
      <c r="L334" s="69"/>
      <c r="M334" s="7"/>
      <c r="N334" s="7"/>
      <c r="O334" s="7"/>
      <c r="P334" s="7"/>
    </row>
    <row r="335" spans="1:16" ht="15.6" customHeight="1">
      <c r="A335" s="7"/>
      <c r="B335" s="7"/>
      <c r="C335" s="29"/>
      <c r="D335" s="7"/>
      <c r="E335" s="7"/>
      <c r="F335" s="7"/>
      <c r="G335" s="7"/>
      <c r="H335" s="69"/>
      <c r="I335" s="82"/>
      <c r="J335" s="82"/>
      <c r="K335" s="82"/>
      <c r="L335" s="69"/>
      <c r="M335" s="7"/>
      <c r="N335" s="7"/>
      <c r="O335" s="7"/>
      <c r="P335" s="7"/>
    </row>
    <row r="336" spans="1:16" ht="15.6" customHeight="1">
      <c r="A336" s="7"/>
      <c r="B336" s="7"/>
      <c r="C336" s="29"/>
      <c r="D336" s="7"/>
      <c r="E336" s="7"/>
      <c r="F336" s="7"/>
      <c r="G336" s="7"/>
      <c r="H336" s="69"/>
      <c r="I336" s="82"/>
      <c r="J336" s="82"/>
      <c r="K336" s="82"/>
      <c r="L336" s="69"/>
      <c r="M336" s="7"/>
      <c r="N336" s="7"/>
      <c r="O336" s="7"/>
      <c r="P336" s="7"/>
    </row>
    <row r="337" spans="1:16" ht="15.6" customHeight="1">
      <c r="A337" s="7"/>
      <c r="B337" s="7"/>
      <c r="C337" s="29"/>
      <c r="D337" s="7"/>
      <c r="E337" s="7"/>
      <c r="F337" s="7"/>
      <c r="G337" s="7"/>
      <c r="H337" s="69"/>
      <c r="I337" s="82"/>
      <c r="J337" s="82"/>
      <c r="K337" s="82"/>
      <c r="L337" s="69"/>
      <c r="M337" s="7"/>
      <c r="N337" s="7"/>
      <c r="O337" s="7"/>
      <c r="P337" s="7"/>
    </row>
    <row r="338" spans="1:16" ht="15.6" customHeight="1">
      <c r="A338" s="7"/>
      <c r="B338" s="7"/>
      <c r="C338" s="29"/>
      <c r="D338" s="7"/>
      <c r="E338" s="7"/>
      <c r="F338" s="7"/>
      <c r="G338" s="7"/>
      <c r="H338" s="69"/>
      <c r="I338" s="82"/>
      <c r="J338" s="82"/>
      <c r="K338" s="82"/>
      <c r="L338" s="69"/>
      <c r="M338" s="7"/>
      <c r="N338" s="7"/>
      <c r="O338" s="7"/>
      <c r="P338" s="7"/>
    </row>
    <row r="339" spans="1:16" ht="15.6" customHeight="1">
      <c r="A339" s="7"/>
      <c r="B339" s="7"/>
      <c r="C339" s="29"/>
      <c r="D339" s="7"/>
      <c r="E339" s="7"/>
      <c r="F339" s="7"/>
      <c r="G339" s="7"/>
      <c r="H339" s="69"/>
      <c r="I339" s="82"/>
      <c r="J339" s="82"/>
      <c r="K339" s="82"/>
      <c r="L339" s="69"/>
      <c r="M339" s="7"/>
      <c r="N339" s="7"/>
      <c r="O339" s="7"/>
      <c r="P339" s="7"/>
    </row>
    <row r="340" spans="1:16" ht="15.6" customHeight="1">
      <c r="A340" s="7"/>
      <c r="B340" s="7"/>
      <c r="C340" s="29"/>
      <c r="D340" s="7"/>
      <c r="E340" s="7"/>
      <c r="F340" s="7"/>
      <c r="G340" s="7"/>
      <c r="H340" s="69"/>
      <c r="I340" s="82"/>
      <c r="J340" s="82"/>
      <c r="K340" s="82"/>
      <c r="L340" s="69"/>
      <c r="M340" s="7"/>
      <c r="N340" s="7"/>
      <c r="O340" s="7"/>
      <c r="P340" s="7"/>
    </row>
    <row r="341" spans="1:16" ht="15.6" customHeight="1">
      <c r="A341" s="7"/>
      <c r="B341" s="7"/>
      <c r="C341" s="29"/>
      <c r="D341" s="7"/>
      <c r="E341" s="7"/>
      <c r="F341" s="7"/>
      <c r="G341" s="7"/>
      <c r="H341" s="69"/>
      <c r="I341" s="82"/>
      <c r="J341" s="82"/>
      <c r="K341" s="82"/>
      <c r="L341" s="69"/>
      <c r="M341" s="7"/>
      <c r="N341" s="7"/>
      <c r="O341" s="7"/>
      <c r="P341" s="7"/>
    </row>
    <row r="342" spans="1:16" ht="15.6" customHeight="1">
      <c r="A342" s="7"/>
      <c r="B342" s="7"/>
      <c r="C342" s="29"/>
      <c r="D342" s="7"/>
      <c r="E342" s="7"/>
      <c r="F342" s="7"/>
      <c r="G342" s="7"/>
      <c r="H342" s="69"/>
      <c r="I342" s="82"/>
      <c r="J342" s="82"/>
      <c r="K342" s="82"/>
      <c r="L342" s="69"/>
      <c r="M342" s="7"/>
      <c r="N342" s="7"/>
      <c r="O342" s="7"/>
      <c r="P342" s="7"/>
    </row>
    <row r="343" spans="1:16" ht="15.6" customHeight="1">
      <c r="A343" s="7"/>
      <c r="B343" s="7"/>
      <c r="C343" s="29"/>
      <c r="D343" s="7"/>
      <c r="E343" s="7"/>
      <c r="F343" s="7"/>
      <c r="G343" s="7"/>
      <c r="H343" s="69"/>
      <c r="I343" s="82"/>
      <c r="J343" s="82"/>
      <c r="K343" s="82"/>
      <c r="L343" s="69"/>
      <c r="M343" s="7"/>
      <c r="N343" s="7"/>
      <c r="O343" s="7"/>
      <c r="P343" s="7"/>
    </row>
    <row r="344" spans="1:16" ht="15.6" customHeight="1">
      <c r="A344" s="7"/>
      <c r="B344" s="7"/>
      <c r="C344" s="29"/>
      <c r="D344" s="7"/>
      <c r="E344" s="7"/>
      <c r="F344" s="7"/>
      <c r="G344" s="7"/>
      <c r="H344" s="69"/>
      <c r="I344" s="82"/>
      <c r="J344" s="82"/>
      <c r="K344" s="82"/>
      <c r="L344" s="69"/>
      <c r="M344" s="7"/>
      <c r="N344" s="7"/>
      <c r="O344" s="7"/>
      <c r="P344" s="7"/>
    </row>
    <row r="345" spans="1:16" ht="15.6" customHeight="1">
      <c r="A345" s="7"/>
      <c r="B345" s="7"/>
      <c r="C345" s="29"/>
      <c r="D345" s="7"/>
      <c r="E345" s="7"/>
      <c r="F345" s="7"/>
      <c r="G345" s="7"/>
      <c r="H345" s="69"/>
      <c r="I345" s="82"/>
      <c r="J345" s="82"/>
      <c r="K345" s="82"/>
      <c r="L345" s="69"/>
      <c r="M345" s="7"/>
      <c r="N345" s="7"/>
      <c r="O345" s="7"/>
      <c r="P345" s="7"/>
    </row>
    <row r="346" spans="1:16" ht="15.6" customHeight="1">
      <c r="A346" s="7"/>
      <c r="B346" s="7"/>
      <c r="C346" s="29"/>
      <c r="D346" s="7"/>
      <c r="E346" s="7"/>
      <c r="F346" s="7"/>
      <c r="G346" s="7"/>
      <c r="H346" s="69"/>
      <c r="I346" s="82"/>
      <c r="J346" s="82"/>
      <c r="K346" s="82"/>
      <c r="L346" s="69"/>
      <c r="M346" s="7"/>
      <c r="N346" s="7"/>
      <c r="O346" s="7"/>
      <c r="P346" s="7"/>
    </row>
    <row r="347" spans="1:16" ht="15.6" customHeight="1">
      <c r="A347" s="7"/>
      <c r="B347" s="7"/>
      <c r="C347" s="29"/>
      <c r="D347" s="7"/>
      <c r="E347" s="7"/>
      <c r="F347" s="7"/>
      <c r="G347" s="7"/>
      <c r="H347" s="69"/>
      <c r="I347" s="82"/>
      <c r="J347" s="82"/>
      <c r="K347" s="82"/>
      <c r="L347" s="69"/>
      <c r="M347" s="7"/>
      <c r="N347" s="7"/>
      <c r="O347" s="7"/>
      <c r="P347" s="7"/>
    </row>
    <row r="348" spans="1:16" ht="15.6" customHeight="1">
      <c r="A348" s="7"/>
      <c r="B348" s="7"/>
      <c r="C348" s="29"/>
      <c r="D348" s="7"/>
      <c r="E348" s="7"/>
      <c r="F348" s="7"/>
      <c r="G348" s="7"/>
      <c r="H348" s="69"/>
      <c r="I348" s="82"/>
      <c r="J348" s="82"/>
      <c r="K348" s="82"/>
      <c r="L348" s="69"/>
      <c r="M348" s="7"/>
      <c r="N348" s="7"/>
      <c r="O348" s="7"/>
      <c r="P348" s="7"/>
    </row>
    <row r="349" spans="1:16" ht="15.6" customHeight="1">
      <c r="A349" s="7"/>
      <c r="B349" s="7"/>
      <c r="C349" s="29"/>
      <c r="D349" s="7"/>
      <c r="E349" s="7"/>
      <c r="F349" s="7"/>
      <c r="G349" s="7"/>
      <c r="H349" s="69"/>
      <c r="I349" s="82"/>
      <c r="J349" s="82"/>
      <c r="K349" s="82"/>
      <c r="L349" s="69"/>
      <c r="M349" s="7"/>
      <c r="N349" s="7"/>
      <c r="O349" s="7"/>
      <c r="P349" s="7"/>
    </row>
    <row r="350" spans="1:16" ht="15.6" customHeight="1">
      <c r="A350" s="7"/>
      <c r="B350" s="7"/>
      <c r="C350" s="29"/>
      <c r="D350" s="7"/>
      <c r="E350" s="7"/>
      <c r="F350" s="7"/>
      <c r="G350" s="7"/>
      <c r="H350" s="69"/>
      <c r="I350" s="82"/>
      <c r="J350" s="82"/>
      <c r="K350" s="82"/>
      <c r="L350" s="69"/>
      <c r="M350" s="7"/>
      <c r="N350" s="7"/>
      <c r="O350" s="7"/>
      <c r="P350" s="7"/>
    </row>
    <row r="351" spans="1:16" ht="15.6" customHeight="1">
      <c r="A351" s="7"/>
      <c r="B351" s="7"/>
      <c r="C351" s="29"/>
      <c r="D351" s="7"/>
      <c r="E351" s="7"/>
      <c r="F351" s="7"/>
      <c r="G351" s="7"/>
      <c r="H351" s="69"/>
      <c r="I351" s="82"/>
      <c r="J351" s="82"/>
      <c r="K351" s="82"/>
      <c r="L351" s="69"/>
      <c r="M351" s="7"/>
      <c r="N351" s="7"/>
      <c r="O351" s="7"/>
      <c r="P351" s="7"/>
    </row>
    <row r="352" spans="1:16" ht="15.6" customHeight="1">
      <c r="A352" s="7"/>
      <c r="B352" s="7"/>
      <c r="C352" s="29"/>
      <c r="D352" s="7"/>
      <c r="E352" s="7"/>
      <c r="F352" s="7"/>
      <c r="G352" s="7"/>
      <c r="H352" s="69"/>
      <c r="I352" s="82"/>
      <c r="J352" s="82"/>
      <c r="K352" s="82"/>
      <c r="L352" s="69"/>
      <c r="M352" s="7"/>
      <c r="N352" s="7"/>
      <c r="O352" s="7"/>
      <c r="P352" s="7"/>
    </row>
    <row r="353" spans="1:16" ht="15.6" customHeight="1">
      <c r="A353" s="7"/>
      <c r="B353" s="7"/>
      <c r="C353" s="29"/>
      <c r="D353" s="7"/>
      <c r="E353" s="7"/>
      <c r="F353" s="7"/>
      <c r="G353" s="7"/>
      <c r="H353" s="69"/>
      <c r="I353" s="82"/>
      <c r="J353" s="82"/>
      <c r="K353" s="82"/>
      <c r="L353" s="69"/>
      <c r="M353" s="7"/>
      <c r="N353" s="7"/>
      <c r="O353" s="7"/>
      <c r="P353" s="7"/>
    </row>
    <row r="354" spans="1:16" ht="15.6" customHeight="1">
      <c r="A354" s="7"/>
      <c r="B354" s="7"/>
      <c r="C354" s="29"/>
      <c r="D354" s="7"/>
      <c r="E354" s="7"/>
      <c r="F354" s="7"/>
      <c r="G354" s="7"/>
      <c r="H354" s="69"/>
      <c r="I354" s="82"/>
      <c r="J354" s="82"/>
      <c r="K354" s="82"/>
      <c r="L354" s="69"/>
      <c r="M354" s="7"/>
      <c r="N354" s="7"/>
      <c r="O354" s="7"/>
      <c r="P354" s="7"/>
    </row>
    <row r="355" spans="1:16" ht="15.6" customHeight="1">
      <c r="A355" s="7"/>
      <c r="B355" s="7"/>
      <c r="C355" s="29"/>
      <c r="D355" s="7"/>
      <c r="E355" s="7"/>
      <c r="F355" s="7"/>
      <c r="G355" s="7"/>
      <c r="H355" s="69"/>
      <c r="I355" s="82"/>
      <c r="J355" s="82"/>
      <c r="K355" s="82"/>
      <c r="L355" s="69"/>
      <c r="M355" s="7"/>
      <c r="N355" s="7"/>
      <c r="O355" s="7"/>
      <c r="P355" s="7"/>
    </row>
    <row r="356" spans="1:16" ht="15.6" customHeight="1">
      <c r="A356" s="7"/>
      <c r="B356" s="7"/>
      <c r="C356" s="29"/>
      <c r="D356" s="7"/>
      <c r="E356" s="7"/>
      <c r="F356" s="7"/>
      <c r="G356" s="7"/>
      <c r="H356" s="69"/>
      <c r="I356" s="82"/>
      <c r="J356" s="82"/>
      <c r="K356" s="82"/>
      <c r="L356" s="69"/>
      <c r="M356" s="7"/>
      <c r="N356" s="7"/>
      <c r="O356" s="7"/>
      <c r="P356" s="7"/>
    </row>
    <row r="357" spans="1:16" ht="15.6" customHeight="1">
      <c r="A357" s="7"/>
      <c r="B357" s="7"/>
      <c r="C357" s="29"/>
      <c r="D357" s="7"/>
      <c r="E357" s="7"/>
      <c r="F357" s="7"/>
      <c r="G357" s="7"/>
      <c r="H357" s="69"/>
      <c r="I357" s="82"/>
      <c r="J357" s="82"/>
      <c r="K357" s="82"/>
      <c r="L357" s="69"/>
      <c r="M357" s="7"/>
      <c r="N357" s="7"/>
      <c r="O357" s="7"/>
      <c r="P357" s="7"/>
    </row>
    <row r="358" spans="1:16" ht="15.6" customHeight="1">
      <c r="A358" s="7"/>
      <c r="B358" s="7"/>
      <c r="C358" s="29"/>
      <c r="D358" s="7"/>
      <c r="E358" s="7"/>
      <c r="F358" s="7"/>
      <c r="G358" s="7"/>
      <c r="H358" s="69"/>
      <c r="I358" s="82"/>
      <c r="J358" s="82"/>
      <c r="K358" s="82"/>
      <c r="L358" s="69"/>
      <c r="M358" s="7"/>
      <c r="N358" s="7"/>
      <c r="O358" s="7"/>
      <c r="P358" s="7"/>
    </row>
    <row r="359" spans="1:16" ht="15.6" customHeight="1">
      <c r="A359" s="7"/>
      <c r="B359" s="7"/>
      <c r="C359" s="29"/>
      <c r="D359" s="7"/>
      <c r="E359" s="7"/>
      <c r="F359" s="7"/>
      <c r="G359" s="7"/>
      <c r="H359" s="69"/>
      <c r="I359" s="82"/>
      <c r="J359" s="82"/>
      <c r="K359" s="82"/>
      <c r="L359" s="69"/>
      <c r="M359" s="7"/>
      <c r="N359" s="7"/>
      <c r="O359" s="7"/>
      <c r="P359" s="7"/>
    </row>
    <row r="360" spans="1:16" ht="15.6" customHeight="1">
      <c r="A360" s="7"/>
      <c r="B360" s="7"/>
      <c r="C360" s="29"/>
      <c r="D360" s="7"/>
      <c r="E360" s="7"/>
      <c r="F360" s="7"/>
      <c r="G360" s="7"/>
      <c r="H360" s="69"/>
      <c r="I360" s="82"/>
      <c r="J360" s="82"/>
      <c r="K360" s="82"/>
      <c r="L360" s="69"/>
      <c r="M360" s="7"/>
      <c r="N360" s="7"/>
      <c r="O360" s="7"/>
      <c r="P360" s="7"/>
    </row>
    <row r="361" spans="1:16" ht="15.6" customHeight="1">
      <c r="A361" s="7"/>
      <c r="B361" s="7"/>
      <c r="C361" s="29"/>
      <c r="D361" s="7"/>
      <c r="E361" s="7"/>
      <c r="F361" s="7"/>
      <c r="G361" s="7"/>
      <c r="H361" s="69"/>
      <c r="I361" s="82"/>
      <c r="J361" s="82"/>
      <c r="K361" s="82"/>
      <c r="L361" s="69"/>
      <c r="M361" s="7"/>
      <c r="N361" s="7"/>
      <c r="O361" s="7"/>
      <c r="P361" s="7"/>
    </row>
    <row r="362" spans="1:16" ht="15.6" customHeight="1">
      <c r="A362" s="7"/>
      <c r="B362" s="7"/>
      <c r="C362" s="29"/>
      <c r="D362" s="7"/>
      <c r="E362" s="7"/>
      <c r="F362" s="7"/>
      <c r="G362" s="7"/>
      <c r="H362" s="69"/>
      <c r="I362" s="82"/>
      <c r="J362" s="82"/>
      <c r="K362" s="82"/>
      <c r="L362" s="69"/>
      <c r="M362" s="7"/>
      <c r="N362" s="7"/>
      <c r="O362" s="7"/>
      <c r="P362" s="7"/>
    </row>
    <row r="363" spans="1:16" ht="15.6" customHeight="1">
      <c r="A363" s="7"/>
      <c r="B363" s="7"/>
      <c r="C363" s="29"/>
      <c r="D363" s="7"/>
      <c r="E363" s="7"/>
      <c r="F363" s="7"/>
      <c r="G363" s="7"/>
      <c r="H363" s="69"/>
      <c r="I363" s="82"/>
      <c r="J363" s="82"/>
      <c r="K363" s="82"/>
      <c r="L363" s="69"/>
      <c r="M363" s="7"/>
      <c r="N363" s="7"/>
      <c r="O363" s="7"/>
      <c r="P363" s="7"/>
    </row>
    <row r="364" spans="1:16" ht="15.6" customHeight="1">
      <c r="A364" s="7"/>
      <c r="B364" s="7"/>
      <c r="C364" s="29"/>
      <c r="D364" s="7"/>
      <c r="E364" s="7"/>
      <c r="F364" s="7"/>
      <c r="G364" s="7"/>
      <c r="H364" s="69"/>
      <c r="I364" s="82"/>
      <c r="J364" s="82"/>
      <c r="K364" s="82"/>
      <c r="L364" s="69"/>
      <c r="M364" s="7"/>
      <c r="N364" s="7"/>
      <c r="O364" s="7"/>
      <c r="P364" s="7"/>
    </row>
    <row r="365" spans="1:16" ht="15.6" customHeight="1">
      <c r="A365" s="7"/>
      <c r="B365" s="7"/>
      <c r="C365" s="29"/>
      <c r="D365" s="7"/>
      <c r="E365" s="7"/>
      <c r="F365" s="7"/>
      <c r="G365" s="7"/>
      <c r="H365" s="69"/>
      <c r="I365" s="82"/>
      <c r="J365" s="82"/>
      <c r="K365" s="82"/>
      <c r="L365" s="69"/>
      <c r="M365" s="7"/>
      <c r="N365" s="7"/>
      <c r="O365" s="7"/>
      <c r="P365" s="7"/>
    </row>
    <row r="366" spans="1:16" ht="15.6" customHeight="1">
      <c r="A366" s="7"/>
      <c r="B366" s="7"/>
      <c r="C366" s="29"/>
      <c r="D366" s="7"/>
      <c r="E366" s="7"/>
      <c r="F366" s="7"/>
      <c r="G366" s="7"/>
      <c r="H366" s="69"/>
      <c r="I366" s="82"/>
      <c r="J366" s="82"/>
      <c r="K366" s="82"/>
      <c r="L366" s="69"/>
      <c r="M366" s="7"/>
      <c r="N366" s="7"/>
      <c r="O366" s="7"/>
      <c r="P366" s="7"/>
    </row>
    <row r="367" spans="1:16" ht="15.6" customHeight="1">
      <c r="A367" s="7"/>
      <c r="B367" s="7"/>
      <c r="C367" s="29"/>
      <c r="D367" s="7"/>
      <c r="E367" s="7"/>
      <c r="F367" s="7"/>
      <c r="G367" s="7"/>
      <c r="H367" s="69"/>
      <c r="I367" s="82"/>
      <c r="J367" s="82"/>
      <c r="K367" s="82"/>
      <c r="L367" s="69"/>
      <c r="M367" s="7"/>
      <c r="N367" s="7"/>
      <c r="O367" s="7"/>
      <c r="P367" s="7"/>
    </row>
    <row r="368" spans="1:16" ht="15.6" customHeight="1">
      <c r="A368" s="7"/>
      <c r="B368" s="7"/>
      <c r="C368" s="29"/>
      <c r="D368" s="7"/>
      <c r="E368" s="7"/>
      <c r="F368" s="7"/>
      <c r="G368" s="7"/>
      <c r="H368" s="69"/>
      <c r="I368" s="82"/>
      <c r="J368" s="82"/>
      <c r="K368" s="82"/>
      <c r="L368" s="69"/>
      <c r="M368" s="7"/>
      <c r="N368" s="7"/>
      <c r="O368" s="7"/>
      <c r="P368" s="7"/>
    </row>
    <row r="369" spans="1:16" ht="15.6" customHeight="1">
      <c r="A369" s="7"/>
      <c r="B369" s="7"/>
      <c r="C369" s="29"/>
      <c r="D369" s="7"/>
      <c r="E369" s="7"/>
      <c r="F369" s="7"/>
      <c r="G369" s="7"/>
      <c r="H369" s="69"/>
      <c r="I369" s="82"/>
      <c r="J369" s="82"/>
      <c r="K369" s="82"/>
      <c r="L369" s="69"/>
      <c r="M369" s="7"/>
      <c r="N369" s="7"/>
      <c r="O369" s="7"/>
      <c r="P369" s="7"/>
    </row>
    <row r="370" spans="1:16" ht="15.6" customHeight="1">
      <c r="A370" s="7"/>
      <c r="B370" s="7"/>
      <c r="C370" s="29"/>
      <c r="D370" s="7"/>
      <c r="E370" s="7"/>
      <c r="F370" s="7"/>
      <c r="G370" s="7"/>
      <c r="H370" s="69"/>
      <c r="I370" s="82"/>
      <c r="J370" s="82"/>
      <c r="K370" s="82"/>
      <c r="L370" s="69"/>
      <c r="M370" s="7"/>
      <c r="N370" s="7"/>
      <c r="O370" s="7"/>
      <c r="P370" s="7"/>
    </row>
    <row r="371" spans="1:16" ht="15.6" customHeight="1">
      <c r="A371" s="7"/>
      <c r="B371" s="7"/>
      <c r="C371" s="29"/>
      <c r="D371" s="7"/>
      <c r="E371" s="7"/>
      <c r="F371" s="7"/>
      <c r="G371" s="7"/>
      <c r="H371" s="69"/>
      <c r="I371" s="82"/>
      <c r="J371" s="82"/>
      <c r="K371" s="82"/>
      <c r="L371" s="69"/>
      <c r="M371" s="7"/>
      <c r="N371" s="7"/>
      <c r="O371" s="7"/>
      <c r="P371" s="7"/>
    </row>
    <row r="372" spans="1:16" ht="15.6" customHeight="1">
      <c r="A372" s="7"/>
      <c r="B372" s="7"/>
      <c r="C372" s="29"/>
      <c r="D372" s="7"/>
      <c r="E372" s="7"/>
      <c r="F372" s="7"/>
      <c r="G372" s="7"/>
      <c r="H372" s="69"/>
      <c r="I372" s="82"/>
      <c r="J372" s="82"/>
      <c r="K372" s="82"/>
      <c r="L372" s="69"/>
      <c r="M372" s="7"/>
      <c r="N372" s="7"/>
      <c r="O372" s="7"/>
      <c r="P372" s="7"/>
    </row>
    <row r="373" spans="1:16" ht="15.6" customHeight="1">
      <c r="A373" s="7"/>
      <c r="B373" s="7"/>
      <c r="C373" s="29"/>
      <c r="D373" s="7"/>
      <c r="E373" s="7"/>
      <c r="F373" s="7"/>
      <c r="G373" s="7"/>
      <c r="H373" s="69"/>
      <c r="I373" s="82"/>
      <c r="J373" s="82"/>
      <c r="K373" s="82"/>
      <c r="L373" s="69"/>
      <c r="M373" s="7"/>
      <c r="N373" s="7"/>
      <c r="O373" s="7"/>
      <c r="P373" s="7"/>
    </row>
    <row r="374" spans="1:16" ht="15.6" customHeight="1">
      <c r="A374" s="7"/>
      <c r="B374" s="7"/>
      <c r="C374" s="29"/>
      <c r="D374" s="7"/>
      <c r="E374" s="7"/>
      <c r="F374" s="7"/>
      <c r="G374" s="7"/>
      <c r="H374" s="69"/>
      <c r="I374" s="82"/>
      <c r="J374" s="82"/>
      <c r="K374" s="82"/>
      <c r="L374" s="69"/>
      <c r="M374" s="7"/>
      <c r="N374" s="7"/>
      <c r="O374" s="7"/>
      <c r="P374" s="7"/>
    </row>
    <row r="375" spans="1:16" ht="15.6" customHeight="1">
      <c r="A375" s="7"/>
      <c r="B375" s="7"/>
      <c r="C375" s="29"/>
      <c r="D375" s="7"/>
      <c r="E375" s="7"/>
      <c r="F375" s="7"/>
      <c r="G375" s="7"/>
      <c r="H375" s="69"/>
      <c r="I375" s="82"/>
      <c r="J375" s="82"/>
      <c r="K375" s="82"/>
      <c r="L375" s="69"/>
      <c r="M375" s="7"/>
      <c r="N375" s="7"/>
      <c r="O375" s="7"/>
      <c r="P375" s="7"/>
    </row>
    <row r="376" spans="1:16" ht="15.6" customHeight="1">
      <c r="A376" s="7"/>
      <c r="B376" s="7"/>
      <c r="C376" s="29"/>
      <c r="D376" s="7"/>
      <c r="E376" s="7"/>
      <c r="F376" s="7"/>
      <c r="G376" s="7"/>
      <c r="H376" s="69"/>
      <c r="I376" s="82"/>
      <c r="J376" s="82"/>
      <c r="K376" s="82"/>
      <c r="L376" s="69"/>
      <c r="M376" s="7"/>
      <c r="N376" s="7"/>
      <c r="O376" s="7"/>
      <c r="P376" s="7"/>
    </row>
    <row r="377" spans="1:16" ht="15.6" customHeight="1">
      <c r="A377" s="7"/>
      <c r="B377" s="7"/>
      <c r="C377" s="29"/>
      <c r="D377" s="7"/>
      <c r="E377" s="7"/>
      <c r="F377" s="7"/>
      <c r="G377" s="7"/>
      <c r="H377" s="69"/>
      <c r="I377" s="82"/>
      <c r="J377" s="82"/>
      <c r="K377" s="82"/>
      <c r="L377" s="69"/>
      <c r="M377" s="7"/>
      <c r="N377" s="7"/>
      <c r="O377" s="7"/>
      <c r="P377" s="7"/>
    </row>
    <row r="378" spans="1:16" ht="15.6" customHeight="1">
      <c r="A378" s="7"/>
      <c r="B378" s="7"/>
      <c r="C378" s="29"/>
      <c r="D378" s="7"/>
      <c r="E378" s="7"/>
      <c r="F378" s="7"/>
      <c r="G378" s="7"/>
      <c r="H378" s="69"/>
      <c r="I378" s="82"/>
      <c r="J378" s="82"/>
      <c r="K378" s="82"/>
      <c r="L378" s="69"/>
      <c r="M378" s="7"/>
      <c r="N378" s="7"/>
      <c r="O378" s="7"/>
      <c r="P378" s="7"/>
    </row>
    <row r="379" spans="1:16" ht="15.6" customHeight="1">
      <c r="A379" s="7"/>
      <c r="B379" s="7"/>
      <c r="C379" s="29"/>
      <c r="D379" s="7"/>
      <c r="E379" s="7"/>
      <c r="F379" s="7"/>
      <c r="G379" s="7"/>
      <c r="H379" s="69"/>
      <c r="I379" s="82"/>
      <c r="J379" s="82"/>
      <c r="K379" s="82"/>
      <c r="L379" s="69"/>
      <c r="M379" s="7"/>
      <c r="N379" s="7"/>
      <c r="O379" s="7"/>
      <c r="P379" s="7"/>
    </row>
    <row r="380" spans="1:16" ht="15.6" customHeight="1">
      <c r="A380" s="7"/>
      <c r="B380" s="7"/>
      <c r="C380" s="29"/>
      <c r="D380" s="7"/>
      <c r="E380" s="7"/>
      <c r="F380" s="7"/>
      <c r="G380" s="7"/>
      <c r="H380" s="69"/>
      <c r="I380" s="82"/>
      <c r="J380" s="82"/>
      <c r="K380" s="82"/>
      <c r="L380" s="69"/>
      <c r="M380" s="7"/>
      <c r="N380" s="7"/>
      <c r="O380" s="7"/>
      <c r="P380" s="7"/>
    </row>
    <row r="381" spans="1:16" ht="15.6" customHeight="1">
      <c r="A381" s="7"/>
      <c r="B381" s="7"/>
      <c r="C381" s="29"/>
      <c r="D381" s="7"/>
      <c r="E381" s="7"/>
      <c r="F381" s="7"/>
      <c r="G381" s="7"/>
      <c r="H381" s="69"/>
      <c r="I381" s="82"/>
      <c r="J381" s="82"/>
      <c r="K381" s="82"/>
      <c r="L381" s="69"/>
      <c r="M381" s="7"/>
      <c r="N381" s="7"/>
      <c r="O381" s="7"/>
      <c r="P381" s="7"/>
    </row>
    <row r="382" spans="1:16" ht="15.6" customHeight="1">
      <c r="A382" s="7"/>
      <c r="B382" s="7"/>
      <c r="C382" s="29"/>
      <c r="D382" s="7"/>
      <c r="E382" s="7"/>
      <c r="F382" s="7"/>
      <c r="G382" s="7"/>
      <c r="H382" s="69"/>
      <c r="I382" s="82"/>
      <c r="J382" s="82"/>
      <c r="K382" s="82"/>
      <c r="L382" s="69"/>
      <c r="M382" s="7"/>
      <c r="N382" s="7"/>
      <c r="O382" s="7"/>
      <c r="P382" s="7"/>
    </row>
    <row r="383" spans="1:16" ht="15.6" customHeight="1">
      <c r="A383" s="7"/>
      <c r="B383" s="7"/>
      <c r="C383" s="29"/>
      <c r="D383" s="7"/>
      <c r="E383" s="7"/>
      <c r="F383" s="7"/>
      <c r="G383" s="7"/>
      <c r="H383" s="69"/>
      <c r="I383" s="82"/>
      <c r="J383" s="82"/>
      <c r="K383" s="82"/>
      <c r="L383" s="69"/>
      <c r="M383" s="7"/>
      <c r="N383" s="7"/>
      <c r="O383" s="7"/>
      <c r="P383" s="7"/>
    </row>
    <row r="384" spans="1:16" ht="15.6" customHeight="1">
      <c r="A384" s="7"/>
      <c r="B384" s="7"/>
      <c r="C384" s="29"/>
      <c r="D384" s="7"/>
      <c r="E384" s="7"/>
      <c r="F384" s="7"/>
      <c r="G384" s="7"/>
      <c r="H384" s="69"/>
      <c r="I384" s="82"/>
      <c r="J384" s="82"/>
      <c r="K384" s="82"/>
      <c r="L384" s="69"/>
      <c r="M384" s="7"/>
      <c r="N384" s="7"/>
      <c r="O384" s="7"/>
      <c r="P384" s="7"/>
    </row>
    <row r="385" spans="1:16" ht="15.6" customHeight="1">
      <c r="A385" s="7"/>
      <c r="B385" s="7"/>
      <c r="C385" s="29"/>
      <c r="D385" s="7"/>
      <c r="E385" s="7"/>
      <c r="F385" s="7"/>
      <c r="G385" s="7"/>
      <c r="H385" s="69"/>
      <c r="I385" s="82"/>
      <c r="J385" s="82"/>
      <c r="K385" s="82"/>
      <c r="L385" s="69"/>
      <c r="M385" s="7"/>
      <c r="N385" s="7"/>
      <c r="O385" s="7"/>
      <c r="P385" s="7"/>
    </row>
    <row r="386" spans="1:16" ht="15.6" customHeight="1">
      <c r="A386" s="7"/>
      <c r="B386" s="7"/>
      <c r="C386" s="29"/>
      <c r="D386" s="7"/>
      <c r="E386" s="7"/>
      <c r="F386" s="7"/>
      <c r="G386" s="7"/>
      <c r="H386" s="69"/>
      <c r="I386" s="82"/>
      <c r="J386" s="82"/>
      <c r="K386" s="82"/>
      <c r="L386" s="69"/>
      <c r="M386" s="7"/>
      <c r="N386" s="7"/>
      <c r="O386" s="7"/>
      <c r="P386" s="7"/>
    </row>
    <row r="387" spans="1:16" ht="15.6" customHeight="1">
      <c r="A387" s="7"/>
      <c r="B387" s="7"/>
      <c r="C387" s="29"/>
      <c r="D387" s="7"/>
      <c r="E387" s="7"/>
      <c r="F387" s="7"/>
      <c r="G387" s="7"/>
      <c r="H387" s="69"/>
      <c r="I387" s="82"/>
      <c r="J387" s="82"/>
      <c r="K387" s="82"/>
      <c r="L387" s="69"/>
      <c r="M387" s="7"/>
      <c r="N387" s="7"/>
      <c r="O387" s="7"/>
      <c r="P387" s="7"/>
    </row>
    <row r="388" spans="1:16" ht="15.6" customHeight="1">
      <c r="A388" s="7"/>
      <c r="B388" s="7"/>
      <c r="C388" s="29"/>
      <c r="D388" s="7"/>
      <c r="E388" s="7"/>
      <c r="F388" s="7"/>
      <c r="G388" s="7"/>
      <c r="H388" s="69"/>
      <c r="I388" s="82"/>
      <c r="J388" s="82"/>
      <c r="K388" s="82"/>
      <c r="L388" s="69"/>
      <c r="M388" s="7"/>
      <c r="N388" s="7"/>
      <c r="O388" s="7"/>
      <c r="P388" s="7"/>
    </row>
    <row r="389" spans="1:16" ht="15.6" customHeight="1">
      <c r="A389" s="7"/>
      <c r="B389" s="7"/>
      <c r="C389" s="29"/>
      <c r="D389" s="7"/>
      <c r="E389" s="7"/>
      <c r="F389" s="7"/>
      <c r="G389" s="7"/>
      <c r="H389" s="69"/>
      <c r="I389" s="82"/>
      <c r="J389" s="82"/>
      <c r="K389" s="82"/>
      <c r="L389" s="69"/>
      <c r="M389" s="7"/>
      <c r="N389" s="7"/>
      <c r="O389" s="7"/>
      <c r="P389" s="7"/>
    </row>
    <row r="390" spans="1:16" ht="15.6" customHeight="1">
      <c r="A390" s="7"/>
      <c r="B390" s="7"/>
      <c r="C390" s="29"/>
      <c r="D390" s="7"/>
      <c r="E390" s="7"/>
      <c r="F390" s="7"/>
      <c r="G390" s="7"/>
      <c r="H390" s="69"/>
      <c r="I390" s="82"/>
      <c r="J390" s="82"/>
      <c r="K390" s="82"/>
      <c r="L390" s="69"/>
      <c r="M390" s="7"/>
      <c r="N390" s="7"/>
      <c r="O390" s="7"/>
      <c r="P390" s="7"/>
    </row>
    <row r="391" spans="1:16" ht="15.6" customHeight="1">
      <c r="A391" s="7"/>
      <c r="B391" s="7"/>
      <c r="C391" s="29"/>
      <c r="D391" s="7"/>
      <c r="E391" s="7"/>
      <c r="F391" s="7"/>
      <c r="G391" s="7"/>
      <c r="H391" s="69"/>
      <c r="I391" s="82"/>
      <c r="J391" s="82"/>
      <c r="K391" s="82"/>
      <c r="L391" s="69"/>
      <c r="M391" s="7"/>
      <c r="N391" s="7"/>
      <c r="O391" s="7"/>
      <c r="P391" s="7"/>
    </row>
    <row r="392" spans="1:16" ht="15.6" customHeight="1">
      <c r="A392" s="7"/>
      <c r="B392" s="7"/>
      <c r="C392" s="29"/>
      <c r="D392" s="7"/>
      <c r="E392" s="7"/>
      <c r="F392" s="7"/>
      <c r="G392" s="7"/>
      <c r="H392" s="69"/>
      <c r="I392" s="82"/>
      <c r="J392" s="82"/>
      <c r="K392" s="82"/>
      <c r="L392" s="69"/>
      <c r="M392" s="7"/>
      <c r="N392" s="7"/>
      <c r="O392" s="7"/>
      <c r="P392" s="7"/>
    </row>
    <row r="393" spans="1:16" ht="15.6" customHeight="1">
      <c r="A393" s="7"/>
      <c r="B393" s="7"/>
      <c r="C393" s="29"/>
      <c r="D393" s="7"/>
      <c r="E393" s="7"/>
      <c r="F393" s="7"/>
      <c r="G393" s="7"/>
      <c r="H393" s="69"/>
      <c r="I393" s="82"/>
      <c r="J393" s="82"/>
      <c r="K393" s="82"/>
      <c r="L393" s="69"/>
      <c r="M393" s="7"/>
      <c r="N393" s="7"/>
      <c r="O393" s="7"/>
      <c r="P393" s="7"/>
    </row>
    <row r="394" spans="1:16" ht="15.6" customHeight="1">
      <c r="A394" s="7"/>
      <c r="B394" s="7"/>
      <c r="C394" s="29"/>
      <c r="D394" s="7"/>
      <c r="E394" s="7"/>
      <c r="F394" s="7"/>
      <c r="G394" s="7"/>
      <c r="H394" s="69"/>
      <c r="I394" s="82"/>
      <c r="J394" s="82"/>
      <c r="K394" s="82"/>
      <c r="L394" s="69"/>
      <c r="M394" s="7"/>
      <c r="N394" s="7"/>
      <c r="O394" s="7"/>
      <c r="P394" s="7"/>
    </row>
    <row r="395" spans="1:16" ht="15.6" customHeight="1">
      <c r="A395" s="7"/>
      <c r="B395" s="7"/>
      <c r="C395" s="29"/>
      <c r="D395" s="7"/>
      <c r="E395" s="7"/>
      <c r="F395" s="7"/>
      <c r="G395" s="7"/>
      <c r="H395" s="69"/>
      <c r="I395" s="82"/>
      <c r="J395" s="82"/>
      <c r="K395" s="82"/>
      <c r="L395" s="69"/>
      <c r="M395" s="7"/>
      <c r="N395" s="7"/>
      <c r="O395" s="7"/>
      <c r="P395" s="7"/>
    </row>
    <row r="396" spans="1:16" ht="15.6" customHeight="1">
      <c r="A396" s="7"/>
      <c r="B396" s="7"/>
      <c r="C396" s="29"/>
      <c r="D396" s="7"/>
      <c r="E396" s="7"/>
      <c r="F396" s="7"/>
      <c r="G396" s="7"/>
      <c r="H396" s="69"/>
      <c r="I396" s="82"/>
      <c r="J396" s="82"/>
      <c r="K396" s="82"/>
      <c r="L396" s="69"/>
      <c r="M396" s="7"/>
      <c r="N396" s="7"/>
      <c r="O396" s="7"/>
      <c r="P396" s="7"/>
    </row>
    <row r="397" spans="1:16" ht="15.6" customHeight="1">
      <c r="A397" s="7"/>
      <c r="B397" s="7"/>
      <c r="C397" s="29"/>
      <c r="D397" s="7"/>
      <c r="E397" s="7"/>
      <c r="F397" s="7"/>
      <c r="G397" s="7"/>
      <c r="H397" s="69"/>
      <c r="I397" s="82"/>
      <c r="J397" s="82"/>
      <c r="K397" s="82"/>
      <c r="L397" s="69"/>
      <c r="M397" s="7"/>
      <c r="N397" s="7"/>
      <c r="O397" s="7"/>
      <c r="P397" s="7"/>
    </row>
    <row r="398" spans="1:16" ht="15.6" customHeight="1">
      <c r="A398" s="7"/>
      <c r="B398" s="7"/>
      <c r="C398" s="29"/>
      <c r="D398" s="7"/>
      <c r="E398" s="7"/>
      <c r="F398" s="7"/>
      <c r="G398" s="7"/>
      <c r="H398" s="69"/>
      <c r="I398" s="82"/>
      <c r="J398" s="82"/>
      <c r="K398" s="82"/>
      <c r="L398" s="69"/>
      <c r="M398" s="7"/>
      <c r="N398" s="7"/>
      <c r="O398" s="7"/>
      <c r="P398" s="7"/>
    </row>
    <row r="399" spans="1:16" ht="15.6" customHeight="1">
      <c r="A399" s="7"/>
      <c r="B399" s="7"/>
      <c r="C399" s="29"/>
      <c r="D399" s="7"/>
      <c r="E399" s="7"/>
      <c r="F399" s="7"/>
      <c r="G399" s="7"/>
      <c r="H399" s="69"/>
      <c r="I399" s="82"/>
      <c r="J399" s="82"/>
      <c r="K399" s="82"/>
      <c r="L399" s="69"/>
      <c r="M399" s="7"/>
      <c r="N399" s="7"/>
      <c r="O399" s="7"/>
      <c r="P399" s="7"/>
    </row>
    <row r="400" spans="1:16" ht="15.6" customHeight="1">
      <c r="A400" s="7"/>
      <c r="B400" s="7"/>
      <c r="C400" s="29"/>
      <c r="D400" s="7"/>
      <c r="E400" s="7"/>
      <c r="F400" s="7"/>
      <c r="G400" s="7"/>
      <c r="H400" s="69"/>
      <c r="I400" s="82"/>
      <c r="J400" s="82"/>
      <c r="K400" s="82"/>
      <c r="L400" s="69"/>
      <c r="M400" s="7"/>
      <c r="N400" s="7"/>
      <c r="O400" s="7"/>
      <c r="P400" s="7"/>
    </row>
    <row r="401" spans="1:16" ht="15.6" customHeight="1">
      <c r="A401" s="7"/>
      <c r="B401" s="7"/>
      <c r="C401" s="29"/>
      <c r="D401" s="7"/>
      <c r="E401" s="7"/>
      <c r="F401" s="7"/>
      <c r="G401" s="7"/>
      <c r="H401" s="69"/>
      <c r="I401" s="82"/>
      <c r="J401" s="82"/>
      <c r="K401" s="82"/>
      <c r="L401" s="69"/>
      <c r="M401" s="7"/>
      <c r="N401" s="7"/>
      <c r="O401" s="7"/>
      <c r="P401" s="7"/>
    </row>
    <row r="402" spans="1:16" ht="15.6" customHeight="1">
      <c r="A402" s="7"/>
      <c r="B402" s="7"/>
      <c r="C402" s="29"/>
      <c r="D402" s="7"/>
      <c r="E402" s="7"/>
      <c r="F402" s="7"/>
      <c r="G402" s="7"/>
      <c r="H402" s="69"/>
      <c r="I402" s="82"/>
      <c r="J402" s="82"/>
      <c r="K402" s="82"/>
      <c r="L402" s="69"/>
      <c r="M402" s="7"/>
      <c r="N402" s="7"/>
      <c r="O402" s="7"/>
      <c r="P402" s="7"/>
    </row>
    <row r="403" spans="1:16" ht="15.6" customHeight="1">
      <c r="A403" s="7"/>
      <c r="B403" s="7"/>
      <c r="C403" s="29"/>
      <c r="D403" s="7"/>
      <c r="E403" s="7"/>
      <c r="F403" s="7"/>
      <c r="G403" s="7"/>
      <c r="H403" s="69"/>
      <c r="I403" s="82"/>
      <c r="J403" s="82"/>
      <c r="K403" s="82"/>
      <c r="L403" s="69"/>
      <c r="M403" s="7"/>
      <c r="N403" s="7"/>
      <c r="O403" s="7"/>
      <c r="P403" s="7"/>
    </row>
    <row r="404" spans="1:16" ht="15.6" customHeight="1">
      <c r="A404" s="7"/>
      <c r="B404" s="7"/>
      <c r="C404" s="29"/>
      <c r="D404" s="7"/>
      <c r="E404" s="7"/>
      <c r="F404" s="7"/>
      <c r="G404" s="7"/>
      <c r="H404" s="69"/>
      <c r="I404" s="82"/>
      <c r="J404" s="82"/>
      <c r="K404" s="82"/>
      <c r="L404" s="69"/>
      <c r="M404" s="7"/>
      <c r="N404" s="7"/>
      <c r="O404" s="7"/>
      <c r="P404" s="7"/>
    </row>
    <row r="405" spans="1:16" ht="15.6" customHeight="1">
      <c r="A405" s="7"/>
      <c r="B405" s="7"/>
      <c r="C405" s="29"/>
      <c r="D405" s="7"/>
      <c r="E405" s="7"/>
      <c r="F405" s="7"/>
      <c r="G405" s="7"/>
      <c r="H405" s="69"/>
      <c r="I405" s="82"/>
      <c r="J405" s="82"/>
      <c r="K405" s="82"/>
      <c r="L405" s="69"/>
      <c r="M405" s="7"/>
      <c r="N405" s="7"/>
      <c r="O405" s="7"/>
      <c r="P405" s="7"/>
    </row>
    <row r="406" spans="1:16" ht="15.6" customHeight="1">
      <c r="A406" s="7"/>
      <c r="B406" s="7"/>
      <c r="C406" s="29"/>
      <c r="D406" s="7"/>
      <c r="E406" s="7"/>
      <c r="F406" s="7"/>
      <c r="G406" s="7"/>
      <c r="H406" s="69"/>
      <c r="I406" s="82"/>
      <c r="J406" s="82"/>
      <c r="K406" s="82"/>
      <c r="L406" s="69"/>
      <c r="M406" s="7"/>
      <c r="N406" s="7"/>
      <c r="O406" s="7"/>
      <c r="P406" s="7"/>
    </row>
    <row r="407" spans="1:16" ht="15.6" customHeight="1">
      <c r="A407" s="7"/>
      <c r="B407" s="7"/>
      <c r="C407" s="29"/>
      <c r="D407" s="7"/>
      <c r="E407" s="7"/>
      <c r="F407" s="7"/>
      <c r="G407" s="7"/>
      <c r="H407" s="69"/>
      <c r="I407" s="82"/>
      <c r="J407" s="82"/>
      <c r="K407" s="82"/>
      <c r="L407" s="69"/>
      <c r="M407" s="7"/>
      <c r="N407" s="7"/>
      <c r="O407" s="7"/>
      <c r="P407" s="7"/>
    </row>
    <row r="408" spans="1:16" ht="15.6" customHeight="1">
      <c r="A408" s="7"/>
      <c r="B408" s="7"/>
      <c r="C408" s="29"/>
      <c r="D408" s="7"/>
      <c r="E408" s="7"/>
      <c r="F408" s="7"/>
      <c r="G408" s="7"/>
      <c r="H408" s="69"/>
      <c r="I408" s="82"/>
      <c r="J408" s="82"/>
      <c r="K408" s="82"/>
      <c r="L408" s="69"/>
      <c r="M408" s="7"/>
      <c r="N408" s="7"/>
      <c r="O408" s="7"/>
      <c r="P408" s="7"/>
    </row>
    <row r="409" spans="1:16" ht="15.6" customHeight="1">
      <c r="A409" s="7"/>
      <c r="B409" s="7"/>
      <c r="C409" s="29"/>
      <c r="D409" s="7"/>
      <c r="E409" s="7"/>
      <c r="F409" s="7"/>
      <c r="G409" s="7"/>
      <c r="H409" s="69"/>
      <c r="I409" s="82"/>
      <c r="J409" s="82"/>
      <c r="K409" s="82"/>
      <c r="L409" s="69"/>
      <c r="M409" s="7"/>
      <c r="N409" s="7"/>
      <c r="O409" s="7"/>
      <c r="P409" s="7"/>
    </row>
    <row r="410" spans="1:16" ht="15.6" customHeight="1">
      <c r="A410" s="7"/>
      <c r="B410" s="7"/>
      <c r="C410" s="29"/>
      <c r="D410" s="7"/>
      <c r="E410" s="7"/>
      <c r="F410" s="7"/>
      <c r="G410" s="7"/>
      <c r="H410" s="69"/>
      <c r="I410" s="82"/>
      <c r="J410" s="82"/>
      <c r="K410" s="82"/>
      <c r="L410" s="69"/>
      <c r="M410" s="7"/>
      <c r="N410" s="7"/>
      <c r="O410" s="7"/>
      <c r="P410" s="7"/>
    </row>
    <row r="411" spans="1:16" ht="15.6" customHeight="1">
      <c r="A411" s="7"/>
      <c r="B411" s="7"/>
      <c r="C411" s="29"/>
      <c r="D411" s="7"/>
      <c r="E411" s="7"/>
      <c r="F411" s="7"/>
      <c r="G411" s="7"/>
      <c r="H411" s="69"/>
      <c r="I411" s="82"/>
      <c r="J411" s="82"/>
      <c r="K411" s="82"/>
      <c r="L411" s="69"/>
      <c r="M411" s="7"/>
      <c r="N411" s="7"/>
      <c r="O411" s="7"/>
      <c r="P411" s="7"/>
    </row>
    <row r="412" spans="1:16" ht="15.6" customHeight="1">
      <c r="A412" s="7"/>
      <c r="B412" s="7"/>
      <c r="C412" s="29"/>
      <c r="D412" s="7"/>
      <c r="E412" s="7"/>
      <c r="F412" s="7"/>
      <c r="G412" s="7"/>
      <c r="H412" s="69"/>
      <c r="I412" s="82"/>
      <c r="J412" s="82"/>
      <c r="K412" s="82"/>
      <c r="L412" s="69"/>
      <c r="M412" s="7"/>
      <c r="N412" s="7"/>
      <c r="O412" s="7"/>
      <c r="P412" s="7"/>
    </row>
    <row r="413" spans="1:16" ht="15.6" customHeight="1">
      <c r="A413" s="7"/>
      <c r="B413" s="7"/>
      <c r="C413" s="29"/>
      <c r="D413" s="7"/>
      <c r="E413" s="7"/>
      <c r="F413" s="7"/>
      <c r="G413" s="7"/>
      <c r="H413" s="69"/>
      <c r="I413" s="82"/>
      <c r="J413" s="82"/>
      <c r="K413" s="82"/>
      <c r="L413" s="69"/>
      <c r="M413" s="7"/>
      <c r="N413" s="7"/>
      <c r="O413" s="7"/>
      <c r="P413" s="7"/>
    </row>
    <row r="414" spans="1:16" ht="15.6" customHeight="1">
      <c r="A414" s="7"/>
      <c r="B414" s="7"/>
      <c r="C414" s="29"/>
      <c r="D414" s="7"/>
      <c r="E414" s="7"/>
      <c r="F414" s="7"/>
      <c r="G414" s="7"/>
      <c r="H414" s="69"/>
      <c r="I414" s="82"/>
      <c r="J414" s="82"/>
      <c r="K414" s="82"/>
      <c r="L414" s="69"/>
      <c r="M414" s="7"/>
      <c r="N414" s="7"/>
      <c r="O414" s="7"/>
      <c r="P414" s="7"/>
    </row>
    <row r="415" spans="1:16" ht="15.6" customHeight="1">
      <c r="A415" s="7"/>
      <c r="B415" s="7"/>
      <c r="C415" s="29"/>
      <c r="D415" s="7"/>
      <c r="E415" s="7"/>
      <c r="F415" s="7"/>
      <c r="G415" s="7"/>
      <c r="H415" s="69"/>
      <c r="I415" s="82"/>
      <c r="J415" s="82"/>
      <c r="K415" s="82"/>
      <c r="L415" s="69"/>
      <c r="M415" s="7"/>
      <c r="N415" s="7"/>
      <c r="O415" s="7"/>
      <c r="P415" s="7"/>
    </row>
    <row r="416" spans="1:16" ht="15.6" customHeight="1">
      <c r="A416" s="7"/>
      <c r="B416" s="7"/>
      <c r="C416" s="29"/>
      <c r="D416" s="7"/>
      <c r="E416" s="7"/>
      <c r="F416" s="7"/>
      <c r="G416" s="7"/>
      <c r="H416" s="69"/>
      <c r="I416" s="82"/>
      <c r="J416" s="82"/>
      <c r="K416" s="82"/>
      <c r="L416" s="69"/>
      <c r="M416" s="7"/>
      <c r="N416" s="7"/>
      <c r="O416" s="7"/>
      <c r="P416" s="7"/>
    </row>
    <row r="417" spans="1:16" ht="15.6" customHeight="1">
      <c r="A417" s="7"/>
      <c r="B417" s="7"/>
      <c r="C417" s="29"/>
      <c r="D417" s="7"/>
      <c r="E417" s="7"/>
      <c r="F417" s="7"/>
      <c r="G417" s="7"/>
      <c r="H417" s="69"/>
      <c r="I417" s="82"/>
      <c r="J417" s="82"/>
      <c r="K417" s="82"/>
      <c r="L417" s="69"/>
      <c r="M417" s="7"/>
      <c r="N417" s="7"/>
      <c r="O417" s="7"/>
      <c r="P417" s="7"/>
    </row>
    <row r="418" spans="1:16" ht="15.6" customHeight="1">
      <c r="A418" s="7"/>
      <c r="B418" s="7"/>
      <c r="C418" s="29"/>
      <c r="D418" s="7"/>
      <c r="E418" s="7"/>
      <c r="F418" s="7"/>
      <c r="G418" s="7"/>
      <c r="H418" s="69"/>
      <c r="I418" s="82"/>
      <c r="J418" s="82"/>
      <c r="K418" s="82"/>
      <c r="L418" s="69"/>
      <c r="M418" s="7"/>
      <c r="N418" s="7"/>
      <c r="O418" s="7"/>
      <c r="P418" s="7"/>
    </row>
    <row r="419" spans="1:16" ht="15.6" customHeight="1">
      <c r="A419" s="7"/>
      <c r="B419" s="7"/>
      <c r="C419" s="29"/>
      <c r="D419" s="7"/>
      <c r="E419" s="7"/>
      <c r="F419" s="7"/>
      <c r="G419" s="7"/>
      <c r="H419" s="69"/>
      <c r="I419" s="82"/>
      <c r="J419" s="82"/>
      <c r="K419" s="82"/>
      <c r="L419" s="69"/>
      <c r="M419" s="7"/>
      <c r="N419" s="7"/>
      <c r="O419" s="7"/>
      <c r="P419" s="7"/>
    </row>
    <row r="420" spans="1:16" ht="15.6" customHeight="1">
      <c r="A420" s="7"/>
      <c r="B420" s="7"/>
      <c r="C420" s="29"/>
      <c r="D420" s="7"/>
      <c r="E420" s="7"/>
      <c r="F420" s="7"/>
      <c r="G420" s="7"/>
      <c r="H420" s="69"/>
      <c r="I420" s="82"/>
      <c r="J420" s="82"/>
      <c r="K420" s="82"/>
      <c r="L420" s="69"/>
      <c r="M420" s="7"/>
      <c r="N420" s="7"/>
      <c r="O420" s="7"/>
      <c r="P420" s="7"/>
    </row>
    <row r="421" spans="1:16" ht="15.6" customHeight="1">
      <c r="A421" s="7"/>
      <c r="B421" s="7"/>
      <c r="C421" s="29"/>
      <c r="D421" s="7"/>
      <c r="E421" s="7"/>
      <c r="F421" s="7"/>
      <c r="G421" s="7"/>
      <c r="H421" s="69"/>
      <c r="I421" s="82"/>
      <c r="J421" s="82"/>
      <c r="K421" s="82"/>
      <c r="L421" s="69"/>
      <c r="M421" s="7"/>
      <c r="N421" s="7"/>
      <c r="O421" s="7"/>
      <c r="P421" s="7"/>
    </row>
    <row r="422" spans="1:16" ht="15.6" customHeight="1">
      <c r="A422" s="7"/>
      <c r="B422" s="7"/>
      <c r="C422" s="29"/>
      <c r="D422" s="7"/>
      <c r="E422" s="7"/>
      <c r="F422" s="7"/>
      <c r="G422" s="7"/>
      <c r="H422" s="69"/>
      <c r="I422" s="82"/>
      <c r="J422" s="82"/>
      <c r="K422" s="82"/>
      <c r="L422" s="69"/>
      <c r="M422" s="7"/>
      <c r="N422" s="7"/>
      <c r="O422" s="7"/>
      <c r="P422" s="7"/>
    </row>
    <row r="423" spans="1:16" ht="15.6" customHeight="1">
      <c r="A423" s="7"/>
      <c r="B423" s="7"/>
      <c r="C423" s="29"/>
      <c r="D423" s="7"/>
      <c r="E423" s="7"/>
      <c r="F423" s="7"/>
      <c r="G423" s="7"/>
      <c r="H423" s="69"/>
      <c r="I423" s="82"/>
      <c r="J423" s="82"/>
      <c r="K423" s="82"/>
      <c r="L423" s="69"/>
      <c r="M423" s="7"/>
      <c r="N423" s="7"/>
      <c r="O423" s="7"/>
      <c r="P423" s="7"/>
    </row>
    <row r="424" spans="1:16" ht="15.6" customHeight="1">
      <c r="A424" s="7"/>
      <c r="B424" s="7"/>
      <c r="C424" s="29"/>
      <c r="D424" s="7"/>
      <c r="E424" s="7"/>
      <c r="F424" s="7"/>
      <c r="G424" s="7"/>
      <c r="H424" s="69"/>
      <c r="I424" s="82"/>
      <c r="J424" s="82"/>
      <c r="K424" s="82"/>
      <c r="L424" s="69"/>
      <c r="M424" s="7"/>
      <c r="N424" s="7"/>
      <c r="O424" s="7"/>
      <c r="P424" s="7"/>
    </row>
    <row r="425" spans="1:16" ht="15.6" customHeight="1">
      <c r="A425" s="7"/>
      <c r="B425" s="7"/>
      <c r="C425" s="29"/>
      <c r="D425" s="7"/>
      <c r="E425" s="7"/>
      <c r="F425" s="7"/>
      <c r="G425" s="7"/>
      <c r="H425" s="69"/>
      <c r="I425" s="82"/>
      <c r="J425" s="82"/>
      <c r="K425" s="82"/>
      <c r="L425" s="69"/>
      <c r="M425" s="7"/>
      <c r="N425" s="7"/>
      <c r="O425" s="7"/>
      <c r="P425" s="7"/>
    </row>
    <row r="426" spans="1:16" ht="15.6" customHeight="1">
      <c r="A426" s="7"/>
      <c r="B426" s="7"/>
      <c r="C426" s="29"/>
      <c r="D426" s="7"/>
      <c r="E426" s="7"/>
      <c r="F426" s="7"/>
      <c r="G426" s="7"/>
      <c r="H426" s="69"/>
      <c r="I426" s="82"/>
      <c r="J426" s="82"/>
      <c r="K426" s="82"/>
      <c r="L426" s="69"/>
      <c r="M426" s="7"/>
      <c r="N426" s="7"/>
      <c r="O426" s="7"/>
      <c r="P426" s="7"/>
    </row>
    <row r="427" spans="1:16" ht="15.6" customHeight="1">
      <c r="A427" s="7"/>
      <c r="B427" s="7"/>
      <c r="C427" s="29"/>
      <c r="D427" s="7"/>
      <c r="E427" s="7"/>
      <c r="F427" s="7"/>
      <c r="G427" s="7"/>
      <c r="H427" s="69"/>
      <c r="I427" s="82"/>
      <c r="J427" s="82"/>
      <c r="K427" s="82"/>
      <c r="L427" s="69"/>
      <c r="M427" s="7"/>
      <c r="N427" s="7"/>
      <c r="O427" s="7"/>
      <c r="P427" s="7"/>
    </row>
    <row r="428" spans="1:16" ht="15.6" customHeight="1">
      <c r="A428" s="7"/>
      <c r="B428" s="7"/>
      <c r="C428" s="29"/>
      <c r="D428" s="7"/>
      <c r="E428" s="7"/>
      <c r="F428" s="7"/>
      <c r="G428" s="7"/>
      <c r="H428" s="69"/>
      <c r="I428" s="82"/>
      <c r="J428" s="82"/>
      <c r="K428" s="82"/>
      <c r="L428" s="69"/>
      <c r="M428" s="7"/>
      <c r="N428" s="7"/>
      <c r="O428" s="7"/>
      <c r="P428" s="7"/>
    </row>
    <row r="429" spans="1:16" ht="15.6" customHeight="1">
      <c r="A429" s="7"/>
      <c r="B429" s="7"/>
      <c r="C429" s="29"/>
      <c r="D429" s="7"/>
      <c r="E429" s="7"/>
      <c r="F429" s="7"/>
      <c r="G429" s="7"/>
      <c r="H429" s="69"/>
      <c r="I429" s="82"/>
      <c r="J429" s="82"/>
      <c r="K429" s="82"/>
      <c r="L429" s="69"/>
      <c r="M429" s="7"/>
      <c r="N429" s="7"/>
      <c r="O429" s="7"/>
      <c r="P429" s="7"/>
    </row>
    <row r="430" spans="1:16" ht="15.6" customHeight="1">
      <c r="A430" s="7"/>
      <c r="B430" s="7"/>
      <c r="C430" s="29"/>
      <c r="D430" s="7"/>
      <c r="E430" s="7"/>
      <c r="F430" s="7"/>
      <c r="G430" s="7"/>
      <c r="H430" s="69"/>
      <c r="I430" s="82"/>
      <c r="J430" s="82"/>
      <c r="K430" s="82"/>
      <c r="L430" s="69"/>
      <c r="M430" s="7"/>
      <c r="N430" s="7"/>
      <c r="O430" s="7"/>
      <c r="P430" s="7"/>
    </row>
    <row r="431" spans="1:16" ht="15.6" customHeight="1">
      <c r="A431" s="7"/>
      <c r="B431" s="7"/>
      <c r="C431" s="29"/>
      <c r="D431" s="7"/>
      <c r="E431" s="7"/>
      <c r="F431" s="7"/>
      <c r="G431" s="7"/>
      <c r="H431" s="69"/>
      <c r="I431" s="82"/>
      <c r="J431" s="82"/>
      <c r="K431" s="82"/>
      <c r="L431" s="69"/>
      <c r="M431" s="7"/>
      <c r="N431" s="7"/>
      <c r="O431" s="7"/>
      <c r="P431" s="7"/>
    </row>
    <row r="432" spans="1:16" ht="15.6" customHeight="1">
      <c r="A432" s="7"/>
      <c r="B432" s="7"/>
      <c r="C432" s="29"/>
      <c r="D432" s="7"/>
      <c r="E432" s="7"/>
      <c r="F432" s="7"/>
      <c r="G432" s="7"/>
      <c r="H432" s="69"/>
      <c r="I432" s="82"/>
      <c r="J432" s="82"/>
      <c r="K432" s="82"/>
      <c r="L432" s="69"/>
      <c r="M432" s="7"/>
      <c r="N432" s="7"/>
      <c r="O432" s="7"/>
      <c r="P432" s="7"/>
    </row>
    <row r="433" spans="1:16" ht="15.6" customHeight="1">
      <c r="A433" s="7"/>
      <c r="B433" s="7"/>
      <c r="C433" s="29"/>
      <c r="D433" s="7"/>
      <c r="E433" s="7"/>
      <c r="F433" s="7"/>
      <c r="G433" s="7"/>
      <c r="H433" s="69"/>
      <c r="I433" s="82"/>
      <c r="J433" s="82"/>
      <c r="K433" s="82"/>
      <c r="L433" s="69"/>
      <c r="M433" s="7"/>
      <c r="N433" s="7"/>
      <c r="O433" s="7"/>
      <c r="P433" s="7"/>
    </row>
    <row r="434" spans="1:16" ht="15.6" customHeight="1">
      <c r="A434" s="7"/>
      <c r="B434" s="7"/>
      <c r="C434" s="29"/>
      <c r="D434" s="7"/>
      <c r="E434" s="7"/>
      <c r="F434" s="7"/>
      <c r="G434" s="7"/>
      <c r="H434" s="69"/>
      <c r="I434" s="82"/>
      <c r="J434" s="82"/>
      <c r="K434" s="82"/>
      <c r="L434" s="69"/>
      <c r="M434" s="7"/>
      <c r="N434" s="7"/>
      <c r="O434" s="7"/>
      <c r="P434" s="7"/>
    </row>
    <row r="435" spans="1:16" ht="15.6" customHeight="1">
      <c r="A435" s="7"/>
      <c r="B435" s="7"/>
      <c r="C435" s="29"/>
      <c r="D435" s="7"/>
      <c r="E435" s="7"/>
      <c r="F435" s="7"/>
      <c r="G435" s="7"/>
      <c r="H435" s="69"/>
      <c r="I435" s="82"/>
      <c r="J435" s="82"/>
      <c r="K435" s="82"/>
      <c r="L435" s="69"/>
      <c r="M435" s="7"/>
      <c r="N435" s="7"/>
      <c r="O435" s="7"/>
      <c r="P435" s="7"/>
    </row>
    <row r="436" spans="1:16" ht="15.6" customHeight="1">
      <c r="A436" s="7"/>
      <c r="B436" s="7"/>
      <c r="C436" s="29"/>
      <c r="D436" s="7"/>
      <c r="E436" s="7"/>
      <c r="F436" s="7"/>
      <c r="G436" s="7"/>
      <c r="H436" s="69"/>
      <c r="I436" s="82"/>
      <c r="J436" s="82"/>
      <c r="K436" s="82"/>
      <c r="L436" s="69"/>
      <c r="M436" s="7"/>
      <c r="N436" s="7"/>
      <c r="O436" s="7"/>
      <c r="P436" s="7"/>
    </row>
    <row r="437" spans="1:16" ht="15.6" customHeight="1">
      <c r="A437" s="7"/>
      <c r="B437" s="7"/>
      <c r="C437" s="29"/>
      <c r="D437" s="7"/>
      <c r="E437" s="7"/>
      <c r="F437" s="7"/>
      <c r="G437" s="7"/>
      <c r="H437" s="69"/>
      <c r="I437" s="82"/>
      <c r="J437" s="82"/>
      <c r="K437" s="82"/>
      <c r="L437" s="69"/>
      <c r="M437" s="7"/>
      <c r="N437" s="7"/>
      <c r="O437" s="7"/>
      <c r="P437" s="7"/>
    </row>
    <row r="438" spans="1:16" ht="15.6" customHeight="1">
      <c r="A438" s="7"/>
      <c r="B438" s="7"/>
      <c r="C438" s="29"/>
      <c r="D438" s="7"/>
      <c r="E438" s="7"/>
      <c r="F438" s="7"/>
      <c r="G438" s="7"/>
      <c r="H438" s="69"/>
      <c r="I438" s="82"/>
      <c r="J438" s="82"/>
      <c r="K438" s="82"/>
      <c r="L438" s="69"/>
      <c r="M438" s="7"/>
      <c r="N438" s="7"/>
      <c r="O438" s="7"/>
      <c r="P438" s="7"/>
    </row>
    <row r="439" spans="1:16" ht="15.6" customHeight="1">
      <c r="A439" s="7"/>
      <c r="B439" s="7"/>
      <c r="C439" s="29"/>
      <c r="D439" s="7"/>
      <c r="E439" s="7"/>
      <c r="F439" s="7"/>
      <c r="G439" s="7"/>
      <c r="H439" s="69"/>
      <c r="I439" s="82"/>
      <c r="J439" s="82"/>
      <c r="K439" s="82"/>
      <c r="L439" s="69"/>
      <c r="M439" s="7"/>
      <c r="N439" s="7"/>
      <c r="O439" s="7"/>
      <c r="P439" s="7"/>
    </row>
    <row r="440" spans="1:16" ht="15.6" customHeight="1">
      <c r="A440" s="7"/>
      <c r="B440" s="7"/>
      <c r="C440" s="29"/>
      <c r="D440" s="7"/>
      <c r="E440" s="7"/>
      <c r="F440" s="7"/>
      <c r="G440" s="7"/>
      <c r="H440" s="69"/>
      <c r="I440" s="82"/>
      <c r="J440" s="82"/>
      <c r="K440" s="82"/>
      <c r="L440" s="69"/>
      <c r="M440" s="7"/>
      <c r="N440" s="7"/>
      <c r="O440" s="7"/>
      <c r="P440" s="7"/>
    </row>
    <row r="441" spans="1:16" ht="15.6" customHeight="1">
      <c r="A441" s="7"/>
      <c r="B441" s="7"/>
      <c r="C441" s="29"/>
      <c r="D441" s="7"/>
      <c r="E441" s="7"/>
      <c r="F441" s="7"/>
      <c r="G441" s="7"/>
      <c r="H441" s="69"/>
      <c r="I441" s="82"/>
      <c r="J441" s="82"/>
      <c r="K441" s="82"/>
      <c r="L441" s="69"/>
      <c r="M441" s="7"/>
      <c r="N441" s="7"/>
      <c r="O441" s="7"/>
      <c r="P441" s="7"/>
    </row>
    <row r="442" spans="1:16" ht="15.6" customHeight="1">
      <c r="A442" s="7"/>
      <c r="B442" s="7"/>
      <c r="C442" s="29"/>
      <c r="D442" s="7"/>
      <c r="E442" s="7"/>
      <c r="F442" s="7"/>
      <c r="G442" s="7"/>
      <c r="H442" s="69"/>
      <c r="I442" s="82"/>
      <c r="J442" s="82"/>
      <c r="K442" s="82"/>
      <c r="L442" s="69"/>
      <c r="M442" s="7"/>
      <c r="N442" s="7"/>
      <c r="O442" s="7"/>
      <c r="P442" s="7"/>
    </row>
    <row r="443" spans="1:16" ht="15.6" customHeight="1">
      <c r="A443" s="7"/>
      <c r="B443" s="7"/>
      <c r="C443" s="29"/>
      <c r="D443" s="7"/>
      <c r="E443" s="7"/>
      <c r="F443" s="7"/>
      <c r="G443" s="7"/>
      <c r="H443" s="69"/>
      <c r="I443" s="82"/>
      <c r="J443" s="82"/>
      <c r="K443" s="82"/>
      <c r="L443" s="69"/>
      <c r="M443" s="7"/>
      <c r="N443" s="7"/>
      <c r="O443" s="7"/>
      <c r="P443" s="7"/>
    </row>
    <row r="444" spans="1:16" ht="15.6" customHeight="1">
      <c r="A444" s="7"/>
      <c r="B444" s="7"/>
      <c r="C444" s="29"/>
      <c r="D444" s="7"/>
      <c r="E444" s="7"/>
      <c r="F444" s="7"/>
      <c r="G444" s="7"/>
      <c r="H444" s="69"/>
      <c r="I444" s="82"/>
      <c r="J444" s="82"/>
      <c r="K444" s="82"/>
      <c r="L444" s="69"/>
      <c r="M444" s="7"/>
      <c r="N444" s="7"/>
      <c r="O444" s="7"/>
      <c r="P444" s="7"/>
    </row>
    <row r="445" spans="1:16" ht="15.6" customHeight="1">
      <c r="A445" s="7"/>
      <c r="B445" s="7"/>
      <c r="C445" s="29"/>
      <c r="D445" s="7"/>
      <c r="E445" s="7"/>
      <c r="F445" s="7"/>
      <c r="G445" s="7"/>
      <c r="H445" s="69"/>
      <c r="I445" s="82"/>
      <c r="J445" s="82"/>
      <c r="K445" s="82"/>
      <c r="L445" s="69"/>
      <c r="M445" s="7"/>
      <c r="N445" s="7"/>
      <c r="O445" s="7"/>
      <c r="P445" s="7"/>
    </row>
    <row r="446" spans="1:16" ht="15.6" customHeight="1">
      <c r="A446" s="7"/>
      <c r="B446" s="7"/>
      <c r="C446" s="29"/>
      <c r="D446" s="7"/>
      <c r="E446" s="7"/>
      <c r="F446" s="7"/>
      <c r="G446" s="7"/>
      <c r="H446" s="69"/>
      <c r="I446" s="82"/>
      <c r="J446" s="82"/>
      <c r="K446" s="82"/>
      <c r="L446" s="69"/>
      <c r="M446" s="7"/>
      <c r="N446" s="7"/>
      <c r="O446" s="7"/>
      <c r="P446" s="7"/>
    </row>
    <row r="447" spans="1:16" ht="15.6" customHeight="1">
      <c r="A447" s="7"/>
      <c r="B447" s="7"/>
      <c r="C447" s="29"/>
      <c r="D447" s="7"/>
      <c r="E447" s="7"/>
      <c r="F447" s="7"/>
      <c r="G447" s="7"/>
      <c r="H447" s="69"/>
      <c r="I447" s="82"/>
      <c r="J447" s="82"/>
      <c r="K447" s="82"/>
      <c r="L447" s="69"/>
      <c r="M447" s="7"/>
      <c r="N447" s="7"/>
      <c r="O447" s="7"/>
      <c r="P447" s="7"/>
    </row>
    <row r="448" spans="1:16" ht="15.6" customHeight="1">
      <c r="A448" s="7"/>
      <c r="B448" s="7"/>
      <c r="C448" s="29"/>
      <c r="D448" s="7"/>
      <c r="E448" s="7"/>
      <c r="F448" s="7"/>
      <c r="G448" s="7"/>
      <c r="H448" s="69"/>
      <c r="I448" s="82"/>
      <c r="J448" s="82"/>
      <c r="K448" s="82"/>
      <c r="L448" s="69"/>
      <c r="M448" s="7"/>
      <c r="N448" s="7"/>
      <c r="O448" s="7"/>
      <c r="P448" s="7"/>
    </row>
    <row r="449" spans="1:16" ht="15.6" customHeight="1">
      <c r="A449" s="7"/>
      <c r="B449" s="7"/>
      <c r="C449" s="29"/>
      <c r="D449" s="7"/>
      <c r="E449" s="7"/>
      <c r="F449" s="7"/>
      <c r="G449" s="7"/>
      <c r="H449" s="69"/>
      <c r="I449" s="82"/>
      <c r="J449" s="82"/>
      <c r="K449" s="82"/>
      <c r="L449" s="69"/>
      <c r="M449" s="7"/>
      <c r="N449" s="7"/>
      <c r="O449" s="7"/>
      <c r="P449" s="7"/>
    </row>
    <row r="450" spans="1:16" ht="15.6" customHeight="1">
      <c r="A450" s="7"/>
      <c r="B450" s="7"/>
      <c r="C450" s="29"/>
      <c r="D450" s="7"/>
      <c r="E450" s="7"/>
      <c r="F450" s="7"/>
      <c r="G450" s="7"/>
      <c r="H450" s="69"/>
      <c r="I450" s="82"/>
      <c r="J450" s="82"/>
      <c r="K450" s="82"/>
      <c r="L450" s="69"/>
      <c r="M450" s="7"/>
      <c r="N450" s="7"/>
      <c r="O450" s="7"/>
      <c r="P450" s="7"/>
    </row>
    <row r="451" spans="1:16" ht="15.6" customHeight="1">
      <c r="A451" s="7"/>
      <c r="B451" s="7"/>
      <c r="C451" s="29"/>
      <c r="D451" s="7"/>
      <c r="E451" s="7"/>
      <c r="F451" s="7"/>
      <c r="G451" s="7"/>
      <c r="H451" s="69"/>
      <c r="I451" s="82"/>
      <c r="J451" s="82"/>
      <c r="K451" s="82"/>
      <c r="L451" s="69"/>
      <c r="M451" s="7"/>
      <c r="N451" s="7"/>
      <c r="O451" s="7"/>
      <c r="P451" s="7"/>
    </row>
    <row r="452" spans="1:16" ht="15.6" customHeight="1">
      <c r="A452" s="7"/>
      <c r="B452" s="7"/>
      <c r="C452" s="29"/>
      <c r="D452" s="7"/>
      <c r="E452" s="7"/>
      <c r="F452" s="7"/>
      <c r="G452" s="7"/>
      <c r="H452" s="69"/>
      <c r="I452" s="82"/>
      <c r="J452" s="82"/>
      <c r="K452" s="82"/>
      <c r="L452" s="69"/>
      <c r="M452" s="7"/>
      <c r="N452" s="7"/>
      <c r="O452" s="7"/>
      <c r="P452" s="7"/>
    </row>
    <row r="453" spans="1:16" ht="15.6" customHeight="1">
      <c r="A453" s="7"/>
      <c r="B453" s="7"/>
      <c r="C453" s="29"/>
      <c r="D453" s="7"/>
      <c r="E453" s="7"/>
      <c r="F453" s="7"/>
      <c r="G453" s="7"/>
      <c r="H453" s="69"/>
      <c r="I453" s="82"/>
      <c r="J453" s="82"/>
      <c r="K453" s="82"/>
      <c r="L453" s="69"/>
      <c r="M453" s="7"/>
      <c r="N453" s="7"/>
      <c r="O453" s="7"/>
      <c r="P453" s="7"/>
    </row>
    <row r="454" spans="1:16" ht="15.6" customHeight="1">
      <c r="A454" s="7"/>
      <c r="B454" s="7"/>
      <c r="C454" s="29"/>
      <c r="D454" s="7"/>
      <c r="E454" s="7"/>
      <c r="F454" s="7"/>
      <c r="G454" s="7"/>
      <c r="H454" s="69"/>
      <c r="I454" s="82"/>
      <c r="J454" s="82"/>
      <c r="K454" s="82"/>
      <c r="L454" s="69"/>
      <c r="M454" s="7"/>
      <c r="N454" s="7"/>
      <c r="O454" s="7"/>
      <c r="P454" s="7"/>
    </row>
    <row r="455" spans="1:16" ht="15.6" customHeight="1">
      <c r="A455" s="7"/>
      <c r="B455" s="7"/>
      <c r="C455" s="29"/>
      <c r="D455" s="7"/>
      <c r="E455" s="7"/>
      <c r="F455" s="7"/>
      <c r="G455" s="7"/>
      <c r="H455" s="69"/>
      <c r="I455" s="82"/>
      <c r="J455" s="82"/>
      <c r="K455" s="82"/>
      <c r="L455" s="69"/>
      <c r="M455" s="7"/>
      <c r="N455" s="7"/>
      <c r="O455" s="7"/>
      <c r="P455" s="7"/>
    </row>
    <row r="456" spans="1:16" ht="15.6" customHeight="1">
      <c r="A456" s="7"/>
      <c r="B456" s="7"/>
      <c r="C456" s="29"/>
      <c r="D456" s="7"/>
      <c r="E456" s="7"/>
      <c r="F456" s="7"/>
      <c r="G456" s="7"/>
      <c r="H456" s="69"/>
      <c r="I456" s="82"/>
      <c r="J456" s="82"/>
      <c r="K456" s="82"/>
      <c r="L456" s="69"/>
      <c r="M456" s="7"/>
      <c r="N456" s="7"/>
      <c r="O456" s="7"/>
      <c r="P456" s="7"/>
    </row>
    <row r="457" spans="1:16" ht="15.6" customHeight="1">
      <c r="A457" s="7"/>
      <c r="B457" s="7"/>
      <c r="C457" s="29"/>
      <c r="D457" s="7"/>
      <c r="E457" s="7"/>
      <c r="F457" s="7"/>
      <c r="G457" s="7"/>
      <c r="H457" s="69"/>
      <c r="I457" s="82"/>
      <c r="J457" s="82"/>
      <c r="K457" s="82"/>
      <c r="L457" s="69"/>
      <c r="M457" s="7"/>
      <c r="N457" s="7"/>
      <c r="O457" s="7"/>
      <c r="P457" s="7"/>
    </row>
    <row r="458" spans="1:16" ht="15.6" customHeight="1">
      <c r="A458" s="7"/>
      <c r="B458" s="7"/>
      <c r="C458" s="29"/>
      <c r="D458" s="7"/>
      <c r="E458" s="7"/>
      <c r="F458" s="7"/>
      <c r="G458" s="7"/>
      <c r="H458" s="69"/>
      <c r="I458" s="82"/>
      <c r="J458" s="82"/>
      <c r="K458" s="82"/>
      <c r="L458" s="69"/>
      <c r="M458" s="7"/>
      <c r="N458" s="7"/>
      <c r="O458" s="7"/>
      <c r="P458" s="7"/>
    </row>
    <row r="459" spans="1:16" ht="15.6" customHeight="1">
      <c r="A459" s="7"/>
      <c r="B459" s="7"/>
      <c r="C459" s="29"/>
      <c r="D459" s="7"/>
      <c r="E459" s="7"/>
      <c r="F459" s="7"/>
      <c r="G459" s="7"/>
      <c r="H459" s="69"/>
      <c r="I459" s="82"/>
      <c r="J459" s="82"/>
      <c r="K459" s="82"/>
      <c r="L459" s="69"/>
      <c r="M459" s="7"/>
      <c r="N459" s="7"/>
      <c r="O459" s="7"/>
      <c r="P459" s="7"/>
    </row>
    <row r="460" spans="1:16" ht="15.6" customHeight="1">
      <c r="A460" s="7"/>
      <c r="B460" s="7"/>
      <c r="C460" s="29"/>
      <c r="D460" s="7"/>
      <c r="E460" s="7"/>
      <c r="F460" s="7"/>
      <c r="G460" s="7"/>
      <c r="H460" s="69"/>
      <c r="I460" s="82"/>
      <c r="J460" s="82"/>
      <c r="K460" s="82"/>
      <c r="L460" s="69"/>
      <c r="M460" s="7"/>
      <c r="N460" s="7"/>
      <c r="O460" s="7"/>
      <c r="P460" s="7"/>
    </row>
    <row r="461" spans="1:16" ht="15.6" customHeight="1">
      <c r="A461" s="7"/>
      <c r="B461" s="7"/>
      <c r="C461" s="29"/>
      <c r="D461" s="7"/>
      <c r="E461" s="7"/>
      <c r="F461" s="7"/>
      <c r="G461" s="7"/>
      <c r="H461" s="69"/>
      <c r="I461" s="82"/>
      <c r="J461" s="82"/>
      <c r="K461" s="82"/>
      <c r="L461" s="69"/>
      <c r="M461" s="7"/>
      <c r="N461" s="7"/>
      <c r="O461" s="7"/>
      <c r="P461" s="7"/>
    </row>
    <row r="462" spans="1:16" ht="15.6" customHeight="1">
      <c r="A462" s="7"/>
      <c r="B462" s="7"/>
      <c r="C462" s="29"/>
      <c r="D462" s="7"/>
      <c r="E462" s="7"/>
      <c r="F462" s="7"/>
      <c r="G462" s="7"/>
      <c r="H462" s="69"/>
      <c r="I462" s="82"/>
      <c r="J462" s="82"/>
      <c r="K462" s="82"/>
      <c r="L462" s="69"/>
      <c r="M462" s="7"/>
      <c r="N462" s="7"/>
      <c r="O462" s="7"/>
      <c r="P462" s="7"/>
    </row>
    <row r="463" spans="1:16" ht="15.6" customHeight="1">
      <c r="A463" s="7"/>
      <c r="B463" s="7"/>
      <c r="C463" s="29"/>
      <c r="D463" s="7"/>
      <c r="E463" s="7"/>
      <c r="F463" s="7"/>
      <c r="G463" s="7"/>
      <c r="H463" s="69"/>
      <c r="I463" s="82"/>
      <c r="J463" s="82"/>
      <c r="K463" s="82"/>
      <c r="L463" s="69"/>
      <c r="M463" s="7"/>
      <c r="N463" s="7"/>
      <c r="O463" s="7"/>
      <c r="P463" s="7"/>
    </row>
    <row r="464" spans="1:16" ht="15.6" customHeight="1">
      <c r="A464" s="7"/>
      <c r="B464" s="7"/>
      <c r="C464" s="29"/>
      <c r="D464" s="7"/>
      <c r="E464" s="7"/>
      <c r="F464" s="7"/>
      <c r="G464" s="7"/>
      <c r="H464" s="69"/>
      <c r="I464" s="82"/>
      <c r="J464" s="82"/>
      <c r="K464" s="82"/>
      <c r="L464" s="69"/>
      <c r="M464" s="7"/>
      <c r="N464" s="7"/>
      <c r="O464" s="7"/>
      <c r="P464" s="7"/>
    </row>
    <row r="465" spans="1:16" ht="15.6" customHeight="1">
      <c r="A465" s="7"/>
      <c r="B465" s="7"/>
      <c r="C465" s="29"/>
      <c r="D465" s="7"/>
      <c r="E465" s="7"/>
      <c r="F465" s="7"/>
      <c r="G465" s="7"/>
      <c r="H465" s="69"/>
      <c r="I465" s="82"/>
      <c r="J465" s="82"/>
      <c r="K465" s="82"/>
      <c r="L465" s="69"/>
      <c r="M465" s="7"/>
      <c r="N465" s="7"/>
      <c r="O465" s="7"/>
      <c r="P465" s="7"/>
    </row>
    <row r="466" spans="1:16" ht="15.6" customHeight="1">
      <c r="A466" s="7"/>
      <c r="B466" s="7"/>
      <c r="C466" s="29"/>
      <c r="D466" s="7"/>
      <c r="E466" s="7"/>
      <c r="F466" s="7"/>
      <c r="G466" s="7"/>
      <c r="H466" s="69"/>
      <c r="I466" s="82"/>
      <c r="J466" s="82"/>
      <c r="K466" s="82"/>
      <c r="L466" s="69"/>
      <c r="M466" s="7"/>
      <c r="N466" s="7"/>
      <c r="O466" s="7"/>
      <c r="P466" s="7"/>
    </row>
    <row r="467" spans="1:16" ht="15.6" customHeight="1">
      <c r="A467" s="7"/>
      <c r="B467" s="7"/>
      <c r="C467" s="29"/>
      <c r="D467" s="7"/>
      <c r="E467" s="7"/>
      <c r="F467" s="7"/>
      <c r="G467" s="7"/>
      <c r="H467" s="69"/>
      <c r="I467" s="82"/>
      <c r="J467" s="82"/>
      <c r="K467" s="82"/>
      <c r="L467" s="69"/>
      <c r="M467" s="7"/>
      <c r="N467" s="7"/>
      <c r="O467" s="7"/>
      <c r="P467" s="7"/>
    </row>
    <row r="468" spans="1:16" ht="15.6" customHeight="1">
      <c r="A468" s="7"/>
      <c r="B468" s="7"/>
      <c r="C468" s="29"/>
      <c r="D468" s="7"/>
      <c r="E468" s="7"/>
      <c r="F468" s="7"/>
      <c r="G468" s="7"/>
      <c r="H468" s="69"/>
      <c r="I468" s="82"/>
      <c r="J468" s="82"/>
      <c r="K468" s="82"/>
      <c r="L468" s="69"/>
      <c r="M468" s="7"/>
      <c r="N468" s="7"/>
      <c r="O468" s="7"/>
      <c r="P468" s="7"/>
    </row>
    <row r="469" spans="1:16" ht="15.6" customHeight="1">
      <c r="A469" s="7"/>
      <c r="B469" s="7"/>
      <c r="C469" s="29"/>
      <c r="D469" s="7"/>
      <c r="E469" s="7"/>
      <c r="F469" s="7"/>
      <c r="G469" s="7"/>
      <c r="H469" s="69"/>
      <c r="I469" s="82"/>
      <c r="J469" s="82"/>
      <c r="K469" s="82"/>
      <c r="L469" s="69"/>
      <c r="M469" s="7"/>
      <c r="N469" s="7"/>
      <c r="O469" s="7"/>
      <c r="P469" s="7"/>
    </row>
    <row r="470" spans="1:16" ht="15.6" customHeight="1">
      <c r="A470" s="7"/>
      <c r="B470" s="7"/>
      <c r="C470" s="29"/>
      <c r="D470" s="7"/>
      <c r="E470" s="7"/>
      <c r="F470" s="7"/>
      <c r="G470" s="7"/>
      <c r="H470" s="69"/>
      <c r="I470" s="82"/>
      <c r="J470" s="82"/>
      <c r="K470" s="82"/>
      <c r="L470" s="69"/>
      <c r="M470" s="7"/>
      <c r="N470" s="7"/>
      <c r="O470" s="7"/>
      <c r="P470" s="7"/>
    </row>
    <row r="471" spans="1:16" ht="15.6" customHeight="1">
      <c r="A471" s="7"/>
      <c r="B471" s="7"/>
      <c r="C471" s="29"/>
      <c r="D471" s="7"/>
      <c r="E471" s="7"/>
      <c r="F471" s="7"/>
      <c r="G471" s="7"/>
      <c r="H471" s="69"/>
      <c r="I471" s="82"/>
      <c r="J471" s="82"/>
      <c r="K471" s="82"/>
      <c r="L471" s="69"/>
      <c r="M471" s="7"/>
      <c r="N471" s="7"/>
      <c r="O471" s="7"/>
      <c r="P471" s="7"/>
    </row>
    <row r="472" spans="1:16" ht="15.6" customHeight="1">
      <c r="A472" s="7"/>
      <c r="B472" s="7"/>
      <c r="C472" s="29"/>
      <c r="D472" s="7"/>
      <c r="E472" s="7"/>
      <c r="F472" s="7"/>
      <c r="G472" s="7"/>
      <c r="H472" s="69"/>
      <c r="I472" s="82"/>
      <c r="J472" s="82"/>
      <c r="K472" s="82"/>
      <c r="L472" s="69"/>
      <c r="M472" s="7"/>
      <c r="N472" s="7"/>
      <c r="O472" s="7"/>
      <c r="P472" s="7"/>
    </row>
    <row r="473" spans="1:16" ht="15.6" customHeight="1">
      <c r="A473" s="7"/>
      <c r="B473" s="7"/>
      <c r="C473" s="29"/>
      <c r="D473" s="7"/>
      <c r="E473" s="7"/>
      <c r="F473" s="7"/>
      <c r="G473" s="7"/>
      <c r="H473" s="69"/>
      <c r="I473" s="82"/>
      <c r="J473" s="82"/>
      <c r="K473" s="82"/>
      <c r="L473" s="69"/>
      <c r="M473" s="7"/>
      <c r="N473" s="7"/>
      <c r="O473" s="7"/>
      <c r="P473" s="7"/>
    </row>
    <row r="474" spans="1:16" ht="15.6" customHeight="1">
      <c r="A474" s="7"/>
      <c r="B474" s="7"/>
      <c r="C474" s="29"/>
      <c r="D474" s="7"/>
      <c r="E474" s="7"/>
      <c r="F474" s="7"/>
      <c r="G474" s="7"/>
      <c r="H474" s="69"/>
      <c r="I474" s="82"/>
      <c r="J474" s="82"/>
      <c r="K474" s="82"/>
      <c r="L474" s="69"/>
      <c r="M474" s="7"/>
      <c r="N474" s="7"/>
      <c r="O474" s="7"/>
      <c r="P474" s="7"/>
    </row>
    <row r="475" spans="1:16" ht="15.6" customHeight="1">
      <c r="A475" s="7"/>
      <c r="B475" s="7"/>
      <c r="C475" s="29"/>
      <c r="D475" s="7"/>
      <c r="E475" s="7"/>
      <c r="F475" s="7"/>
      <c r="G475" s="7"/>
      <c r="H475" s="69"/>
      <c r="I475" s="82"/>
      <c r="J475" s="82"/>
      <c r="K475" s="82"/>
      <c r="L475" s="69"/>
      <c r="M475" s="7"/>
      <c r="N475" s="7"/>
      <c r="O475" s="7"/>
      <c r="P475" s="7"/>
    </row>
    <row r="476" spans="1:16" ht="15.6" customHeight="1">
      <c r="A476" s="7"/>
      <c r="B476" s="7"/>
      <c r="C476" s="29"/>
      <c r="D476" s="7"/>
      <c r="E476" s="7"/>
      <c r="F476" s="7"/>
      <c r="G476" s="7"/>
      <c r="H476" s="69"/>
      <c r="I476" s="82"/>
      <c r="J476" s="82"/>
      <c r="K476" s="82"/>
      <c r="L476" s="69"/>
      <c r="M476" s="7"/>
      <c r="N476" s="7"/>
      <c r="O476" s="7"/>
      <c r="P476" s="7"/>
    </row>
    <row r="477" spans="1:16" ht="15.6" customHeight="1">
      <c r="A477" s="7"/>
      <c r="B477" s="7"/>
      <c r="C477" s="29"/>
      <c r="D477" s="7"/>
      <c r="E477" s="7"/>
      <c r="F477" s="7"/>
      <c r="G477" s="7"/>
      <c r="H477" s="69"/>
      <c r="I477" s="82"/>
      <c r="J477" s="82"/>
      <c r="K477" s="82"/>
      <c r="L477" s="69"/>
      <c r="M477" s="7"/>
      <c r="N477" s="7"/>
      <c r="O477" s="7"/>
      <c r="P477" s="7"/>
    </row>
    <row r="478" spans="1:16" ht="15.6" customHeight="1">
      <c r="A478" s="7"/>
      <c r="B478" s="7"/>
      <c r="C478" s="29"/>
      <c r="D478" s="7"/>
      <c r="E478" s="7"/>
      <c r="F478" s="7"/>
      <c r="G478" s="7"/>
      <c r="H478" s="69"/>
      <c r="I478" s="82"/>
      <c r="J478" s="82"/>
      <c r="K478" s="82"/>
      <c r="L478" s="69"/>
      <c r="M478" s="7"/>
      <c r="N478" s="7"/>
      <c r="O478" s="7"/>
      <c r="P478" s="7"/>
    </row>
    <row r="479" spans="1:16" ht="15.6" customHeight="1">
      <c r="A479" s="7"/>
      <c r="B479" s="7"/>
      <c r="C479" s="29"/>
      <c r="D479" s="7"/>
      <c r="E479" s="7"/>
      <c r="F479" s="7"/>
      <c r="G479" s="7"/>
      <c r="H479" s="69"/>
      <c r="I479" s="82"/>
      <c r="J479" s="82"/>
      <c r="K479" s="82"/>
      <c r="L479" s="69"/>
      <c r="M479" s="7"/>
      <c r="N479" s="7"/>
      <c r="O479" s="7"/>
      <c r="P479" s="7"/>
    </row>
    <row r="480" spans="1:16" ht="15.6" customHeight="1">
      <c r="A480" s="7"/>
      <c r="B480" s="7"/>
      <c r="C480" s="29"/>
      <c r="D480" s="7"/>
      <c r="E480" s="7"/>
      <c r="F480" s="7"/>
      <c r="G480" s="7"/>
      <c r="H480" s="69"/>
      <c r="I480" s="82"/>
      <c r="J480" s="82"/>
      <c r="K480" s="82"/>
      <c r="L480" s="69"/>
      <c r="M480" s="7"/>
      <c r="N480" s="7"/>
      <c r="O480" s="7"/>
      <c r="P480" s="7"/>
    </row>
    <row r="481" spans="1:16" ht="15.6" customHeight="1">
      <c r="A481" s="7"/>
      <c r="B481" s="7"/>
      <c r="C481" s="29"/>
      <c r="D481" s="7"/>
      <c r="E481" s="7"/>
      <c r="F481" s="7"/>
      <c r="G481" s="7"/>
      <c r="H481" s="69"/>
      <c r="I481" s="82"/>
      <c r="J481" s="82"/>
      <c r="K481" s="82"/>
      <c r="L481" s="69"/>
      <c r="M481" s="7"/>
      <c r="N481" s="7"/>
      <c r="O481" s="7"/>
      <c r="P481" s="7"/>
    </row>
    <row r="482" spans="1:16" ht="15.6" customHeight="1">
      <c r="A482" s="7"/>
      <c r="B482" s="7"/>
      <c r="C482" s="29"/>
      <c r="D482" s="7"/>
      <c r="E482" s="7"/>
      <c r="F482" s="7"/>
      <c r="G482" s="7"/>
      <c r="H482" s="69"/>
      <c r="I482" s="82"/>
      <c r="J482" s="82"/>
      <c r="K482" s="82"/>
      <c r="L482" s="69"/>
      <c r="M482" s="7"/>
      <c r="N482" s="7"/>
      <c r="O482" s="7"/>
      <c r="P482" s="7"/>
    </row>
    <row r="483" spans="1:16" ht="15.6" customHeight="1">
      <c r="A483" s="7"/>
      <c r="B483" s="7"/>
      <c r="C483" s="29"/>
      <c r="D483" s="7"/>
      <c r="E483" s="7"/>
      <c r="F483" s="7"/>
      <c r="G483" s="7"/>
      <c r="H483" s="69"/>
      <c r="I483" s="82"/>
      <c r="J483" s="82"/>
      <c r="K483" s="82"/>
      <c r="L483" s="69"/>
      <c r="M483" s="7"/>
      <c r="N483" s="7"/>
      <c r="O483" s="7"/>
      <c r="P483" s="7"/>
    </row>
    <row r="484" spans="1:16" ht="15.6" customHeight="1">
      <c r="A484" s="7"/>
      <c r="B484" s="7"/>
      <c r="C484" s="29"/>
      <c r="D484" s="7"/>
      <c r="E484" s="7"/>
      <c r="F484" s="7"/>
      <c r="G484" s="7"/>
      <c r="H484" s="69"/>
      <c r="I484" s="82"/>
      <c r="J484" s="82"/>
      <c r="K484" s="82"/>
      <c r="L484" s="69"/>
      <c r="M484" s="7"/>
      <c r="N484" s="7"/>
      <c r="O484" s="7"/>
      <c r="P484" s="7"/>
    </row>
    <row r="485" spans="1:16" ht="15.6" customHeight="1">
      <c r="A485" s="7"/>
      <c r="B485" s="7"/>
      <c r="C485" s="29"/>
      <c r="D485" s="7"/>
      <c r="E485" s="7"/>
      <c r="F485" s="7"/>
      <c r="G485" s="7"/>
      <c r="H485" s="69"/>
      <c r="I485" s="82"/>
      <c r="J485" s="82"/>
      <c r="K485" s="82"/>
      <c r="L485" s="69"/>
      <c r="M485" s="7"/>
      <c r="N485" s="7"/>
      <c r="O485" s="7"/>
      <c r="P485" s="7"/>
    </row>
    <row r="486" spans="1:16" ht="15.6" customHeight="1">
      <c r="A486" s="7"/>
      <c r="B486" s="7"/>
      <c r="C486" s="29"/>
      <c r="D486" s="7"/>
      <c r="E486" s="7"/>
      <c r="F486" s="7"/>
      <c r="G486" s="7"/>
      <c r="H486" s="69"/>
      <c r="I486" s="82"/>
      <c r="J486" s="82"/>
      <c r="K486" s="82"/>
      <c r="L486" s="69"/>
      <c r="M486" s="7"/>
      <c r="N486" s="7"/>
      <c r="O486" s="7"/>
      <c r="P486" s="7"/>
    </row>
    <row r="487" spans="1:16" ht="15.6" customHeight="1">
      <c r="A487" s="7"/>
      <c r="B487" s="7"/>
      <c r="C487" s="29"/>
      <c r="D487" s="7"/>
      <c r="E487" s="7"/>
      <c r="F487" s="7"/>
      <c r="G487" s="7"/>
      <c r="H487" s="69"/>
      <c r="I487" s="82"/>
      <c r="J487" s="82"/>
      <c r="K487" s="82"/>
      <c r="L487" s="69"/>
      <c r="M487" s="7"/>
      <c r="N487" s="7"/>
      <c r="O487" s="7"/>
      <c r="P487" s="7"/>
    </row>
    <row r="488" spans="1:16" ht="15.6" customHeight="1">
      <c r="A488" s="7"/>
      <c r="B488" s="7"/>
      <c r="C488" s="29"/>
      <c r="D488" s="7"/>
      <c r="E488" s="7"/>
      <c r="F488" s="7"/>
      <c r="G488" s="7"/>
      <c r="H488" s="69"/>
      <c r="I488" s="82"/>
      <c r="J488" s="82"/>
      <c r="K488" s="82"/>
      <c r="L488" s="69"/>
      <c r="M488" s="7"/>
      <c r="N488" s="7"/>
      <c r="O488" s="7"/>
      <c r="P488" s="7"/>
    </row>
    <row r="489" spans="1:16" ht="15.6" customHeight="1">
      <c r="A489" s="7"/>
      <c r="B489" s="7"/>
      <c r="C489" s="29"/>
      <c r="D489" s="7"/>
      <c r="E489" s="7"/>
      <c r="F489" s="7"/>
      <c r="G489" s="7"/>
      <c r="H489" s="69"/>
      <c r="I489" s="82"/>
      <c r="J489" s="82"/>
      <c r="K489" s="82"/>
      <c r="L489" s="69"/>
      <c r="M489" s="7"/>
      <c r="N489" s="7"/>
      <c r="O489" s="7"/>
      <c r="P489" s="7"/>
    </row>
    <row r="490" spans="1:16" ht="15.6" customHeight="1">
      <c r="A490" s="7"/>
      <c r="B490" s="7"/>
      <c r="C490" s="29"/>
      <c r="D490" s="7"/>
      <c r="E490" s="7"/>
      <c r="F490" s="7"/>
      <c r="G490" s="7"/>
      <c r="H490" s="69"/>
      <c r="I490" s="82"/>
      <c r="J490" s="82"/>
      <c r="K490" s="82"/>
      <c r="L490" s="69"/>
      <c r="M490" s="7"/>
      <c r="N490" s="7"/>
      <c r="O490" s="7"/>
      <c r="P490" s="7"/>
    </row>
    <row r="491" spans="1:16" ht="15.6" customHeight="1">
      <c r="A491" s="7"/>
      <c r="B491" s="7"/>
      <c r="C491" s="29"/>
      <c r="D491" s="7"/>
      <c r="E491" s="7"/>
      <c r="F491" s="7"/>
      <c r="G491" s="7"/>
      <c r="H491" s="69"/>
      <c r="I491" s="82"/>
      <c r="J491" s="82"/>
      <c r="K491" s="82"/>
      <c r="L491" s="69"/>
      <c r="M491" s="7"/>
      <c r="N491" s="7"/>
      <c r="O491" s="7"/>
      <c r="P491" s="7"/>
    </row>
    <row r="492" spans="1:16" ht="15.6" customHeight="1">
      <c r="A492" s="7"/>
      <c r="B492" s="7"/>
      <c r="C492" s="29"/>
      <c r="D492" s="7"/>
      <c r="E492" s="7"/>
      <c r="F492" s="7"/>
      <c r="G492" s="7"/>
      <c r="H492" s="69"/>
      <c r="I492" s="82"/>
      <c r="J492" s="82"/>
      <c r="K492" s="82"/>
      <c r="L492" s="69"/>
      <c r="M492" s="7"/>
      <c r="N492" s="7"/>
      <c r="O492" s="7"/>
      <c r="P492" s="7"/>
    </row>
    <row r="493" spans="1:16" ht="15.6" customHeight="1">
      <c r="A493" s="7"/>
      <c r="B493" s="7"/>
      <c r="C493" s="29"/>
      <c r="D493" s="7"/>
      <c r="E493" s="7"/>
      <c r="F493" s="7"/>
      <c r="G493" s="7"/>
      <c r="H493" s="69"/>
      <c r="I493" s="82"/>
      <c r="J493" s="82"/>
      <c r="K493" s="82"/>
      <c r="L493" s="69"/>
      <c r="M493" s="7"/>
      <c r="N493" s="7"/>
      <c r="O493" s="7"/>
      <c r="P493" s="7"/>
    </row>
    <row r="494" spans="1:16" ht="15.6" customHeight="1">
      <c r="A494" s="7"/>
      <c r="B494" s="7"/>
      <c r="C494" s="29"/>
      <c r="D494" s="7"/>
      <c r="E494" s="7"/>
      <c r="F494" s="7"/>
      <c r="G494" s="7"/>
      <c r="H494" s="69"/>
      <c r="I494" s="82"/>
      <c r="J494" s="82"/>
      <c r="K494" s="82"/>
      <c r="L494" s="69"/>
      <c r="M494" s="7"/>
      <c r="N494" s="7"/>
      <c r="O494" s="7"/>
      <c r="P494" s="7"/>
    </row>
    <row r="495" spans="1:16" ht="15.6" customHeight="1">
      <c r="A495" s="7"/>
      <c r="B495" s="7"/>
      <c r="C495" s="29"/>
      <c r="D495" s="7"/>
      <c r="E495" s="7"/>
      <c r="F495" s="7"/>
      <c r="G495" s="7"/>
      <c r="H495" s="69"/>
      <c r="I495" s="82"/>
      <c r="J495" s="82"/>
      <c r="K495" s="82"/>
      <c r="L495" s="69"/>
      <c r="M495" s="7"/>
      <c r="N495" s="7"/>
      <c r="O495" s="7"/>
      <c r="P495" s="7"/>
    </row>
    <row r="496" spans="1:16" ht="15.6" customHeight="1">
      <c r="A496" s="7"/>
      <c r="B496" s="7"/>
      <c r="C496" s="29"/>
      <c r="D496" s="7"/>
      <c r="E496" s="7"/>
      <c r="F496" s="7"/>
      <c r="G496" s="7"/>
      <c r="H496" s="69"/>
      <c r="I496" s="82"/>
      <c r="J496" s="82"/>
      <c r="K496" s="82"/>
      <c r="L496" s="69"/>
      <c r="M496" s="7"/>
      <c r="N496" s="7"/>
      <c r="O496" s="7"/>
      <c r="P496" s="7"/>
    </row>
    <row r="497" spans="1:16" ht="15.6" customHeight="1">
      <c r="A497" s="7"/>
      <c r="B497" s="7"/>
      <c r="C497" s="29"/>
      <c r="D497" s="7"/>
      <c r="E497" s="7"/>
      <c r="F497" s="7"/>
      <c r="G497" s="7"/>
      <c r="H497" s="69"/>
      <c r="I497" s="82"/>
      <c r="J497" s="82"/>
      <c r="K497" s="82"/>
      <c r="L497" s="69"/>
      <c r="M497" s="7"/>
      <c r="N497" s="7"/>
      <c r="O497" s="7"/>
      <c r="P497" s="7"/>
    </row>
    <row r="498" spans="1:16" ht="15.6" customHeight="1">
      <c r="A498" s="7"/>
      <c r="B498" s="7"/>
      <c r="C498" s="29"/>
      <c r="D498" s="7"/>
      <c r="E498" s="7"/>
      <c r="F498" s="7"/>
      <c r="G498" s="7"/>
      <c r="H498" s="69"/>
      <c r="I498" s="82"/>
      <c r="J498" s="82"/>
      <c r="K498" s="82"/>
      <c r="L498" s="69"/>
      <c r="M498" s="7"/>
      <c r="N498" s="7"/>
      <c r="O498" s="7"/>
      <c r="P498" s="7"/>
    </row>
    <row r="499" spans="1:16" ht="15.6" customHeight="1">
      <c r="A499" s="7"/>
      <c r="B499" s="7"/>
      <c r="C499" s="29"/>
      <c r="D499" s="7"/>
      <c r="E499" s="7"/>
      <c r="F499" s="7"/>
      <c r="G499" s="7"/>
      <c r="H499" s="69"/>
      <c r="I499" s="82"/>
      <c r="J499" s="82"/>
      <c r="K499" s="82"/>
      <c r="L499" s="69"/>
      <c r="M499" s="7"/>
      <c r="N499" s="7"/>
      <c r="O499" s="7"/>
      <c r="P499" s="7"/>
    </row>
    <row r="500" spans="1:16" ht="15.6" customHeight="1">
      <c r="A500" s="7"/>
      <c r="B500" s="7"/>
      <c r="C500" s="29"/>
      <c r="D500" s="7"/>
      <c r="E500" s="7"/>
      <c r="F500" s="7"/>
      <c r="G500" s="7"/>
      <c r="H500" s="69"/>
      <c r="I500" s="82"/>
      <c r="J500" s="82"/>
      <c r="K500" s="82"/>
      <c r="L500" s="69"/>
      <c r="M500" s="7"/>
      <c r="N500" s="7"/>
      <c r="O500" s="7"/>
      <c r="P500" s="7"/>
    </row>
    <row r="501" spans="1:16" ht="15.6" customHeight="1">
      <c r="A501" s="7"/>
      <c r="B501" s="7"/>
      <c r="C501" s="29"/>
      <c r="D501" s="7"/>
      <c r="E501" s="7"/>
      <c r="F501" s="7"/>
      <c r="G501" s="7"/>
      <c r="H501" s="69"/>
      <c r="I501" s="82"/>
      <c r="J501" s="82"/>
      <c r="K501" s="82"/>
      <c r="L501" s="69"/>
      <c r="M501" s="7"/>
      <c r="N501" s="7"/>
      <c r="O501" s="7"/>
      <c r="P501" s="7"/>
    </row>
    <row r="502" spans="1:16" ht="15.6" customHeight="1">
      <c r="A502" s="7"/>
      <c r="B502" s="7"/>
      <c r="C502" s="29"/>
      <c r="D502" s="7"/>
      <c r="E502" s="7"/>
      <c r="F502" s="7"/>
      <c r="G502" s="7"/>
      <c r="H502" s="69"/>
      <c r="I502" s="82"/>
      <c r="J502" s="82"/>
      <c r="K502" s="82"/>
      <c r="L502" s="69"/>
      <c r="M502" s="7"/>
      <c r="N502" s="7"/>
      <c r="O502" s="7"/>
      <c r="P502" s="7"/>
    </row>
    <row r="503" spans="1:16" ht="15.6" customHeight="1">
      <c r="A503" s="7"/>
      <c r="B503" s="7"/>
      <c r="C503" s="29"/>
      <c r="D503" s="7"/>
      <c r="E503" s="7"/>
      <c r="F503" s="7"/>
      <c r="G503" s="7"/>
      <c r="H503" s="69"/>
      <c r="I503" s="82"/>
      <c r="J503" s="82"/>
      <c r="K503" s="82"/>
      <c r="L503" s="69"/>
      <c r="M503" s="7"/>
      <c r="N503" s="7"/>
      <c r="O503" s="7"/>
      <c r="P503" s="7"/>
    </row>
    <row r="504" spans="1:16" ht="15.6" customHeight="1">
      <c r="A504" s="7"/>
      <c r="B504" s="7"/>
      <c r="C504" s="29"/>
      <c r="D504" s="7"/>
      <c r="E504" s="7"/>
      <c r="F504" s="7"/>
      <c r="G504" s="7"/>
      <c r="H504" s="69"/>
      <c r="I504" s="82"/>
      <c r="J504" s="82"/>
      <c r="K504" s="82"/>
      <c r="L504" s="69"/>
      <c r="M504" s="7"/>
      <c r="N504" s="7"/>
      <c r="O504" s="7"/>
      <c r="P504" s="7"/>
    </row>
    <row r="505" spans="1:16" ht="15.6" customHeight="1">
      <c r="A505" s="7"/>
      <c r="B505" s="7"/>
      <c r="C505" s="29"/>
      <c r="D505" s="7"/>
      <c r="E505" s="7"/>
      <c r="F505" s="7"/>
      <c r="G505" s="7"/>
      <c r="H505" s="69"/>
      <c r="I505" s="82"/>
      <c r="J505" s="82"/>
      <c r="K505" s="82"/>
      <c r="L505" s="69"/>
      <c r="M505" s="7"/>
      <c r="N505" s="7"/>
      <c r="O505" s="7"/>
      <c r="P505" s="7"/>
    </row>
    <row r="506" spans="1:16" ht="15.6" customHeight="1">
      <c r="A506" s="7"/>
      <c r="B506" s="7"/>
      <c r="C506" s="29"/>
      <c r="D506" s="7"/>
      <c r="E506" s="7"/>
      <c r="F506" s="7"/>
      <c r="G506" s="7"/>
      <c r="H506" s="69"/>
      <c r="I506" s="82"/>
      <c r="J506" s="82"/>
      <c r="K506" s="82"/>
      <c r="L506" s="69"/>
      <c r="M506" s="7"/>
      <c r="N506" s="7"/>
      <c r="O506" s="7"/>
      <c r="P506" s="7"/>
    </row>
    <row r="507" spans="1:16" ht="15.6" customHeight="1">
      <c r="A507" s="7"/>
      <c r="B507" s="7"/>
      <c r="C507" s="29"/>
      <c r="D507" s="7"/>
      <c r="E507" s="7"/>
      <c r="F507" s="7"/>
      <c r="G507" s="7"/>
      <c r="H507" s="69"/>
      <c r="I507" s="82"/>
      <c r="J507" s="82"/>
      <c r="K507" s="82"/>
      <c r="L507" s="69"/>
      <c r="M507" s="7"/>
      <c r="N507" s="7"/>
      <c r="O507" s="7"/>
      <c r="P507" s="7"/>
    </row>
    <row r="508" spans="1:16" ht="15.6" customHeight="1">
      <c r="A508" s="7"/>
      <c r="B508" s="7"/>
      <c r="C508" s="29"/>
      <c r="D508" s="7"/>
      <c r="E508" s="7"/>
      <c r="F508" s="7"/>
      <c r="G508" s="7"/>
      <c r="H508" s="69"/>
      <c r="I508" s="82"/>
      <c r="J508" s="82"/>
      <c r="K508" s="82"/>
      <c r="L508" s="69"/>
      <c r="M508" s="7"/>
      <c r="N508" s="7"/>
      <c r="O508" s="7"/>
      <c r="P508" s="7"/>
    </row>
    <row r="509" spans="1:16" ht="15.6" customHeight="1">
      <c r="A509" s="7"/>
      <c r="B509" s="7"/>
      <c r="C509" s="29"/>
      <c r="D509" s="7"/>
      <c r="E509" s="7"/>
      <c r="F509" s="7"/>
      <c r="G509" s="7"/>
      <c r="H509" s="69"/>
      <c r="I509" s="82"/>
      <c r="J509" s="82"/>
      <c r="K509" s="82"/>
      <c r="L509" s="69"/>
      <c r="M509" s="7"/>
      <c r="N509" s="7"/>
      <c r="O509" s="7"/>
      <c r="P509" s="7"/>
    </row>
    <row r="510" spans="1:16" ht="15.6" customHeight="1">
      <c r="A510" s="7"/>
      <c r="B510" s="7"/>
      <c r="C510" s="29"/>
      <c r="D510" s="7"/>
      <c r="E510" s="7"/>
      <c r="F510" s="7"/>
      <c r="G510" s="7"/>
      <c r="H510" s="69"/>
      <c r="I510" s="82"/>
      <c r="J510" s="82"/>
      <c r="K510" s="82"/>
      <c r="L510" s="69"/>
      <c r="M510" s="7"/>
      <c r="N510" s="7"/>
      <c r="O510" s="7"/>
      <c r="P510" s="7"/>
    </row>
    <row r="511" spans="1:16" ht="15.6" customHeight="1">
      <c r="A511" s="7"/>
      <c r="B511" s="7"/>
      <c r="C511" s="29"/>
      <c r="D511" s="7"/>
      <c r="E511" s="7"/>
      <c r="F511" s="7"/>
      <c r="G511" s="7"/>
      <c r="H511" s="69"/>
      <c r="I511" s="82"/>
      <c r="J511" s="82"/>
      <c r="K511" s="82"/>
      <c r="L511" s="69"/>
      <c r="M511" s="7"/>
      <c r="N511" s="7"/>
      <c r="O511" s="7"/>
      <c r="P511" s="7"/>
    </row>
    <row r="512" spans="1:16" ht="15.6" customHeight="1">
      <c r="A512" s="7"/>
      <c r="B512" s="7"/>
      <c r="C512" s="29"/>
      <c r="D512" s="7"/>
      <c r="E512" s="7"/>
      <c r="F512" s="7"/>
      <c r="G512" s="7"/>
      <c r="H512" s="69"/>
      <c r="I512" s="82"/>
      <c r="J512" s="82"/>
      <c r="K512" s="82"/>
      <c r="L512" s="69"/>
      <c r="M512" s="7"/>
      <c r="N512" s="7"/>
      <c r="O512" s="7"/>
      <c r="P512" s="7"/>
    </row>
    <row r="513" spans="1:16" ht="15.6" customHeight="1">
      <c r="A513" s="7"/>
      <c r="B513" s="7"/>
      <c r="C513" s="29"/>
      <c r="D513" s="7"/>
      <c r="E513" s="7"/>
      <c r="F513" s="7"/>
      <c r="G513" s="7"/>
      <c r="H513" s="69"/>
      <c r="I513" s="82"/>
      <c r="J513" s="82"/>
      <c r="K513" s="82"/>
      <c r="L513" s="69"/>
      <c r="M513" s="7"/>
      <c r="N513" s="7"/>
      <c r="O513" s="7"/>
      <c r="P513" s="7"/>
    </row>
    <row r="514" spans="1:16" ht="15.6" customHeight="1">
      <c r="A514" s="7"/>
      <c r="B514" s="7"/>
      <c r="C514" s="29"/>
      <c r="D514" s="7"/>
      <c r="E514" s="7"/>
      <c r="F514" s="7"/>
      <c r="G514" s="7"/>
      <c r="H514" s="69"/>
      <c r="I514" s="82"/>
      <c r="J514" s="82"/>
      <c r="K514" s="82"/>
      <c r="L514" s="69"/>
      <c r="M514" s="7"/>
      <c r="N514" s="7"/>
      <c r="O514" s="7"/>
      <c r="P514" s="7"/>
    </row>
    <row r="515" spans="1:16" ht="15.6" customHeight="1">
      <c r="A515" s="7"/>
      <c r="B515" s="7"/>
      <c r="C515" s="29"/>
      <c r="D515" s="7"/>
      <c r="E515" s="7"/>
      <c r="F515" s="7"/>
      <c r="G515" s="7"/>
      <c r="H515" s="69"/>
      <c r="I515" s="82"/>
      <c r="J515" s="82"/>
      <c r="K515" s="82"/>
      <c r="L515" s="69"/>
      <c r="M515" s="7"/>
      <c r="N515" s="7"/>
      <c r="O515" s="7"/>
      <c r="P515" s="7"/>
    </row>
    <row r="516" spans="1:16" ht="15.6" customHeight="1">
      <c r="A516" s="7"/>
      <c r="B516" s="7"/>
      <c r="C516" s="29"/>
      <c r="D516" s="7"/>
      <c r="E516" s="7"/>
      <c r="F516" s="7"/>
      <c r="G516" s="7"/>
      <c r="H516" s="69"/>
      <c r="I516" s="82"/>
      <c r="J516" s="82"/>
      <c r="K516" s="82"/>
      <c r="L516" s="69"/>
      <c r="M516" s="7"/>
      <c r="N516" s="7"/>
      <c r="O516" s="7"/>
      <c r="P516" s="7"/>
    </row>
    <row r="517" spans="1:16" ht="15.6" customHeight="1">
      <c r="A517" s="7"/>
      <c r="B517" s="7"/>
      <c r="C517" s="29"/>
      <c r="D517" s="7"/>
      <c r="E517" s="7"/>
      <c r="F517" s="7"/>
      <c r="G517" s="7"/>
      <c r="H517" s="69"/>
      <c r="I517" s="82"/>
      <c r="J517" s="82"/>
      <c r="K517" s="82"/>
      <c r="L517" s="69"/>
      <c r="M517" s="7"/>
      <c r="N517" s="7"/>
      <c r="O517" s="7"/>
      <c r="P517" s="7"/>
    </row>
    <row r="518" spans="1:16" ht="15.6" customHeight="1">
      <c r="A518" s="7"/>
      <c r="B518" s="7"/>
      <c r="C518" s="29"/>
      <c r="D518" s="7"/>
      <c r="E518" s="7"/>
      <c r="F518" s="7"/>
      <c r="G518" s="7"/>
      <c r="H518" s="69"/>
      <c r="I518" s="82"/>
      <c r="J518" s="82"/>
      <c r="K518" s="82"/>
      <c r="L518" s="69"/>
      <c r="M518" s="7"/>
      <c r="N518" s="7"/>
      <c r="O518" s="7"/>
      <c r="P518" s="7"/>
    </row>
    <row r="519" spans="1:16" ht="15.6" customHeight="1">
      <c r="A519" s="7"/>
      <c r="B519" s="7"/>
      <c r="C519" s="29"/>
      <c r="D519" s="7"/>
      <c r="E519" s="7"/>
      <c r="F519" s="7"/>
      <c r="G519" s="7"/>
      <c r="H519" s="69"/>
      <c r="I519" s="82"/>
      <c r="J519" s="82"/>
      <c r="K519" s="82"/>
      <c r="L519" s="69"/>
      <c r="M519" s="7"/>
      <c r="N519" s="7"/>
      <c r="O519" s="7"/>
      <c r="P519" s="7"/>
    </row>
    <row r="520" spans="1:16" ht="15.6" customHeight="1">
      <c r="A520" s="7"/>
      <c r="B520" s="7"/>
      <c r="C520" s="29"/>
      <c r="D520" s="7"/>
      <c r="E520" s="7"/>
      <c r="F520" s="7"/>
      <c r="G520" s="7"/>
      <c r="H520" s="69"/>
      <c r="I520" s="82"/>
      <c r="J520" s="82"/>
      <c r="K520" s="82"/>
      <c r="L520" s="69"/>
      <c r="M520" s="7"/>
      <c r="N520" s="7"/>
      <c r="O520" s="7"/>
      <c r="P520" s="7"/>
    </row>
    <row r="521" spans="1:16" ht="15.6" customHeight="1">
      <c r="A521" s="7"/>
      <c r="B521" s="7"/>
      <c r="C521" s="29"/>
      <c r="D521" s="7"/>
      <c r="E521" s="7"/>
      <c r="F521" s="7"/>
      <c r="G521" s="7"/>
      <c r="H521" s="69"/>
      <c r="I521" s="82"/>
      <c r="J521" s="82"/>
      <c r="K521" s="82"/>
      <c r="L521" s="69"/>
      <c r="M521" s="7"/>
      <c r="N521" s="7"/>
      <c r="O521" s="7"/>
      <c r="P521" s="7"/>
    </row>
    <row r="522" spans="1:16" ht="15.6" customHeight="1">
      <c r="A522" s="7"/>
      <c r="B522" s="7"/>
      <c r="C522" s="29"/>
      <c r="D522" s="7"/>
      <c r="E522" s="7"/>
      <c r="F522" s="7"/>
      <c r="G522" s="7"/>
      <c r="H522" s="69"/>
      <c r="I522" s="82"/>
      <c r="J522" s="82"/>
      <c r="K522" s="82"/>
      <c r="L522" s="69"/>
      <c r="M522" s="7"/>
      <c r="N522" s="7"/>
      <c r="O522" s="7"/>
      <c r="P522" s="7"/>
    </row>
    <row r="523" spans="1:16" ht="15.6" customHeight="1">
      <c r="A523" s="7"/>
      <c r="B523" s="7"/>
      <c r="C523" s="29"/>
      <c r="D523" s="7"/>
      <c r="E523" s="7"/>
      <c r="F523" s="7"/>
      <c r="G523" s="7"/>
      <c r="H523" s="69"/>
      <c r="I523" s="82"/>
      <c r="J523" s="82"/>
      <c r="K523" s="82"/>
      <c r="L523" s="69"/>
      <c r="M523" s="7"/>
      <c r="N523" s="7"/>
      <c r="O523" s="7"/>
      <c r="P523" s="7"/>
    </row>
    <row r="524" spans="1:16" ht="15.6" customHeight="1">
      <c r="A524" s="7"/>
      <c r="B524" s="7"/>
      <c r="C524" s="29"/>
      <c r="D524" s="7"/>
      <c r="E524" s="7"/>
      <c r="F524" s="7"/>
      <c r="G524" s="7"/>
      <c r="H524" s="69"/>
      <c r="I524" s="82"/>
      <c r="J524" s="82"/>
      <c r="K524" s="82"/>
      <c r="L524" s="69"/>
      <c r="M524" s="7"/>
      <c r="N524" s="7"/>
      <c r="O524" s="7"/>
      <c r="P524" s="7"/>
    </row>
    <row r="525" spans="1:16" ht="15.6" customHeight="1">
      <c r="A525" s="7"/>
      <c r="B525" s="7"/>
      <c r="C525" s="29"/>
      <c r="D525" s="7"/>
      <c r="E525" s="7"/>
      <c r="F525" s="7"/>
      <c r="G525" s="7"/>
      <c r="H525" s="69"/>
      <c r="I525" s="82"/>
      <c r="J525" s="82"/>
      <c r="K525" s="82"/>
      <c r="L525" s="69"/>
      <c r="M525" s="7"/>
      <c r="N525" s="7"/>
      <c r="O525" s="7"/>
      <c r="P525" s="7"/>
    </row>
    <row r="526" spans="1:16" ht="15.6" customHeight="1">
      <c r="A526" s="7"/>
      <c r="B526" s="7"/>
      <c r="C526" s="29"/>
      <c r="D526" s="7"/>
      <c r="E526" s="7"/>
      <c r="F526" s="7"/>
      <c r="G526" s="7"/>
      <c r="H526" s="69"/>
      <c r="I526" s="82"/>
      <c r="J526" s="82"/>
      <c r="K526" s="82"/>
      <c r="L526" s="69"/>
      <c r="M526" s="7"/>
      <c r="N526" s="7"/>
      <c r="O526" s="7"/>
      <c r="P526" s="7"/>
    </row>
    <row r="527" spans="1:16" ht="15.6" customHeight="1">
      <c r="A527" s="7"/>
      <c r="B527" s="7"/>
      <c r="C527" s="29"/>
      <c r="D527" s="7"/>
      <c r="E527" s="7"/>
      <c r="F527" s="7"/>
      <c r="G527" s="7"/>
      <c r="H527" s="69"/>
      <c r="I527" s="82"/>
      <c r="J527" s="82"/>
      <c r="K527" s="82"/>
      <c r="L527" s="69"/>
      <c r="M527" s="7"/>
      <c r="N527" s="7"/>
      <c r="O527" s="7"/>
      <c r="P527" s="7"/>
    </row>
    <row r="528" spans="1:16" ht="15.6" customHeight="1">
      <c r="A528" s="7"/>
      <c r="B528" s="7"/>
      <c r="C528" s="29"/>
      <c r="D528" s="7"/>
      <c r="E528" s="7"/>
      <c r="F528" s="7"/>
      <c r="G528" s="7"/>
      <c r="H528" s="69"/>
      <c r="I528" s="82"/>
      <c r="J528" s="82"/>
      <c r="K528" s="82"/>
      <c r="L528" s="69"/>
      <c r="M528" s="7"/>
      <c r="N528" s="7"/>
      <c r="O528" s="7"/>
      <c r="P528" s="7"/>
    </row>
    <row r="529" spans="1:16" ht="15.6" customHeight="1">
      <c r="A529" s="7"/>
      <c r="B529" s="7"/>
      <c r="C529" s="29"/>
      <c r="D529" s="7"/>
      <c r="E529" s="7"/>
      <c r="F529" s="7"/>
      <c r="G529" s="7"/>
      <c r="H529" s="69"/>
      <c r="I529" s="82"/>
      <c r="J529" s="82"/>
      <c r="K529" s="82"/>
      <c r="L529" s="69"/>
      <c r="M529" s="7"/>
      <c r="N529" s="7"/>
      <c r="O529" s="7"/>
      <c r="P529" s="7"/>
    </row>
    <row r="530" spans="1:16" ht="15.6" customHeight="1">
      <c r="A530" s="7"/>
      <c r="B530" s="7"/>
      <c r="C530" s="29"/>
      <c r="D530" s="7"/>
      <c r="E530" s="7"/>
      <c r="F530" s="7"/>
      <c r="G530" s="7"/>
      <c r="H530" s="69"/>
      <c r="I530" s="82"/>
      <c r="J530" s="82"/>
      <c r="K530" s="82"/>
      <c r="L530" s="69"/>
      <c r="M530" s="7"/>
      <c r="N530" s="7"/>
      <c r="O530" s="7"/>
      <c r="P530" s="7"/>
    </row>
    <row r="531" spans="1:16" ht="15.6" customHeight="1">
      <c r="A531" s="7"/>
      <c r="B531" s="7"/>
      <c r="C531" s="29"/>
      <c r="D531" s="7"/>
      <c r="E531" s="7"/>
      <c r="F531" s="7"/>
      <c r="G531" s="7"/>
      <c r="H531" s="69"/>
      <c r="I531" s="82"/>
      <c r="J531" s="82"/>
      <c r="K531" s="82"/>
      <c r="L531" s="69"/>
      <c r="M531" s="7"/>
      <c r="N531" s="7"/>
      <c r="O531" s="7"/>
      <c r="P531" s="7"/>
    </row>
    <row r="532" spans="1:16" ht="15.6" customHeight="1">
      <c r="A532" s="7"/>
      <c r="B532" s="7"/>
      <c r="C532" s="29"/>
      <c r="D532" s="7"/>
      <c r="E532" s="7"/>
      <c r="F532" s="7"/>
      <c r="G532" s="7"/>
      <c r="H532" s="69"/>
      <c r="I532" s="82"/>
      <c r="J532" s="82"/>
      <c r="K532" s="82"/>
      <c r="L532" s="69"/>
      <c r="M532" s="7"/>
      <c r="N532" s="7"/>
      <c r="O532" s="7"/>
      <c r="P532" s="7"/>
    </row>
    <row r="533" spans="1:16" ht="15.6" customHeight="1">
      <c r="A533" s="7"/>
      <c r="B533" s="7"/>
      <c r="C533" s="29"/>
      <c r="D533" s="7"/>
      <c r="E533" s="7"/>
      <c r="F533" s="7"/>
      <c r="G533" s="7"/>
      <c r="H533" s="69"/>
      <c r="I533" s="82"/>
      <c r="J533" s="82"/>
      <c r="K533" s="82"/>
      <c r="L533" s="69"/>
      <c r="M533" s="7"/>
      <c r="N533" s="7"/>
      <c r="O533" s="7"/>
      <c r="P533" s="7"/>
    </row>
    <row r="534" spans="1:16" ht="15.6" customHeight="1">
      <c r="A534" s="7"/>
      <c r="B534" s="7"/>
      <c r="C534" s="29"/>
      <c r="D534" s="7"/>
      <c r="E534" s="7"/>
      <c r="F534" s="7"/>
      <c r="G534" s="7"/>
      <c r="H534" s="69"/>
      <c r="I534" s="82"/>
      <c r="J534" s="82"/>
      <c r="K534" s="82"/>
      <c r="L534" s="69"/>
      <c r="M534" s="7"/>
      <c r="N534" s="7"/>
      <c r="O534" s="7"/>
      <c r="P534" s="7"/>
    </row>
    <row r="535" spans="1:16" ht="15.6" customHeight="1">
      <c r="A535" s="7"/>
      <c r="B535" s="7"/>
      <c r="C535" s="29"/>
      <c r="D535" s="7"/>
      <c r="E535" s="7"/>
      <c r="F535" s="7"/>
      <c r="G535" s="7"/>
      <c r="H535" s="69"/>
      <c r="I535" s="82"/>
      <c r="J535" s="82"/>
      <c r="K535" s="82"/>
      <c r="L535" s="69"/>
      <c r="M535" s="7"/>
      <c r="N535" s="7"/>
      <c r="O535" s="7"/>
      <c r="P535" s="7"/>
    </row>
    <row r="536" spans="1:16" ht="15.6" customHeight="1">
      <c r="A536" s="7"/>
      <c r="B536" s="7"/>
      <c r="C536" s="29"/>
      <c r="D536" s="7"/>
      <c r="E536" s="7"/>
      <c r="F536" s="7"/>
      <c r="G536" s="7"/>
      <c r="H536" s="69"/>
      <c r="I536" s="82"/>
      <c r="J536" s="82"/>
      <c r="K536" s="82"/>
      <c r="L536" s="69"/>
      <c r="M536" s="7"/>
      <c r="N536" s="7"/>
      <c r="O536" s="7"/>
      <c r="P536" s="7"/>
    </row>
    <row r="537" spans="1:16" ht="15.6" customHeight="1">
      <c r="A537" s="7"/>
      <c r="B537" s="7"/>
      <c r="C537" s="29"/>
      <c r="D537" s="7"/>
      <c r="E537" s="7"/>
      <c r="F537" s="7"/>
      <c r="G537" s="7"/>
      <c r="H537" s="69"/>
      <c r="I537" s="82"/>
      <c r="J537" s="82"/>
      <c r="K537" s="82"/>
      <c r="L537" s="69"/>
      <c r="M537" s="7"/>
      <c r="N537" s="7"/>
      <c r="O537" s="7"/>
      <c r="P537" s="7"/>
    </row>
    <row r="538" spans="1:16" ht="15.6" customHeight="1">
      <c r="A538" s="7"/>
      <c r="B538" s="7"/>
      <c r="C538" s="29"/>
      <c r="D538" s="7"/>
      <c r="E538" s="7"/>
      <c r="F538" s="7"/>
      <c r="G538" s="7"/>
      <c r="H538" s="69"/>
      <c r="I538" s="82"/>
      <c r="J538" s="82"/>
      <c r="K538" s="82"/>
      <c r="L538" s="69"/>
      <c r="M538" s="7"/>
      <c r="N538" s="7"/>
      <c r="O538" s="7"/>
      <c r="P538" s="7"/>
    </row>
    <row r="539" spans="1:16" ht="15.6" customHeight="1">
      <c r="A539" s="7"/>
      <c r="B539" s="7"/>
      <c r="C539" s="29"/>
      <c r="D539" s="7"/>
      <c r="E539" s="7"/>
      <c r="F539" s="7"/>
      <c r="G539" s="7"/>
      <c r="H539" s="69"/>
      <c r="I539" s="82"/>
      <c r="J539" s="82"/>
      <c r="K539" s="82"/>
      <c r="L539" s="69"/>
      <c r="M539" s="7"/>
      <c r="N539" s="7"/>
      <c r="O539" s="7"/>
      <c r="P539" s="7"/>
    </row>
    <row r="540" spans="1:16" ht="15.6" customHeight="1">
      <c r="A540" s="7"/>
      <c r="B540" s="7"/>
      <c r="C540" s="29"/>
      <c r="D540" s="7"/>
      <c r="E540" s="7"/>
      <c r="F540" s="7"/>
      <c r="G540" s="7"/>
      <c r="H540" s="69"/>
      <c r="I540" s="82"/>
      <c r="J540" s="82"/>
      <c r="K540" s="82"/>
      <c r="L540" s="69"/>
      <c r="M540" s="7"/>
      <c r="N540" s="7"/>
      <c r="O540" s="7"/>
      <c r="P540" s="7"/>
    </row>
    <row r="541" spans="1:16" ht="15.6" customHeight="1">
      <c r="A541" s="7"/>
      <c r="B541" s="7"/>
      <c r="C541" s="29"/>
      <c r="D541" s="7"/>
      <c r="E541" s="7"/>
      <c r="F541" s="7"/>
      <c r="G541" s="7"/>
      <c r="H541" s="69"/>
      <c r="I541" s="82"/>
      <c r="J541" s="82"/>
      <c r="K541" s="82"/>
      <c r="L541" s="69"/>
      <c r="M541" s="7"/>
      <c r="N541" s="7"/>
      <c r="O541" s="7"/>
      <c r="P541" s="7"/>
    </row>
    <row r="542" spans="1:16" ht="15.6" customHeight="1">
      <c r="A542" s="7"/>
      <c r="B542" s="7"/>
      <c r="C542" s="29"/>
      <c r="D542" s="7"/>
      <c r="E542" s="7"/>
      <c r="F542" s="7"/>
      <c r="G542" s="7"/>
      <c r="H542" s="69"/>
      <c r="I542" s="82"/>
      <c r="J542" s="82"/>
      <c r="K542" s="82"/>
      <c r="L542" s="69"/>
      <c r="M542" s="7"/>
      <c r="N542" s="7"/>
      <c r="O542" s="7"/>
      <c r="P542" s="7"/>
    </row>
    <row r="543" spans="1:16" ht="15.6" customHeight="1">
      <c r="A543" s="7"/>
      <c r="B543" s="7"/>
      <c r="C543" s="29"/>
      <c r="D543" s="7"/>
      <c r="E543" s="7"/>
      <c r="F543" s="7"/>
      <c r="G543" s="7"/>
      <c r="H543" s="69"/>
      <c r="I543" s="82"/>
      <c r="J543" s="82"/>
      <c r="K543" s="82"/>
      <c r="L543" s="69"/>
      <c r="M543" s="7"/>
      <c r="N543" s="7"/>
      <c r="O543" s="7"/>
      <c r="P543" s="7"/>
    </row>
    <row r="544" spans="1:16" ht="15.6" customHeight="1">
      <c r="A544" s="7"/>
      <c r="B544" s="7"/>
      <c r="C544" s="29"/>
      <c r="D544" s="7"/>
      <c r="E544" s="7"/>
      <c r="F544" s="7"/>
      <c r="G544" s="7"/>
      <c r="H544" s="69"/>
      <c r="I544" s="82"/>
      <c r="J544" s="82"/>
      <c r="K544" s="82"/>
      <c r="L544" s="69"/>
      <c r="M544" s="7"/>
      <c r="N544" s="7"/>
      <c r="O544" s="7"/>
      <c r="P544" s="7"/>
    </row>
    <row r="545" spans="1:16" ht="15.6" customHeight="1">
      <c r="A545" s="7"/>
      <c r="B545" s="7"/>
      <c r="C545" s="29"/>
      <c r="D545" s="7"/>
      <c r="E545" s="7"/>
      <c r="F545" s="7"/>
      <c r="G545" s="7"/>
      <c r="H545" s="69"/>
      <c r="I545" s="82"/>
      <c r="J545" s="82"/>
      <c r="K545" s="82"/>
      <c r="L545" s="69"/>
      <c r="M545" s="7"/>
      <c r="N545" s="7"/>
      <c r="O545" s="7"/>
      <c r="P545" s="7"/>
    </row>
    <row r="546" spans="1:16" ht="15.6" customHeight="1">
      <c r="A546" s="7"/>
      <c r="B546" s="7"/>
      <c r="C546" s="29"/>
      <c r="D546" s="7"/>
      <c r="E546" s="7"/>
      <c r="F546" s="7"/>
      <c r="G546" s="7"/>
      <c r="H546" s="69"/>
      <c r="I546" s="82"/>
      <c r="J546" s="82"/>
      <c r="K546" s="82"/>
      <c r="L546" s="69"/>
      <c r="M546" s="7"/>
      <c r="N546" s="7"/>
      <c r="O546" s="7"/>
      <c r="P546" s="7"/>
    </row>
    <row r="547" spans="1:16" ht="15.6" customHeight="1">
      <c r="A547" s="7"/>
      <c r="B547" s="7"/>
      <c r="C547" s="29"/>
      <c r="D547" s="7"/>
      <c r="E547" s="7"/>
      <c r="F547" s="7"/>
      <c r="G547" s="7"/>
      <c r="H547" s="69"/>
      <c r="I547" s="82"/>
      <c r="J547" s="82"/>
      <c r="K547" s="82"/>
      <c r="L547" s="69"/>
      <c r="M547" s="7"/>
      <c r="N547" s="7"/>
      <c r="O547" s="7"/>
      <c r="P547" s="7"/>
    </row>
    <row r="548" spans="1:16" ht="15.6" customHeight="1">
      <c r="A548" s="7"/>
      <c r="B548" s="7"/>
      <c r="C548" s="29"/>
      <c r="D548" s="7"/>
      <c r="E548" s="7"/>
      <c r="F548" s="7"/>
      <c r="G548" s="7"/>
      <c r="H548" s="69"/>
      <c r="I548" s="82"/>
      <c r="J548" s="82"/>
      <c r="K548" s="82"/>
      <c r="L548" s="69"/>
      <c r="M548" s="7"/>
      <c r="N548" s="7"/>
      <c r="O548" s="7"/>
      <c r="P548" s="7"/>
    </row>
    <row r="549" spans="1:16" ht="15.6" customHeight="1">
      <c r="A549" s="7"/>
      <c r="B549" s="7"/>
      <c r="C549" s="29"/>
      <c r="D549" s="7"/>
      <c r="E549" s="7"/>
      <c r="F549" s="7"/>
      <c r="G549" s="7"/>
      <c r="H549" s="69"/>
      <c r="I549" s="82"/>
      <c r="J549" s="82"/>
      <c r="K549" s="82"/>
      <c r="L549" s="69"/>
      <c r="M549" s="7"/>
      <c r="N549" s="7"/>
      <c r="O549" s="7"/>
      <c r="P549" s="7"/>
    </row>
    <row r="550" spans="1:16" ht="15.6" customHeight="1">
      <c r="A550" s="7"/>
      <c r="B550" s="7"/>
      <c r="C550" s="29"/>
      <c r="D550" s="7"/>
      <c r="E550" s="7"/>
      <c r="F550" s="7"/>
      <c r="G550" s="7"/>
      <c r="H550" s="69"/>
      <c r="I550" s="82"/>
      <c r="J550" s="82"/>
      <c r="K550" s="82"/>
      <c r="L550" s="69"/>
      <c r="M550" s="7"/>
      <c r="N550" s="7"/>
      <c r="O550" s="7"/>
      <c r="P550" s="7"/>
    </row>
    <row r="551" spans="1:16" ht="15.6" customHeight="1">
      <c r="A551" s="7"/>
      <c r="B551" s="7"/>
      <c r="C551" s="29"/>
      <c r="D551" s="7"/>
      <c r="E551" s="7"/>
      <c r="F551" s="7"/>
      <c r="G551" s="7"/>
      <c r="H551" s="69"/>
      <c r="I551" s="82"/>
      <c r="J551" s="82"/>
      <c r="K551" s="82"/>
      <c r="L551" s="69"/>
      <c r="M551" s="7"/>
      <c r="N551" s="7"/>
      <c r="O551" s="7"/>
      <c r="P551" s="7"/>
    </row>
    <row r="552" spans="1:16" ht="15.6" customHeight="1">
      <c r="A552" s="7"/>
      <c r="B552" s="7"/>
      <c r="C552" s="29"/>
      <c r="D552" s="7"/>
      <c r="E552" s="7"/>
      <c r="F552" s="7"/>
      <c r="G552" s="7"/>
      <c r="H552" s="69"/>
      <c r="I552" s="82"/>
      <c r="J552" s="82"/>
      <c r="K552" s="82"/>
      <c r="L552" s="69"/>
      <c r="M552" s="7"/>
      <c r="N552" s="7"/>
      <c r="O552" s="7"/>
      <c r="P552" s="7"/>
    </row>
    <row r="553" spans="1:16" ht="15.6" customHeight="1">
      <c r="A553" s="7"/>
      <c r="B553" s="7"/>
      <c r="C553" s="29"/>
      <c r="D553" s="7"/>
      <c r="E553" s="7"/>
      <c r="F553" s="7"/>
      <c r="G553" s="7"/>
      <c r="H553" s="69"/>
      <c r="I553" s="82"/>
      <c r="J553" s="82"/>
      <c r="K553" s="82"/>
      <c r="L553" s="69"/>
      <c r="M553" s="7"/>
      <c r="N553" s="7"/>
      <c r="O553" s="7"/>
      <c r="P553" s="7"/>
    </row>
    <row r="554" spans="1:16" ht="15.6" customHeight="1">
      <c r="A554" s="7"/>
      <c r="B554" s="7"/>
      <c r="C554" s="29"/>
      <c r="D554" s="7"/>
      <c r="E554" s="7"/>
      <c r="F554" s="7"/>
      <c r="G554" s="7"/>
      <c r="H554" s="69"/>
      <c r="I554" s="82"/>
      <c r="J554" s="82"/>
      <c r="K554" s="82"/>
      <c r="L554" s="69"/>
      <c r="M554" s="7"/>
      <c r="N554" s="7"/>
      <c r="O554" s="7"/>
      <c r="P554" s="7"/>
    </row>
    <row r="555" spans="1:16" ht="15.6" customHeight="1">
      <c r="A555" s="7"/>
      <c r="B555" s="7"/>
      <c r="C555" s="29"/>
      <c r="D555" s="7"/>
      <c r="E555" s="7"/>
      <c r="F555" s="7"/>
      <c r="G555" s="7"/>
      <c r="H555" s="69"/>
      <c r="I555" s="82"/>
      <c r="J555" s="82"/>
      <c r="K555" s="82"/>
      <c r="L555" s="69"/>
      <c r="M555" s="7"/>
      <c r="N555" s="7"/>
      <c r="O555" s="7"/>
      <c r="P555" s="7"/>
    </row>
    <row r="556" spans="1:16" ht="15.6" customHeight="1">
      <c r="A556" s="7"/>
      <c r="B556" s="7"/>
      <c r="C556" s="29"/>
      <c r="D556" s="7"/>
      <c r="E556" s="7"/>
      <c r="F556" s="7"/>
      <c r="G556" s="7"/>
      <c r="H556" s="69"/>
      <c r="I556" s="82"/>
      <c r="J556" s="82"/>
      <c r="K556" s="82"/>
      <c r="L556" s="69"/>
      <c r="M556" s="7"/>
      <c r="N556" s="7"/>
      <c r="O556" s="7"/>
      <c r="P556" s="7"/>
    </row>
    <row r="557" spans="1:16" ht="15.6" customHeight="1">
      <c r="A557" s="7"/>
      <c r="B557" s="7"/>
      <c r="C557" s="29"/>
      <c r="D557" s="7"/>
      <c r="E557" s="7"/>
      <c r="F557" s="7"/>
      <c r="G557" s="7"/>
      <c r="H557" s="69"/>
      <c r="I557" s="82"/>
      <c r="J557" s="82"/>
      <c r="K557" s="82"/>
      <c r="L557" s="69"/>
      <c r="M557" s="7"/>
      <c r="N557" s="7"/>
      <c r="O557" s="7"/>
      <c r="P557" s="7"/>
    </row>
    <row r="558" spans="1:16" ht="15.6" customHeight="1">
      <c r="A558" s="7"/>
      <c r="B558" s="7"/>
      <c r="C558" s="29"/>
      <c r="D558" s="7"/>
      <c r="E558" s="7"/>
      <c r="F558" s="7"/>
      <c r="G558" s="7"/>
      <c r="H558" s="69"/>
      <c r="I558" s="82"/>
      <c r="J558" s="82"/>
      <c r="K558" s="82"/>
      <c r="L558" s="69"/>
      <c r="M558" s="7"/>
      <c r="N558" s="7"/>
      <c r="O558" s="7"/>
      <c r="P558" s="7"/>
    </row>
    <row r="559" spans="1:16" ht="15.6" customHeight="1">
      <c r="A559" s="7"/>
      <c r="B559" s="7"/>
      <c r="C559" s="29"/>
      <c r="D559" s="7"/>
      <c r="E559" s="7"/>
      <c r="F559" s="7"/>
      <c r="G559" s="7"/>
      <c r="H559" s="69"/>
      <c r="I559" s="82"/>
      <c r="J559" s="82"/>
      <c r="K559" s="82"/>
      <c r="L559" s="69"/>
      <c r="M559" s="7"/>
      <c r="N559" s="7"/>
      <c r="O559" s="7"/>
      <c r="P559" s="7"/>
    </row>
    <row r="560" spans="1:16" ht="15.6" customHeight="1">
      <c r="A560" s="7"/>
      <c r="B560" s="7"/>
      <c r="C560" s="29"/>
      <c r="D560" s="7"/>
      <c r="E560" s="7"/>
      <c r="F560" s="7"/>
      <c r="G560" s="7"/>
      <c r="H560" s="69"/>
      <c r="I560" s="82"/>
      <c r="J560" s="82"/>
      <c r="K560" s="82"/>
      <c r="L560" s="69"/>
      <c r="M560" s="7"/>
      <c r="N560" s="7"/>
      <c r="O560" s="7"/>
      <c r="P560" s="7"/>
    </row>
    <row r="561" spans="1:16" ht="15.6" customHeight="1">
      <c r="A561" s="7"/>
      <c r="B561" s="7"/>
      <c r="C561" s="29"/>
      <c r="D561" s="7"/>
      <c r="E561" s="7"/>
      <c r="F561" s="7"/>
      <c r="G561" s="7"/>
      <c r="H561" s="69"/>
      <c r="I561" s="82"/>
      <c r="J561" s="82"/>
      <c r="K561" s="82"/>
      <c r="L561" s="69"/>
      <c r="M561" s="7"/>
      <c r="N561" s="7"/>
      <c r="O561" s="7"/>
      <c r="P561" s="7"/>
    </row>
    <row r="562" spans="1:16" ht="15.6" customHeight="1">
      <c r="A562" s="7"/>
      <c r="B562" s="7"/>
      <c r="C562" s="29"/>
      <c r="D562" s="7"/>
      <c r="E562" s="7"/>
      <c r="F562" s="7"/>
      <c r="G562" s="7"/>
      <c r="H562" s="69"/>
      <c r="I562" s="82"/>
      <c r="J562" s="82"/>
      <c r="K562" s="82"/>
      <c r="L562" s="69"/>
      <c r="M562" s="7"/>
      <c r="N562" s="7"/>
      <c r="O562" s="7"/>
      <c r="P562" s="7"/>
    </row>
    <row r="563" spans="1:16" ht="15.6" customHeight="1">
      <c r="A563" s="7"/>
      <c r="B563" s="7"/>
      <c r="C563" s="29"/>
      <c r="D563" s="7"/>
      <c r="E563" s="7"/>
      <c r="F563" s="7"/>
      <c r="G563" s="7"/>
      <c r="H563" s="69"/>
      <c r="I563" s="82"/>
      <c r="J563" s="82"/>
      <c r="K563" s="82"/>
      <c r="L563" s="69"/>
      <c r="M563" s="7"/>
      <c r="N563" s="7"/>
      <c r="O563" s="7"/>
      <c r="P563" s="7"/>
    </row>
    <row r="564" spans="1:16" ht="15.6" customHeight="1">
      <c r="A564" s="7"/>
      <c r="B564" s="7"/>
      <c r="C564" s="29"/>
      <c r="D564" s="7"/>
      <c r="E564" s="7"/>
      <c r="F564" s="7"/>
      <c r="G564" s="7"/>
      <c r="H564" s="69"/>
      <c r="I564" s="82"/>
      <c r="J564" s="82"/>
      <c r="K564" s="82"/>
      <c r="L564" s="69"/>
      <c r="M564" s="7"/>
      <c r="N564" s="7"/>
      <c r="O564" s="7"/>
      <c r="P564" s="7"/>
    </row>
    <row r="565" spans="1:16" ht="15.6" customHeight="1">
      <c r="A565" s="7"/>
      <c r="B565" s="7"/>
      <c r="C565" s="29"/>
      <c r="D565" s="7"/>
      <c r="E565" s="7"/>
      <c r="F565" s="7"/>
      <c r="G565" s="7"/>
      <c r="H565" s="69"/>
      <c r="I565" s="82"/>
      <c r="J565" s="82"/>
      <c r="K565" s="82"/>
      <c r="L565" s="69"/>
      <c r="M565" s="7"/>
      <c r="N565" s="7"/>
      <c r="O565" s="7"/>
      <c r="P565" s="7"/>
    </row>
    <row r="566" spans="1:16" ht="15.6" customHeight="1">
      <c r="A566" s="7"/>
      <c r="B566" s="7"/>
      <c r="C566" s="29"/>
      <c r="D566" s="7"/>
      <c r="E566" s="7"/>
      <c r="F566" s="7"/>
      <c r="G566" s="7"/>
      <c r="H566" s="69"/>
      <c r="I566" s="82"/>
      <c r="J566" s="82"/>
      <c r="K566" s="82"/>
      <c r="L566" s="69"/>
      <c r="M566" s="7"/>
      <c r="N566" s="7"/>
      <c r="O566" s="7"/>
      <c r="P566" s="7"/>
    </row>
    <row r="567" spans="1:16" ht="15.6" customHeight="1">
      <c r="A567" s="7"/>
      <c r="B567" s="7"/>
      <c r="C567" s="29"/>
      <c r="D567" s="7"/>
      <c r="E567" s="7"/>
      <c r="F567" s="7"/>
      <c r="G567" s="7"/>
      <c r="H567" s="69"/>
      <c r="I567" s="82"/>
      <c r="J567" s="82"/>
      <c r="K567" s="82"/>
      <c r="L567" s="69"/>
      <c r="M567" s="7"/>
      <c r="N567" s="7"/>
      <c r="O567" s="7"/>
      <c r="P567" s="7"/>
    </row>
    <row r="568" spans="1:16" ht="15.6" customHeight="1">
      <c r="A568" s="7"/>
      <c r="B568" s="7"/>
      <c r="C568" s="29"/>
      <c r="D568" s="7"/>
      <c r="E568" s="7"/>
      <c r="F568" s="7"/>
      <c r="G568" s="7"/>
      <c r="H568" s="69"/>
      <c r="I568" s="82"/>
      <c r="J568" s="82"/>
      <c r="K568" s="82"/>
      <c r="L568" s="69"/>
      <c r="M568" s="7"/>
      <c r="N568" s="7"/>
      <c r="O568" s="7"/>
      <c r="P568" s="7"/>
    </row>
    <row r="569" spans="1:16" ht="15.6" customHeight="1">
      <c r="A569" s="7"/>
      <c r="B569" s="7"/>
      <c r="C569" s="29"/>
      <c r="D569" s="7"/>
      <c r="E569" s="7"/>
      <c r="F569" s="7"/>
      <c r="G569" s="7"/>
      <c r="H569" s="69"/>
      <c r="I569" s="82"/>
      <c r="J569" s="82"/>
      <c r="K569" s="82"/>
      <c r="L569" s="69"/>
      <c r="M569" s="7"/>
      <c r="N569" s="7"/>
      <c r="O569" s="7"/>
      <c r="P569" s="7"/>
    </row>
    <row r="570" spans="1:16" ht="15.6" customHeight="1">
      <c r="A570" s="7"/>
      <c r="B570" s="7"/>
      <c r="C570" s="29"/>
      <c r="D570" s="7"/>
      <c r="E570" s="7"/>
      <c r="F570" s="7"/>
      <c r="G570" s="7"/>
      <c r="H570" s="69"/>
      <c r="I570" s="82"/>
      <c r="J570" s="82"/>
      <c r="K570" s="82"/>
      <c r="L570" s="69"/>
      <c r="M570" s="7"/>
      <c r="N570" s="7"/>
      <c r="O570" s="7"/>
      <c r="P570" s="7"/>
    </row>
    <row r="571" spans="1:16" ht="15.6" customHeight="1">
      <c r="A571" s="7"/>
      <c r="B571" s="7"/>
      <c r="C571" s="29"/>
      <c r="D571" s="7"/>
      <c r="E571" s="7"/>
      <c r="F571" s="7"/>
      <c r="G571" s="7"/>
      <c r="H571" s="69"/>
      <c r="I571" s="82"/>
      <c r="J571" s="82"/>
      <c r="K571" s="82"/>
      <c r="L571" s="69"/>
      <c r="M571" s="7"/>
      <c r="N571" s="7"/>
      <c r="O571" s="7"/>
      <c r="P571" s="7"/>
    </row>
    <row r="572" spans="1:16" ht="15.6" customHeight="1">
      <c r="A572" s="7"/>
      <c r="B572" s="7"/>
      <c r="C572" s="29"/>
      <c r="D572" s="7"/>
      <c r="E572" s="7"/>
      <c r="F572" s="7"/>
      <c r="G572" s="7"/>
      <c r="H572" s="69"/>
      <c r="I572" s="82"/>
      <c r="J572" s="82"/>
      <c r="K572" s="82"/>
      <c r="L572" s="69"/>
      <c r="M572" s="7"/>
      <c r="N572" s="7"/>
      <c r="O572" s="7"/>
      <c r="P572" s="7"/>
    </row>
    <row r="573" spans="1:16" ht="15.6" customHeight="1">
      <c r="A573" s="7"/>
      <c r="B573" s="7"/>
      <c r="C573" s="29"/>
      <c r="D573" s="7"/>
      <c r="E573" s="7"/>
      <c r="F573" s="7"/>
      <c r="G573" s="7"/>
      <c r="H573" s="69"/>
      <c r="I573" s="82"/>
      <c r="J573" s="82"/>
      <c r="K573" s="82"/>
      <c r="L573" s="69"/>
      <c r="M573" s="7"/>
      <c r="N573" s="7"/>
      <c r="O573" s="7"/>
      <c r="P573" s="7"/>
    </row>
    <row r="574" spans="1:16" ht="15.6" customHeight="1">
      <c r="A574" s="7"/>
      <c r="B574" s="7"/>
      <c r="C574" s="29"/>
      <c r="D574" s="7"/>
      <c r="E574" s="7"/>
      <c r="F574" s="7"/>
      <c r="G574" s="7"/>
      <c r="H574" s="69"/>
      <c r="I574" s="82"/>
      <c r="J574" s="82"/>
      <c r="K574" s="82"/>
      <c r="L574" s="69"/>
      <c r="M574" s="7"/>
      <c r="N574" s="7"/>
      <c r="O574" s="7"/>
      <c r="P574" s="7"/>
    </row>
    <row r="575" spans="1:16" ht="15.6" customHeight="1">
      <c r="A575" s="7"/>
      <c r="B575" s="7"/>
      <c r="C575" s="29"/>
      <c r="D575" s="7"/>
      <c r="E575" s="7"/>
      <c r="F575" s="7"/>
      <c r="G575" s="7"/>
      <c r="H575" s="69"/>
      <c r="I575" s="82"/>
      <c r="J575" s="82"/>
      <c r="K575" s="82"/>
      <c r="L575" s="69"/>
      <c r="M575" s="7"/>
      <c r="N575" s="7"/>
      <c r="O575" s="7"/>
      <c r="P575" s="7"/>
    </row>
    <row r="576" spans="1:16" ht="15.6" customHeight="1">
      <c r="A576" s="7"/>
      <c r="B576" s="7"/>
      <c r="C576" s="29"/>
      <c r="D576" s="7"/>
      <c r="E576" s="7"/>
      <c r="F576" s="7"/>
      <c r="G576" s="7"/>
      <c r="H576" s="69"/>
      <c r="I576" s="82"/>
      <c r="J576" s="82"/>
      <c r="K576" s="82"/>
      <c r="L576" s="69"/>
      <c r="M576" s="7"/>
      <c r="N576" s="7"/>
      <c r="O576" s="7"/>
      <c r="P576" s="7"/>
    </row>
    <row r="577" spans="1:16" ht="15.6" customHeight="1">
      <c r="A577" s="7"/>
      <c r="B577" s="7"/>
      <c r="C577" s="29"/>
      <c r="D577" s="7"/>
      <c r="E577" s="7"/>
      <c r="F577" s="7"/>
      <c r="G577" s="7"/>
      <c r="H577" s="69"/>
      <c r="I577" s="82"/>
      <c r="J577" s="82"/>
      <c r="K577" s="82"/>
      <c r="L577" s="69"/>
      <c r="M577" s="7"/>
      <c r="N577" s="7"/>
      <c r="O577" s="7"/>
      <c r="P577" s="7"/>
    </row>
    <row r="578" spans="1:16" ht="15.6" customHeight="1">
      <c r="A578" s="7"/>
      <c r="B578" s="7"/>
      <c r="C578" s="29"/>
      <c r="D578" s="7"/>
      <c r="E578" s="7"/>
      <c r="F578" s="7"/>
      <c r="G578" s="7"/>
      <c r="H578" s="69"/>
      <c r="I578" s="82"/>
      <c r="J578" s="82"/>
      <c r="K578" s="82"/>
      <c r="L578" s="69"/>
      <c r="M578" s="7"/>
      <c r="N578" s="7"/>
      <c r="O578" s="7"/>
      <c r="P578" s="7"/>
    </row>
    <row r="579" spans="1:16" ht="15.6" customHeight="1">
      <c r="A579" s="7"/>
      <c r="B579" s="7"/>
      <c r="C579" s="29"/>
      <c r="D579" s="7"/>
      <c r="E579" s="7"/>
      <c r="F579" s="7"/>
      <c r="G579" s="7"/>
      <c r="H579" s="69"/>
      <c r="I579" s="82"/>
      <c r="J579" s="82"/>
      <c r="K579" s="82"/>
      <c r="L579" s="69"/>
      <c r="M579" s="7"/>
      <c r="N579" s="7"/>
      <c r="O579" s="7"/>
      <c r="P579" s="7"/>
    </row>
    <row r="580" spans="1:16" ht="15.6" customHeight="1">
      <c r="A580" s="7"/>
      <c r="B580" s="7"/>
      <c r="C580" s="29"/>
      <c r="D580" s="7"/>
      <c r="E580" s="7"/>
      <c r="F580" s="7"/>
      <c r="G580" s="7"/>
      <c r="H580" s="69"/>
      <c r="I580" s="82"/>
      <c r="J580" s="82"/>
      <c r="K580" s="82"/>
      <c r="L580" s="69"/>
      <c r="M580" s="7"/>
      <c r="N580" s="7"/>
      <c r="O580" s="7"/>
      <c r="P580" s="7"/>
    </row>
    <row r="581" spans="1:16" ht="15.6" customHeight="1">
      <c r="A581" s="7"/>
      <c r="B581" s="7"/>
      <c r="C581" s="29"/>
      <c r="D581" s="7"/>
      <c r="E581" s="7"/>
      <c r="F581" s="7"/>
      <c r="G581" s="7"/>
      <c r="H581" s="69"/>
      <c r="I581" s="82"/>
      <c r="J581" s="82"/>
      <c r="K581" s="82"/>
      <c r="L581" s="69"/>
      <c r="M581" s="7"/>
      <c r="N581" s="7"/>
      <c r="O581" s="7"/>
      <c r="P581" s="7"/>
    </row>
    <row r="582" spans="1:16" ht="15.6" customHeight="1">
      <c r="A582" s="7"/>
      <c r="B582" s="7"/>
      <c r="C582" s="29"/>
      <c r="D582" s="7"/>
      <c r="E582" s="7"/>
      <c r="F582" s="7"/>
      <c r="G582" s="7"/>
      <c r="H582" s="69"/>
      <c r="I582" s="82"/>
      <c r="J582" s="82"/>
      <c r="K582" s="82"/>
      <c r="L582" s="69"/>
      <c r="M582" s="7"/>
      <c r="N582" s="7"/>
      <c r="O582" s="7"/>
      <c r="P582" s="7"/>
    </row>
    <row r="583" spans="1:16" ht="15.6" customHeight="1">
      <c r="A583" s="7"/>
      <c r="B583" s="7"/>
      <c r="C583" s="29"/>
      <c r="D583" s="7"/>
      <c r="E583" s="7"/>
      <c r="F583" s="7"/>
      <c r="G583" s="7"/>
      <c r="H583" s="69"/>
      <c r="I583" s="82"/>
      <c r="J583" s="82"/>
      <c r="K583" s="82"/>
      <c r="L583" s="69"/>
      <c r="M583" s="7"/>
      <c r="N583" s="7"/>
      <c r="O583" s="7"/>
      <c r="P583" s="7"/>
    </row>
    <row r="584" spans="1:16" ht="15.6" customHeight="1">
      <c r="A584" s="7"/>
      <c r="B584" s="7"/>
      <c r="C584" s="29"/>
      <c r="D584" s="7"/>
      <c r="E584" s="7"/>
      <c r="F584" s="7"/>
      <c r="G584" s="7"/>
      <c r="H584" s="69"/>
      <c r="I584" s="82"/>
      <c r="J584" s="82"/>
      <c r="K584" s="82"/>
      <c r="L584" s="69"/>
      <c r="M584" s="7"/>
      <c r="N584" s="7"/>
      <c r="O584" s="7"/>
      <c r="P584" s="7"/>
    </row>
    <row r="585" spans="1:16" ht="15.6" customHeight="1">
      <c r="A585" s="7"/>
      <c r="B585" s="7"/>
      <c r="C585" s="29"/>
      <c r="D585" s="7"/>
      <c r="E585" s="7"/>
      <c r="F585" s="7"/>
      <c r="G585" s="7"/>
      <c r="H585" s="69"/>
      <c r="I585" s="82"/>
      <c r="J585" s="82"/>
      <c r="K585" s="82"/>
      <c r="L585" s="69"/>
      <c r="M585" s="7"/>
      <c r="N585" s="7"/>
      <c r="O585" s="7"/>
      <c r="P585" s="7"/>
    </row>
    <row r="586" spans="1:16" ht="15.6" customHeight="1">
      <c r="A586" s="7"/>
      <c r="B586" s="7"/>
      <c r="C586" s="29"/>
      <c r="D586" s="7"/>
      <c r="E586" s="7"/>
      <c r="F586" s="7"/>
      <c r="G586" s="7"/>
      <c r="H586" s="69"/>
      <c r="I586" s="82"/>
      <c r="J586" s="82"/>
      <c r="K586" s="82"/>
      <c r="L586" s="69"/>
      <c r="M586" s="7"/>
      <c r="N586" s="7"/>
      <c r="O586" s="7"/>
      <c r="P586" s="7"/>
    </row>
    <row r="587" spans="1:16" ht="15.6" customHeight="1">
      <c r="A587" s="7"/>
      <c r="B587" s="7"/>
      <c r="C587" s="29"/>
      <c r="D587" s="7"/>
      <c r="E587" s="7"/>
      <c r="F587" s="7"/>
      <c r="G587" s="7"/>
      <c r="H587" s="69"/>
      <c r="I587" s="82"/>
      <c r="J587" s="82"/>
      <c r="K587" s="82"/>
      <c r="L587" s="69"/>
      <c r="M587" s="7"/>
      <c r="N587" s="7"/>
      <c r="O587" s="7"/>
      <c r="P587" s="7"/>
    </row>
    <row r="588" spans="1:16" ht="15.6" customHeight="1">
      <c r="A588" s="7"/>
      <c r="B588" s="7"/>
      <c r="C588" s="29"/>
      <c r="D588" s="7"/>
      <c r="E588" s="7"/>
      <c r="F588" s="7"/>
      <c r="G588" s="7"/>
      <c r="H588" s="69"/>
      <c r="I588" s="82"/>
      <c r="J588" s="82"/>
      <c r="K588" s="82"/>
      <c r="L588" s="69"/>
      <c r="M588" s="7"/>
      <c r="N588" s="7"/>
      <c r="O588" s="7"/>
      <c r="P588" s="7"/>
    </row>
    <row r="589" spans="1:16" ht="15.6" customHeight="1">
      <c r="A589" s="7"/>
      <c r="B589" s="7"/>
      <c r="C589" s="29"/>
      <c r="D589" s="7"/>
      <c r="E589" s="7"/>
      <c r="F589" s="7"/>
      <c r="G589" s="7"/>
      <c r="H589" s="69"/>
      <c r="I589" s="82"/>
      <c r="J589" s="82"/>
      <c r="K589" s="82"/>
      <c r="L589" s="69"/>
      <c r="M589" s="7"/>
      <c r="N589" s="7"/>
      <c r="O589" s="7"/>
      <c r="P589" s="7"/>
    </row>
    <row r="590" spans="1:16" ht="15.6" customHeight="1">
      <c r="A590" s="7"/>
      <c r="B590" s="7"/>
      <c r="C590" s="29"/>
      <c r="D590" s="7"/>
      <c r="E590" s="7"/>
      <c r="F590" s="7"/>
      <c r="G590" s="7"/>
      <c r="H590" s="69"/>
      <c r="I590" s="82"/>
      <c r="J590" s="82"/>
      <c r="K590" s="82"/>
      <c r="L590" s="69"/>
      <c r="M590" s="7"/>
      <c r="N590" s="7"/>
      <c r="O590" s="7"/>
      <c r="P590" s="7"/>
    </row>
    <row r="591" spans="1:16" ht="15.6" customHeight="1">
      <c r="A591" s="7"/>
      <c r="B591" s="7"/>
      <c r="C591" s="29"/>
      <c r="D591" s="7"/>
      <c r="E591" s="7"/>
      <c r="F591" s="7"/>
      <c r="G591" s="7"/>
      <c r="H591" s="69"/>
      <c r="I591" s="82"/>
      <c r="J591" s="82"/>
      <c r="K591" s="82"/>
      <c r="L591" s="69"/>
      <c r="M591" s="7"/>
      <c r="N591" s="7"/>
      <c r="O591" s="7"/>
      <c r="P591" s="7"/>
    </row>
    <row r="592" spans="1:16" ht="15.6" customHeight="1">
      <c r="A592" s="7"/>
      <c r="B592" s="7"/>
      <c r="C592" s="29"/>
      <c r="D592" s="7"/>
      <c r="E592" s="7"/>
      <c r="F592" s="7"/>
      <c r="G592" s="7"/>
      <c r="H592" s="69"/>
      <c r="I592" s="82"/>
      <c r="J592" s="82"/>
      <c r="K592" s="82"/>
      <c r="L592" s="69"/>
      <c r="M592" s="7"/>
      <c r="N592" s="7"/>
      <c r="O592" s="7"/>
      <c r="P592" s="7"/>
    </row>
    <row r="593" spans="1:16" ht="15.6" customHeight="1">
      <c r="A593" s="7"/>
      <c r="B593" s="7"/>
      <c r="C593" s="29"/>
      <c r="D593" s="7"/>
      <c r="E593" s="7"/>
      <c r="F593" s="7"/>
      <c r="G593" s="7"/>
      <c r="H593" s="69"/>
      <c r="I593" s="82"/>
      <c r="J593" s="82"/>
      <c r="K593" s="82"/>
      <c r="L593" s="69"/>
      <c r="M593" s="7"/>
      <c r="N593" s="7"/>
      <c r="O593" s="7"/>
      <c r="P593" s="7"/>
    </row>
    <row r="594" spans="1:16" ht="15.6" customHeight="1">
      <c r="A594" s="7"/>
      <c r="B594" s="7"/>
      <c r="C594" s="29"/>
      <c r="D594" s="7"/>
      <c r="E594" s="7"/>
      <c r="F594" s="7"/>
      <c r="G594" s="7"/>
      <c r="H594" s="69"/>
      <c r="I594" s="82"/>
      <c r="J594" s="82"/>
      <c r="K594" s="82"/>
      <c r="L594" s="69"/>
      <c r="M594" s="7"/>
      <c r="N594" s="7"/>
      <c r="O594" s="7"/>
      <c r="P594" s="7"/>
    </row>
    <row r="595" spans="1:16" ht="15.6" customHeight="1">
      <c r="A595" s="7"/>
      <c r="B595" s="7"/>
      <c r="C595" s="29"/>
      <c r="D595" s="7"/>
      <c r="E595" s="7"/>
      <c r="F595" s="7"/>
      <c r="G595" s="7"/>
      <c r="H595" s="69"/>
      <c r="I595" s="82"/>
      <c r="J595" s="82"/>
      <c r="K595" s="82"/>
      <c r="L595" s="69"/>
      <c r="M595" s="7"/>
      <c r="N595" s="7"/>
      <c r="O595" s="7"/>
      <c r="P595" s="7"/>
    </row>
    <row r="596" spans="1:16" ht="15.6" customHeight="1">
      <c r="A596" s="7"/>
      <c r="B596" s="7"/>
      <c r="C596" s="29"/>
      <c r="D596" s="7"/>
      <c r="E596" s="7"/>
      <c r="F596" s="7"/>
      <c r="G596" s="7"/>
      <c r="H596" s="69"/>
      <c r="I596" s="82"/>
      <c r="J596" s="82"/>
      <c r="K596" s="82"/>
      <c r="L596" s="69"/>
      <c r="M596" s="7"/>
      <c r="N596" s="7"/>
      <c r="O596" s="7"/>
      <c r="P596" s="7"/>
    </row>
    <row r="597" spans="1:16" ht="15.6" customHeight="1">
      <c r="A597" s="7"/>
      <c r="B597" s="7"/>
      <c r="C597" s="29"/>
      <c r="D597" s="7"/>
      <c r="E597" s="7"/>
      <c r="F597" s="7"/>
      <c r="G597" s="7"/>
      <c r="H597" s="69"/>
      <c r="I597" s="82"/>
      <c r="J597" s="82"/>
      <c r="K597" s="82"/>
      <c r="L597" s="69"/>
      <c r="M597" s="7"/>
      <c r="N597" s="7"/>
      <c r="O597" s="7"/>
      <c r="P597" s="7"/>
    </row>
    <row r="598" spans="1:16" ht="15.6" customHeight="1">
      <c r="A598" s="7"/>
      <c r="B598" s="7"/>
      <c r="C598" s="29"/>
      <c r="D598" s="7"/>
      <c r="E598" s="7"/>
      <c r="F598" s="7"/>
      <c r="G598" s="7"/>
      <c r="H598" s="69"/>
      <c r="I598" s="82"/>
      <c r="J598" s="82"/>
      <c r="K598" s="82"/>
      <c r="L598" s="69"/>
      <c r="M598" s="7"/>
      <c r="N598" s="7"/>
      <c r="O598" s="7"/>
      <c r="P598" s="7"/>
    </row>
    <row r="599" spans="1:16" ht="15.6" customHeight="1">
      <c r="A599" s="7"/>
      <c r="B599" s="7"/>
      <c r="C599" s="29"/>
      <c r="D599" s="7"/>
      <c r="E599" s="7"/>
      <c r="F599" s="7"/>
      <c r="G599" s="7"/>
      <c r="H599" s="69"/>
      <c r="I599" s="82"/>
      <c r="J599" s="82"/>
      <c r="K599" s="82"/>
      <c r="L599" s="69"/>
      <c r="M599" s="7"/>
      <c r="N599" s="7"/>
      <c r="O599" s="7"/>
      <c r="P599" s="7"/>
    </row>
    <row r="600" spans="1:16" ht="15.6" customHeight="1">
      <c r="A600" s="7"/>
      <c r="B600" s="7"/>
      <c r="C600" s="29"/>
      <c r="D600" s="7"/>
      <c r="E600" s="7"/>
      <c r="F600" s="7"/>
      <c r="G600" s="7"/>
      <c r="H600" s="69"/>
      <c r="I600" s="82"/>
      <c r="J600" s="82"/>
      <c r="K600" s="82"/>
      <c r="L600" s="69"/>
      <c r="M600" s="7"/>
      <c r="N600" s="7"/>
      <c r="O600" s="7"/>
      <c r="P600" s="7"/>
    </row>
    <row r="601" spans="1:16" ht="15.6" customHeight="1">
      <c r="A601" s="7"/>
      <c r="B601" s="7"/>
      <c r="C601" s="29"/>
      <c r="D601" s="7"/>
      <c r="E601" s="7"/>
      <c r="F601" s="7"/>
      <c r="G601" s="7"/>
      <c r="H601" s="69"/>
      <c r="I601" s="82"/>
      <c r="J601" s="82"/>
      <c r="K601" s="82"/>
      <c r="L601" s="69"/>
      <c r="M601" s="7"/>
      <c r="N601" s="7"/>
      <c r="O601" s="7"/>
      <c r="P601" s="7"/>
    </row>
    <row r="602" spans="1:16" ht="15.6" customHeight="1">
      <c r="A602" s="7"/>
      <c r="B602" s="7"/>
      <c r="C602" s="29"/>
      <c r="D602" s="7"/>
      <c r="E602" s="7"/>
      <c r="F602" s="7"/>
      <c r="G602" s="7"/>
      <c r="H602" s="69"/>
      <c r="I602" s="82"/>
      <c r="J602" s="82"/>
      <c r="K602" s="82"/>
      <c r="L602" s="69"/>
      <c r="M602" s="7"/>
      <c r="N602" s="7"/>
      <c r="O602" s="7"/>
      <c r="P602" s="7"/>
    </row>
    <row r="603" spans="1:16" ht="15.6" customHeight="1">
      <c r="A603" s="7"/>
      <c r="B603" s="7"/>
      <c r="C603" s="29"/>
      <c r="D603" s="7"/>
      <c r="E603" s="7"/>
      <c r="F603" s="7"/>
      <c r="G603" s="7"/>
      <c r="H603" s="69"/>
      <c r="I603" s="82"/>
      <c r="J603" s="82"/>
      <c r="K603" s="82"/>
      <c r="L603" s="69"/>
      <c r="M603" s="7"/>
      <c r="N603" s="7"/>
      <c r="O603" s="7"/>
      <c r="P603" s="7"/>
    </row>
    <row r="604" spans="1:16" ht="15.6" customHeight="1">
      <c r="A604" s="7"/>
      <c r="B604" s="7"/>
      <c r="C604" s="29"/>
      <c r="D604" s="7"/>
      <c r="E604" s="7"/>
      <c r="F604" s="7"/>
      <c r="G604" s="7"/>
      <c r="H604" s="69"/>
      <c r="I604" s="82"/>
      <c r="J604" s="82"/>
      <c r="K604" s="82"/>
      <c r="L604" s="69"/>
      <c r="M604" s="7"/>
      <c r="N604" s="7"/>
      <c r="O604" s="7"/>
      <c r="P604" s="7"/>
    </row>
    <row r="605" spans="1:16" ht="15.6" customHeight="1">
      <c r="A605" s="7"/>
      <c r="B605" s="7"/>
      <c r="C605" s="29"/>
      <c r="D605" s="7"/>
      <c r="E605" s="7"/>
      <c r="F605" s="7"/>
      <c r="G605" s="7"/>
      <c r="H605" s="69"/>
      <c r="I605" s="82"/>
      <c r="J605" s="82"/>
      <c r="K605" s="82"/>
      <c r="L605" s="69"/>
      <c r="M605" s="7"/>
      <c r="N605" s="7"/>
      <c r="O605" s="7"/>
      <c r="P605" s="7"/>
    </row>
    <row r="606" spans="1:16" ht="15.6" customHeight="1">
      <c r="A606" s="7"/>
      <c r="B606" s="7"/>
      <c r="C606" s="29"/>
      <c r="D606" s="7"/>
      <c r="E606" s="7"/>
      <c r="F606" s="7"/>
      <c r="G606" s="7"/>
      <c r="H606" s="69"/>
      <c r="I606" s="82"/>
      <c r="J606" s="82"/>
      <c r="K606" s="82"/>
      <c r="L606" s="69"/>
      <c r="M606" s="7"/>
      <c r="N606" s="7"/>
      <c r="O606" s="7"/>
      <c r="P606" s="7"/>
    </row>
    <row r="607" spans="1:16" ht="15.6" customHeight="1">
      <c r="A607" s="7"/>
      <c r="B607" s="7"/>
      <c r="C607" s="29"/>
      <c r="D607" s="7"/>
      <c r="E607" s="7"/>
      <c r="F607" s="7"/>
      <c r="G607" s="7"/>
      <c r="H607" s="69"/>
      <c r="I607" s="82"/>
      <c r="J607" s="82"/>
      <c r="K607" s="82"/>
      <c r="L607" s="69"/>
      <c r="M607" s="7"/>
      <c r="N607" s="7"/>
      <c r="O607" s="7"/>
      <c r="P607" s="7"/>
    </row>
    <row r="608" spans="1:16" ht="15.6" customHeight="1">
      <c r="A608" s="7"/>
      <c r="B608" s="7"/>
      <c r="C608" s="29"/>
      <c r="D608" s="7"/>
      <c r="E608" s="7"/>
      <c r="F608" s="7"/>
      <c r="G608" s="7"/>
      <c r="H608" s="69"/>
      <c r="I608" s="82"/>
      <c r="J608" s="82"/>
      <c r="K608" s="82"/>
      <c r="L608" s="69"/>
      <c r="M608" s="7"/>
      <c r="N608" s="7"/>
      <c r="O608" s="7"/>
      <c r="P608" s="7"/>
    </row>
    <row r="609" spans="1:16" ht="15.6" customHeight="1">
      <c r="A609" s="7"/>
      <c r="B609" s="7"/>
      <c r="C609" s="29"/>
      <c r="D609" s="7"/>
      <c r="E609" s="7"/>
      <c r="F609" s="7"/>
      <c r="G609" s="7"/>
      <c r="H609" s="69"/>
      <c r="I609" s="82"/>
      <c r="J609" s="82"/>
      <c r="K609" s="82"/>
      <c r="L609" s="69"/>
      <c r="M609" s="7"/>
      <c r="N609" s="7"/>
      <c r="O609" s="7"/>
      <c r="P609" s="7"/>
    </row>
    <row r="610" spans="1:16" ht="15.6" customHeight="1">
      <c r="A610" s="7"/>
      <c r="B610" s="7"/>
      <c r="C610" s="29"/>
      <c r="D610" s="7"/>
      <c r="E610" s="7"/>
      <c r="F610" s="7"/>
      <c r="G610" s="7"/>
      <c r="H610" s="69"/>
      <c r="I610" s="82"/>
      <c r="J610" s="82"/>
      <c r="K610" s="82"/>
      <c r="L610" s="69"/>
      <c r="M610" s="7"/>
      <c r="N610" s="7"/>
      <c r="O610" s="7"/>
      <c r="P610" s="7"/>
    </row>
    <row r="611" spans="1:16" ht="15.6" customHeight="1">
      <c r="A611" s="7"/>
      <c r="B611" s="7"/>
      <c r="C611" s="29"/>
      <c r="D611" s="7"/>
      <c r="E611" s="7"/>
      <c r="F611" s="7"/>
      <c r="G611" s="7"/>
      <c r="H611" s="69"/>
      <c r="I611" s="82"/>
      <c r="J611" s="82"/>
      <c r="K611" s="82"/>
      <c r="L611" s="69"/>
      <c r="M611" s="7"/>
      <c r="N611" s="7"/>
      <c r="O611" s="7"/>
      <c r="P611" s="7"/>
    </row>
    <row r="612" spans="1:16" ht="15.6" customHeight="1">
      <c r="A612" s="7"/>
      <c r="B612" s="7"/>
      <c r="C612" s="29"/>
      <c r="D612" s="7"/>
      <c r="E612" s="7"/>
      <c r="F612" s="7"/>
      <c r="G612" s="7"/>
      <c r="H612" s="69"/>
      <c r="I612" s="82"/>
      <c r="J612" s="82"/>
      <c r="K612" s="82"/>
      <c r="L612" s="69"/>
      <c r="M612" s="7"/>
      <c r="N612" s="7"/>
      <c r="O612" s="7"/>
      <c r="P612" s="7"/>
    </row>
    <row r="613" spans="1:16" ht="15.6" customHeight="1">
      <c r="A613" s="7"/>
      <c r="B613" s="7"/>
      <c r="C613" s="29"/>
      <c r="D613" s="7"/>
      <c r="E613" s="7"/>
      <c r="F613" s="7"/>
      <c r="G613" s="7"/>
      <c r="H613" s="69"/>
      <c r="I613" s="82"/>
      <c r="J613" s="82"/>
      <c r="K613" s="82"/>
      <c r="L613" s="69"/>
      <c r="M613" s="7"/>
      <c r="N613" s="7"/>
      <c r="O613" s="7"/>
      <c r="P613" s="7"/>
    </row>
    <row r="614" spans="1:16" ht="15.6" customHeight="1">
      <c r="A614" s="7"/>
      <c r="B614" s="7"/>
      <c r="C614" s="29"/>
      <c r="D614" s="7"/>
      <c r="E614" s="7"/>
      <c r="F614" s="7"/>
      <c r="G614" s="7"/>
      <c r="H614" s="69"/>
      <c r="I614" s="82"/>
      <c r="J614" s="82"/>
      <c r="K614" s="82"/>
      <c r="L614" s="69"/>
      <c r="M614" s="7"/>
      <c r="N614" s="7"/>
      <c r="O614" s="7"/>
      <c r="P614" s="7"/>
    </row>
    <row r="615" spans="1:16" ht="15.6" customHeight="1">
      <c r="A615" s="7"/>
      <c r="B615" s="7"/>
      <c r="C615" s="29"/>
      <c r="D615" s="7"/>
      <c r="E615" s="7"/>
      <c r="F615" s="7"/>
      <c r="G615" s="7"/>
      <c r="H615" s="69"/>
      <c r="I615" s="82"/>
      <c r="J615" s="82"/>
      <c r="K615" s="82"/>
      <c r="L615" s="69"/>
      <c r="M615" s="7"/>
      <c r="N615" s="7"/>
      <c r="O615" s="7"/>
      <c r="P615" s="7"/>
    </row>
    <row r="616" spans="1:16" ht="15.6" customHeight="1">
      <c r="A616" s="7"/>
      <c r="B616" s="7"/>
      <c r="C616" s="29"/>
      <c r="D616" s="7"/>
      <c r="E616" s="7"/>
      <c r="F616" s="7"/>
      <c r="G616" s="7"/>
      <c r="H616" s="69"/>
      <c r="I616" s="82"/>
      <c r="J616" s="82"/>
      <c r="K616" s="82"/>
      <c r="L616" s="69"/>
      <c r="M616" s="7"/>
      <c r="N616" s="7"/>
      <c r="O616" s="7"/>
      <c r="P616" s="7"/>
    </row>
    <row r="617" spans="1:16" ht="15.6" customHeight="1">
      <c r="A617" s="7"/>
      <c r="B617" s="7"/>
      <c r="C617" s="29"/>
      <c r="D617" s="7"/>
      <c r="E617" s="7"/>
      <c r="F617" s="7"/>
      <c r="G617" s="7"/>
      <c r="H617" s="69"/>
      <c r="I617" s="82"/>
      <c r="J617" s="82"/>
      <c r="K617" s="82"/>
      <c r="L617" s="69"/>
      <c r="M617" s="7"/>
      <c r="N617" s="7"/>
      <c r="O617" s="7"/>
      <c r="P617" s="7"/>
    </row>
    <row r="618" spans="1:16" ht="15.6" customHeight="1">
      <c r="A618" s="7"/>
      <c r="B618" s="7"/>
      <c r="C618" s="29"/>
      <c r="D618" s="7"/>
      <c r="E618" s="7"/>
      <c r="F618" s="7"/>
      <c r="G618" s="7"/>
      <c r="H618" s="69"/>
      <c r="I618" s="82"/>
      <c r="J618" s="82"/>
      <c r="K618" s="82"/>
      <c r="L618" s="69"/>
      <c r="M618" s="7"/>
      <c r="N618" s="7"/>
      <c r="O618" s="7"/>
      <c r="P618" s="7"/>
    </row>
    <row r="619" spans="1:16" ht="15.6" customHeight="1">
      <c r="A619" s="7"/>
      <c r="B619" s="7"/>
      <c r="C619" s="29"/>
      <c r="D619" s="7"/>
      <c r="E619" s="7"/>
      <c r="F619" s="7"/>
      <c r="G619" s="7"/>
      <c r="H619" s="69"/>
      <c r="I619" s="82"/>
      <c r="J619" s="82"/>
      <c r="K619" s="82"/>
      <c r="L619" s="69"/>
      <c r="M619" s="7"/>
      <c r="N619" s="7"/>
      <c r="O619" s="7"/>
      <c r="P619" s="7"/>
    </row>
    <row r="620" spans="1:16" ht="15.6" customHeight="1">
      <c r="A620" s="7"/>
      <c r="B620" s="7"/>
      <c r="C620" s="29"/>
      <c r="D620" s="7"/>
      <c r="E620" s="7"/>
      <c r="F620" s="7"/>
      <c r="G620" s="7"/>
      <c r="H620" s="69"/>
      <c r="I620" s="82"/>
      <c r="J620" s="82"/>
      <c r="K620" s="82"/>
      <c r="L620" s="69"/>
      <c r="M620" s="7"/>
      <c r="N620" s="7"/>
      <c r="O620" s="7"/>
      <c r="P620" s="7"/>
    </row>
    <row r="621" spans="1:16" ht="15.6" customHeight="1">
      <c r="A621" s="7"/>
      <c r="B621" s="7"/>
      <c r="C621" s="29"/>
      <c r="D621" s="7"/>
      <c r="E621" s="7"/>
      <c r="F621" s="7"/>
      <c r="G621" s="7"/>
      <c r="H621" s="69"/>
      <c r="I621" s="82"/>
      <c r="J621" s="82"/>
      <c r="K621" s="82"/>
      <c r="L621" s="69"/>
      <c r="M621" s="7"/>
      <c r="N621" s="7"/>
      <c r="O621" s="7"/>
      <c r="P621" s="7"/>
    </row>
    <row r="622" spans="1:16" ht="15.6" customHeight="1">
      <c r="A622" s="7"/>
      <c r="B622" s="7"/>
      <c r="C622" s="29"/>
      <c r="D622" s="7"/>
      <c r="E622" s="7"/>
      <c r="F622" s="7"/>
      <c r="G622" s="7"/>
      <c r="H622" s="69"/>
      <c r="I622" s="82"/>
      <c r="J622" s="82"/>
      <c r="K622" s="82"/>
      <c r="L622" s="69"/>
      <c r="M622" s="7"/>
      <c r="N622" s="7"/>
      <c r="O622" s="7"/>
      <c r="P622" s="7"/>
    </row>
    <row r="623" spans="1:16" ht="15.6" customHeight="1">
      <c r="A623" s="7"/>
      <c r="B623" s="7"/>
      <c r="C623" s="29"/>
      <c r="D623" s="7"/>
      <c r="E623" s="7"/>
      <c r="F623" s="7"/>
      <c r="G623" s="7"/>
      <c r="H623" s="69"/>
      <c r="I623" s="82"/>
      <c r="J623" s="82"/>
      <c r="K623" s="82"/>
      <c r="L623" s="69"/>
      <c r="M623" s="7"/>
      <c r="N623" s="7"/>
      <c r="O623" s="7"/>
      <c r="P623" s="7"/>
    </row>
    <row r="624" spans="1:16" ht="15.6" customHeight="1">
      <c r="A624" s="7"/>
      <c r="B624" s="7"/>
      <c r="C624" s="29"/>
      <c r="D624" s="7"/>
      <c r="E624" s="7"/>
      <c r="F624" s="7"/>
      <c r="G624" s="7"/>
      <c r="H624" s="69"/>
      <c r="I624" s="82"/>
      <c r="J624" s="82"/>
      <c r="K624" s="82"/>
      <c r="L624" s="69"/>
      <c r="M624" s="7"/>
      <c r="N624" s="7"/>
      <c r="O624" s="7"/>
      <c r="P624" s="7"/>
    </row>
    <row r="625" spans="1:16" ht="15.6" customHeight="1">
      <c r="A625" s="7"/>
      <c r="B625" s="7"/>
      <c r="C625" s="29"/>
      <c r="D625" s="7"/>
      <c r="E625" s="7"/>
      <c r="F625" s="7"/>
      <c r="G625" s="7"/>
      <c r="H625" s="69"/>
      <c r="I625" s="82"/>
      <c r="J625" s="82"/>
      <c r="K625" s="82"/>
      <c r="L625" s="69"/>
      <c r="M625" s="7"/>
      <c r="N625" s="7"/>
      <c r="O625" s="7"/>
      <c r="P625" s="7"/>
    </row>
    <row r="626" spans="1:16" ht="15.6" customHeight="1">
      <c r="A626" s="7"/>
      <c r="B626" s="7"/>
      <c r="C626" s="29"/>
      <c r="D626" s="7"/>
      <c r="E626" s="7"/>
      <c r="F626" s="7"/>
      <c r="G626" s="7"/>
      <c r="H626" s="69"/>
      <c r="I626" s="82"/>
      <c r="J626" s="82"/>
      <c r="K626" s="82"/>
      <c r="L626" s="69"/>
      <c r="M626" s="7"/>
      <c r="N626" s="7"/>
      <c r="O626" s="7"/>
      <c r="P626" s="7"/>
    </row>
    <row r="627" spans="1:16" ht="15.6" customHeight="1">
      <c r="A627" s="7"/>
      <c r="B627" s="7"/>
      <c r="C627" s="29"/>
      <c r="D627" s="7"/>
      <c r="E627" s="7"/>
      <c r="F627" s="7"/>
      <c r="G627" s="7"/>
      <c r="H627" s="69"/>
      <c r="I627" s="82"/>
      <c r="J627" s="82"/>
      <c r="K627" s="82"/>
      <c r="L627" s="69"/>
      <c r="M627" s="7"/>
      <c r="N627" s="7"/>
      <c r="O627" s="7"/>
      <c r="P627" s="7"/>
    </row>
    <row r="628" spans="1:16" ht="15.6" customHeight="1">
      <c r="A628" s="7"/>
      <c r="B628" s="7"/>
      <c r="C628" s="29"/>
      <c r="D628" s="7"/>
      <c r="E628" s="7"/>
      <c r="F628" s="7"/>
      <c r="G628" s="7"/>
      <c r="H628" s="69"/>
      <c r="I628" s="82"/>
      <c r="J628" s="82"/>
      <c r="K628" s="82"/>
      <c r="L628" s="69"/>
      <c r="M628" s="7"/>
      <c r="N628" s="7"/>
      <c r="O628" s="7"/>
      <c r="P628" s="7"/>
    </row>
    <row r="629" spans="1:16" ht="15.6" customHeight="1">
      <c r="A629" s="7"/>
      <c r="B629" s="7"/>
      <c r="C629" s="29"/>
      <c r="D629" s="7"/>
      <c r="E629" s="7"/>
      <c r="F629" s="7"/>
      <c r="G629" s="7"/>
      <c r="H629" s="69"/>
      <c r="I629" s="82"/>
      <c r="J629" s="82"/>
      <c r="K629" s="82"/>
      <c r="L629" s="69"/>
      <c r="M629" s="7"/>
      <c r="N629" s="7"/>
      <c r="O629" s="7"/>
      <c r="P629" s="7"/>
    </row>
    <row r="630" spans="1:16" ht="15.6" customHeight="1">
      <c r="A630" s="7"/>
      <c r="B630" s="7"/>
      <c r="C630" s="29"/>
      <c r="D630" s="7"/>
      <c r="E630" s="7"/>
      <c r="F630" s="7"/>
      <c r="G630" s="7"/>
      <c r="H630" s="69"/>
      <c r="I630" s="82"/>
      <c r="J630" s="82"/>
      <c r="K630" s="82"/>
      <c r="L630" s="69"/>
      <c r="M630" s="7"/>
      <c r="N630" s="7"/>
      <c r="O630" s="7"/>
      <c r="P630" s="7"/>
    </row>
    <row r="631" spans="1:16" ht="15.6" customHeight="1">
      <c r="A631" s="7"/>
      <c r="B631" s="7"/>
      <c r="C631" s="29"/>
      <c r="D631" s="7"/>
      <c r="E631" s="7"/>
      <c r="F631" s="7"/>
      <c r="G631" s="7"/>
      <c r="H631" s="69"/>
      <c r="I631" s="82"/>
      <c r="J631" s="82"/>
      <c r="K631" s="82"/>
      <c r="L631" s="69"/>
      <c r="M631" s="7"/>
      <c r="N631" s="7"/>
      <c r="O631" s="7"/>
      <c r="P631" s="7"/>
    </row>
    <row r="632" spans="1:16" ht="15.6" customHeight="1">
      <c r="A632" s="7"/>
      <c r="B632" s="7"/>
      <c r="C632" s="29"/>
      <c r="D632" s="7"/>
      <c r="E632" s="7"/>
      <c r="F632" s="7"/>
      <c r="G632" s="7"/>
      <c r="H632" s="69"/>
      <c r="I632" s="82"/>
      <c r="J632" s="82"/>
      <c r="K632" s="82"/>
      <c r="L632" s="69"/>
      <c r="M632" s="7"/>
      <c r="N632" s="7"/>
      <c r="O632" s="7"/>
      <c r="P632" s="7"/>
    </row>
    <row r="633" spans="1:16" ht="15.6" customHeight="1">
      <c r="A633" s="7"/>
      <c r="B633" s="7"/>
      <c r="C633" s="29"/>
      <c r="D633" s="7"/>
      <c r="E633" s="7"/>
      <c r="F633" s="7"/>
      <c r="G633" s="7"/>
      <c r="H633" s="69"/>
      <c r="I633" s="82"/>
      <c r="J633" s="82"/>
      <c r="K633" s="82"/>
      <c r="L633" s="69"/>
      <c r="M633" s="7"/>
      <c r="N633" s="7"/>
      <c r="O633" s="7"/>
      <c r="P633" s="7"/>
    </row>
    <row r="634" spans="1:16" ht="15.6" customHeight="1">
      <c r="A634" s="7"/>
      <c r="B634" s="7"/>
      <c r="C634" s="29"/>
      <c r="D634" s="7"/>
      <c r="E634" s="7"/>
      <c r="F634" s="7"/>
      <c r="G634" s="7"/>
      <c r="H634" s="69"/>
      <c r="I634" s="82"/>
      <c r="J634" s="82"/>
      <c r="K634" s="82"/>
      <c r="L634" s="69"/>
      <c r="M634" s="7"/>
      <c r="N634" s="7"/>
      <c r="O634" s="7"/>
      <c r="P634" s="7"/>
    </row>
    <row r="635" spans="1:16" ht="15.6" customHeight="1">
      <c r="A635" s="7"/>
      <c r="B635" s="7"/>
      <c r="C635" s="29"/>
      <c r="D635" s="7"/>
      <c r="E635" s="7"/>
      <c r="F635" s="7"/>
      <c r="G635" s="7"/>
      <c r="H635" s="69"/>
      <c r="I635" s="82"/>
      <c r="J635" s="82"/>
      <c r="K635" s="82"/>
      <c r="L635" s="69"/>
      <c r="M635" s="7"/>
      <c r="N635" s="7"/>
      <c r="O635" s="7"/>
      <c r="P635" s="7"/>
    </row>
    <row r="636" spans="1:16" ht="15.6" customHeight="1">
      <c r="A636" s="7"/>
      <c r="B636" s="7"/>
      <c r="C636" s="29"/>
      <c r="D636" s="7"/>
      <c r="E636" s="7"/>
      <c r="F636" s="7"/>
      <c r="G636" s="7"/>
      <c r="H636" s="69"/>
      <c r="I636" s="82"/>
      <c r="J636" s="82"/>
      <c r="K636" s="82"/>
      <c r="L636" s="69"/>
      <c r="M636" s="7"/>
      <c r="N636" s="7"/>
      <c r="O636" s="7"/>
      <c r="P636" s="7"/>
    </row>
    <row r="637" spans="1:16" ht="15.6" customHeight="1">
      <c r="A637" s="7"/>
      <c r="B637" s="7"/>
      <c r="C637" s="29"/>
      <c r="D637" s="7"/>
      <c r="E637" s="7"/>
      <c r="F637" s="7"/>
      <c r="G637" s="7"/>
      <c r="H637" s="69"/>
      <c r="I637" s="82"/>
      <c r="J637" s="82"/>
      <c r="K637" s="82"/>
      <c r="L637" s="69"/>
      <c r="M637" s="7"/>
      <c r="N637" s="7"/>
      <c r="O637" s="7"/>
      <c r="P637" s="7"/>
    </row>
    <row r="638" spans="1:16" ht="15.6" customHeight="1">
      <c r="A638" s="7"/>
      <c r="B638" s="7"/>
      <c r="C638" s="29"/>
      <c r="D638" s="7"/>
      <c r="E638" s="7"/>
      <c r="F638" s="7"/>
      <c r="G638" s="7"/>
      <c r="H638" s="69"/>
      <c r="I638" s="82"/>
      <c r="J638" s="82"/>
      <c r="K638" s="82"/>
      <c r="L638" s="69"/>
      <c r="M638" s="7"/>
      <c r="N638" s="7"/>
      <c r="O638" s="7"/>
      <c r="P638" s="7"/>
    </row>
    <row r="639" spans="1:16" ht="15.6" customHeight="1">
      <c r="A639" s="7"/>
      <c r="B639" s="7"/>
      <c r="C639" s="29"/>
      <c r="D639" s="7"/>
      <c r="E639" s="7"/>
      <c r="F639" s="7"/>
      <c r="G639" s="7"/>
      <c r="H639" s="69"/>
      <c r="I639" s="82"/>
      <c r="J639" s="82"/>
      <c r="K639" s="82"/>
      <c r="L639" s="69"/>
      <c r="M639" s="7"/>
      <c r="N639" s="7"/>
      <c r="O639" s="7"/>
      <c r="P639" s="7"/>
    </row>
    <row r="640" spans="1:16" ht="15.6" customHeight="1">
      <c r="A640" s="7"/>
      <c r="B640" s="7"/>
      <c r="C640" s="29"/>
      <c r="D640" s="7"/>
      <c r="E640" s="7"/>
      <c r="F640" s="7"/>
      <c r="G640" s="7"/>
      <c r="H640" s="69"/>
      <c r="I640" s="82"/>
      <c r="J640" s="82"/>
      <c r="K640" s="82"/>
      <c r="L640" s="69"/>
      <c r="M640" s="7"/>
      <c r="N640" s="7"/>
      <c r="O640" s="7"/>
      <c r="P640" s="7"/>
    </row>
    <row r="641" spans="1:16" ht="15.6" customHeight="1">
      <c r="A641" s="7"/>
      <c r="B641" s="7"/>
      <c r="C641" s="29"/>
      <c r="D641" s="7"/>
      <c r="E641" s="7"/>
      <c r="F641" s="7"/>
      <c r="G641" s="7"/>
      <c r="H641" s="69"/>
      <c r="I641" s="82"/>
      <c r="J641" s="82"/>
      <c r="K641" s="82"/>
      <c r="L641" s="69"/>
      <c r="M641" s="7"/>
      <c r="N641" s="7"/>
      <c r="O641" s="7"/>
      <c r="P641" s="7"/>
    </row>
    <row r="642" spans="1:16" ht="15.6" customHeight="1">
      <c r="A642" s="7"/>
      <c r="B642" s="7"/>
      <c r="C642" s="29"/>
      <c r="D642" s="7"/>
      <c r="E642" s="7"/>
      <c r="F642" s="7"/>
      <c r="G642" s="7"/>
      <c r="H642" s="69"/>
      <c r="I642" s="82"/>
      <c r="J642" s="82"/>
      <c r="K642" s="82"/>
      <c r="L642" s="69"/>
      <c r="M642" s="7"/>
      <c r="N642" s="7"/>
      <c r="O642" s="7"/>
      <c r="P642" s="7"/>
    </row>
    <row r="643" spans="1:16" ht="15.6" customHeight="1">
      <c r="A643" s="7"/>
      <c r="B643" s="7"/>
      <c r="C643" s="29"/>
      <c r="D643" s="7"/>
      <c r="E643" s="7"/>
      <c r="F643" s="7"/>
      <c r="G643" s="7"/>
      <c r="H643" s="69"/>
      <c r="I643" s="82"/>
      <c r="J643" s="82"/>
      <c r="K643" s="82"/>
      <c r="L643" s="69"/>
      <c r="M643" s="7"/>
      <c r="N643" s="7"/>
      <c r="O643" s="7"/>
      <c r="P643" s="7"/>
    </row>
    <row r="644" spans="1:16" ht="15.6" customHeight="1">
      <c r="A644" s="7"/>
      <c r="B644" s="7"/>
      <c r="C644" s="29"/>
      <c r="D644" s="7"/>
      <c r="E644" s="7"/>
      <c r="F644" s="7"/>
      <c r="G644" s="7"/>
      <c r="H644" s="69"/>
      <c r="I644" s="82"/>
      <c r="J644" s="82"/>
      <c r="K644" s="82"/>
      <c r="L644" s="69"/>
      <c r="M644" s="7"/>
      <c r="N644" s="7"/>
      <c r="O644" s="7"/>
      <c r="P644" s="7"/>
    </row>
    <row r="645" spans="1:16" ht="15.6" customHeight="1">
      <c r="A645" s="7"/>
      <c r="B645" s="7"/>
      <c r="C645" s="29"/>
      <c r="D645" s="7"/>
      <c r="E645" s="7"/>
      <c r="F645" s="7"/>
      <c r="G645" s="7"/>
      <c r="H645" s="69"/>
      <c r="I645" s="82"/>
      <c r="J645" s="82"/>
      <c r="K645" s="82"/>
      <c r="L645" s="69"/>
      <c r="M645" s="7"/>
      <c r="N645" s="7"/>
      <c r="O645" s="7"/>
      <c r="P645" s="7"/>
    </row>
    <row r="646" spans="1:16" ht="15.6" customHeight="1">
      <c r="A646" s="7"/>
      <c r="B646" s="7"/>
      <c r="C646" s="29"/>
      <c r="D646" s="7"/>
      <c r="E646" s="7"/>
      <c r="F646" s="7"/>
      <c r="G646" s="7"/>
      <c r="H646" s="69"/>
      <c r="I646" s="82"/>
      <c r="J646" s="82"/>
      <c r="K646" s="82"/>
      <c r="L646" s="69"/>
      <c r="M646" s="7"/>
      <c r="N646" s="7"/>
      <c r="O646" s="7"/>
      <c r="P646" s="7"/>
    </row>
    <row r="647" spans="1:16" ht="15.6" customHeight="1">
      <c r="A647" s="7"/>
      <c r="B647" s="7"/>
      <c r="C647" s="29"/>
      <c r="D647" s="7"/>
      <c r="E647" s="7"/>
      <c r="F647" s="7"/>
      <c r="G647" s="7"/>
      <c r="H647" s="69"/>
      <c r="I647" s="82"/>
      <c r="J647" s="82"/>
      <c r="K647" s="82"/>
      <c r="L647" s="69"/>
      <c r="M647" s="7"/>
      <c r="N647" s="7"/>
      <c r="O647" s="7"/>
      <c r="P647" s="7"/>
    </row>
    <row r="648" spans="1:16" ht="15.6" customHeight="1">
      <c r="A648" s="7"/>
      <c r="B648" s="7"/>
      <c r="C648" s="29"/>
      <c r="D648" s="7"/>
      <c r="E648" s="7"/>
      <c r="F648" s="7"/>
      <c r="G648" s="7"/>
      <c r="H648" s="69"/>
      <c r="I648" s="82"/>
      <c r="J648" s="82"/>
      <c r="K648" s="82"/>
      <c r="L648" s="69"/>
      <c r="M648" s="7"/>
      <c r="N648" s="7"/>
      <c r="O648" s="7"/>
      <c r="P648" s="7"/>
    </row>
    <row r="649" spans="1:16" ht="15.6" customHeight="1">
      <c r="A649" s="7"/>
      <c r="B649" s="7"/>
      <c r="C649" s="29"/>
      <c r="D649" s="7"/>
      <c r="E649" s="7"/>
      <c r="F649" s="7"/>
      <c r="G649" s="7"/>
      <c r="H649" s="69"/>
      <c r="I649" s="82"/>
      <c r="J649" s="82"/>
      <c r="K649" s="82"/>
      <c r="L649" s="69"/>
      <c r="M649" s="7"/>
      <c r="N649" s="7"/>
      <c r="O649" s="7"/>
      <c r="P649" s="7"/>
    </row>
    <row r="650" spans="1:16" ht="15.6" customHeight="1">
      <c r="A650" s="7"/>
      <c r="B650" s="7"/>
      <c r="C650" s="29"/>
      <c r="D650" s="7"/>
      <c r="E650" s="7"/>
      <c r="F650" s="7"/>
      <c r="G650" s="7"/>
      <c r="H650" s="69"/>
      <c r="I650" s="82"/>
      <c r="J650" s="82"/>
      <c r="K650" s="82"/>
      <c r="L650" s="69"/>
      <c r="M650" s="7"/>
      <c r="N650" s="7"/>
      <c r="O650" s="7"/>
      <c r="P650" s="7"/>
    </row>
    <row r="651" spans="1:16" ht="15.6" customHeight="1">
      <c r="A651" s="7"/>
      <c r="B651" s="7"/>
      <c r="C651" s="29"/>
      <c r="D651" s="7"/>
      <c r="E651" s="7"/>
      <c r="F651" s="7"/>
      <c r="G651" s="7"/>
      <c r="H651" s="69"/>
      <c r="I651" s="82"/>
      <c r="J651" s="82"/>
      <c r="K651" s="82"/>
      <c r="L651" s="69"/>
      <c r="M651" s="7"/>
      <c r="N651" s="7"/>
      <c r="O651" s="7"/>
      <c r="P651" s="7"/>
    </row>
    <row r="652" spans="1:16" ht="15.6" customHeight="1">
      <c r="A652" s="7"/>
      <c r="B652" s="7"/>
      <c r="C652" s="29"/>
      <c r="D652" s="7"/>
      <c r="E652" s="7"/>
      <c r="F652" s="7"/>
      <c r="G652" s="7"/>
      <c r="H652" s="69"/>
      <c r="I652" s="82"/>
      <c r="J652" s="82"/>
      <c r="K652" s="82"/>
      <c r="L652" s="69"/>
      <c r="M652" s="7"/>
      <c r="N652" s="7"/>
      <c r="O652" s="7"/>
      <c r="P652" s="7"/>
    </row>
    <row r="653" spans="1:16" ht="15.6" customHeight="1">
      <c r="A653" s="7"/>
      <c r="B653" s="7"/>
      <c r="C653" s="29"/>
      <c r="D653" s="7"/>
      <c r="E653" s="7"/>
      <c r="F653" s="7"/>
      <c r="G653" s="7"/>
      <c r="H653" s="69"/>
      <c r="I653" s="82"/>
      <c r="J653" s="82"/>
      <c r="K653" s="82"/>
      <c r="L653" s="69"/>
      <c r="M653" s="7"/>
      <c r="N653" s="7"/>
      <c r="O653" s="7"/>
      <c r="P653" s="7"/>
    </row>
    <row r="654" spans="1:16" ht="15.6" customHeight="1">
      <c r="A654" s="7"/>
      <c r="B654" s="7"/>
      <c r="C654" s="29"/>
      <c r="D654" s="7"/>
      <c r="E654" s="7"/>
      <c r="F654" s="7"/>
      <c r="G654" s="7"/>
      <c r="H654" s="69"/>
      <c r="I654" s="82"/>
      <c r="J654" s="82"/>
      <c r="K654" s="82"/>
      <c r="L654" s="69"/>
      <c r="M654" s="7"/>
      <c r="N654" s="7"/>
      <c r="O654" s="7"/>
      <c r="P654" s="7"/>
    </row>
    <row r="655" spans="1:16" ht="15.6" customHeight="1">
      <c r="A655" s="7"/>
      <c r="B655" s="7"/>
      <c r="C655" s="29"/>
      <c r="D655" s="7"/>
      <c r="E655" s="7"/>
      <c r="F655" s="7"/>
      <c r="G655" s="7"/>
      <c r="H655" s="69"/>
      <c r="I655" s="82"/>
      <c r="J655" s="82"/>
      <c r="K655" s="82"/>
      <c r="L655" s="69"/>
      <c r="M655" s="7"/>
      <c r="N655" s="7"/>
      <c r="O655" s="7"/>
      <c r="P655" s="7"/>
    </row>
    <row r="656" spans="1:16" ht="15.6" customHeight="1">
      <c r="A656" s="7"/>
      <c r="B656" s="7"/>
      <c r="C656" s="29"/>
      <c r="D656" s="7"/>
      <c r="E656" s="7"/>
      <c r="F656" s="7"/>
      <c r="G656" s="7"/>
      <c r="H656" s="69"/>
      <c r="I656" s="82"/>
      <c r="J656" s="82"/>
      <c r="K656" s="82"/>
      <c r="L656" s="69"/>
      <c r="M656" s="7"/>
      <c r="N656" s="7"/>
      <c r="O656" s="7"/>
      <c r="P656" s="7"/>
    </row>
    <row r="657" spans="1:16" ht="15.6" customHeight="1">
      <c r="A657" s="7"/>
      <c r="B657" s="7"/>
      <c r="C657" s="29"/>
      <c r="D657" s="7"/>
      <c r="E657" s="7"/>
      <c r="F657" s="7"/>
      <c r="G657" s="7"/>
      <c r="H657" s="69"/>
      <c r="I657" s="82"/>
      <c r="J657" s="82"/>
      <c r="K657" s="82"/>
      <c r="L657" s="69"/>
      <c r="M657" s="7"/>
      <c r="N657" s="7"/>
      <c r="O657" s="7"/>
      <c r="P657" s="7"/>
    </row>
    <row r="658" spans="1:16" ht="15.6" customHeight="1">
      <c r="A658" s="7"/>
      <c r="B658" s="7"/>
      <c r="C658" s="29"/>
      <c r="D658" s="7"/>
      <c r="E658" s="7"/>
      <c r="F658" s="7"/>
      <c r="G658" s="7"/>
      <c r="H658" s="69"/>
      <c r="I658" s="82"/>
      <c r="J658" s="82"/>
      <c r="K658" s="82"/>
      <c r="L658" s="69"/>
      <c r="M658" s="7"/>
      <c r="N658" s="7"/>
      <c r="O658" s="7"/>
      <c r="P658" s="7"/>
    </row>
    <row r="659" spans="1:16" ht="15.6" customHeight="1">
      <c r="A659" s="7"/>
      <c r="B659" s="7"/>
      <c r="C659" s="29"/>
      <c r="D659" s="7"/>
      <c r="E659" s="7"/>
      <c r="F659" s="7"/>
      <c r="G659" s="7"/>
      <c r="H659" s="69"/>
      <c r="I659" s="82"/>
      <c r="J659" s="82"/>
      <c r="K659" s="82"/>
      <c r="L659" s="69"/>
      <c r="M659" s="7"/>
      <c r="N659" s="7"/>
      <c r="O659" s="7"/>
      <c r="P659" s="7"/>
    </row>
    <row r="660" spans="1:16" ht="15.6" customHeight="1">
      <c r="A660" s="7"/>
      <c r="B660" s="7"/>
      <c r="C660" s="29"/>
      <c r="D660" s="7"/>
      <c r="E660" s="7"/>
      <c r="F660" s="7"/>
      <c r="G660" s="7"/>
      <c r="H660" s="69"/>
      <c r="I660" s="82"/>
      <c r="J660" s="82"/>
      <c r="K660" s="82"/>
      <c r="L660" s="69"/>
      <c r="M660" s="7"/>
      <c r="N660" s="7"/>
      <c r="O660" s="7"/>
      <c r="P660" s="7"/>
    </row>
    <row r="661" spans="1:16" ht="15.6" customHeight="1">
      <c r="A661" s="7"/>
      <c r="B661" s="7"/>
      <c r="C661" s="29"/>
      <c r="D661" s="7"/>
      <c r="E661" s="7"/>
      <c r="F661" s="7"/>
      <c r="G661" s="7"/>
      <c r="H661" s="69"/>
      <c r="I661" s="82"/>
      <c r="J661" s="82"/>
      <c r="K661" s="82"/>
      <c r="L661" s="69"/>
      <c r="M661" s="7"/>
      <c r="N661" s="7"/>
      <c r="O661" s="7"/>
      <c r="P661" s="7"/>
    </row>
    <row r="662" spans="1:16" ht="15.6" customHeight="1">
      <c r="A662" s="7"/>
      <c r="B662" s="7"/>
      <c r="C662" s="29"/>
      <c r="D662" s="7"/>
      <c r="E662" s="7"/>
      <c r="F662" s="7"/>
      <c r="G662" s="7"/>
      <c r="H662" s="69"/>
      <c r="I662" s="82"/>
      <c r="J662" s="82"/>
      <c r="K662" s="82"/>
      <c r="L662" s="69"/>
      <c r="M662" s="7"/>
      <c r="N662" s="7"/>
      <c r="O662" s="7"/>
      <c r="P662" s="7"/>
    </row>
    <row r="663" spans="1:16" ht="15.6" customHeight="1">
      <c r="A663" s="7"/>
      <c r="B663" s="7"/>
      <c r="C663" s="29"/>
      <c r="D663" s="7"/>
      <c r="E663" s="7"/>
      <c r="F663" s="7"/>
      <c r="G663" s="7"/>
      <c r="H663" s="69"/>
      <c r="I663" s="82"/>
      <c r="J663" s="82"/>
      <c r="K663" s="82"/>
      <c r="L663" s="69"/>
      <c r="M663" s="7"/>
      <c r="N663" s="7"/>
      <c r="O663" s="7"/>
      <c r="P663" s="7"/>
    </row>
    <row r="664" spans="1:16" ht="15.6" customHeight="1">
      <c r="A664" s="7"/>
      <c r="B664" s="7"/>
      <c r="C664" s="29"/>
      <c r="D664" s="7"/>
      <c r="E664" s="7"/>
      <c r="F664" s="7"/>
      <c r="G664" s="7"/>
      <c r="H664" s="69"/>
      <c r="I664" s="82"/>
      <c r="J664" s="82"/>
      <c r="K664" s="82"/>
      <c r="L664" s="69"/>
      <c r="M664" s="7"/>
      <c r="N664" s="7"/>
      <c r="O664" s="7"/>
      <c r="P664" s="7"/>
    </row>
    <row r="665" spans="1:16" ht="15.6" customHeight="1">
      <c r="A665" s="7"/>
      <c r="B665" s="7"/>
      <c r="C665" s="29"/>
      <c r="D665" s="7"/>
      <c r="E665" s="7"/>
      <c r="F665" s="7"/>
      <c r="G665" s="7"/>
      <c r="H665" s="69"/>
      <c r="I665" s="82"/>
      <c r="J665" s="82"/>
      <c r="K665" s="82"/>
      <c r="L665" s="69"/>
      <c r="M665" s="7"/>
      <c r="N665" s="7"/>
      <c r="O665" s="7"/>
      <c r="P665" s="7"/>
    </row>
    <row r="666" spans="1:16" ht="15.6" customHeight="1">
      <c r="A666" s="7"/>
      <c r="B666" s="7"/>
      <c r="C666" s="29"/>
      <c r="D666" s="7"/>
      <c r="E666" s="7"/>
      <c r="F666" s="7"/>
      <c r="G666" s="7"/>
      <c r="H666" s="69"/>
      <c r="I666" s="82"/>
      <c r="J666" s="82"/>
      <c r="K666" s="82"/>
      <c r="L666" s="69"/>
      <c r="M666" s="7"/>
      <c r="N666" s="7"/>
      <c r="O666" s="7"/>
      <c r="P666" s="7"/>
    </row>
    <row r="667" spans="1:16" ht="15.6" customHeight="1">
      <c r="A667" s="7"/>
      <c r="B667" s="7"/>
      <c r="C667" s="29"/>
      <c r="D667" s="7"/>
      <c r="E667" s="7"/>
      <c r="F667" s="7"/>
      <c r="G667" s="7"/>
      <c r="H667" s="69"/>
      <c r="I667" s="82"/>
      <c r="J667" s="82"/>
      <c r="K667" s="82"/>
      <c r="L667" s="69"/>
      <c r="M667" s="7"/>
      <c r="N667" s="7"/>
      <c r="O667" s="7"/>
      <c r="P667" s="7"/>
    </row>
    <row r="668" spans="1:16" ht="15.6" customHeight="1">
      <c r="A668" s="7"/>
      <c r="B668" s="7"/>
      <c r="C668" s="29"/>
      <c r="D668" s="7"/>
      <c r="E668" s="7"/>
      <c r="F668" s="7"/>
      <c r="G668" s="7"/>
      <c r="H668" s="69"/>
      <c r="I668" s="82"/>
      <c r="J668" s="82"/>
      <c r="K668" s="82"/>
      <c r="L668" s="69"/>
      <c r="M668" s="7"/>
      <c r="N668" s="7"/>
      <c r="O668" s="7"/>
      <c r="P668" s="7"/>
    </row>
    <row r="669" spans="1:16" ht="15.6" customHeight="1">
      <c r="A669" s="7"/>
      <c r="B669" s="7"/>
      <c r="C669" s="29"/>
      <c r="D669" s="7"/>
      <c r="E669" s="7"/>
      <c r="F669" s="7"/>
      <c r="G669" s="7"/>
      <c r="H669" s="69"/>
      <c r="I669" s="82"/>
      <c r="J669" s="82"/>
      <c r="K669" s="82"/>
      <c r="L669" s="69"/>
      <c r="M669" s="7"/>
      <c r="N669" s="7"/>
      <c r="O669" s="7"/>
      <c r="P669" s="7"/>
    </row>
    <row r="670" spans="1:16" ht="15.6" customHeight="1">
      <c r="A670" s="7"/>
      <c r="B670" s="7"/>
      <c r="C670" s="29"/>
      <c r="D670" s="7"/>
      <c r="E670" s="7"/>
      <c r="F670" s="7"/>
      <c r="G670" s="7"/>
      <c r="H670" s="69"/>
      <c r="I670" s="82"/>
      <c r="J670" s="82"/>
      <c r="K670" s="82"/>
      <c r="L670" s="69"/>
      <c r="M670" s="7"/>
      <c r="N670" s="7"/>
      <c r="O670" s="7"/>
      <c r="P670" s="7"/>
    </row>
    <row r="671" spans="1:16" ht="15.6" customHeight="1">
      <c r="A671" s="7"/>
      <c r="B671" s="7"/>
      <c r="C671" s="29"/>
      <c r="D671" s="7"/>
      <c r="E671" s="7"/>
      <c r="F671" s="7"/>
      <c r="G671" s="7"/>
      <c r="H671" s="69"/>
      <c r="I671" s="82"/>
      <c r="J671" s="82"/>
      <c r="K671" s="82"/>
      <c r="L671" s="69"/>
      <c r="M671" s="7"/>
      <c r="N671" s="7"/>
      <c r="O671" s="7"/>
      <c r="P671" s="7"/>
    </row>
    <row r="672" spans="1:16" ht="15.6" customHeight="1">
      <c r="A672" s="7"/>
      <c r="B672" s="7"/>
      <c r="C672" s="29"/>
      <c r="D672" s="7"/>
      <c r="E672" s="7"/>
      <c r="F672" s="7"/>
      <c r="G672" s="7"/>
      <c r="H672" s="69"/>
      <c r="I672" s="82"/>
      <c r="J672" s="82"/>
      <c r="K672" s="82"/>
      <c r="L672" s="69"/>
      <c r="M672" s="7"/>
      <c r="N672" s="7"/>
      <c r="O672" s="7"/>
      <c r="P672" s="7"/>
    </row>
    <row r="673" spans="1:16" ht="15.6" customHeight="1">
      <c r="A673" s="7"/>
      <c r="B673" s="7"/>
      <c r="C673" s="29"/>
      <c r="D673" s="7"/>
      <c r="E673" s="7"/>
      <c r="F673" s="7"/>
      <c r="G673" s="7"/>
      <c r="H673" s="69"/>
      <c r="I673" s="82"/>
      <c r="J673" s="82"/>
      <c r="K673" s="82"/>
      <c r="L673" s="69"/>
      <c r="M673" s="7"/>
      <c r="N673" s="7"/>
      <c r="O673" s="7"/>
      <c r="P673" s="7"/>
    </row>
    <row r="674" spans="1:16" ht="15.6" customHeight="1">
      <c r="A674" s="7"/>
      <c r="B674" s="7"/>
      <c r="C674" s="29"/>
      <c r="D674" s="7"/>
      <c r="E674" s="7"/>
      <c r="F674" s="7"/>
      <c r="G674" s="7"/>
      <c r="H674" s="69"/>
      <c r="I674" s="82"/>
      <c r="J674" s="82"/>
      <c r="K674" s="82"/>
      <c r="L674" s="69"/>
      <c r="M674" s="7"/>
      <c r="N674" s="7"/>
      <c r="O674" s="7"/>
      <c r="P674" s="7"/>
    </row>
    <row r="675" spans="1:16" ht="15.6" customHeight="1">
      <c r="A675" s="7"/>
      <c r="B675" s="7"/>
      <c r="C675" s="29"/>
      <c r="D675" s="7"/>
      <c r="E675" s="7"/>
      <c r="F675" s="7"/>
      <c r="G675" s="7"/>
      <c r="H675" s="69"/>
      <c r="I675" s="82"/>
      <c r="J675" s="82"/>
      <c r="K675" s="82"/>
      <c r="L675" s="69"/>
      <c r="M675" s="7"/>
      <c r="N675" s="7"/>
      <c r="O675" s="7"/>
      <c r="P675" s="7"/>
    </row>
    <row r="676" spans="1:16" ht="15.6" customHeight="1">
      <c r="A676" s="7"/>
      <c r="B676" s="7"/>
      <c r="C676" s="29"/>
      <c r="D676" s="7"/>
      <c r="E676" s="7"/>
      <c r="F676" s="7"/>
      <c r="G676" s="7"/>
      <c r="H676" s="69"/>
      <c r="I676" s="82"/>
      <c r="J676" s="82"/>
      <c r="K676" s="82"/>
      <c r="L676" s="69"/>
      <c r="M676" s="7"/>
      <c r="N676" s="7"/>
      <c r="O676" s="7"/>
      <c r="P676" s="7"/>
    </row>
    <row r="677" spans="1:16" ht="15.6" customHeight="1">
      <c r="A677" s="7"/>
      <c r="B677" s="7"/>
      <c r="C677" s="29"/>
      <c r="D677" s="7"/>
      <c r="E677" s="7"/>
      <c r="F677" s="7"/>
      <c r="G677" s="7"/>
      <c r="H677" s="69"/>
      <c r="I677" s="82"/>
      <c r="J677" s="82"/>
      <c r="K677" s="82"/>
      <c r="L677" s="69"/>
      <c r="M677" s="7"/>
      <c r="N677" s="7"/>
      <c r="O677" s="7"/>
      <c r="P677" s="7"/>
    </row>
    <row r="678" spans="1:16" ht="15.6" customHeight="1">
      <c r="A678" s="7"/>
      <c r="B678" s="7"/>
      <c r="C678" s="29"/>
      <c r="D678" s="7"/>
      <c r="E678" s="7"/>
      <c r="F678" s="7"/>
      <c r="G678" s="7"/>
      <c r="H678" s="69"/>
      <c r="I678" s="82"/>
      <c r="J678" s="82"/>
      <c r="K678" s="82"/>
      <c r="L678" s="69"/>
      <c r="M678" s="7"/>
      <c r="N678" s="7"/>
      <c r="O678" s="7"/>
      <c r="P678" s="7"/>
    </row>
    <row r="679" spans="1:16" ht="15.6" customHeight="1">
      <c r="A679" s="7"/>
      <c r="B679" s="7"/>
      <c r="C679" s="29"/>
      <c r="D679" s="7"/>
      <c r="E679" s="7"/>
      <c r="F679" s="7"/>
      <c r="G679" s="7"/>
      <c r="H679" s="69"/>
      <c r="I679" s="82"/>
      <c r="J679" s="82"/>
      <c r="K679" s="82"/>
      <c r="L679" s="69"/>
      <c r="M679" s="7"/>
      <c r="N679" s="7"/>
      <c r="O679" s="7"/>
      <c r="P679" s="7"/>
    </row>
    <row r="680" spans="1:16" ht="15.6" customHeight="1">
      <c r="A680" s="7"/>
      <c r="B680" s="7"/>
      <c r="C680" s="29"/>
      <c r="D680" s="7"/>
      <c r="E680" s="7"/>
      <c r="F680" s="7"/>
      <c r="G680" s="7"/>
      <c r="H680" s="69"/>
      <c r="I680" s="82"/>
      <c r="J680" s="82"/>
      <c r="K680" s="82"/>
      <c r="L680" s="69"/>
      <c r="M680" s="7"/>
      <c r="N680" s="7"/>
      <c r="O680" s="7"/>
      <c r="P680" s="7"/>
    </row>
    <row r="681" spans="1:16" ht="15.6" customHeight="1">
      <c r="A681" s="7"/>
      <c r="B681" s="7"/>
      <c r="C681" s="29"/>
      <c r="D681" s="7"/>
      <c r="E681" s="7"/>
      <c r="F681" s="7"/>
      <c r="G681" s="7"/>
      <c r="H681" s="69"/>
      <c r="I681" s="82"/>
      <c r="J681" s="82"/>
      <c r="K681" s="82"/>
      <c r="L681" s="69"/>
      <c r="M681" s="7"/>
      <c r="N681" s="7"/>
      <c r="O681" s="7"/>
      <c r="P681" s="7"/>
    </row>
    <row r="682" spans="1:16" ht="15.6" customHeight="1">
      <c r="A682" s="7"/>
      <c r="B682" s="7"/>
      <c r="C682" s="29"/>
      <c r="D682" s="7"/>
      <c r="E682" s="7"/>
      <c r="F682" s="7"/>
      <c r="G682" s="7"/>
      <c r="H682" s="69"/>
      <c r="I682" s="82"/>
      <c r="J682" s="82"/>
      <c r="K682" s="82"/>
      <c r="L682" s="69"/>
      <c r="M682" s="7"/>
      <c r="N682" s="7"/>
      <c r="O682" s="7"/>
      <c r="P682" s="7"/>
    </row>
    <row r="683" spans="1:16" ht="15.6" customHeight="1">
      <c r="A683" s="7"/>
      <c r="B683" s="7"/>
      <c r="C683" s="29"/>
      <c r="D683" s="7"/>
      <c r="E683" s="7"/>
      <c r="F683" s="7"/>
      <c r="G683" s="7"/>
      <c r="H683" s="69"/>
      <c r="I683" s="82"/>
      <c r="J683" s="82"/>
      <c r="K683" s="82"/>
      <c r="L683" s="69"/>
      <c r="M683" s="7"/>
      <c r="N683" s="7"/>
      <c r="O683" s="7"/>
      <c r="P683" s="7"/>
    </row>
    <row r="684" spans="1:16" ht="15.6" customHeight="1">
      <c r="A684" s="7"/>
      <c r="B684" s="7"/>
      <c r="C684" s="29"/>
      <c r="D684" s="7"/>
      <c r="E684" s="7"/>
      <c r="F684" s="7"/>
      <c r="G684" s="7"/>
      <c r="H684" s="69"/>
      <c r="I684" s="82"/>
      <c r="J684" s="82"/>
      <c r="K684" s="82"/>
      <c r="L684" s="69"/>
      <c r="M684" s="7"/>
      <c r="N684" s="7"/>
      <c r="O684" s="7"/>
      <c r="P684" s="7"/>
    </row>
    <row r="685" spans="1:16" ht="15.6" customHeight="1">
      <c r="A685" s="7"/>
      <c r="B685" s="7"/>
      <c r="C685" s="29"/>
      <c r="D685" s="7"/>
      <c r="E685" s="7"/>
      <c r="F685" s="7"/>
      <c r="G685" s="7"/>
      <c r="H685" s="69"/>
      <c r="I685" s="82"/>
      <c r="J685" s="82"/>
      <c r="K685" s="82"/>
      <c r="L685" s="69"/>
      <c r="M685" s="7"/>
      <c r="N685" s="7"/>
      <c r="O685" s="7"/>
      <c r="P685" s="7"/>
    </row>
    <row r="686" spans="1:16" ht="15.6" customHeight="1">
      <c r="A686" s="7"/>
      <c r="B686" s="7"/>
      <c r="C686" s="29"/>
      <c r="D686" s="7"/>
      <c r="E686" s="7"/>
      <c r="F686" s="7"/>
      <c r="G686" s="7"/>
      <c r="H686" s="69"/>
      <c r="I686" s="82"/>
      <c r="J686" s="82"/>
      <c r="K686" s="82"/>
      <c r="L686" s="69"/>
      <c r="M686" s="7"/>
      <c r="N686" s="7"/>
      <c r="O686" s="7"/>
      <c r="P686" s="7"/>
    </row>
    <row r="687" spans="1:16" ht="15.6" customHeight="1">
      <c r="A687" s="7"/>
      <c r="B687" s="7"/>
      <c r="C687" s="29"/>
      <c r="D687" s="7"/>
      <c r="E687" s="7"/>
      <c r="F687" s="7"/>
      <c r="G687" s="7"/>
      <c r="H687" s="69"/>
      <c r="I687" s="82"/>
      <c r="J687" s="82"/>
      <c r="K687" s="82"/>
      <c r="L687" s="69"/>
      <c r="M687" s="7"/>
      <c r="N687" s="7"/>
      <c r="O687" s="7"/>
      <c r="P687" s="7"/>
    </row>
    <row r="688" spans="1:16" ht="15.6" customHeight="1">
      <c r="A688" s="7"/>
      <c r="B688" s="7"/>
      <c r="C688" s="29"/>
      <c r="D688" s="7"/>
      <c r="E688" s="7"/>
      <c r="F688" s="7"/>
      <c r="G688" s="7"/>
      <c r="H688" s="69"/>
      <c r="I688" s="82"/>
      <c r="J688" s="82"/>
      <c r="K688" s="82"/>
      <c r="L688" s="69"/>
      <c r="M688" s="7"/>
      <c r="N688" s="7"/>
      <c r="O688" s="7"/>
      <c r="P688" s="7"/>
    </row>
    <row r="689" spans="1:16" ht="15.6" customHeight="1">
      <c r="A689" s="7"/>
      <c r="B689" s="7"/>
      <c r="C689" s="29"/>
      <c r="D689" s="7"/>
      <c r="E689" s="7"/>
      <c r="F689" s="7"/>
      <c r="G689" s="7"/>
      <c r="H689" s="69"/>
      <c r="I689" s="82"/>
      <c r="J689" s="82"/>
      <c r="K689" s="82"/>
      <c r="L689" s="69"/>
      <c r="M689" s="7"/>
      <c r="N689" s="7"/>
      <c r="O689" s="7"/>
      <c r="P689" s="7"/>
    </row>
    <row r="690" spans="1:16" ht="15.6" customHeight="1">
      <c r="A690" s="7"/>
      <c r="B690" s="7"/>
      <c r="C690" s="29"/>
      <c r="D690" s="7"/>
      <c r="E690" s="7"/>
      <c r="F690" s="7"/>
      <c r="G690" s="7"/>
      <c r="H690" s="69"/>
      <c r="I690" s="82"/>
      <c r="J690" s="82"/>
      <c r="K690" s="82"/>
      <c r="L690" s="69"/>
      <c r="M690" s="7"/>
      <c r="N690" s="7"/>
      <c r="O690" s="7"/>
      <c r="P690" s="7"/>
    </row>
    <row r="691" spans="1:16" ht="15.6" customHeight="1">
      <c r="A691" s="7"/>
      <c r="B691" s="7"/>
      <c r="C691" s="29"/>
      <c r="D691" s="7"/>
      <c r="E691" s="7"/>
      <c r="F691" s="7"/>
      <c r="G691" s="7"/>
      <c r="H691" s="69"/>
      <c r="I691" s="82"/>
      <c r="J691" s="82"/>
      <c r="K691" s="82"/>
      <c r="L691" s="69"/>
      <c r="M691" s="7"/>
      <c r="N691" s="7"/>
      <c r="O691" s="7"/>
      <c r="P691" s="7"/>
    </row>
    <row r="692" spans="1:16" ht="15.6" customHeight="1">
      <c r="A692" s="7"/>
      <c r="B692" s="7"/>
      <c r="C692" s="29"/>
      <c r="D692" s="7"/>
      <c r="E692" s="7"/>
      <c r="F692" s="7"/>
      <c r="G692" s="7"/>
      <c r="H692" s="69"/>
      <c r="I692" s="82"/>
      <c r="J692" s="82"/>
      <c r="K692" s="82"/>
      <c r="L692" s="69"/>
      <c r="M692" s="7"/>
      <c r="N692" s="7"/>
      <c r="O692" s="7"/>
      <c r="P692" s="7"/>
    </row>
    <row r="693" spans="1:16" ht="15.6" customHeight="1">
      <c r="A693" s="7"/>
      <c r="B693" s="7"/>
      <c r="C693" s="29"/>
      <c r="D693" s="7"/>
      <c r="E693" s="7"/>
      <c r="F693" s="7"/>
      <c r="G693" s="7"/>
      <c r="H693" s="69"/>
      <c r="I693" s="82"/>
      <c r="J693" s="82"/>
      <c r="K693" s="82"/>
      <c r="L693" s="69"/>
      <c r="M693" s="7"/>
      <c r="N693" s="7"/>
      <c r="O693" s="7"/>
      <c r="P693" s="7"/>
    </row>
    <row r="694" spans="1:16" ht="15.6" customHeight="1">
      <c r="A694" s="7"/>
      <c r="B694" s="7"/>
      <c r="C694" s="29"/>
      <c r="D694" s="7"/>
      <c r="E694" s="7"/>
      <c r="F694" s="7"/>
      <c r="G694" s="7"/>
      <c r="H694" s="69"/>
      <c r="I694" s="82"/>
      <c r="J694" s="82"/>
      <c r="K694" s="82"/>
      <c r="L694" s="69"/>
      <c r="M694" s="7"/>
      <c r="N694" s="7"/>
      <c r="O694" s="7"/>
      <c r="P694" s="7"/>
    </row>
    <row r="695" spans="1:16" ht="15.6" customHeight="1">
      <c r="A695" s="7"/>
      <c r="B695" s="7"/>
      <c r="C695" s="29"/>
      <c r="D695" s="7"/>
      <c r="E695" s="7"/>
      <c r="F695" s="7"/>
      <c r="G695" s="7"/>
      <c r="H695" s="69"/>
      <c r="I695" s="82"/>
      <c r="J695" s="82"/>
      <c r="K695" s="82"/>
      <c r="L695" s="69"/>
      <c r="M695" s="7"/>
      <c r="N695" s="7"/>
      <c r="O695" s="7"/>
      <c r="P695" s="7"/>
    </row>
    <row r="696" spans="1:16" ht="15.6" customHeight="1">
      <c r="A696" s="7"/>
      <c r="B696" s="7"/>
      <c r="C696" s="29"/>
      <c r="D696" s="7"/>
      <c r="E696" s="7"/>
      <c r="F696" s="7"/>
      <c r="G696" s="7"/>
      <c r="H696" s="69"/>
      <c r="I696" s="82"/>
      <c r="J696" s="82"/>
      <c r="K696" s="82"/>
      <c r="L696" s="69"/>
      <c r="M696" s="7"/>
      <c r="N696" s="7"/>
      <c r="O696" s="7"/>
      <c r="P696" s="7"/>
    </row>
    <row r="697" spans="1:16" ht="15.6" customHeight="1">
      <c r="A697" s="7"/>
      <c r="B697" s="7"/>
      <c r="C697" s="29"/>
      <c r="D697" s="7"/>
      <c r="E697" s="7"/>
      <c r="F697" s="7"/>
      <c r="G697" s="7"/>
      <c r="H697" s="69"/>
      <c r="I697" s="82"/>
      <c r="J697" s="82"/>
      <c r="K697" s="82"/>
      <c r="L697" s="69"/>
      <c r="M697" s="7"/>
      <c r="N697" s="7"/>
      <c r="O697" s="7"/>
      <c r="P697" s="7"/>
    </row>
    <row r="698" spans="1:16" ht="15.6" customHeight="1">
      <c r="A698" s="7"/>
      <c r="B698" s="7"/>
      <c r="C698" s="29"/>
      <c r="D698" s="7"/>
      <c r="E698" s="7"/>
      <c r="F698" s="7"/>
      <c r="G698" s="7"/>
      <c r="H698" s="69"/>
      <c r="I698" s="82"/>
      <c r="J698" s="82"/>
      <c r="K698" s="82"/>
      <c r="L698" s="69"/>
      <c r="M698" s="7"/>
      <c r="N698" s="7"/>
      <c r="O698" s="7"/>
      <c r="P698" s="7"/>
    </row>
    <row r="699" spans="1:16" ht="15.6" customHeight="1">
      <c r="A699" s="7"/>
      <c r="B699" s="7"/>
      <c r="C699" s="29"/>
      <c r="D699" s="7"/>
      <c r="E699" s="7"/>
      <c r="F699" s="7"/>
      <c r="G699" s="7"/>
      <c r="H699" s="69"/>
      <c r="I699" s="82"/>
      <c r="J699" s="82"/>
      <c r="K699" s="82"/>
      <c r="L699" s="69"/>
      <c r="M699" s="7"/>
      <c r="N699" s="7"/>
      <c r="O699" s="7"/>
      <c r="P699" s="7"/>
    </row>
    <row r="700" spans="1:16" ht="15.6" customHeight="1">
      <c r="A700" s="7"/>
      <c r="B700" s="7"/>
      <c r="C700" s="29"/>
      <c r="D700" s="7"/>
      <c r="E700" s="7"/>
      <c r="F700" s="7"/>
      <c r="G700" s="7"/>
      <c r="H700" s="69"/>
      <c r="I700" s="82"/>
      <c r="J700" s="82"/>
      <c r="K700" s="82"/>
      <c r="L700" s="69"/>
      <c r="M700" s="7"/>
      <c r="N700" s="7"/>
      <c r="O700" s="7"/>
      <c r="P700" s="7"/>
    </row>
    <row r="701" spans="1:16" ht="15.6" customHeight="1">
      <c r="A701" s="7"/>
      <c r="B701" s="7"/>
      <c r="C701" s="29"/>
      <c r="D701" s="7"/>
      <c r="E701" s="7"/>
      <c r="F701" s="7"/>
      <c r="G701" s="7"/>
      <c r="H701" s="69"/>
      <c r="I701" s="82"/>
      <c r="J701" s="82"/>
      <c r="K701" s="82"/>
      <c r="L701" s="69"/>
      <c r="M701" s="7"/>
      <c r="N701" s="7"/>
      <c r="O701" s="7"/>
      <c r="P701" s="7"/>
    </row>
    <row r="702" spans="1:16" ht="15.6" customHeight="1">
      <c r="A702" s="7"/>
      <c r="B702" s="7"/>
      <c r="C702" s="29"/>
      <c r="D702" s="7"/>
      <c r="E702" s="7"/>
      <c r="F702" s="7"/>
      <c r="G702" s="7"/>
      <c r="H702" s="69"/>
      <c r="I702" s="82"/>
      <c r="J702" s="82"/>
      <c r="K702" s="82"/>
      <c r="L702" s="69"/>
      <c r="M702" s="7"/>
      <c r="N702" s="7"/>
      <c r="O702" s="7"/>
      <c r="P702" s="7"/>
    </row>
    <row r="703" spans="1:16" ht="15.6" customHeight="1">
      <c r="A703" s="7"/>
      <c r="B703" s="7"/>
      <c r="C703" s="29"/>
      <c r="D703" s="7"/>
      <c r="E703" s="7"/>
      <c r="F703" s="7"/>
      <c r="G703" s="7"/>
      <c r="H703" s="69"/>
      <c r="I703" s="82"/>
      <c r="J703" s="82"/>
      <c r="K703" s="82"/>
      <c r="L703" s="69"/>
      <c r="M703" s="7"/>
      <c r="N703" s="7"/>
      <c r="O703" s="7"/>
      <c r="P703" s="7"/>
    </row>
    <row r="704" spans="1:16" ht="15.6" customHeight="1">
      <c r="A704" s="7"/>
      <c r="B704" s="7"/>
      <c r="C704" s="29"/>
      <c r="D704" s="7"/>
      <c r="E704" s="7"/>
      <c r="F704" s="7"/>
      <c r="G704" s="7"/>
      <c r="H704" s="69"/>
      <c r="I704" s="82"/>
      <c r="J704" s="82"/>
      <c r="K704" s="82"/>
      <c r="L704" s="69"/>
      <c r="M704" s="7"/>
      <c r="N704" s="7"/>
      <c r="O704" s="7"/>
      <c r="P704" s="7"/>
    </row>
    <row r="705" spans="1:16" ht="15.6" customHeight="1">
      <c r="A705" s="7"/>
      <c r="B705" s="7"/>
      <c r="C705" s="29"/>
      <c r="D705" s="7"/>
      <c r="E705" s="7"/>
      <c r="F705" s="7"/>
      <c r="G705" s="7"/>
      <c r="H705" s="69"/>
      <c r="I705" s="82"/>
      <c r="J705" s="82"/>
      <c r="K705" s="82"/>
      <c r="L705" s="69"/>
      <c r="M705" s="7"/>
      <c r="N705" s="7"/>
      <c r="O705" s="7"/>
      <c r="P705" s="7"/>
    </row>
    <row r="706" spans="1:16" ht="15.6" customHeight="1">
      <c r="A706" s="7"/>
      <c r="B706" s="7"/>
      <c r="C706" s="29"/>
      <c r="D706" s="7"/>
      <c r="E706" s="7"/>
      <c r="F706" s="7"/>
      <c r="G706" s="7"/>
      <c r="H706" s="69"/>
      <c r="I706" s="82"/>
      <c r="J706" s="82"/>
      <c r="K706" s="82"/>
      <c r="L706" s="69"/>
      <c r="M706" s="7"/>
      <c r="N706" s="7"/>
      <c r="O706" s="7"/>
      <c r="P706" s="7"/>
    </row>
    <row r="707" spans="1:16" ht="15.6" customHeight="1">
      <c r="A707" s="7"/>
      <c r="B707" s="7"/>
      <c r="C707" s="29"/>
      <c r="D707" s="7"/>
      <c r="E707" s="7"/>
      <c r="F707" s="7"/>
      <c r="G707" s="7"/>
      <c r="H707" s="69"/>
      <c r="I707" s="82"/>
      <c r="J707" s="82"/>
      <c r="K707" s="82"/>
      <c r="L707" s="69"/>
      <c r="M707" s="7"/>
      <c r="N707" s="7"/>
      <c r="O707" s="7"/>
      <c r="P707" s="7"/>
    </row>
    <row r="708" spans="1:16" ht="15.6" customHeight="1">
      <c r="A708" s="7"/>
      <c r="B708" s="7"/>
      <c r="C708" s="29"/>
      <c r="D708" s="7"/>
      <c r="E708" s="7"/>
      <c r="F708" s="7"/>
      <c r="G708" s="7"/>
      <c r="H708" s="69"/>
      <c r="I708" s="82"/>
      <c r="J708" s="82"/>
      <c r="K708" s="82"/>
      <c r="L708" s="69"/>
      <c r="M708" s="7"/>
      <c r="N708" s="7"/>
      <c r="O708" s="7"/>
      <c r="P708" s="7"/>
    </row>
    <row r="709" spans="1:16" ht="15.6" customHeight="1">
      <c r="A709" s="7"/>
      <c r="B709" s="7"/>
      <c r="C709" s="29"/>
      <c r="D709" s="7"/>
      <c r="E709" s="7"/>
      <c r="F709" s="7"/>
      <c r="G709" s="7"/>
      <c r="H709" s="69"/>
      <c r="I709" s="82"/>
      <c r="J709" s="82"/>
      <c r="K709" s="82"/>
      <c r="L709" s="69"/>
      <c r="M709" s="7"/>
      <c r="N709" s="7"/>
      <c r="O709" s="7"/>
      <c r="P709" s="7"/>
    </row>
    <row r="710" spans="1:16" ht="15.6" customHeight="1">
      <c r="A710" s="7"/>
      <c r="B710" s="7"/>
      <c r="C710" s="29"/>
      <c r="D710" s="7"/>
      <c r="E710" s="7"/>
      <c r="F710" s="7"/>
      <c r="G710" s="7"/>
      <c r="H710" s="69"/>
      <c r="I710" s="82"/>
      <c r="J710" s="82"/>
      <c r="K710" s="82"/>
      <c r="L710" s="69"/>
      <c r="M710" s="7"/>
      <c r="N710" s="7"/>
      <c r="O710" s="7"/>
      <c r="P710" s="7"/>
    </row>
    <row r="711" spans="1:16" ht="15.6" customHeight="1">
      <c r="A711" s="7"/>
      <c r="B711" s="7"/>
      <c r="C711" s="29"/>
      <c r="D711" s="7"/>
      <c r="E711" s="7"/>
      <c r="F711" s="7"/>
      <c r="G711" s="7"/>
      <c r="H711" s="69"/>
      <c r="I711" s="82"/>
      <c r="J711" s="82"/>
      <c r="K711" s="82"/>
      <c r="L711" s="69"/>
      <c r="M711" s="7"/>
      <c r="N711" s="7"/>
      <c r="O711" s="7"/>
      <c r="P711" s="7"/>
    </row>
    <row r="712" spans="1:16" ht="15.6" customHeight="1">
      <c r="A712" s="7"/>
      <c r="B712" s="7"/>
      <c r="C712" s="29"/>
      <c r="D712" s="7"/>
      <c r="E712" s="7"/>
      <c r="F712" s="7"/>
      <c r="G712" s="7"/>
      <c r="H712" s="69"/>
      <c r="I712" s="82"/>
      <c r="J712" s="82"/>
      <c r="K712" s="82"/>
      <c r="L712" s="69"/>
      <c r="M712" s="7"/>
      <c r="N712" s="7"/>
      <c r="O712" s="7"/>
      <c r="P712" s="7"/>
    </row>
    <row r="713" spans="1:16" ht="15.6" customHeight="1">
      <c r="A713" s="7"/>
      <c r="B713" s="7"/>
      <c r="C713" s="29"/>
      <c r="D713" s="7"/>
      <c r="E713" s="7"/>
      <c r="F713" s="7"/>
      <c r="G713" s="7"/>
      <c r="H713" s="69"/>
      <c r="I713" s="82"/>
      <c r="J713" s="82"/>
      <c r="K713" s="82"/>
      <c r="L713" s="69"/>
      <c r="M713" s="7"/>
      <c r="N713" s="7"/>
      <c r="O713" s="7"/>
      <c r="P713" s="7"/>
    </row>
    <row r="714" spans="1:16" ht="15.6" customHeight="1">
      <c r="A714" s="7"/>
      <c r="B714" s="7"/>
      <c r="C714" s="29"/>
      <c r="D714" s="7"/>
      <c r="E714" s="7"/>
      <c r="F714" s="7"/>
      <c r="G714" s="7"/>
      <c r="H714" s="69"/>
      <c r="I714" s="82"/>
      <c r="J714" s="82"/>
      <c r="K714" s="82"/>
      <c r="L714" s="69"/>
      <c r="M714" s="7"/>
      <c r="N714" s="7"/>
      <c r="O714" s="7"/>
      <c r="P714" s="7"/>
    </row>
    <row r="715" spans="1:16" ht="15.6" customHeight="1">
      <c r="A715" s="7"/>
      <c r="B715" s="7"/>
      <c r="C715" s="29"/>
      <c r="D715" s="7"/>
      <c r="E715" s="7"/>
      <c r="F715" s="7"/>
      <c r="G715" s="7"/>
      <c r="H715" s="69"/>
      <c r="I715" s="82"/>
      <c r="J715" s="82"/>
      <c r="K715" s="82"/>
      <c r="L715" s="69"/>
      <c r="M715" s="7"/>
      <c r="N715" s="7"/>
      <c r="O715" s="7"/>
      <c r="P715" s="7"/>
    </row>
    <row r="716" spans="1:16" ht="15.6" customHeight="1">
      <c r="A716" s="7"/>
      <c r="B716" s="7"/>
      <c r="C716" s="29"/>
      <c r="D716" s="7"/>
      <c r="E716" s="7"/>
      <c r="F716" s="7"/>
      <c r="G716" s="7"/>
      <c r="H716" s="69"/>
      <c r="I716" s="82"/>
      <c r="J716" s="82"/>
      <c r="K716" s="82"/>
      <c r="L716" s="69"/>
      <c r="M716" s="7"/>
      <c r="N716" s="7"/>
      <c r="O716" s="7"/>
      <c r="P716" s="7"/>
    </row>
    <row r="717" spans="1:16" ht="15.6" customHeight="1">
      <c r="A717" s="7"/>
      <c r="B717" s="7"/>
      <c r="C717" s="29"/>
      <c r="D717" s="7"/>
      <c r="E717" s="7"/>
      <c r="F717" s="7"/>
      <c r="G717" s="7"/>
      <c r="H717" s="69"/>
      <c r="I717" s="82"/>
      <c r="J717" s="82"/>
      <c r="K717" s="82"/>
      <c r="L717" s="69"/>
      <c r="M717" s="7"/>
      <c r="N717" s="7"/>
      <c r="O717" s="7"/>
      <c r="P717" s="7"/>
    </row>
    <row r="718" spans="1:16" ht="15.6" customHeight="1">
      <c r="A718" s="7"/>
      <c r="B718" s="7"/>
      <c r="C718" s="29"/>
      <c r="D718" s="7"/>
      <c r="E718" s="7"/>
      <c r="F718" s="7"/>
      <c r="G718" s="7"/>
      <c r="H718" s="69"/>
      <c r="I718" s="82"/>
      <c r="J718" s="82"/>
      <c r="K718" s="82"/>
      <c r="L718" s="69"/>
      <c r="M718" s="7"/>
      <c r="N718" s="7"/>
      <c r="O718" s="7"/>
      <c r="P718" s="7"/>
    </row>
    <row r="719" spans="1:16" ht="15.6" customHeight="1">
      <c r="A719" s="7"/>
      <c r="B719" s="7"/>
      <c r="C719" s="29"/>
      <c r="D719" s="7"/>
      <c r="E719" s="7"/>
      <c r="F719" s="7"/>
      <c r="G719" s="7"/>
      <c r="H719" s="69"/>
      <c r="I719" s="82"/>
      <c r="J719" s="82"/>
      <c r="K719" s="82"/>
      <c r="L719" s="69"/>
      <c r="M719" s="7"/>
      <c r="N719" s="7"/>
      <c r="O719" s="7"/>
      <c r="P719" s="7"/>
    </row>
    <row r="720" spans="1:16" ht="15.6" customHeight="1">
      <c r="A720" s="7"/>
      <c r="B720" s="7"/>
      <c r="C720" s="29"/>
      <c r="D720" s="7"/>
      <c r="E720" s="7"/>
      <c r="F720" s="7"/>
      <c r="G720" s="7"/>
      <c r="H720" s="69"/>
      <c r="I720" s="82"/>
      <c r="J720" s="82"/>
      <c r="K720" s="82"/>
      <c r="L720" s="69"/>
      <c r="M720" s="7"/>
      <c r="N720" s="7"/>
      <c r="O720" s="7"/>
      <c r="P720" s="7"/>
    </row>
    <row r="721" spans="1:16" ht="15.6" customHeight="1">
      <c r="A721" s="7"/>
      <c r="B721" s="7"/>
      <c r="C721" s="29"/>
      <c r="D721" s="7"/>
      <c r="E721" s="7"/>
      <c r="F721" s="7"/>
      <c r="G721" s="7"/>
      <c r="H721" s="69"/>
      <c r="I721" s="82"/>
      <c r="J721" s="82"/>
      <c r="K721" s="82"/>
      <c r="L721" s="69"/>
      <c r="M721" s="7"/>
      <c r="N721" s="7"/>
      <c r="O721" s="7"/>
      <c r="P721" s="7"/>
    </row>
    <row r="722" spans="1:16" ht="15.6" customHeight="1">
      <c r="A722" s="7"/>
      <c r="B722" s="7"/>
      <c r="C722" s="29"/>
      <c r="D722" s="7"/>
      <c r="E722" s="7"/>
      <c r="F722" s="7"/>
      <c r="G722" s="7"/>
      <c r="H722" s="69"/>
      <c r="I722" s="82"/>
      <c r="J722" s="82"/>
      <c r="K722" s="82"/>
      <c r="L722" s="69"/>
      <c r="M722" s="7"/>
      <c r="N722" s="7"/>
      <c r="O722" s="7"/>
      <c r="P722" s="7"/>
    </row>
    <row r="723" spans="1:16" ht="15.6" customHeight="1">
      <c r="A723" s="7"/>
      <c r="B723" s="7"/>
      <c r="C723" s="29"/>
      <c r="D723" s="7"/>
      <c r="E723" s="7"/>
      <c r="F723" s="7"/>
      <c r="G723" s="7"/>
      <c r="H723" s="69"/>
      <c r="I723" s="82"/>
      <c r="J723" s="82"/>
      <c r="K723" s="82"/>
      <c r="L723" s="69"/>
      <c r="M723" s="7"/>
      <c r="N723" s="7"/>
      <c r="O723" s="7"/>
      <c r="P723" s="7"/>
    </row>
    <row r="724" spans="1:16" ht="15.6" customHeight="1">
      <c r="A724" s="7"/>
      <c r="B724" s="7"/>
      <c r="C724" s="29"/>
      <c r="D724" s="7"/>
      <c r="E724" s="7"/>
      <c r="F724" s="7"/>
      <c r="G724" s="7"/>
      <c r="H724" s="69"/>
      <c r="I724" s="82"/>
      <c r="J724" s="82"/>
      <c r="K724" s="82"/>
      <c r="L724" s="69"/>
      <c r="M724" s="7"/>
      <c r="N724" s="7"/>
      <c r="O724" s="7"/>
      <c r="P724" s="7"/>
    </row>
    <row r="725" spans="1:16" ht="15.6" customHeight="1">
      <c r="A725" s="7"/>
      <c r="B725" s="7"/>
      <c r="C725" s="29"/>
      <c r="D725" s="7"/>
      <c r="E725" s="7"/>
      <c r="F725" s="7"/>
      <c r="G725" s="7"/>
      <c r="H725" s="69"/>
      <c r="I725" s="82"/>
      <c r="J725" s="82"/>
      <c r="K725" s="82"/>
      <c r="L725" s="69"/>
      <c r="M725" s="7"/>
      <c r="N725" s="7"/>
      <c r="O725" s="7"/>
      <c r="P725" s="7"/>
    </row>
    <row r="726" spans="1:16" ht="15.6" customHeight="1">
      <c r="A726" s="7"/>
      <c r="B726" s="7"/>
      <c r="C726" s="29"/>
      <c r="D726" s="7"/>
      <c r="E726" s="7"/>
      <c r="F726" s="7"/>
      <c r="G726" s="7"/>
      <c r="H726" s="69"/>
      <c r="I726" s="82"/>
      <c r="J726" s="82"/>
      <c r="K726" s="82"/>
      <c r="L726" s="69"/>
      <c r="M726" s="7"/>
      <c r="N726" s="7"/>
      <c r="O726" s="7"/>
      <c r="P726" s="7"/>
    </row>
    <row r="727" spans="1:16" ht="15.6" customHeight="1">
      <c r="A727" s="7"/>
      <c r="B727" s="7"/>
      <c r="C727" s="29"/>
      <c r="D727" s="7"/>
      <c r="E727" s="7"/>
      <c r="F727" s="7"/>
      <c r="G727" s="7"/>
      <c r="H727" s="69"/>
      <c r="I727" s="82"/>
      <c r="J727" s="82"/>
      <c r="K727" s="82"/>
      <c r="L727" s="69"/>
      <c r="M727" s="7"/>
      <c r="N727" s="7"/>
      <c r="O727" s="7"/>
      <c r="P727" s="7"/>
    </row>
    <row r="728" spans="1:16" ht="15.6" customHeight="1">
      <c r="A728" s="7"/>
      <c r="B728" s="7"/>
      <c r="C728" s="29"/>
      <c r="D728" s="7"/>
      <c r="E728" s="7"/>
      <c r="F728" s="7"/>
      <c r="G728" s="7"/>
      <c r="H728" s="69"/>
      <c r="I728" s="82"/>
      <c r="J728" s="82"/>
      <c r="K728" s="82"/>
      <c r="L728" s="69"/>
      <c r="M728" s="7"/>
      <c r="N728" s="7"/>
      <c r="O728" s="7"/>
      <c r="P728" s="7"/>
    </row>
    <row r="729" spans="1:16" ht="15.6" customHeight="1">
      <c r="A729" s="7"/>
      <c r="B729" s="7"/>
      <c r="C729" s="29"/>
      <c r="D729" s="7"/>
      <c r="E729" s="7"/>
      <c r="F729" s="7"/>
      <c r="G729" s="7"/>
      <c r="H729" s="69"/>
      <c r="I729" s="82"/>
      <c r="J729" s="82"/>
      <c r="K729" s="82"/>
      <c r="L729" s="69"/>
      <c r="M729" s="7"/>
      <c r="N729" s="7"/>
      <c r="O729" s="7"/>
      <c r="P729" s="7"/>
    </row>
    <row r="730" spans="1:16" ht="15.6" customHeight="1">
      <c r="A730" s="7"/>
      <c r="B730" s="7"/>
      <c r="C730" s="29"/>
      <c r="D730" s="7"/>
      <c r="E730" s="7"/>
      <c r="F730" s="7"/>
      <c r="G730" s="7"/>
      <c r="H730" s="69"/>
      <c r="I730" s="82"/>
      <c r="J730" s="82"/>
      <c r="K730" s="82"/>
      <c r="L730" s="69"/>
      <c r="M730" s="7"/>
      <c r="N730" s="7"/>
      <c r="O730" s="7"/>
      <c r="P730" s="7"/>
    </row>
    <row r="731" spans="1:16" ht="15.6" customHeight="1">
      <c r="A731" s="7"/>
      <c r="B731" s="7"/>
      <c r="C731" s="29"/>
      <c r="D731" s="7"/>
      <c r="E731" s="7"/>
      <c r="F731" s="7"/>
      <c r="G731" s="7"/>
      <c r="H731" s="69"/>
      <c r="I731" s="82"/>
      <c r="J731" s="82"/>
      <c r="K731" s="82"/>
      <c r="L731" s="69"/>
      <c r="M731" s="7"/>
      <c r="N731" s="7"/>
      <c r="O731" s="7"/>
      <c r="P731" s="7"/>
    </row>
    <row r="732" spans="1:16" ht="15.6" customHeight="1">
      <c r="A732" s="7"/>
      <c r="B732" s="7"/>
      <c r="C732" s="29"/>
      <c r="D732" s="7"/>
      <c r="E732" s="7"/>
      <c r="F732" s="7"/>
      <c r="G732" s="7"/>
      <c r="H732" s="69"/>
      <c r="I732" s="82"/>
      <c r="J732" s="82"/>
      <c r="K732" s="82"/>
      <c r="L732" s="69"/>
      <c r="M732" s="7"/>
      <c r="N732" s="7"/>
      <c r="O732" s="7"/>
      <c r="P732" s="7"/>
    </row>
    <row r="733" spans="1:16" ht="15.6" customHeight="1">
      <c r="A733" s="7"/>
      <c r="B733" s="7"/>
      <c r="C733" s="29"/>
      <c r="D733" s="7"/>
      <c r="E733" s="7"/>
      <c r="F733" s="7"/>
      <c r="G733" s="7"/>
      <c r="H733" s="69"/>
      <c r="I733" s="82"/>
      <c r="J733" s="82"/>
      <c r="K733" s="82"/>
      <c r="L733" s="69"/>
      <c r="M733" s="7"/>
      <c r="N733" s="7"/>
      <c r="O733" s="7"/>
      <c r="P733" s="7"/>
    </row>
    <row r="734" spans="1:16" ht="15.6" customHeight="1">
      <c r="A734" s="7"/>
      <c r="B734" s="7"/>
      <c r="C734" s="29"/>
      <c r="D734" s="7"/>
      <c r="E734" s="7"/>
      <c r="F734" s="7"/>
      <c r="G734" s="7"/>
      <c r="H734" s="69"/>
      <c r="I734" s="82"/>
      <c r="J734" s="82"/>
      <c r="K734" s="82"/>
      <c r="L734" s="69"/>
      <c r="M734" s="7"/>
      <c r="N734" s="7"/>
      <c r="O734" s="7"/>
      <c r="P734" s="7"/>
    </row>
    <row r="735" spans="1:16" ht="15.6" customHeight="1">
      <c r="A735" s="7"/>
      <c r="B735" s="7"/>
      <c r="C735" s="29"/>
      <c r="D735" s="7"/>
      <c r="E735" s="7"/>
      <c r="F735" s="7"/>
      <c r="G735" s="7"/>
      <c r="H735" s="69"/>
      <c r="I735" s="82"/>
      <c r="J735" s="82"/>
      <c r="K735" s="82"/>
      <c r="L735" s="69"/>
      <c r="M735" s="7"/>
      <c r="N735" s="7"/>
      <c r="O735" s="7"/>
      <c r="P735" s="7"/>
    </row>
    <row r="736" spans="1:16" ht="15.6" customHeight="1">
      <c r="A736" s="7"/>
      <c r="B736" s="7"/>
      <c r="C736" s="29"/>
      <c r="D736" s="7"/>
      <c r="E736" s="7"/>
      <c r="F736" s="7"/>
      <c r="G736" s="7"/>
      <c r="H736" s="69"/>
      <c r="I736" s="82"/>
      <c r="J736" s="82"/>
      <c r="K736" s="82"/>
      <c r="L736" s="69"/>
      <c r="M736" s="7"/>
      <c r="N736" s="7"/>
      <c r="O736" s="7"/>
      <c r="P736" s="7"/>
    </row>
    <row r="737" spans="1:16" ht="15.6" customHeight="1">
      <c r="A737" s="7"/>
      <c r="B737" s="7"/>
      <c r="C737" s="29"/>
      <c r="D737" s="7"/>
      <c r="E737" s="7"/>
      <c r="F737" s="7"/>
      <c r="G737" s="7"/>
      <c r="H737" s="69"/>
      <c r="I737" s="82"/>
      <c r="J737" s="82"/>
      <c r="K737" s="82"/>
      <c r="L737" s="69"/>
      <c r="M737" s="7"/>
      <c r="N737" s="7"/>
      <c r="O737" s="7"/>
      <c r="P737" s="7"/>
    </row>
    <row r="738" spans="1:16" ht="15.6" customHeight="1">
      <c r="A738" s="7"/>
      <c r="B738" s="7"/>
      <c r="C738" s="29"/>
      <c r="D738" s="7"/>
      <c r="E738" s="7"/>
      <c r="F738" s="7"/>
      <c r="G738" s="7"/>
      <c r="H738" s="69"/>
      <c r="I738" s="82"/>
      <c r="J738" s="82"/>
      <c r="K738" s="82"/>
      <c r="L738" s="69"/>
      <c r="M738" s="7"/>
      <c r="N738" s="7"/>
      <c r="O738" s="7"/>
      <c r="P738" s="7"/>
    </row>
    <row r="739" spans="1:16" ht="15.6" customHeight="1">
      <c r="A739" s="7"/>
      <c r="B739" s="7"/>
      <c r="C739" s="29"/>
      <c r="D739" s="7"/>
      <c r="E739" s="7"/>
      <c r="F739" s="7"/>
      <c r="G739" s="7"/>
      <c r="H739" s="69"/>
      <c r="I739" s="82"/>
      <c r="J739" s="82"/>
      <c r="K739" s="82"/>
      <c r="L739" s="69"/>
      <c r="M739" s="7"/>
      <c r="N739" s="7"/>
      <c r="O739" s="7"/>
      <c r="P739" s="7"/>
    </row>
    <row r="740" spans="1:16" ht="15.6" customHeight="1">
      <c r="A740" s="7"/>
      <c r="B740" s="7"/>
      <c r="C740" s="29"/>
      <c r="D740" s="7"/>
      <c r="E740" s="7"/>
      <c r="F740" s="7"/>
      <c r="G740" s="7"/>
      <c r="H740" s="69"/>
      <c r="I740" s="82"/>
      <c r="J740" s="82"/>
      <c r="K740" s="82"/>
      <c r="L740" s="69"/>
      <c r="M740" s="7"/>
      <c r="N740" s="7"/>
      <c r="O740" s="7"/>
      <c r="P740" s="7"/>
    </row>
    <row r="741" spans="1:16" ht="15.6" customHeight="1">
      <c r="A741" s="7"/>
      <c r="B741" s="7"/>
      <c r="C741" s="29"/>
      <c r="D741" s="7"/>
      <c r="E741" s="7"/>
      <c r="F741" s="7"/>
      <c r="G741" s="7"/>
      <c r="H741" s="69"/>
      <c r="I741" s="82"/>
      <c r="J741" s="82"/>
      <c r="K741" s="82"/>
      <c r="L741" s="69"/>
      <c r="M741" s="7"/>
      <c r="N741" s="7"/>
      <c r="O741" s="7"/>
      <c r="P741" s="7"/>
    </row>
    <row r="742" spans="1:16" ht="15.6" customHeight="1">
      <c r="A742" s="7"/>
      <c r="B742" s="7"/>
      <c r="C742" s="29"/>
      <c r="D742" s="7"/>
      <c r="E742" s="7"/>
      <c r="F742" s="7"/>
      <c r="G742" s="7"/>
      <c r="H742" s="69"/>
      <c r="I742" s="82"/>
      <c r="J742" s="82"/>
      <c r="K742" s="82"/>
      <c r="L742" s="69"/>
      <c r="M742" s="7"/>
      <c r="N742" s="7"/>
      <c r="O742" s="7"/>
      <c r="P742" s="7"/>
    </row>
    <row r="743" spans="1:16" ht="15.6" customHeight="1">
      <c r="A743" s="7"/>
      <c r="B743" s="7"/>
      <c r="C743" s="29"/>
      <c r="D743" s="7"/>
      <c r="E743" s="7"/>
      <c r="F743" s="7"/>
      <c r="G743" s="7"/>
      <c r="H743" s="69"/>
      <c r="I743" s="82"/>
      <c r="J743" s="82"/>
      <c r="K743" s="82"/>
      <c r="L743" s="69"/>
      <c r="M743" s="7"/>
      <c r="N743" s="7"/>
      <c r="O743" s="7"/>
      <c r="P743" s="7"/>
    </row>
    <row r="744" spans="1:16" ht="15.6" customHeight="1">
      <c r="A744" s="7"/>
      <c r="B744" s="7"/>
      <c r="C744" s="29"/>
      <c r="D744" s="7"/>
      <c r="E744" s="7"/>
      <c r="F744" s="7"/>
      <c r="G744" s="7"/>
      <c r="H744" s="69"/>
      <c r="I744" s="82"/>
      <c r="J744" s="82"/>
      <c r="K744" s="82"/>
      <c r="L744" s="69"/>
      <c r="M744" s="7"/>
      <c r="N744" s="7"/>
      <c r="O744" s="7"/>
      <c r="P744" s="7"/>
    </row>
    <row r="745" spans="1:16" ht="15.6" customHeight="1">
      <c r="A745" s="7"/>
      <c r="B745" s="7"/>
      <c r="C745" s="29"/>
      <c r="D745" s="7"/>
      <c r="E745" s="7"/>
      <c r="F745" s="7"/>
      <c r="G745" s="7"/>
      <c r="H745" s="69"/>
      <c r="I745" s="82"/>
      <c r="J745" s="82"/>
      <c r="K745" s="82"/>
      <c r="L745" s="69"/>
      <c r="M745" s="7"/>
      <c r="N745" s="7"/>
      <c r="O745" s="7"/>
      <c r="P745" s="7"/>
    </row>
    <row r="746" spans="1:16" ht="15.6" customHeight="1">
      <c r="A746" s="7"/>
      <c r="B746" s="7"/>
      <c r="C746" s="29"/>
      <c r="D746" s="7"/>
      <c r="E746" s="7"/>
      <c r="F746" s="7"/>
      <c r="G746" s="7"/>
      <c r="H746" s="69"/>
      <c r="I746" s="82"/>
      <c r="J746" s="82"/>
      <c r="K746" s="82"/>
      <c r="L746" s="69"/>
      <c r="M746" s="7"/>
      <c r="N746" s="7"/>
      <c r="O746" s="7"/>
      <c r="P746" s="7"/>
    </row>
    <row r="747" spans="1:16" ht="15.6" customHeight="1">
      <c r="A747" s="7"/>
      <c r="B747" s="7"/>
      <c r="C747" s="29"/>
      <c r="D747" s="7"/>
      <c r="E747" s="7"/>
      <c r="F747" s="7"/>
      <c r="G747" s="7"/>
      <c r="H747" s="69"/>
      <c r="I747" s="82"/>
      <c r="J747" s="82"/>
      <c r="K747" s="82"/>
      <c r="L747" s="69"/>
      <c r="M747" s="7"/>
      <c r="N747" s="7"/>
      <c r="O747" s="7"/>
      <c r="P747" s="7"/>
    </row>
    <row r="748" spans="1:16" ht="15.6" customHeight="1">
      <c r="A748" s="7"/>
      <c r="B748" s="7"/>
      <c r="C748" s="29"/>
      <c r="D748" s="7"/>
      <c r="E748" s="7"/>
      <c r="F748" s="7"/>
      <c r="G748" s="7"/>
      <c r="H748" s="69"/>
      <c r="I748" s="82"/>
      <c r="J748" s="82"/>
      <c r="K748" s="82"/>
      <c r="L748" s="69"/>
      <c r="M748" s="7"/>
      <c r="N748" s="7"/>
      <c r="O748" s="7"/>
      <c r="P748" s="7"/>
    </row>
    <row r="749" spans="1:16" ht="15.6" customHeight="1">
      <c r="A749" s="7"/>
      <c r="B749" s="7"/>
      <c r="C749" s="29"/>
      <c r="D749" s="7"/>
      <c r="E749" s="7"/>
      <c r="F749" s="7"/>
      <c r="G749" s="7"/>
      <c r="H749" s="69"/>
      <c r="I749" s="82"/>
      <c r="J749" s="82"/>
      <c r="K749" s="82"/>
      <c r="L749" s="69"/>
      <c r="M749" s="7"/>
      <c r="N749" s="7"/>
      <c r="O749" s="7"/>
      <c r="P749" s="7"/>
    </row>
    <row r="750" spans="1:16" ht="15.6" customHeight="1">
      <c r="A750" s="7"/>
      <c r="B750" s="7"/>
      <c r="C750" s="29"/>
      <c r="D750" s="7"/>
      <c r="E750" s="7"/>
      <c r="F750" s="7"/>
      <c r="G750" s="7"/>
      <c r="H750" s="69"/>
      <c r="I750" s="82"/>
      <c r="J750" s="82"/>
      <c r="K750" s="82"/>
      <c r="L750" s="69"/>
      <c r="M750" s="7"/>
      <c r="N750" s="7"/>
      <c r="O750" s="7"/>
      <c r="P750" s="7"/>
    </row>
    <row r="751" spans="1:16" ht="15.6" customHeight="1">
      <c r="A751" s="7"/>
      <c r="B751" s="7"/>
      <c r="C751" s="29"/>
      <c r="D751" s="7"/>
      <c r="E751" s="7"/>
      <c r="F751" s="7"/>
      <c r="G751" s="7"/>
      <c r="H751" s="69"/>
      <c r="I751" s="82"/>
      <c r="J751" s="82"/>
      <c r="K751" s="82"/>
      <c r="L751" s="69"/>
      <c r="M751" s="7"/>
      <c r="N751" s="7"/>
      <c r="O751" s="7"/>
      <c r="P751" s="7"/>
    </row>
    <row r="752" spans="1:16" ht="15.6" customHeight="1">
      <c r="A752" s="7"/>
      <c r="B752" s="7"/>
      <c r="C752" s="29"/>
      <c r="D752" s="7"/>
      <c r="E752" s="7"/>
      <c r="F752" s="7"/>
      <c r="G752" s="7"/>
      <c r="H752" s="69"/>
      <c r="I752" s="82"/>
      <c r="J752" s="82"/>
      <c r="K752" s="82"/>
      <c r="L752" s="69"/>
      <c r="M752" s="7"/>
      <c r="N752" s="7"/>
      <c r="O752" s="7"/>
      <c r="P752" s="7"/>
    </row>
    <row r="753" spans="1:16" ht="15.6" customHeight="1">
      <c r="A753" s="7"/>
      <c r="B753" s="7"/>
      <c r="C753" s="29"/>
      <c r="D753" s="7"/>
      <c r="E753" s="7"/>
      <c r="F753" s="7"/>
      <c r="G753" s="7"/>
      <c r="H753" s="69"/>
      <c r="I753" s="82"/>
      <c r="J753" s="82"/>
      <c r="K753" s="82"/>
      <c r="L753" s="69"/>
      <c r="M753" s="7"/>
      <c r="N753" s="7"/>
      <c r="O753" s="7"/>
      <c r="P753" s="7"/>
    </row>
    <row r="754" spans="1:16" ht="15.6" customHeight="1">
      <c r="A754" s="7"/>
      <c r="B754" s="7"/>
      <c r="C754" s="29"/>
      <c r="D754" s="7"/>
      <c r="E754" s="7"/>
      <c r="F754" s="7"/>
      <c r="G754" s="7"/>
      <c r="H754" s="69"/>
      <c r="I754" s="82"/>
      <c r="J754" s="82"/>
      <c r="K754" s="82"/>
      <c r="L754" s="69"/>
      <c r="M754" s="7"/>
      <c r="N754" s="7"/>
      <c r="O754" s="7"/>
      <c r="P754" s="7"/>
    </row>
    <row r="755" spans="1:16" ht="15.6" customHeight="1">
      <c r="A755" s="7"/>
      <c r="B755" s="7"/>
      <c r="C755" s="29"/>
      <c r="D755" s="7"/>
      <c r="E755" s="7"/>
      <c r="F755" s="7"/>
      <c r="G755" s="7"/>
      <c r="H755" s="69"/>
      <c r="I755" s="82"/>
      <c r="J755" s="82"/>
      <c r="K755" s="82"/>
      <c r="L755" s="69"/>
      <c r="M755" s="7"/>
      <c r="N755" s="7"/>
      <c r="O755" s="7"/>
      <c r="P755" s="7"/>
    </row>
    <row r="756" spans="1:16" ht="15.6" customHeight="1">
      <c r="A756" s="7"/>
      <c r="B756" s="7"/>
      <c r="C756" s="29"/>
      <c r="D756" s="7"/>
      <c r="E756" s="7"/>
      <c r="F756" s="7"/>
      <c r="G756" s="7"/>
      <c r="H756" s="69"/>
      <c r="I756" s="82"/>
      <c r="J756" s="82"/>
      <c r="K756" s="82"/>
      <c r="L756" s="69"/>
      <c r="M756" s="7"/>
      <c r="N756" s="7"/>
      <c r="O756" s="7"/>
      <c r="P756" s="7"/>
    </row>
    <row r="757" spans="1:16" ht="15.6" customHeight="1">
      <c r="A757" s="7"/>
      <c r="B757" s="7"/>
      <c r="C757" s="29"/>
      <c r="D757" s="7"/>
      <c r="E757" s="7"/>
      <c r="F757" s="7"/>
      <c r="G757" s="7"/>
      <c r="H757" s="69"/>
      <c r="I757" s="82"/>
      <c r="J757" s="82"/>
      <c r="K757" s="82"/>
      <c r="L757" s="69"/>
      <c r="M757" s="7"/>
      <c r="N757" s="7"/>
      <c r="O757" s="7"/>
      <c r="P757" s="7"/>
    </row>
    <row r="758" spans="1:16" ht="15.6" customHeight="1">
      <c r="A758" s="7"/>
      <c r="B758" s="7"/>
      <c r="C758" s="29"/>
      <c r="D758" s="7"/>
      <c r="E758" s="7"/>
      <c r="F758" s="7"/>
      <c r="G758" s="7"/>
      <c r="H758" s="69"/>
      <c r="I758" s="82"/>
      <c r="J758" s="82"/>
      <c r="K758" s="82"/>
      <c r="L758" s="69"/>
      <c r="M758" s="7"/>
      <c r="N758" s="7"/>
      <c r="O758" s="7"/>
      <c r="P758" s="7"/>
    </row>
    <row r="759" spans="1:16" ht="15.6" customHeight="1">
      <c r="A759" s="7"/>
      <c r="B759" s="7"/>
      <c r="C759" s="29"/>
      <c r="D759" s="7"/>
      <c r="E759" s="7"/>
      <c r="F759" s="7"/>
      <c r="G759" s="7"/>
      <c r="H759" s="69"/>
      <c r="I759" s="82"/>
      <c r="J759" s="82"/>
      <c r="K759" s="82"/>
      <c r="L759" s="69"/>
      <c r="M759" s="7"/>
      <c r="N759" s="7"/>
      <c r="O759" s="7"/>
      <c r="P759" s="7"/>
    </row>
    <row r="760" spans="1:16" ht="15.6" customHeight="1">
      <c r="A760" s="7"/>
      <c r="B760" s="7"/>
      <c r="C760" s="29"/>
      <c r="D760" s="7"/>
      <c r="E760" s="7"/>
      <c r="F760" s="7"/>
      <c r="G760" s="7"/>
      <c r="H760" s="69"/>
      <c r="I760" s="82"/>
      <c r="J760" s="82"/>
      <c r="K760" s="82"/>
      <c r="L760" s="69"/>
      <c r="M760" s="7"/>
      <c r="N760" s="7"/>
      <c r="O760" s="7"/>
      <c r="P760" s="7"/>
    </row>
    <row r="761" spans="1:16" ht="15.6" customHeight="1">
      <c r="A761" s="7"/>
      <c r="B761" s="7"/>
      <c r="C761" s="29"/>
      <c r="D761" s="7"/>
      <c r="E761" s="7"/>
      <c r="F761" s="7"/>
      <c r="G761" s="7"/>
      <c r="H761" s="69"/>
      <c r="I761" s="82"/>
      <c r="J761" s="82"/>
      <c r="K761" s="82"/>
      <c r="L761" s="69"/>
      <c r="M761" s="7"/>
      <c r="N761" s="7"/>
      <c r="O761" s="7"/>
      <c r="P761" s="7"/>
    </row>
    <row r="762" spans="1:16" ht="15.6" customHeight="1">
      <c r="A762" s="7"/>
      <c r="B762" s="7"/>
      <c r="C762" s="29"/>
      <c r="D762" s="7"/>
      <c r="E762" s="7"/>
      <c r="F762" s="7"/>
      <c r="G762" s="7"/>
      <c r="H762" s="69"/>
      <c r="I762" s="82"/>
      <c r="J762" s="82"/>
      <c r="K762" s="82"/>
      <c r="L762" s="69"/>
      <c r="M762" s="7"/>
      <c r="N762" s="7"/>
      <c r="O762" s="7"/>
      <c r="P762" s="7"/>
    </row>
    <row r="763" spans="1:16" ht="15.6" customHeight="1">
      <c r="A763" s="7"/>
      <c r="B763" s="7"/>
      <c r="C763" s="29"/>
      <c r="D763" s="7"/>
      <c r="E763" s="7"/>
      <c r="F763" s="7"/>
      <c r="G763" s="7"/>
      <c r="H763" s="69"/>
      <c r="I763" s="82"/>
      <c r="J763" s="82"/>
      <c r="K763" s="82"/>
      <c r="L763" s="69"/>
      <c r="M763" s="7"/>
      <c r="N763" s="7"/>
      <c r="O763" s="7"/>
      <c r="P763" s="7"/>
    </row>
    <row r="764" spans="1:16" ht="15.6" customHeight="1">
      <c r="A764" s="7"/>
      <c r="B764" s="7"/>
      <c r="C764" s="29"/>
      <c r="D764" s="7"/>
      <c r="E764" s="7"/>
      <c r="F764" s="7"/>
      <c r="G764" s="7"/>
      <c r="H764" s="69"/>
      <c r="I764" s="82"/>
      <c r="J764" s="82"/>
      <c r="K764" s="82"/>
      <c r="L764" s="69"/>
      <c r="M764" s="7"/>
      <c r="N764" s="7"/>
      <c r="O764" s="7"/>
      <c r="P764" s="7"/>
    </row>
    <row r="765" spans="1:16" ht="15.6" customHeight="1">
      <c r="A765" s="7"/>
      <c r="B765" s="7"/>
      <c r="C765" s="29"/>
      <c r="D765" s="7"/>
      <c r="E765" s="7"/>
      <c r="F765" s="7"/>
      <c r="G765" s="7"/>
      <c r="H765" s="69"/>
      <c r="I765" s="82"/>
      <c r="J765" s="82"/>
      <c r="K765" s="82"/>
      <c r="L765" s="69"/>
      <c r="M765" s="7"/>
      <c r="N765" s="7"/>
      <c r="O765" s="7"/>
      <c r="P765" s="7"/>
    </row>
    <row r="766" spans="1:16" ht="15.6" customHeight="1">
      <c r="A766" s="7"/>
      <c r="B766" s="7"/>
      <c r="C766" s="29"/>
      <c r="D766" s="7"/>
      <c r="E766" s="7"/>
      <c r="F766" s="7"/>
      <c r="G766" s="7"/>
      <c r="H766" s="69"/>
      <c r="I766" s="82"/>
      <c r="J766" s="82"/>
      <c r="K766" s="82"/>
      <c r="L766" s="69"/>
      <c r="M766" s="7"/>
      <c r="N766" s="7"/>
      <c r="O766" s="7"/>
      <c r="P766" s="7"/>
    </row>
    <row r="767" spans="1:16" ht="15.6" customHeight="1">
      <c r="A767" s="7"/>
      <c r="B767" s="7"/>
      <c r="C767" s="29"/>
      <c r="D767" s="7"/>
      <c r="E767" s="7"/>
      <c r="F767" s="7"/>
      <c r="G767" s="7"/>
      <c r="H767" s="69"/>
      <c r="I767" s="82"/>
      <c r="J767" s="82"/>
      <c r="K767" s="82"/>
      <c r="L767" s="69"/>
      <c r="M767" s="7"/>
      <c r="N767" s="7"/>
      <c r="O767" s="7"/>
      <c r="P767" s="7"/>
    </row>
    <row r="768" spans="1:16" ht="15.6" customHeight="1">
      <c r="A768" s="7"/>
      <c r="B768" s="7"/>
      <c r="C768" s="29"/>
      <c r="D768" s="7"/>
      <c r="E768" s="7"/>
      <c r="F768" s="7"/>
      <c r="G768" s="7"/>
      <c r="H768" s="69"/>
      <c r="I768" s="82"/>
      <c r="J768" s="82"/>
      <c r="K768" s="82"/>
      <c r="L768" s="69"/>
      <c r="M768" s="7"/>
      <c r="N768" s="7"/>
      <c r="O768" s="7"/>
      <c r="P768" s="7"/>
    </row>
    <row r="769" spans="1:16" ht="15.6" customHeight="1">
      <c r="A769" s="7"/>
      <c r="B769" s="7"/>
      <c r="C769" s="29"/>
      <c r="D769" s="7"/>
      <c r="E769" s="7"/>
      <c r="F769" s="7"/>
      <c r="G769" s="7"/>
      <c r="H769" s="69"/>
      <c r="I769" s="82"/>
      <c r="J769" s="82"/>
      <c r="K769" s="82"/>
      <c r="L769" s="69"/>
      <c r="M769" s="7"/>
      <c r="N769" s="7"/>
      <c r="O769" s="7"/>
      <c r="P769" s="7"/>
    </row>
    <row r="770" spans="1:16" ht="15.6" customHeight="1">
      <c r="A770" s="7"/>
      <c r="B770" s="7"/>
      <c r="C770" s="29"/>
      <c r="D770" s="7"/>
      <c r="E770" s="7"/>
      <c r="F770" s="7"/>
      <c r="G770" s="7"/>
      <c r="H770" s="69"/>
      <c r="I770" s="82"/>
      <c r="J770" s="82"/>
      <c r="K770" s="82"/>
      <c r="L770" s="69"/>
      <c r="M770" s="7"/>
      <c r="N770" s="7"/>
      <c r="O770" s="7"/>
      <c r="P770" s="7"/>
    </row>
    <row r="771" spans="1:16" ht="15.6" customHeight="1">
      <c r="A771" s="7"/>
      <c r="B771" s="7"/>
      <c r="C771" s="29"/>
      <c r="D771" s="7"/>
      <c r="E771" s="7"/>
      <c r="F771" s="7"/>
      <c r="G771" s="7"/>
      <c r="H771" s="69"/>
      <c r="I771" s="82"/>
      <c r="J771" s="82"/>
      <c r="K771" s="82"/>
      <c r="L771" s="69"/>
      <c r="M771" s="7"/>
      <c r="N771" s="7"/>
      <c r="O771" s="7"/>
      <c r="P771" s="7"/>
    </row>
    <row r="772" spans="1:16" ht="15.6" customHeight="1">
      <c r="A772" s="7"/>
      <c r="B772" s="7"/>
      <c r="C772" s="29"/>
      <c r="D772" s="7"/>
      <c r="E772" s="7"/>
      <c r="F772" s="7"/>
      <c r="G772" s="7"/>
      <c r="H772" s="69"/>
      <c r="I772" s="82"/>
      <c r="J772" s="82"/>
      <c r="K772" s="82"/>
      <c r="L772" s="69"/>
      <c r="M772" s="7"/>
      <c r="N772" s="7"/>
      <c r="O772" s="7"/>
      <c r="P772" s="7"/>
    </row>
    <row r="773" spans="1:16" ht="15.6" customHeight="1">
      <c r="A773" s="7"/>
      <c r="B773" s="7"/>
      <c r="C773" s="29"/>
      <c r="D773" s="7"/>
      <c r="E773" s="7"/>
      <c r="F773" s="7"/>
      <c r="G773" s="7"/>
      <c r="H773" s="69"/>
      <c r="I773" s="82"/>
      <c r="J773" s="82"/>
      <c r="K773" s="82"/>
      <c r="L773" s="69"/>
      <c r="M773" s="7"/>
      <c r="N773" s="7"/>
      <c r="O773" s="7"/>
      <c r="P773" s="7"/>
    </row>
    <row r="774" spans="1:16" ht="15.6" customHeight="1">
      <c r="A774" s="7"/>
      <c r="B774" s="7"/>
      <c r="C774" s="29"/>
      <c r="D774" s="7"/>
      <c r="E774" s="7"/>
      <c r="F774" s="7"/>
      <c r="G774" s="7"/>
      <c r="H774" s="69"/>
      <c r="I774" s="82"/>
      <c r="J774" s="82"/>
      <c r="K774" s="82"/>
      <c r="L774" s="69"/>
      <c r="M774" s="7"/>
      <c r="N774" s="7"/>
      <c r="O774" s="7"/>
      <c r="P774" s="7"/>
    </row>
    <row r="775" spans="1:16" ht="15.6" customHeight="1">
      <c r="A775" s="7"/>
      <c r="B775" s="7"/>
      <c r="C775" s="29"/>
      <c r="D775" s="7"/>
      <c r="E775" s="7"/>
      <c r="F775" s="7"/>
      <c r="G775" s="7"/>
      <c r="H775" s="69"/>
      <c r="I775" s="82"/>
      <c r="J775" s="82"/>
      <c r="K775" s="82"/>
      <c r="L775" s="69"/>
      <c r="M775" s="7"/>
      <c r="N775" s="7"/>
      <c r="O775" s="7"/>
      <c r="P775" s="7"/>
    </row>
    <row r="776" spans="1:16" ht="15.6" customHeight="1">
      <c r="A776" s="7"/>
      <c r="B776" s="7"/>
      <c r="C776" s="29"/>
      <c r="D776" s="7"/>
      <c r="E776" s="7"/>
      <c r="F776" s="7"/>
      <c r="G776" s="7"/>
      <c r="H776" s="69"/>
      <c r="I776" s="82"/>
      <c r="J776" s="82"/>
      <c r="K776" s="82"/>
      <c r="L776" s="69"/>
      <c r="M776" s="7"/>
      <c r="N776" s="7"/>
      <c r="O776" s="7"/>
      <c r="P776" s="7"/>
    </row>
    <row r="777" spans="1:16" ht="15.6" customHeight="1">
      <c r="A777" s="7"/>
      <c r="B777" s="7"/>
      <c r="C777" s="29"/>
      <c r="D777" s="7"/>
      <c r="E777" s="7"/>
      <c r="F777" s="7"/>
      <c r="G777" s="7"/>
      <c r="H777" s="69"/>
      <c r="I777" s="82"/>
      <c r="J777" s="82"/>
      <c r="K777" s="82"/>
      <c r="L777" s="69"/>
      <c r="M777" s="7"/>
      <c r="N777" s="7"/>
      <c r="O777" s="7"/>
      <c r="P777" s="7"/>
    </row>
    <row r="778" spans="1:16" ht="15.6" customHeight="1">
      <c r="A778" s="7"/>
      <c r="B778" s="7"/>
      <c r="C778" s="29"/>
      <c r="D778" s="7"/>
      <c r="E778" s="7"/>
      <c r="F778" s="7"/>
      <c r="G778" s="7"/>
      <c r="H778" s="69"/>
      <c r="I778" s="82"/>
      <c r="J778" s="82"/>
      <c r="K778" s="82"/>
      <c r="L778" s="69"/>
      <c r="M778" s="7"/>
      <c r="N778" s="7"/>
      <c r="O778" s="7"/>
      <c r="P778" s="7"/>
    </row>
    <row r="779" spans="1:16" ht="15.6" customHeight="1">
      <c r="A779" s="7"/>
      <c r="B779" s="7"/>
      <c r="C779" s="29"/>
      <c r="D779" s="7"/>
      <c r="E779" s="7"/>
      <c r="F779" s="7"/>
      <c r="G779" s="7"/>
      <c r="H779" s="69"/>
      <c r="I779" s="82"/>
      <c r="J779" s="82"/>
      <c r="K779" s="82"/>
      <c r="L779" s="69"/>
      <c r="M779" s="7"/>
      <c r="N779" s="7"/>
      <c r="O779" s="7"/>
      <c r="P779" s="7"/>
    </row>
    <row r="780" spans="1:16" ht="15.6" customHeight="1">
      <c r="A780" s="7"/>
      <c r="B780" s="7"/>
      <c r="C780" s="29"/>
      <c r="D780" s="7"/>
      <c r="E780" s="7"/>
      <c r="F780" s="7"/>
      <c r="G780" s="7"/>
      <c r="H780" s="69"/>
      <c r="I780" s="82"/>
      <c r="J780" s="82"/>
      <c r="K780" s="82"/>
      <c r="L780" s="69"/>
      <c r="M780" s="7"/>
      <c r="N780" s="7"/>
      <c r="O780" s="7"/>
      <c r="P780" s="7"/>
    </row>
    <row r="781" spans="1:16" ht="15.6" customHeight="1">
      <c r="A781" s="7"/>
      <c r="B781" s="7"/>
      <c r="C781" s="29"/>
      <c r="D781" s="7"/>
      <c r="E781" s="7"/>
      <c r="F781" s="7"/>
      <c r="G781" s="7"/>
      <c r="H781" s="69"/>
      <c r="I781" s="82"/>
      <c r="J781" s="82"/>
      <c r="K781" s="82"/>
      <c r="L781" s="69"/>
      <c r="M781" s="7"/>
      <c r="N781" s="7"/>
      <c r="O781" s="7"/>
      <c r="P781" s="7"/>
    </row>
    <row r="782" spans="1:16" ht="15.6" customHeight="1">
      <c r="A782" s="7"/>
      <c r="B782" s="7"/>
      <c r="C782" s="29"/>
      <c r="D782" s="7"/>
      <c r="E782" s="7"/>
      <c r="F782" s="7"/>
      <c r="G782" s="7"/>
      <c r="H782" s="69"/>
      <c r="I782" s="82"/>
      <c r="J782" s="82"/>
      <c r="K782" s="82"/>
      <c r="L782" s="69"/>
      <c r="M782" s="7"/>
      <c r="N782" s="7"/>
      <c r="O782" s="7"/>
      <c r="P782" s="7"/>
    </row>
    <row r="783" spans="1:16" ht="15.6" customHeight="1">
      <c r="A783" s="7"/>
      <c r="B783" s="7"/>
      <c r="C783" s="29"/>
      <c r="D783" s="7"/>
      <c r="E783" s="7"/>
      <c r="F783" s="7"/>
      <c r="G783" s="7"/>
      <c r="H783" s="69"/>
      <c r="I783" s="82"/>
      <c r="J783" s="82"/>
      <c r="K783" s="82"/>
      <c r="L783" s="69"/>
      <c r="M783" s="7"/>
      <c r="N783" s="7"/>
      <c r="O783" s="7"/>
      <c r="P783" s="7"/>
    </row>
    <row r="784" spans="1:16" ht="15.6" customHeight="1">
      <c r="A784" s="7"/>
      <c r="B784" s="7"/>
      <c r="C784" s="29"/>
      <c r="D784" s="7"/>
      <c r="E784" s="7"/>
      <c r="F784" s="7"/>
      <c r="G784" s="7"/>
      <c r="H784" s="69"/>
      <c r="I784" s="82"/>
      <c r="J784" s="82"/>
      <c r="K784" s="82"/>
      <c r="L784" s="69"/>
      <c r="M784" s="7"/>
      <c r="N784" s="7"/>
      <c r="O784" s="7"/>
      <c r="P784" s="7"/>
    </row>
    <row r="785" spans="1:16" ht="15.6" customHeight="1">
      <c r="A785" s="7"/>
      <c r="B785" s="7"/>
      <c r="C785" s="29"/>
      <c r="D785" s="7"/>
      <c r="E785" s="7"/>
      <c r="F785" s="7"/>
      <c r="G785" s="7"/>
      <c r="H785" s="69"/>
      <c r="I785" s="82"/>
      <c r="J785" s="82"/>
      <c r="K785" s="82"/>
      <c r="L785" s="69"/>
      <c r="M785" s="7"/>
      <c r="N785" s="7"/>
      <c r="O785" s="7"/>
      <c r="P785" s="7"/>
    </row>
    <row r="786" spans="1:16" ht="15.6" customHeight="1">
      <c r="A786" s="7"/>
      <c r="B786" s="7"/>
      <c r="C786" s="29"/>
      <c r="D786" s="7"/>
      <c r="E786" s="7"/>
      <c r="F786" s="7"/>
      <c r="G786" s="7"/>
      <c r="H786" s="69"/>
      <c r="I786" s="82"/>
      <c r="J786" s="82"/>
      <c r="K786" s="82"/>
      <c r="L786" s="69"/>
      <c r="M786" s="7"/>
      <c r="N786" s="7"/>
      <c r="O786" s="7"/>
      <c r="P786" s="7"/>
    </row>
    <row r="787" spans="1:16" ht="15.6" customHeight="1">
      <c r="A787" s="7"/>
      <c r="B787" s="7"/>
      <c r="C787" s="29"/>
      <c r="D787" s="7"/>
      <c r="E787" s="7"/>
      <c r="F787" s="7"/>
      <c r="G787" s="7"/>
      <c r="H787" s="69"/>
      <c r="I787" s="82"/>
      <c r="J787" s="82"/>
      <c r="K787" s="82"/>
      <c r="L787" s="69"/>
      <c r="M787" s="7"/>
      <c r="N787" s="7"/>
      <c r="O787" s="7"/>
      <c r="P787" s="7"/>
    </row>
    <row r="788" spans="1:16" ht="15.6" customHeight="1">
      <c r="A788" s="7"/>
      <c r="B788" s="7"/>
      <c r="C788" s="29"/>
      <c r="D788" s="7"/>
      <c r="E788" s="7"/>
      <c r="F788" s="7"/>
      <c r="G788" s="7"/>
      <c r="H788" s="69"/>
      <c r="I788" s="82"/>
      <c r="J788" s="82"/>
      <c r="K788" s="82"/>
      <c r="L788" s="69"/>
      <c r="M788" s="7"/>
      <c r="N788" s="7"/>
      <c r="O788" s="7"/>
      <c r="P788" s="7"/>
    </row>
    <row r="789" spans="1:16" ht="15.6" customHeight="1">
      <c r="A789" s="7"/>
      <c r="B789" s="7"/>
      <c r="C789" s="29"/>
      <c r="D789" s="7"/>
      <c r="E789" s="7"/>
      <c r="F789" s="7"/>
      <c r="G789" s="7"/>
      <c r="H789" s="69"/>
      <c r="I789" s="82"/>
      <c r="J789" s="82"/>
      <c r="K789" s="82"/>
      <c r="L789" s="69"/>
      <c r="M789" s="7"/>
      <c r="N789" s="7"/>
      <c r="O789" s="7"/>
      <c r="P789" s="7"/>
    </row>
    <row r="790" spans="1:16" ht="15.6" customHeight="1">
      <c r="A790" s="7"/>
      <c r="B790" s="7"/>
      <c r="C790" s="29"/>
      <c r="D790" s="7"/>
      <c r="E790" s="7"/>
      <c r="F790" s="7"/>
      <c r="G790" s="7"/>
      <c r="H790" s="69"/>
      <c r="I790" s="82"/>
      <c r="J790" s="82"/>
      <c r="K790" s="82"/>
      <c r="L790" s="69"/>
      <c r="M790" s="7"/>
      <c r="N790" s="7"/>
      <c r="O790" s="7"/>
      <c r="P790" s="7"/>
    </row>
    <row r="791" spans="1:16" ht="15.6" customHeight="1">
      <c r="A791" s="7"/>
      <c r="B791" s="7"/>
      <c r="C791" s="29"/>
      <c r="D791" s="7"/>
      <c r="E791" s="7"/>
      <c r="F791" s="7"/>
      <c r="G791" s="7"/>
      <c r="H791" s="69"/>
      <c r="I791" s="82"/>
      <c r="J791" s="82"/>
      <c r="K791" s="82"/>
      <c r="L791" s="69"/>
      <c r="M791" s="7"/>
      <c r="N791" s="7"/>
      <c r="O791" s="7"/>
      <c r="P791" s="7"/>
    </row>
    <row r="792" spans="1:16" ht="15.6" customHeight="1">
      <c r="A792" s="7"/>
      <c r="B792" s="7"/>
      <c r="C792" s="29"/>
      <c r="D792" s="7"/>
      <c r="E792" s="7"/>
      <c r="F792" s="7"/>
      <c r="G792" s="7"/>
      <c r="H792" s="69"/>
      <c r="I792" s="82"/>
      <c r="J792" s="82"/>
      <c r="K792" s="82"/>
      <c r="L792" s="69"/>
      <c r="M792" s="7"/>
      <c r="N792" s="7"/>
      <c r="O792" s="7"/>
      <c r="P792" s="7"/>
    </row>
    <row r="793" spans="1:16" ht="15.6" customHeight="1">
      <c r="A793" s="7"/>
      <c r="B793" s="7"/>
      <c r="C793" s="29"/>
      <c r="D793" s="7"/>
      <c r="E793" s="7"/>
      <c r="F793" s="7"/>
      <c r="G793" s="7"/>
      <c r="H793" s="69"/>
      <c r="I793" s="82"/>
      <c r="J793" s="82"/>
      <c r="K793" s="82"/>
      <c r="L793" s="69"/>
      <c r="M793" s="7"/>
      <c r="N793" s="7"/>
      <c r="O793" s="7"/>
      <c r="P793" s="7"/>
    </row>
    <row r="794" spans="1:16" ht="15.6" customHeight="1">
      <c r="A794" s="7"/>
      <c r="B794" s="7"/>
      <c r="C794" s="29"/>
      <c r="D794" s="7"/>
      <c r="E794" s="7"/>
      <c r="F794" s="7"/>
      <c r="G794" s="7"/>
      <c r="H794" s="69"/>
      <c r="I794" s="82"/>
      <c r="J794" s="82"/>
      <c r="K794" s="82"/>
      <c r="L794" s="69"/>
      <c r="M794" s="7"/>
      <c r="N794" s="7"/>
      <c r="O794" s="7"/>
      <c r="P794" s="7"/>
    </row>
    <row r="795" spans="1:16" ht="15.6" customHeight="1">
      <c r="A795" s="7"/>
      <c r="B795" s="7"/>
      <c r="C795" s="29"/>
      <c r="D795" s="7"/>
      <c r="E795" s="7"/>
      <c r="F795" s="7"/>
      <c r="G795" s="7"/>
      <c r="H795" s="69"/>
      <c r="I795" s="82"/>
      <c r="J795" s="82"/>
      <c r="K795" s="82"/>
      <c r="L795" s="69"/>
      <c r="M795" s="7"/>
      <c r="N795" s="7"/>
      <c r="O795" s="7"/>
      <c r="P795" s="7"/>
    </row>
    <row r="796" spans="1:16" ht="15.6" customHeight="1">
      <c r="A796" s="7"/>
      <c r="B796" s="7"/>
      <c r="C796" s="29"/>
      <c r="D796" s="7"/>
      <c r="E796" s="7"/>
      <c r="F796" s="7"/>
      <c r="G796" s="7"/>
      <c r="H796" s="69"/>
      <c r="I796" s="82"/>
      <c r="J796" s="82"/>
      <c r="K796" s="82"/>
      <c r="L796" s="69"/>
      <c r="M796" s="7"/>
      <c r="N796" s="7"/>
      <c r="O796" s="7"/>
      <c r="P796" s="7"/>
    </row>
    <row r="797" spans="1:16" ht="15.6" customHeight="1">
      <c r="A797" s="7"/>
      <c r="B797" s="7"/>
      <c r="C797" s="29"/>
      <c r="D797" s="7"/>
      <c r="E797" s="7"/>
      <c r="F797" s="7"/>
      <c r="G797" s="7"/>
      <c r="H797" s="69"/>
      <c r="I797" s="82"/>
      <c r="J797" s="82"/>
      <c r="K797" s="82"/>
      <c r="L797" s="69"/>
      <c r="M797" s="7"/>
      <c r="N797" s="7"/>
      <c r="O797" s="7"/>
      <c r="P797" s="7"/>
    </row>
    <row r="798" spans="1:16" ht="15.6" customHeight="1">
      <c r="A798" s="7"/>
      <c r="B798" s="7"/>
      <c r="C798" s="29"/>
      <c r="D798" s="7"/>
      <c r="E798" s="7"/>
      <c r="F798" s="7"/>
      <c r="G798" s="7"/>
      <c r="H798" s="69"/>
      <c r="I798" s="82"/>
      <c r="J798" s="82"/>
      <c r="K798" s="82"/>
      <c r="L798" s="69"/>
      <c r="M798" s="7"/>
      <c r="N798" s="7"/>
      <c r="O798" s="7"/>
      <c r="P798" s="7"/>
    </row>
    <row r="799" spans="1:16" ht="15.6" customHeight="1">
      <c r="A799" s="7"/>
      <c r="B799" s="7"/>
      <c r="C799" s="29"/>
      <c r="D799" s="7"/>
      <c r="E799" s="7"/>
      <c r="F799" s="7"/>
      <c r="G799" s="7"/>
      <c r="H799" s="69"/>
      <c r="I799" s="82"/>
      <c r="J799" s="82"/>
      <c r="K799" s="82"/>
      <c r="L799" s="69"/>
      <c r="M799" s="7"/>
      <c r="N799" s="7"/>
      <c r="O799" s="7"/>
      <c r="P799" s="7"/>
    </row>
    <row r="800" spans="1:16" ht="15.6" customHeight="1">
      <c r="A800" s="7"/>
      <c r="B800" s="7"/>
      <c r="C800" s="29"/>
      <c r="D800" s="7"/>
      <c r="E800" s="7"/>
      <c r="F800" s="7"/>
      <c r="G800" s="7"/>
      <c r="H800" s="69"/>
      <c r="I800" s="82"/>
      <c r="J800" s="82"/>
      <c r="K800" s="82"/>
      <c r="L800" s="69"/>
      <c r="M800" s="7"/>
      <c r="N800" s="7"/>
      <c r="O800" s="7"/>
      <c r="P800" s="7"/>
    </row>
    <row r="801" spans="1:16" ht="15.6" customHeight="1">
      <c r="A801" s="7"/>
      <c r="B801" s="7"/>
      <c r="C801" s="29"/>
      <c r="D801" s="7"/>
      <c r="E801" s="7"/>
      <c r="F801" s="7"/>
      <c r="G801" s="7"/>
      <c r="H801" s="69"/>
      <c r="I801" s="82"/>
      <c r="J801" s="82"/>
      <c r="K801" s="82"/>
      <c r="L801" s="69"/>
      <c r="M801" s="7"/>
      <c r="N801" s="7"/>
      <c r="O801" s="7"/>
      <c r="P801" s="7"/>
    </row>
    <row r="802" spans="1:16" ht="15.6" customHeight="1">
      <c r="A802" s="7"/>
      <c r="B802" s="7"/>
      <c r="C802" s="29"/>
      <c r="D802" s="7"/>
      <c r="E802" s="7"/>
      <c r="F802" s="7"/>
      <c r="G802" s="7"/>
      <c r="H802" s="69"/>
      <c r="I802" s="82"/>
      <c r="J802" s="82"/>
      <c r="K802" s="82"/>
      <c r="L802" s="69"/>
      <c r="M802" s="7"/>
      <c r="N802" s="7"/>
      <c r="O802" s="7"/>
      <c r="P802" s="7"/>
    </row>
    <row r="803" spans="1:16" ht="15.6" customHeight="1">
      <c r="A803" s="7"/>
      <c r="B803" s="7"/>
      <c r="C803" s="29"/>
      <c r="D803" s="7"/>
      <c r="E803" s="7"/>
      <c r="F803" s="7"/>
      <c r="G803" s="7"/>
      <c r="H803" s="69"/>
      <c r="I803" s="82"/>
      <c r="J803" s="82"/>
      <c r="K803" s="82"/>
      <c r="L803" s="69"/>
      <c r="M803" s="7"/>
      <c r="N803" s="7"/>
      <c r="O803" s="7"/>
      <c r="P803" s="7"/>
    </row>
    <row r="804" spans="1:16" ht="15.6" customHeight="1">
      <c r="A804" s="7"/>
      <c r="B804" s="7"/>
      <c r="C804" s="29"/>
      <c r="D804" s="7"/>
      <c r="E804" s="7"/>
      <c r="F804" s="7"/>
      <c r="G804" s="7"/>
      <c r="H804" s="69"/>
      <c r="I804" s="82"/>
      <c r="J804" s="82"/>
      <c r="K804" s="82"/>
      <c r="L804" s="69"/>
      <c r="M804" s="7"/>
      <c r="N804" s="7"/>
      <c r="O804" s="7"/>
      <c r="P804" s="7"/>
    </row>
    <row r="805" spans="1:16" ht="15.6" customHeight="1">
      <c r="A805" s="7"/>
      <c r="B805" s="7"/>
      <c r="C805" s="29"/>
      <c r="D805" s="7"/>
      <c r="E805" s="7"/>
      <c r="F805" s="7"/>
      <c r="G805" s="7"/>
      <c r="H805" s="69"/>
      <c r="I805" s="82"/>
      <c r="J805" s="82"/>
      <c r="K805" s="82"/>
      <c r="L805" s="69"/>
      <c r="M805" s="7"/>
      <c r="N805" s="7"/>
      <c r="O805" s="7"/>
      <c r="P805" s="7"/>
    </row>
    <row r="806" spans="1:16" ht="15.6" customHeight="1">
      <c r="A806" s="7"/>
      <c r="B806" s="7"/>
      <c r="C806" s="29"/>
      <c r="D806" s="7"/>
      <c r="E806" s="7"/>
      <c r="F806" s="7"/>
      <c r="G806" s="7"/>
      <c r="H806" s="69"/>
      <c r="I806" s="82"/>
      <c r="J806" s="82"/>
      <c r="K806" s="82"/>
      <c r="L806" s="69"/>
      <c r="M806" s="7"/>
      <c r="N806" s="7"/>
      <c r="O806" s="7"/>
      <c r="P806" s="7"/>
    </row>
    <row r="807" spans="1:16" ht="15.6" customHeight="1">
      <c r="A807" s="7"/>
      <c r="B807" s="7"/>
      <c r="C807" s="29"/>
      <c r="D807" s="7"/>
      <c r="E807" s="7"/>
      <c r="F807" s="7"/>
      <c r="G807" s="7"/>
      <c r="H807" s="69"/>
      <c r="I807" s="82"/>
      <c r="J807" s="82"/>
      <c r="K807" s="82"/>
      <c r="L807" s="69"/>
      <c r="M807" s="7"/>
      <c r="N807" s="7"/>
      <c r="O807" s="7"/>
      <c r="P807" s="7"/>
    </row>
    <row r="808" spans="1:16" ht="15.6" customHeight="1">
      <c r="A808" s="7"/>
      <c r="B808" s="7"/>
      <c r="C808" s="29"/>
      <c r="D808" s="7"/>
      <c r="E808" s="7"/>
      <c r="F808" s="7"/>
      <c r="G808" s="7"/>
      <c r="H808" s="69"/>
      <c r="I808" s="82"/>
      <c r="J808" s="82"/>
      <c r="K808" s="82"/>
      <c r="L808" s="69"/>
      <c r="M808" s="7"/>
      <c r="N808" s="7"/>
      <c r="O808" s="7"/>
      <c r="P808" s="7"/>
    </row>
    <row r="809" spans="1:16" ht="15.6" customHeight="1">
      <c r="A809" s="7"/>
      <c r="B809" s="7"/>
      <c r="C809" s="29"/>
      <c r="D809" s="7"/>
      <c r="E809" s="7"/>
      <c r="F809" s="7"/>
      <c r="G809" s="7"/>
      <c r="H809" s="69"/>
      <c r="I809" s="82"/>
      <c r="J809" s="82"/>
      <c r="K809" s="82"/>
      <c r="L809" s="69"/>
      <c r="M809" s="7"/>
      <c r="N809" s="7"/>
      <c r="O809" s="7"/>
      <c r="P809" s="7"/>
    </row>
    <row r="810" spans="1:16" ht="15.6" customHeight="1">
      <c r="A810" s="7"/>
      <c r="B810" s="7"/>
      <c r="C810" s="29"/>
      <c r="D810" s="7"/>
      <c r="E810" s="7"/>
      <c r="F810" s="7"/>
      <c r="G810" s="7"/>
      <c r="H810" s="69"/>
      <c r="I810" s="82"/>
      <c r="J810" s="82"/>
      <c r="K810" s="82"/>
      <c r="L810" s="69"/>
      <c r="M810" s="7"/>
      <c r="N810" s="7"/>
      <c r="O810" s="7"/>
      <c r="P810" s="7"/>
    </row>
    <row r="811" spans="1:16" ht="15.6" customHeight="1">
      <c r="A811" s="7"/>
      <c r="B811" s="7"/>
      <c r="C811" s="29"/>
      <c r="D811" s="7"/>
      <c r="E811" s="7"/>
      <c r="F811" s="7"/>
      <c r="G811" s="7"/>
      <c r="H811" s="69"/>
      <c r="I811" s="82"/>
      <c r="J811" s="82"/>
      <c r="K811" s="82"/>
      <c r="L811" s="69"/>
      <c r="M811" s="7"/>
      <c r="N811" s="7"/>
      <c r="O811" s="7"/>
      <c r="P811" s="7"/>
    </row>
    <row r="812" spans="1:16" ht="15.6" customHeight="1">
      <c r="A812" s="7"/>
      <c r="B812" s="7"/>
      <c r="C812" s="29"/>
      <c r="D812" s="7"/>
      <c r="E812" s="7"/>
      <c r="F812" s="7"/>
      <c r="G812" s="7"/>
      <c r="H812" s="69"/>
      <c r="I812" s="82"/>
      <c r="J812" s="82"/>
      <c r="K812" s="82"/>
      <c r="L812" s="69"/>
      <c r="M812" s="7"/>
      <c r="N812" s="7"/>
      <c r="O812" s="7"/>
      <c r="P812" s="7"/>
    </row>
    <row r="813" spans="1:16" ht="15.6" customHeight="1">
      <c r="A813" s="7"/>
      <c r="B813" s="7"/>
      <c r="C813" s="29"/>
      <c r="D813" s="7"/>
      <c r="E813" s="7"/>
      <c r="F813" s="7"/>
      <c r="G813" s="7"/>
      <c r="H813" s="69"/>
      <c r="I813" s="82"/>
      <c r="J813" s="82"/>
      <c r="K813" s="82"/>
      <c r="L813" s="69"/>
      <c r="M813" s="7"/>
      <c r="N813" s="7"/>
      <c r="O813" s="7"/>
      <c r="P813" s="7"/>
    </row>
    <row r="814" spans="1:16" ht="15.6" customHeight="1">
      <c r="A814" s="7"/>
      <c r="B814" s="7"/>
      <c r="C814" s="29"/>
      <c r="D814" s="7"/>
      <c r="E814" s="7"/>
      <c r="F814" s="7"/>
      <c r="G814" s="7"/>
      <c r="H814" s="69"/>
      <c r="I814" s="82"/>
      <c r="J814" s="82"/>
      <c r="K814" s="82"/>
      <c r="L814" s="69"/>
      <c r="M814" s="7"/>
      <c r="N814" s="7"/>
      <c r="O814" s="7"/>
      <c r="P814" s="7"/>
    </row>
    <row r="815" spans="1:16" ht="15.6" customHeight="1">
      <c r="A815" s="7"/>
      <c r="B815" s="7"/>
      <c r="C815" s="29"/>
      <c r="D815" s="7"/>
      <c r="E815" s="7"/>
      <c r="F815" s="7"/>
      <c r="G815" s="7"/>
      <c r="H815" s="69"/>
      <c r="I815" s="82"/>
      <c r="J815" s="82"/>
      <c r="K815" s="82"/>
      <c r="L815" s="69"/>
      <c r="M815" s="7"/>
      <c r="N815" s="7"/>
      <c r="O815" s="7"/>
      <c r="P815" s="7"/>
    </row>
    <row r="816" spans="1:16" ht="15.6" customHeight="1">
      <c r="A816" s="7"/>
      <c r="B816" s="7"/>
      <c r="C816" s="29"/>
      <c r="D816" s="7"/>
      <c r="E816" s="7"/>
      <c r="F816" s="7"/>
      <c r="G816" s="7"/>
      <c r="H816" s="69"/>
      <c r="I816" s="82"/>
      <c r="J816" s="82"/>
      <c r="K816" s="82"/>
      <c r="L816" s="69"/>
      <c r="M816" s="7"/>
      <c r="N816" s="7"/>
      <c r="O816" s="7"/>
      <c r="P816" s="7"/>
    </row>
    <row r="817" spans="1:16" ht="15.6" customHeight="1">
      <c r="A817" s="7"/>
      <c r="B817" s="7"/>
      <c r="C817" s="29"/>
      <c r="D817" s="7"/>
      <c r="E817" s="7"/>
      <c r="F817" s="7"/>
      <c r="G817" s="7"/>
      <c r="H817" s="69"/>
      <c r="I817" s="82"/>
      <c r="J817" s="82"/>
      <c r="K817" s="82"/>
      <c r="L817" s="69"/>
      <c r="M817" s="7"/>
      <c r="N817" s="7"/>
      <c r="O817" s="7"/>
      <c r="P817" s="7"/>
    </row>
    <row r="818" spans="1:16" ht="15.6" customHeight="1">
      <c r="A818" s="7"/>
      <c r="B818" s="7"/>
      <c r="C818" s="29"/>
      <c r="D818" s="7"/>
      <c r="E818" s="7"/>
      <c r="F818" s="7"/>
      <c r="G818" s="7"/>
      <c r="H818" s="69"/>
      <c r="I818" s="82"/>
      <c r="J818" s="82"/>
      <c r="K818" s="82"/>
      <c r="L818" s="69"/>
      <c r="M818" s="7"/>
      <c r="N818" s="7"/>
      <c r="O818" s="7"/>
      <c r="P818" s="7"/>
    </row>
    <row r="819" spans="1:16" ht="15.6" customHeight="1">
      <c r="A819" s="7"/>
      <c r="B819" s="7"/>
      <c r="C819" s="29"/>
      <c r="D819" s="7"/>
      <c r="E819" s="7"/>
      <c r="F819" s="7"/>
      <c r="G819" s="7"/>
      <c r="H819" s="69"/>
      <c r="I819" s="82"/>
      <c r="J819" s="82"/>
      <c r="K819" s="82"/>
      <c r="L819" s="69"/>
      <c r="M819" s="7"/>
      <c r="N819" s="7"/>
      <c r="O819" s="7"/>
      <c r="P819" s="7"/>
    </row>
    <row r="820" spans="1:16" ht="15.6" customHeight="1">
      <c r="A820" s="7"/>
      <c r="B820" s="7"/>
      <c r="C820" s="29"/>
      <c r="D820" s="7"/>
      <c r="E820" s="7"/>
      <c r="F820" s="7"/>
      <c r="G820" s="7"/>
      <c r="H820" s="69"/>
      <c r="I820" s="82"/>
      <c r="J820" s="82"/>
      <c r="K820" s="82"/>
      <c r="L820" s="69"/>
      <c r="M820" s="7"/>
      <c r="N820" s="7"/>
      <c r="O820" s="7"/>
      <c r="P820" s="7"/>
    </row>
    <row r="821" spans="1:16" ht="15.6" customHeight="1">
      <c r="A821" s="7"/>
      <c r="B821" s="7"/>
      <c r="C821" s="29"/>
      <c r="D821" s="7"/>
      <c r="E821" s="7"/>
      <c r="F821" s="7"/>
      <c r="G821" s="7"/>
      <c r="H821" s="69"/>
      <c r="I821" s="82"/>
      <c r="J821" s="82"/>
      <c r="K821" s="82"/>
      <c r="L821" s="69"/>
      <c r="M821" s="7"/>
      <c r="N821" s="7"/>
      <c r="O821" s="7"/>
      <c r="P821" s="7"/>
    </row>
    <row r="822" spans="1:16" ht="15.6" customHeight="1">
      <c r="A822" s="7"/>
      <c r="B822" s="7"/>
      <c r="C822" s="29"/>
      <c r="D822" s="7"/>
      <c r="E822" s="7"/>
      <c r="F822" s="7"/>
      <c r="G822" s="7"/>
      <c r="H822" s="69"/>
      <c r="I822" s="82"/>
      <c r="J822" s="82"/>
      <c r="K822" s="82"/>
      <c r="L822" s="69"/>
      <c r="M822" s="7"/>
      <c r="N822" s="7"/>
      <c r="O822" s="7"/>
      <c r="P822" s="7"/>
    </row>
    <row r="823" spans="1:16" ht="15.6" customHeight="1">
      <c r="A823" s="7"/>
      <c r="B823" s="7"/>
      <c r="C823" s="29"/>
      <c r="D823" s="7"/>
      <c r="E823" s="7"/>
      <c r="F823" s="7"/>
      <c r="G823" s="7"/>
      <c r="H823" s="69"/>
      <c r="I823" s="82"/>
      <c r="J823" s="82"/>
      <c r="K823" s="82"/>
      <c r="L823" s="69"/>
      <c r="M823" s="7"/>
      <c r="N823" s="7"/>
      <c r="O823" s="7"/>
      <c r="P823" s="7"/>
    </row>
    <row r="824" spans="1:16" ht="15.6" customHeight="1">
      <c r="A824" s="7"/>
      <c r="B824" s="7"/>
      <c r="C824" s="29"/>
      <c r="D824" s="7"/>
      <c r="E824" s="7"/>
      <c r="F824" s="7"/>
      <c r="G824" s="7"/>
      <c r="H824" s="69"/>
      <c r="I824" s="82"/>
      <c r="J824" s="82"/>
      <c r="K824" s="82"/>
      <c r="L824" s="69"/>
      <c r="M824" s="7"/>
      <c r="N824" s="7"/>
      <c r="O824" s="7"/>
      <c r="P824" s="7"/>
    </row>
    <row r="825" spans="1:16" ht="15.6" customHeight="1">
      <c r="A825" s="7"/>
      <c r="B825" s="7"/>
      <c r="C825" s="29"/>
      <c r="D825" s="7"/>
      <c r="E825" s="7"/>
      <c r="F825" s="7"/>
      <c r="G825" s="7"/>
      <c r="H825" s="69"/>
      <c r="I825" s="82"/>
      <c r="J825" s="82"/>
      <c r="K825" s="82"/>
      <c r="L825" s="69"/>
      <c r="M825" s="7"/>
      <c r="N825" s="7"/>
      <c r="O825" s="7"/>
      <c r="P825" s="7"/>
    </row>
    <row r="826" spans="1:16" ht="15.6" customHeight="1">
      <c r="A826" s="7"/>
      <c r="B826" s="7"/>
      <c r="C826" s="29"/>
      <c r="D826" s="7"/>
      <c r="E826" s="7"/>
      <c r="F826" s="7"/>
      <c r="G826" s="7"/>
      <c r="H826" s="69"/>
      <c r="I826" s="82"/>
      <c r="J826" s="82"/>
      <c r="K826" s="82"/>
      <c r="L826" s="69"/>
      <c r="M826" s="7"/>
      <c r="N826" s="7"/>
      <c r="O826" s="7"/>
      <c r="P826" s="7"/>
    </row>
    <row r="827" spans="1:16" ht="15.6" customHeight="1">
      <c r="A827" s="7"/>
      <c r="B827" s="7"/>
      <c r="C827" s="29"/>
      <c r="D827" s="7"/>
      <c r="E827" s="7"/>
      <c r="F827" s="7"/>
      <c r="G827" s="7"/>
      <c r="H827" s="69"/>
      <c r="I827" s="82"/>
      <c r="J827" s="82"/>
      <c r="K827" s="82"/>
      <c r="L827" s="69"/>
      <c r="M827" s="7"/>
      <c r="N827" s="7"/>
      <c r="O827" s="7"/>
      <c r="P827" s="7"/>
    </row>
    <row r="828" spans="1:16" ht="15.6" customHeight="1">
      <c r="A828" s="7"/>
      <c r="B828" s="7"/>
      <c r="C828" s="29"/>
      <c r="D828" s="7"/>
      <c r="E828" s="7"/>
      <c r="F828" s="7"/>
      <c r="G828" s="7"/>
      <c r="H828" s="69"/>
      <c r="I828" s="82"/>
      <c r="J828" s="82"/>
      <c r="K828" s="82"/>
      <c r="L828" s="69"/>
      <c r="M828" s="7"/>
      <c r="N828" s="7"/>
      <c r="O828" s="7"/>
      <c r="P828" s="7"/>
    </row>
    <row r="829" spans="1:16" ht="15.6" customHeight="1">
      <c r="A829" s="7"/>
      <c r="B829" s="7"/>
      <c r="C829" s="29"/>
      <c r="D829" s="7"/>
      <c r="E829" s="7"/>
      <c r="F829" s="7"/>
      <c r="G829" s="7"/>
      <c r="H829" s="69"/>
      <c r="I829" s="82"/>
      <c r="J829" s="82"/>
      <c r="K829" s="82"/>
      <c r="L829" s="69"/>
      <c r="M829" s="7"/>
      <c r="N829" s="7"/>
      <c r="O829" s="7"/>
      <c r="P829" s="7"/>
    </row>
    <row r="830" spans="1:16" ht="15.6" customHeight="1">
      <c r="A830" s="7"/>
      <c r="B830" s="7"/>
      <c r="C830" s="29"/>
      <c r="D830" s="7"/>
      <c r="E830" s="7"/>
      <c r="F830" s="7"/>
      <c r="G830" s="7"/>
      <c r="H830" s="69"/>
      <c r="I830" s="82"/>
      <c r="J830" s="82"/>
      <c r="K830" s="82"/>
      <c r="L830" s="69"/>
      <c r="M830" s="7"/>
      <c r="N830" s="7"/>
      <c r="O830" s="7"/>
      <c r="P830" s="7"/>
    </row>
    <row r="831" spans="1:16" ht="15.6" customHeight="1">
      <c r="A831" s="7"/>
      <c r="B831" s="7"/>
      <c r="C831" s="29"/>
      <c r="D831" s="7"/>
      <c r="E831" s="7"/>
      <c r="F831" s="7"/>
      <c r="G831" s="7"/>
      <c r="H831" s="69"/>
      <c r="I831" s="82"/>
      <c r="J831" s="82"/>
      <c r="K831" s="82"/>
      <c r="L831" s="69"/>
      <c r="M831" s="7"/>
      <c r="N831" s="7"/>
      <c r="O831" s="7"/>
      <c r="P831" s="7"/>
    </row>
    <row r="832" spans="1:16" ht="15.6" customHeight="1">
      <c r="A832" s="7"/>
      <c r="B832" s="7"/>
      <c r="C832" s="29"/>
      <c r="D832" s="7"/>
      <c r="E832" s="7"/>
      <c r="F832" s="7"/>
      <c r="G832" s="7"/>
      <c r="H832" s="69"/>
      <c r="I832" s="82"/>
      <c r="J832" s="82"/>
      <c r="K832" s="82"/>
      <c r="L832" s="69"/>
      <c r="M832" s="7"/>
      <c r="N832" s="7"/>
      <c r="O832" s="7"/>
      <c r="P832" s="7"/>
    </row>
    <row r="833" spans="1:16" ht="15.6" customHeight="1">
      <c r="A833" s="7"/>
      <c r="B833" s="7"/>
      <c r="C833" s="29"/>
      <c r="D833" s="7"/>
      <c r="E833" s="7"/>
      <c r="F833" s="7"/>
      <c r="G833" s="7"/>
      <c r="H833" s="69"/>
      <c r="I833" s="82"/>
      <c r="J833" s="82"/>
      <c r="K833" s="82"/>
      <c r="L833" s="69"/>
      <c r="M833" s="7"/>
      <c r="N833" s="7"/>
      <c r="O833" s="7"/>
      <c r="P833" s="7"/>
    </row>
    <row r="834" spans="1:16" ht="15.6" customHeight="1">
      <c r="A834" s="7"/>
      <c r="B834" s="7"/>
      <c r="C834" s="29"/>
      <c r="D834" s="7"/>
      <c r="E834" s="7"/>
      <c r="F834" s="7"/>
      <c r="G834" s="7"/>
      <c r="H834" s="69"/>
      <c r="I834" s="82"/>
      <c r="J834" s="82"/>
      <c r="K834" s="82"/>
      <c r="L834" s="69"/>
      <c r="M834" s="7"/>
      <c r="N834" s="7"/>
      <c r="O834" s="7"/>
      <c r="P834" s="7"/>
    </row>
    <row r="835" spans="1:16" ht="15.6" customHeight="1">
      <c r="A835" s="7"/>
      <c r="B835" s="7"/>
      <c r="C835" s="29"/>
      <c r="D835" s="7"/>
      <c r="E835" s="7"/>
      <c r="F835" s="7"/>
      <c r="G835" s="7"/>
      <c r="H835" s="69"/>
      <c r="I835" s="82"/>
      <c r="J835" s="82"/>
      <c r="K835" s="82"/>
      <c r="L835" s="69"/>
      <c r="M835" s="7"/>
      <c r="N835" s="7"/>
      <c r="O835" s="7"/>
      <c r="P835" s="7"/>
    </row>
    <row r="836" spans="1:16" ht="15.6" customHeight="1">
      <c r="A836" s="7"/>
      <c r="B836" s="7"/>
      <c r="C836" s="29"/>
      <c r="D836" s="7"/>
      <c r="E836" s="7"/>
      <c r="F836" s="7"/>
      <c r="G836" s="7"/>
      <c r="H836" s="69"/>
      <c r="I836" s="82"/>
      <c r="J836" s="82"/>
      <c r="K836" s="82"/>
      <c r="L836" s="69"/>
      <c r="M836" s="7"/>
      <c r="N836" s="7"/>
      <c r="O836" s="7"/>
      <c r="P836" s="7"/>
    </row>
    <row r="837" spans="1:16" ht="15.6" customHeight="1">
      <c r="A837" s="7"/>
      <c r="B837" s="7"/>
      <c r="C837" s="29"/>
      <c r="D837" s="7"/>
      <c r="E837" s="7"/>
      <c r="F837" s="7"/>
      <c r="G837" s="7"/>
      <c r="H837" s="69"/>
      <c r="I837" s="82"/>
      <c r="J837" s="82"/>
      <c r="K837" s="82"/>
      <c r="L837" s="69"/>
      <c r="M837" s="7"/>
      <c r="N837" s="7"/>
      <c r="O837" s="7"/>
      <c r="P837" s="7"/>
    </row>
    <row r="838" spans="1:16" ht="15.6" customHeight="1">
      <c r="A838" s="7"/>
      <c r="B838" s="7"/>
      <c r="C838" s="29"/>
      <c r="D838" s="7"/>
      <c r="E838" s="7"/>
      <c r="F838" s="7"/>
      <c r="G838" s="7"/>
      <c r="H838" s="69"/>
      <c r="I838" s="82"/>
      <c r="J838" s="82"/>
      <c r="K838" s="82"/>
      <c r="L838" s="69"/>
      <c r="M838" s="7"/>
      <c r="N838" s="7"/>
      <c r="O838" s="7"/>
      <c r="P838" s="7"/>
    </row>
    <row r="839" spans="1:16" ht="15.6" customHeight="1">
      <c r="A839" s="7"/>
      <c r="B839" s="7"/>
      <c r="C839" s="29"/>
      <c r="D839" s="7"/>
      <c r="E839" s="7"/>
      <c r="F839" s="7"/>
      <c r="G839" s="7"/>
      <c r="H839" s="69"/>
      <c r="I839" s="82"/>
      <c r="J839" s="82"/>
      <c r="K839" s="82"/>
      <c r="L839" s="69"/>
      <c r="M839" s="7"/>
      <c r="N839" s="7"/>
      <c r="O839" s="7"/>
      <c r="P839" s="7"/>
    </row>
    <row r="840" spans="1:16" ht="15.6" customHeight="1">
      <c r="A840" s="7"/>
      <c r="B840" s="7"/>
      <c r="C840" s="29"/>
      <c r="D840" s="7"/>
      <c r="E840" s="7"/>
      <c r="F840" s="7"/>
      <c r="G840" s="7"/>
      <c r="H840" s="69"/>
      <c r="I840" s="82"/>
      <c r="J840" s="82"/>
      <c r="K840" s="82"/>
      <c r="L840" s="69"/>
      <c r="M840" s="7"/>
      <c r="N840" s="7"/>
      <c r="O840" s="7"/>
      <c r="P840" s="7"/>
    </row>
    <row r="841" spans="1:16" ht="15.6" customHeight="1">
      <c r="A841" s="7"/>
      <c r="B841" s="7"/>
      <c r="C841" s="29"/>
      <c r="D841" s="7"/>
      <c r="E841" s="7"/>
      <c r="F841" s="7"/>
      <c r="G841" s="7"/>
      <c r="H841" s="69"/>
      <c r="I841" s="82"/>
      <c r="J841" s="82"/>
      <c r="K841" s="82"/>
      <c r="L841" s="69"/>
      <c r="M841" s="7"/>
      <c r="N841" s="7"/>
      <c r="O841" s="7"/>
      <c r="P841" s="7"/>
    </row>
    <row r="842" spans="1:16" ht="15.6" customHeight="1">
      <c r="A842" s="7"/>
      <c r="B842" s="7"/>
      <c r="C842" s="29"/>
      <c r="D842" s="7"/>
      <c r="E842" s="7"/>
      <c r="F842" s="7"/>
      <c r="G842" s="7"/>
      <c r="H842" s="69"/>
      <c r="I842" s="82"/>
      <c r="J842" s="82"/>
      <c r="K842" s="82"/>
      <c r="L842" s="69"/>
      <c r="M842" s="7"/>
      <c r="N842" s="7"/>
      <c r="O842" s="7"/>
      <c r="P842" s="7"/>
    </row>
    <row r="843" spans="1:16" ht="15.6" customHeight="1">
      <c r="A843" s="7"/>
      <c r="B843" s="7"/>
      <c r="C843" s="29"/>
      <c r="D843" s="7"/>
      <c r="E843" s="7"/>
      <c r="F843" s="7"/>
      <c r="G843" s="7"/>
      <c r="H843" s="69"/>
      <c r="I843" s="82"/>
      <c r="J843" s="82"/>
      <c r="K843" s="82"/>
      <c r="L843" s="69"/>
      <c r="M843" s="7"/>
      <c r="N843" s="7"/>
      <c r="O843" s="7"/>
      <c r="P843" s="7"/>
    </row>
    <row r="844" spans="1:16" ht="15.6" customHeight="1">
      <c r="A844" s="7"/>
      <c r="B844" s="7"/>
      <c r="C844" s="29"/>
      <c r="D844" s="7"/>
      <c r="E844" s="7"/>
      <c r="F844" s="7"/>
      <c r="G844" s="7"/>
      <c r="H844" s="69"/>
      <c r="I844" s="82"/>
      <c r="J844" s="82"/>
      <c r="K844" s="82"/>
      <c r="L844" s="69"/>
      <c r="M844" s="7"/>
      <c r="N844" s="7"/>
      <c r="O844" s="7"/>
      <c r="P844" s="7"/>
    </row>
    <row r="845" spans="1:16" ht="15.6" customHeight="1">
      <c r="A845" s="7"/>
      <c r="B845" s="7"/>
      <c r="C845" s="29"/>
      <c r="D845" s="7"/>
      <c r="E845" s="7"/>
      <c r="F845" s="7"/>
      <c r="G845" s="7"/>
      <c r="H845" s="69"/>
      <c r="I845" s="82"/>
      <c r="J845" s="82"/>
      <c r="K845" s="82"/>
      <c r="L845" s="69"/>
      <c r="M845" s="7"/>
      <c r="N845" s="7"/>
      <c r="O845" s="7"/>
      <c r="P845" s="7"/>
    </row>
    <row r="846" spans="1:16" ht="15.6" customHeight="1">
      <c r="A846" s="7"/>
      <c r="B846" s="7"/>
      <c r="C846" s="29"/>
      <c r="D846" s="7"/>
      <c r="E846" s="7"/>
      <c r="F846" s="7"/>
      <c r="G846" s="7"/>
      <c r="H846" s="69"/>
      <c r="I846" s="82"/>
      <c r="J846" s="82"/>
      <c r="K846" s="82"/>
      <c r="L846" s="69"/>
      <c r="M846" s="7"/>
      <c r="N846" s="7"/>
      <c r="O846" s="7"/>
      <c r="P846" s="7"/>
    </row>
    <row r="847" spans="1:16" ht="15.6" customHeight="1">
      <c r="A847" s="7"/>
      <c r="B847" s="7"/>
      <c r="C847" s="29"/>
      <c r="D847" s="7"/>
      <c r="E847" s="7"/>
      <c r="F847" s="7"/>
      <c r="G847" s="7"/>
      <c r="H847" s="69"/>
      <c r="I847" s="82"/>
      <c r="J847" s="82"/>
      <c r="K847" s="82"/>
      <c r="L847" s="69"/>
      <c r="M847" s="7"/>
      <c r="N847" s="7"/>
      <c r="O847" s="7"/>
      <c r="P847" s="7"/>
    </row>
    <row r="848" spans="1:16" ht="15.6" customHeight="1">
      <c r="A848" s="7"/>
      <c r="B848" s="7"/>
      <c r="C848" s="29"/>
      <c r="D848" s="7"/>
      <c r="E848" s="7"/>
      <c r="F848" s="7"/>
      <c r="G848" s="7"/>
      <c r="H848" s="69"/>
      <c r="I848" s="82"/>
      <c r="J848" s="82"/>
      <c r="K848" s="82"/>
      <c r="L848" s="69"/>
      <c r="M848" s="7"/>
      <c r="N848" s="7"/>
      <c r="O848" s="7"/>
      <c r="P848" s="7"/>
    </row>
    <row r="849" spans="1:16" ht="15.6" customHeight="1">
      <c r="A849" s="7"/>
      <c r="B849" s="7"/>
      <c r="C849" s="29"/>
      <c r="D849" s="7"/>
      <c r="E849" s="7"/>
      <c r="F849" s="7"/>
      <c r="G849" s="7"/>
      <c r="H849" s="69"/>
      <c r="I849" s="82"/>
      <c r="J849" s="82"/>
      <c r="K849" s="82"/>
      <c r="L849" s="69"/>
      <c r="M849" s="7"/>
      <c r="N849" s="7"/>
      <c r="O849" s="7"/>
      <c r="P849" s="7"/>
    </row>
    <row r="850" spans="1:16" ht="15.6" customHeight="1">
      <c r="A850" s="7"/>
      <c r="B850" s="7"/>
      <c r="C850" s="29"/>
      <c r="D850" s="7"/>
      <c r="E850" s="7"/>
      <c r="F850" s="7"/>
      <c r="G850" s="7"/>
      <c r="H850" s="69"/>
      <c r="I850" s="82"/>
      <c r="J850" s="82"/>
      <c r="K850" s="82"/>
      <c r="L850" s="69"/>
      <c r="M850" s="7"/>
      <c r="N850" s="7"/>
      <c r="O850" s="7"/>
      <c r="P850" s="7"/>
    </row>
    <row r="851" spans="1:16" ht="15.6" customHeight="1">
      <c r="A851" s="7"/>
      <c r="B851" s="7"/>
      <c r="C851" s="29"/>
      <c r="D851" s="7"/>
      <c r="E851" s="7"/>
      <c r="F851" s="7"/>
      <c r="G851" s="7"/>
      <c r="H851" s="69"/>
      <c r="I851" s="82"/>
      <c r="J851" s="82"/>
      <c r="K851" s="82"/>
      <c r="L851" s="69"/>
      <c r="M851" s="7"/>
      <c r="N851" s="7"/>
      <c r="O851" s="7"/>
      <c r="P851" s="7"/>
    </row>
    <row r="852" spans="1:16" ht="15.6" customHeight="1">
      <c r="A852" s="7"/>
      <c r="B852" s="7"/>
      <c r="C852" s="29"/>
      <c r="D852" s="7"/>
      <c r="E852" s="7"/>
      <c r="F852" s="7"/>
      <c r="G852" s="7"/>
      <c r="H852" s="69"/>
      <c r="I852" s="82"/>
      <c r="J852" s="82"/>
      <c r="K852" s="82"/>
      <c r="L852" s="69"/>
      <c r="M852" s="7"/>
      <c r="N852" s="7"/>
      <c r="O852" s="7"/>
      <c r="P852" s="7"/>
    </row>
    <row r="853" spans="1:16" ht="15.6" customHeight="1">
      <c r="A853" s="7"/>
      <c r="B853" s="7"/>
      <c r="C853" s="29"/>
      <c r="D853" s="7"/>
      <c r="E853" s="7"/>
      <c r="F853" s="7"/>
      <c r="G853" s="7"/>
      <c r="H853" s="69"/>
      <c r="I853" s="82"/>
      <c r="J853" s="82"/>
      <c r="K853" s="82"/>
      <c r="L853" s="69"/>
      <c r="M853" s="7"/>
      <c r="N853" s="7"/>
      <c r="O853" s="7"/>
      <c r="P853" s="7"/>
    </row>
    <row r="854" spans="1:16" ht="15.6" customHeight="1">
      <c r="A854" s="7"/>
      <c r="B854" s="7"/>
      <c r="C854" s="29"/>
      <c r="D854" s="7"/>
      <c r="E854" s="7"/>
      <c r="F854" s="7"/>
      <c r="G854" s="7"/>
      <c r="H854" s="69"/>
      <c r="I854" s="82"/>
      <c r="J854" s="82"/>
      <c r="K854" s="82"/>
      <c r="L854" s="69"/>
      <c r="M854" s="7"/>
      <c r="N854" s="7"/>
      <c r="O854" s="7"/>
      <c r="P854" s="7"/>
    </row>
    <row r="855" spans="1:16" ht="15.6" customHeight="1">
      <c r="A855" s="7"/>
      <c r="B855" s="7"/>
      <c r="C855" s="29"/>
      <c r="D855" s="7"/>
      <c r="E855" s="7"/>
      <c r="F855" s="7"/>
      <c r="G855" s="7"/>
      <c r="H855" s="69"/>
      <c r="I855" s="82"/>
      <c r="J855" s="82"/>
      <c r="K855" s="82"/>
      <c r="L855" s="69"/>
      <c r="M855" s="7"/>
      <c r="N855" s="7"/>
      <c r="O855" s="7"/>
      <c r="P855" s="7"/>
    </row>
    <row r="856" spans="1:16" ht="15.6" customHeight="1">
      <c r="A856" s="7"/>
      <c r="B856" s="7"/>
      <c r="C856" s="29"/>
      <c r="D856" s="7"/>
      <c r="E856" s="7"/>
      <c r="F856" s="7"/>
      <c r="G856" s="7"/>
      <c r="H856" s="69"/>
      <c r="I856" s="82"/>
      <c r="J856" s="82"/>
      <c r="K856" s="82"/>
      <c r="L856" s="69"/>
      <c r="M856" s="7"/>
      <c r="N856" s="7"/>
      <c r="O856" s="7"/>
      <c r="P856" s="7"/>
    </row>
    <row r="857" spans="1:16" ht="15.6" customHeight="1">
      <c r="A857" s="7"/>
      <c r="B857" s="7"/>
      <c r="C857" s="29"/>
      <c r="D857" s="7"/>
      <c r="E857" s="7"/>
      <c r="F857" s="7"/>
      <c r="G857" s="7"/>
      <c r="H857" s="69"/>
      <c r="I857" s="82"/>
      <c r="J857" s="82"/>
      <c r="K857" s="82"/>
      <c r="L857" s="69"/>
      <c r="M857" s="7"/>
      <c r="N857" s="7"/>
      <c r="O857" s="7"/>
      <c r="P857" s="7"/>
    </row>
    <row r="858" spans="1:16" ht="15.6" customHeight="1">
      <c r="A858" s="7"/>
      <c r="B858" s="7"/>
      <c r="C858" s="29"/>
      <c r="D858" s="7"/>
      <c r="E858" s="7"/>
      <c r="F858" s="7"/>
      <c r="G858" s="7"/>
      <c r="H858" s="69"/>
      <c r="I858" s="82"/>
      <c r="J858" s="82"/>
      <c r="K858" s="82"/>
      <c r="L858" s="69"/>
      <c r="M858" s="7"/>
      <c r="N858" s="7"/>
      <c r="O858" s="7"/>
      <c r="P858" s="7"/>
    </row>
    <row r="859" spans="1:16" ht="15.6" customHeight="1">
      <c r="A859" s="7"/>
      <c r="B859" s="7"/>
      <c r="C859" s="29"/>
      <c r="D859" s="7"/>
      <c r="E859" s="7"/>
      <c r="F859" s="7"/>
      <c r="G859" s="7"/>
      <c r="H859" s="69"/>
      <c r="I859" s="82"/>
      <c r="J859" s="82"/>
      <c r="K859" s="82"/>
      <c r="L859" s="69"/>
      <c r="M859" s="7"/>
      <c r="N859" s="7"/>
      <c r="O859" s="7"/>
      <c r="P859" s="7"/>
    </row>
    <row r="860" spans="1:16" ht="15.6" customHeight="1">
      <c r="A860" s="7"/>
      <c r="B860" s="7"/>
      <c r="C860" s="29"/>
      <c r="D860" s="7"/>
      <c r="E860" s="7"/>
      <c r="F860" s="7"/>
      <c r="G860" s="7"/>
      <c r="H860" s="69"/>
      <c r="I860" s="82"/>
      <c r="J860" s="82"/>
      <c r="K860" s="82"/>
      <c r="L860" s="69"/>
      <c r="M860" s="7"/>
      <c r="N860" s="7"/>
      <c r="O860" s="7"/>
      <c r="P860" s="7"/>
    </row>
    <row r="861" spans="1:16" ht="15.6" customHeight="1">
      <c r="A861" s="7"/>
      <c r="B861" s="7"/>
      <c r="C861" s="29"/>
      <c r="D861" s="7"/>
      <c r="E861" s="7"/>
      <c r="F861" s="7"/>
      <c r="G861" s="7"/>
      <c r="H861" s="69"/>
      <c r="I861" s="82"/>
      <c r="J861" s="82"/>
      <c r="K861" s="82"/>
      <c r="L861" s="69"/>
      <c r="M861" s="7"/>
      <c r="N861" s="7"/>
      <c r="O861" s="7"/>
      <c r="P861" s="7"/>
    </row>
    <row r="862" spans="1:16" ht="15.6" customHeight="1">
      <c r="A862" s="7"/>
      <c r="B862" s="7"/>
      <c r="C862" s="29"/>
      <c r="D862" s="7"/>
      <c r="E862" s="7"/>
      <c r="F862" s="7"/>
      <c r="G862" s="7"/>
      <c r="H862" s="69"/>
      <c r="I862" s="82"/>
      <c r="J862" s="82"/>
      <c r="K862" s="82"/>
      <c r="L862" s="69"/>
      <c r="M862" s="7"/>
      <c r="N862" s="7"/>
      <c r="O862" s="7"/>
      <c r="P862" s="7"/>
    </row>
    <row r="863" spans="1:16" ht="15.6" customHeight="1">
      <c r="A863" s="7"/>
      <c r="B863" s="7"/>
      <c r="C863" s="29"/>
      <c r="D863" s="7"/>
      <c r="E863" s="7"/>
      <c r="F863" s="7"/>
      <c r="G863" s="7"/>
      <c r="H863" s="69"/>
      <c r="I863" s="82"/>
      <c r="J863" s="82"/>
      <c r="K863" s="82"/>
      <c r="L863" s="69"/>
      <c r="M863" s="7"/>
      <c r="N863" s="7"/>
      <c r="O863" s="7"/>
      <c r="P863" s="7"/>
    </row>
    <row r="864" spans="1:16" ht="15.6" customHeight="1">
      <c r="A864" s="7"/>
      <c r="B864" s="7"/>
      <c r="C864" s="29"/>
      <c r="D864" s="7"/>
      <c r="E864" s="7"/>
      <c r="F864" s="7"/>
      <c r="G864" s="7"/>
      <c r="H864" s="69"/>
      <c r="I864" s="82"/>
      <c r="J864" s="82"/>
      <c r="K864" s="82"/>
      <c r="L864" s="69"/>
      <c r="M864" s="7"/>
      <c r="N864" s="7"/>
      <c r="O864" s="7"/>
      <c r="P864" s="7"/>
    </row>
    <row r="865" spans="1:16" ht="15.6" customHeight="1">
      <c r="A865" s="7"/>
      <c r="B865" s="7"/>
      <c r="C865" s="29"/>
      <c r="D865" s="7"/>
      <c r="E865" s="7"/>
      <c r="F865" s="7"/>
      <c r="G865" s="7"/>
      <c r="H865" s="69"/>
      <c r="I865" s="82"/>
      <c r="J865" s="82"/>
      <c r="K865" s="82"/>
      <c r="L865" s="69"/>
      <c r="M865" s="7"/>
      <c r="N865" s="7"/>
      <c r="O865" s="7"/>
      <c r="P865" s="7"/>
    </row>
    <row r="866" spans="1:16" ht="15.6" customHeight="1">
      <c r="A866" s="7"/>
      <c r="B866" s="7"/>
      <c r="C866" s="29"/>
      <c r="D866" s="7"/>
      <c r="E866" s="7"/>
      <c r="F866" s="7"/>
      <c r="G866" s="7"/>
      <c r="H866" s="69"/>
      <c r="I866" s="82"/>
      <c r="J866" s="82"/>
      <c r="K866" s="82"/>
      <c r="L866" s="69"/>
      <c r="M866" s="7"/>
      <c r="N866" s="7"/>
      <c r="O866" s="7"/>
      <c r="P866" s="7"/>
    </row>
    <row r="867" spans="1:16" ht="15.6" customHeight="1">
      <c r="A867" s="7"/>
      <c r="B867" s="7"/>
      <c r="C867" s="29"/>
      <c r="D867" s="7"/>
      <c r="E867" s="7"/>
      <c r="F867" s="7"/>
      <c r="G867" s="7"/>
      <c r="H867" s="69"/>
      <c r="I867" s="82"/>
      <c r="J867" s="82"/>
      <c r="K867" s="82"/>
      <c r="L867" s="69"/>
      <c r="M867" s="7"/>
      <c r="N867" s="7"/>
      <c r="O867" s="7"/>
      <c r="P867" s="7"/>
    </row>
    <row r="868" spans="1:16" ht="15.6" customHeight="1">
      <c r="A868" s="7"/>
      <c r="B868" s="7"/>
      <c r="C868" s="29"/>
      <c r="D868" s="7"/>
      <c r="E868" s="7"/>
      <c r="F868" s="7"/>
      <c r="G868" s="7"/>
      <c r="H868" s="69"/>
      <c r="I868" s="82"/>
      <c r="J868" s="82"/>
      <c r="K868" s="82"/>
      <c r="L868" s="69"/>
      <c r="M868" s="7"/>
      <c r="N868" s="7"/>
      <c r="O868" s="7"/>
      <c r="P868" s="7"/>
    </row>
    <row r="869" spans="1:16" ht="15.6" customHeight="1">
      <c r="A869" s="7"/>
      <c r="B869" s="7"/>
      <c r="C869" s="29"/>
      <c r="D869" s="7"/>
      <c r="E869" s="7"/>
      <c r="F869" s="7"/>
      <c r="G869" s="7"/>
      <c r="H869" s="69"/>
      <c r="I869" s="82"/>
      <c r="J869" s="82"/>
      <c r="K869" s="82"/>
      <c r="L869" s="69"/>
      <c r="M869" s="7"/>
      <c r="N869" s="7"/>
      <c r="O869" s="7"/>
      <c r="P869" s="7"/>
    </row>
    <row r="870" spans="1:16" ht="15.6" customHeight="1">
      <c r="A870" s="7"/>
      <c r="B870" s="7"/>
      <c r="C870" s="29"/>
      <c r="D870" s="7"/>
      <c r="E870" s="7"/>
      <c r="F870" s="7"/>
      <c r="G870" s="7"/>
      <c r="H870" s="69"/>
      <c r="I870" s="82"/>
      <c r="J870" s="82"/>
      <c r="K870" s="82"/>
      <c r="L870" s="69"/>
      <c r="M870" s="7"/>
      <c r="N870" s="7"/>
      <c r="O870" s="7"/>
      <c r="P870" s="7"/>
    </row>
    <row r="871" spans="1:16" ht="15.6" customHeight="1">
      <c r="A871" s="7"/>
      <c r="B871" s="7"/>
      <c r="C871" s="29"/>
      <c r="D871" s="7"/>
      <c r="E871" s="7"/>
      <c r="F871" s="7"/>
      <c r="G871" s="7"/>
      <c r="H871" s="69"/>
      <c r="I871" s="82"/>
      <c r="J871" s="82"/>
      <c r="K871" s="82"/>
      <c r="L871" s="69"/>
      <c r="M871" s="7"/>
      <c r="N871" s="7"/>
      <c r="O871" s="7"/>
      <c r="P871" s="7"/>
    </row>
    <row r="872" spans="1:16" ht="15.6" customHeight="1">
      <c r="A872" s="7"/>
      <c r="B872" s="7"/>
      <c r="C872" s="29"/>
      <c r="D872" s="7"/>
      <c r="E872" s="7"/>
      <c r="F872" s="7"/>
      <c r="G872" s="7"/>
      <c r="H872" s="69"/>
      <c r="I872" s="82"/>
      <c r="J872" s="82"/>
      <c r="K872" s="82"/>
      <c r="L872" s="69"/>
      <c r="M872" s="7"/>
      <c r="N872" s="7"/>
      <c r="O872" s="7"/>
      <c r="P872" s="7"/>
    </row>
    <row r="873" spans="1:16" ht="15.6" customHeight="1">
      <c r="A873" s="7"/>
      <c r="B873" s="7"/>
      <c r="C873" s="29"/>
      <c r="D873" s="7"/>
      <c r="E873" s="7"/>
      <c r="F873" s="7"/>
      <c r="G873" s="7"/>
      <c r="H873" s="69"/>
      <c r="I873" s="82"/>
      <c r="J873" s="82"/>
      <c r="K873" s="82"/>
      <c r="L873" s="69"/>
      <c r="M873" s="7"/>
      <c r="N873" s="7"/>
      <c r="O873" s="7"/>
      <c r="P873" s="7"/>
    </row>
    <row r="874" spans="1:16" ht="15.6" customHeight="1">
      <c r="A874" s="7"/>
      <c r="B874" s="7"/>
      <c r="C874" s="29"/>
      <c r="D874" s="7"/>
      <c r="E874" s="7"/>
      <c r="F874" s="7"/>
      <c r="G874" s="7"/>
      <c r="H874" s="69"/>
      <c r="I874" s="82"/>
      <c r="J874" s="82"/>
      <c r="K874" s="82"/>
      <c r="L874" s="69"/>
      <c r="M874" s="7"/>
      <c r="N874" s="7"/>
      <c r="O874" s="7"/>
      <c r="P874" s="7"/>
    </row>
    <row r="875" spans="1:16" ht="15.6" customHeight="1">
      <c r="A875" s="7"/>
      <c r="B875" s="7"/>
      <c r="C875" s="29"/>
      <c r="D875" s="7"/>
      <c r="E875" s="7"/>
      <c r="F875" s="7"/>
      <c r="G875" s="7"/>
      <c r="H875" s="69"/>
      <c r="I875" s="82"/>
      <c r="J875" s="82"/>
      <c r="K875" s="82"/>
      <c r="L875" s="69"/>
      <c r="M875" s="7"/>
      <c r="N875" s="7"/>
      <c r="O875" s="7"/>
      <c r="P875" s="7"/>
    </row>
    <row r="876" spans="1:16" ht="15.6" customHeight="1">
      <c r="A876" s="7"/>
      <c r="B876" s="7"/>
      <c r="C876" s="29"/>
      <c r="D876" s="7"/>
      <c r="E876" s="7"/>
      <c r="F876" s="7"/>
      <c r="G876" s="7"/>
      <c r="H876" s="69"/>
      <c r="I876" s="82"/>
      <c r="J876" s="82"/>
      <c r="K876" s="82"/>
      <c r="L876" s="69"/>
      <c r="M876" s="7"/>
      <c r="N876" s="7"/>
      <c r="O876" s="7"/>
      <c r="P876" s="7"/>
    </row>
    <row r="877" spans="1:16" ht="15.6" customHeight="1">
      <c r="A877" s="7"/>
      <c r="B877" s="7"/>
      <c r="C877" s="29"/>
      <c r="D877" s="7"/>
      <c r="E877" s="7"/>
      <c r="F877" s="7"/>
      <c r="G877" s="7"/>
      <c r="H877" s="69"/>
      <c r="I877" s="82"/>
      <c r="J877" s="82"/>
      <c r="K877" s="82"/>
      <c r="L877" s="69"/>
      <c r="M877" s="7"/>
      <c r="N877" s="7"/>
      <c r="O877" s="7"/>
      <c r="P877" s="7"/>
    </row>
    <row r="878" spans="1:16" ht="15.6" customHeight="1">
      <c r="A878" s="7"/>
      <c r="B878" s="7"/>
      <c r="C878" s="29"/>
      <c r="D878" s="7"/>
      <c r="E878" s="7"/>
      <c r="F878" s="7"/>
      <c r="G878" s="7"/>
      <c r="H878" s="69"/>
      <c r="I878" s="82"/>
      <c r="J878" s="82"/>
      <c r="K878" s="82"/>
      <c r="L878" s="69"/>
      <c r="M878" s="7"/>
      <c r="N878" s="7"/>
      <c r="O878" s="7"/>
      <c r="P878" s="7"/>
    </row>
    <row r="879" spans="1:16" ht="15.6" customHeight="1">
      <c r="A879" s="7"/>
      <c r="B879" s="7"/>
      <c r="C879" s="29"/>
      <c r="D879" s="7"/>
      <c r="E879" s="7"/>
      <c r="F879" s="7"/>
      <c r="G879" s="7"/>
      <c r="H879" s="69"/>
      <c r="I879" s="82"/>
      <c r="J879" s="82"/>
      <c r="K879" s="82"/>
      <c r="L879" s="69"/>
      <c r="M879" s="7"/>
      <c r="N879" s="7"/>
      <c r="O879" s="7"/>
      <c r="P879" s="7"/>
    </row>
    <row r="880" spans="1:16" ht="15.6" customHeight="1">
      <c r="A880" s="7"/>
      <c r="B880" s="7"/>
      <c r="C880" s="29"/>
      <c r="D880" s="7"/>
      <c r="E880" s="7"/>
      <c r="F880" s="7"/>
      <c r="G880" s="7"/>
      <c r="H880" s="69"/>
      <c r="I880" s="82"/>
      <c r="J880" s="82"/>
      <c r="K880" s="82"/>
      <c r="L880" s="69"/>
      <c r="M880" s="7"/>
      <c r="N880" s="7"/>
      <c r="O880" s="7"/>
      <c r="P880" s="7"/>
    </row>
    <row r="881" spans="1:16" ht="15.6" customHeight="1">
      <c r="A881" s="7"/>
      <c r="B881" s="7"/>
      <c r="C881" s="29"/>
      <c r="D881" s="7"/>
      <c r="E881" s="7"/>
      <c r="F881" s="7"/>
      <c r="G881" s="7"/>
      <c r="H881" s="69"/>
      <c r="I881" s="82"/>
      <c r="J881" s="82"/>
      <c r="K881" s="82"/>
      <c r="L881" s="69"/>
      <c r="M881" s="7"/>
      <c r="N881" s="7"/>
      <c r="O881" s="7"/>
      <c r="P881" s="7"/>
    </row>
    <row r="882" spans="1:16" ht="15.6" customHeight="1">
      <c r="A882" s="7"/>
      <c r="B882" s="7"/>
      <c r="C882" s="29"/>
      <c r="D882" s="7"/>
      <c r="E882" s="7"/>
      <c r="F882" s="7"/>
      <c r="G882" s="7"/>
      <c r="H882" s="69"/>
      <c r="I882" s="82"/>
      <c r="J882" s="82"/>
      <c r="K882" s="82"/>
      <c r="L882" s="69"/>
      <c r="M882" s="7"/>
      <c r="N882" s="7"/>
      <c r="O882" s="7"/>
      <c r="P882" s="7"/>
    </row>
    <row r="883" spans="1:16" ht="15.6" customHeight="1">
      <c r="A883" s="7"/>
      <c r="B883" s="7"/>
      <c r="C883" s="29"/>
      <c r="D883" s="7"/>
      <c r="E883" s="7"/>
      <c r="F883" s="7"/>
      <c r="G883" s="7"/>
      <c r="H883" s="69"/>
      <c r="I883" s="82"/>
      <c r="J883" s="82"/>
      <c r="K883" s="82"/>
      <c r="L883" s="69"/>
      <c r="M883" s="7"/>
      <c r="N883" s="7"/>
      <c r="O883" s="7"/>
      <c r="P883" s="7"/>
    </row>
    <row r="884" spans="1:16" ht="15.6" customHeight="1">
      <c r="A884" s="7"/>
      <c r="B884" s="7"/>
      <c r="C884" s="29"/>
      <c r="D884" s="7"/>
      <c r="E884" s="7"/>
      <c r="F884" s="7"/>
      <c r="G884" s="7"/>
      <c r="H884" s="69"/>
      <c r="I884" s="82"/>
      <c r="J884" s="82"/>
      <c r="K884" s="82"/>
      <c r="L884" s="69"/>
      <c r="M884" s="7"/>
      <c r="N884" s="7"/>
      <c r="O884" s="7"/>
      <c r="P884" s="7"/>
    </row>
    <row r="885" spans="1:16" ht="15.6" customHeight="1">
      <c r="A885" s="7"/>
      <c r="B885" s="7"/>
      <c r="C885" s="29"/>
      <c r="D885" s="7"/>
      <c r="E885" s="7"/>
      <c r="F885" s="7"/>
      <c r="G885" s="7"/>
      <c r="H885" s="69"/>
      <c r="I885" s="82"/>
      <c r="J885" s="82"/>
      <c r="K885" s="82"/>
      <c r="L885" s="69"/>
      <c r="M885" s="7"/>
      <c r="N885" s="7"/>
      <c r="O885" s="7"/>
      <c r="P885" s="7"/>
    </row>
    <row r="886" spans="1:16" ht="15.6" customHeight="1">
      <c r="A886" s="7"/>
      <c r="B886" s="7"/>
      <c r="C886" s="29"/>
      <c r="D886" s="7"/>
      <c r="E886" s="7"/>
      <c r="F886" s="7"/>
      <c r="G886" s="7"/>
      <c r="H886" s="69"/>
      <c r="I886" s="82"/>
      <c r="J886" s="82"/>
      <c r="K886" s="82"/>
      <c r="L886" s="69"/>
      <c r="M886" s="7"/>
      <c r="N886" s="7"/>
      <c r="O886" s="7"/>
      <c r="P886" s="7"/>
    </row>
    <row r="887" spans="1:16" ht="15.6" customHeight="1">
      <c r="A887" s="7"/>
      <c r="B887" s="7"/>
      <c r="C887" s="29"/>
      <c r="D887" s="7"/>
      <c r="E887" s="7"/>
      <c r="F887" s="7"/>
      <c r="G887" s="7"/>
      <c r="H887" s="69"/>
      <c r="I887" s="82"/>
      <c r="J887" s="82"/>
      <c r="K887" s="82"/>
      <c r="L887" s="69"/>
      <c r="M887" s="7"/>
      <c r="N887" s="7"/>
      <c r="O887" s="7"/>
      <c r="P887" s="7"/>
    </row>
    <row r="888" spans="1:16" ht="15.6" customHeight="1">
      <c r="A888" s="7"/>
      <c r="B888" s="7"/>
      <c r="C888" s="29"/>
      <c r="D888" s="7"/>
      <c r="E888" s="7"/>
      <c r="F888" s="7"/>
      <c r="G888" s="7"/>
      <c r="H888" s="69"/>
      <c r="I888" s="82"/>
      <c r="J888" s="82"/>
      <c r="K888" s="82"/>
      <c r="L888" s="69"/>
      <c r="M888" s="7"/>
      <c r="N888" s="7"/>
      <c r="O888" s="7"/>
      <c r="P888" s="7"/>
    </row>
    <row r="889" spans="1:16" ht="15.6" customHeight="1">
      <c r="A889" s="7"/>
      <c r="B889" s="7"/>
      <c r="C889" s="29"/>
      <c r="D889" s="7"/>
      <c r="E889" s="7"/>
      <c r="F889" s="7"/>
      <c r="G889" s="7"/>
      <c r="H889" s="69"/>
      <c r="I889" s="82"/>
      <c r="J889" s="82"/>
      <c r="K889" s="82"/>
      <c r="L889" s="69"/>
      <c r="M889" s="7"/>
      <c r="N889" s="7"/>
      <c r="O889" s="7"/>
      <c r="P889" s="7"/>
    </row>
    <row r="890" spans="1:16" ht="15.6" customHeight="1">
      <c r="A890" s="7"/>
      <c r="B890" s="7"/>
      <c r="C890" s="29"/>
      <c r="D890" s="7"/>
      <c r="E890" s="7"/>
      <c r="F890" s="7"/>
      <c r="G890" s="7"/>
      <c r="H890" s="69"/>
      <c r="I890" s="82"/>
      <c r="J890" s="82"/>
      <c r="K890" s="82"/>
      <c r="L890" s="69"/>
      <c r="M890" s="7"/>
      <c r="N890" s="7"/>
      <c r="O890" s="7"/>
      <c r="P890" s="7"/>
    </row>
    <row r="891" spans="1:16" ht="15.6" customHeight="1">
      <c r="A891" s="7"/>
      <c r="B891" s="7"/>
      <c r="C891" s="29"/>
      <c r="D891" s="7"/>
      <c r="E891" s="7"/>
      <c r="F891" s="7"/>
      <c r="G891" s="7"/>
      <c r="H891" s="69"/>
      <c r="I891" s="82"/>
      <c r="J891" s="82"/>
      <c r="K891" s="82"/>
      <c r="L891" s="69"/>
      <c r="M891" s="7"/>
      <c r="N891" s="7"/>
      <c r="O891" s="7"/>
      <c r="P891" s="7"/>
    </row>
    <row r="892" spans="1:16" ht="15.6" customHeight="1">
      <c r="A892" s="7"/>
      <c r="B892" s="7"/>
      <c r="C892" s="29"/>
      <c r="D892" s="7"/>
      <c r="E892" s="7"/>
      <c r="F892" s="7"/>
      <c r="G892" s="7"/>
      <c r="H892" s="69"/>
      <c r="I892" s="82"/>
      <c r="J892" s="82"/>
      <c r="K892" s="82"/>
      <c r="L892" s="69"/>
      <c r="M892" s="7"/>
      <c r="N892" s="7"/>
      <c r="O892" s="7"/>
      <c r="P892" s="7"/>
    </row>
    <row r="893" spans="1:16" ht="15.6" customHeight="1">
      <c r="A893" s="7"/>
      <c r="B893" s="7"/>
      <c r="C893" s="29"/>
      <c r="D893" s="7"/>
      <c r="E893" s="7"/>
      <c r="F893" s="7"/>
      <c r="G893" s="7"/>
      <c r="H893" s="69"/>
      <c r="I893" s="82"/>
      <c r="J893" s="82"/>
      <c r="K893" s="82"/>
      <c r="L893" s="69"/>
      <c r="M893" s="7"/>
      <c r="N893" s="7"/>
      <c r="O893" s="7"/>
      <c r="P893" s="7"/>
    </row>
    <row r="894" spans="1:16" ht="15.6" customHeight="1">
      <c r="A894" s="7"/>
      <c r="B894" s="7"/>
      <c r="C894" s="29"/>
      <c r="D894" s="7"/>
      <c r="E894" s="7"/>
      <c r="F894" s="7"/>
      <c r="G894" s="7"/>
      <c r="H894" s="69"/>
      <c r="I894" s="82"/>
      <c r="J894" s="82"/>
      <c r="K894" s="82"/>
      <c r="L894" s="69"/>
      <c r="M894" s="7"/>
      <c r="N894" s="7"/>
      <c r="O894" s="7"/>
      <c r="P894" s="7"/>
    </row>
    <row r="895" spans="1:16" ht="15.6" customHeight="1">
      <c r="A895" s="7"/>
      <c r="B895" s="7"/>
      <c r="C895" s="29"/>
      <c r="D895" s="7"/>
      <c r="E895" s="7"/>
      <c r="F895" s="7"/>
      <c r="G895" s="7"/>
      <c r="H895" s="69"/>
      <c r="I895" s="82"/>
      <c r="J895" s="82"/>
      <c r="K895" s="82"/>
      <c r="L895" s="69"/>
      <c r="M895" s="7"/>
      <c r="N895" s="7"/>
      <c r="O895" s="7"/>
      <c r="P895" s="7"/>
    </row>
    <row r="896" spans="1:16" ht="15.6" customHeight="1">
      <c r="A896" s="7"/>
      <c r="B896" s="7"/>
      <c r="C896" s="29"/>
      <c r="D896" s="7"/>
      <c r="E896" s="7"/>
      <c r="F896" s="7"/>
      <c r="G896" s="7"/>
      <c r="H896" s="69"/>
      <c r="I896" s="82"/>
      <c r="J896" s="82"/>
      <c r="K896" s="82"/>
      <c r="L896" s="69"/>
      <c r="M896" s="7"/>
      <c r="N896" s="7"/>
      <c r="O896" s="7"/>
      <c r="P896" s="7"/>
    </row>
    <row r="897" spans="1:16" ht="15.6" customHeight="1">
      <c r="A897" s="7"/>
      <c r="B897" s="7"/>
      <c r="C897" s="29"/>
      <c r="D897" s="7"/>
      <c r="E897" s="7"/>
      <c r="F897" s="7"/>
      <c r="G897" s="7"/>
      <c r="H897" s="69"/>
      <c r="I897" s="82"/>
      <c r="J897" s="82"/>
      <c r="K897" s="82"/>
      <c r="L897" s="69"/>
      <c r="M897" s="7"/>
      <c r="N897" s="7"/>
      <c r="O897" s="7"/>
      <c r="P897" s="7"/>
    </row>
    <row r="898" spans="1:16" ht="15.6" customHeight="1">
      <c r="A898" s="7"/>
      <c r="B898" s="7"/>
      <c r="C898" s="29"/>
      <c r="D898" s="7"/>
      <c r="E898" s="7"/>
      <c r="F898" s="7"/>
      <c r="G898" s="7"/>
      <c r="H898" s="69"/>
      <c r="I898" s="82"/>
      <c r="J898" s="82"/>
      <c r="K898" s="82"/>
      <c r="L898" s="69"/>
      <c r="M898" s="7"/>
      <c r="N898" s="7"/>
      <c r="O898" s="7"/>
      <c r="P898" s="7"/>
    </row>
    <row r="899" spans="1:16" ht="15.6" customHeight="1">
      <c r="A899" s="7"/>
      <c r="B899" s="7"/>
      <c r="C899" s="29"/>
      <c r="D899" s="7"/>
      <c r="E899" s="7"/>
      <c r="F899" s="7"/>
      <c r="G899" s="7"/>
      <c r="H899" s="69"/>
      <c r="I899" s="82"/>
      <c r="J899" s="82"/>
      <c r="K899" s="82"/>
      <c r="L899" s="69"/>
      <c r="M899" s="7"/>
      <c r="N899" s="7"/>
      <c r="O899" s="7"/>
      <c r="P899" s="7"/>
    </row>
    <row r="900" spans="1:16" ht="15.6" customHeight="1">
      <c r="A900" s="7"/>
      <c r="B900" s="7"/>
      <c r="C900" s="29"/>
      <c r="D900" s="7"/>
      <c r="E900" s="7"/>
      <c r="F900" s="7"/>
      <c r="G900" s="7"/>
      <c r="H900" s="69"/>
      <c r="I900" s="82"/>
      <c r="J900" s="82"/>
      <c r="K900" s="82"/>
      <c r="L900" s="69"/>
      <c r="M900" s="7"/>
      <c r="N900" s="7"/>
      <c r="O900" s="7"/>
      <c r="P900" s="7"/>
    </row>
    <row r="901" spans="1:16" ht="15.6" customHeight="1">
      <c r="A901" s="7"/>
      <c r="B901" s="7"/>
      <c r="C901" s="29"/>
      <c r="D901" s="7"/>
      <c r="E901" s="7"/>
      <c r="F901" s="7"/>
      <c r="G901" s="7"/>
      <c r="H901" s="69"/>
      <c r="I901" s="82"/>
      <c r="J901" s="82"/>
      <c r="K901" s="82"/>
      <c r="L901" s="69"/>
      <c r="M901" s="7"/>
      <c r="N901" s="7"/>
      <c r="O901" s="7"/>
      <c r="P901" s="7"/>
    </row>
    <row r="902" spans="1:16" ht="15.6" customHeight="1">
      <c r="A902" s="7"/>
      <c r="B902" s="7"/>
      <c r="C902" s="29"/>
      <c r="D902" s="7"/>
      <c r="E902" s="7"/>
      <c r="F902" s="7"/>
      <c r="G902" s="7"/>
      <c r="H902" s="69"/>
      <c r="I902" s="82"/>
      <c r="J902" s="82"/>
      <c r="K902" s="82"/>
      <c r="L902" s="69"/>
      <c r="M902" s="7"/>
      <c r="N902" s="7"/>
      <c r="O902" s="7"/>
      <c r="P902" s="7"/>
    </row>
    <row r="903" spans="1:16" ht="15.6" customHeight="1">
      <c r="A903" s="7"/>
      <c r="B903" s="7"/>
      <c r="C903" s="29"/>
      <c r="D903" s="7"/>
      <c r="E903" s="7"/>
      <c r="F903" s="7"/>
      <c r="G903" s="7"/>
      <c r="H903" s="69"/>
      <c r="I903" s="82"/>
      <c r="J903" s="82"/>
      <c r="K903" s="82"/>
      <c r="L903" s="69"/>
      <c r="M903" s="7"/>
      <c r="N903" s="7"/>
      <c r="O903" s="7"/>
      <c r="P903" s="7"/>
    </row>
    <row r="904" spans="1:16" ht="15.6" customHeight="1">
      <c r="A904" s="7"/>
      <c r="B904" s="7"/>
      <c r="C904" s="29"/>
      <c r="D904" s="7"/>
      <c r="E904" s="7"/>
      <c r="F904" s="7"/>
      <c r="G904" s="7"/>
      <c r="H904" s="69"/>
      <c r="I904" s="82"/>
      <c r="J904" s="82"/>
      <c r="K904" s="82"/>
      <c r="L904" s="69"/>
      <c r="M904" s="7"/>
      <c r="N904" s="7"/>
      <c r="O904" s="7"/>
      <c r="P904" s="7"/>
    </row>
    <row r="905" spans="1:16" ht="15.6" customHeight="1">
      <c r="A905" s="7"/>
      <c r="B905" s="7"/>
      <c r="C905" s="29"/>
      <c r="D905" s="7"/>
      <c r="E905" s="7"/>
      <c r="F905" s="7"/>
      <c r="G905" s="7"/>
      <c r="H905" s="69"/>
      <c r="I905" s="82"/>
      <c r="J905" s="82"/>
      <c r="K905" s="82"/>
      <c r="L905" s="69"/>
      <c r="M905" s="7"/>
      <c r="N905" s="7"/>
      <c r="O905" s="7"/>
      <c r="P905" s="7"/>
    </row>
    <row r="906" spans="1:16" ht="15.6" customHeight="1">
      <c r="A906" s="7"/>
      <c r="B906" s="7"/>
      <c r="C906" s="29"/>
      <c r="D906" s="7"/>
      <c r="E906" s="7"/>
      <c r="F906" s="7"/>
      <c r="G906" s="7"/>
      <c r="H906" s="69"/>
      <c r="I906" s="82"/>
      <c r="J906" s="82"/>
      <c r="K906" s="82"/>
      <c r="L906" s="69"/>
      <c r="M906" s="7"/>
      <c r="N906" s="7"/>
      <c r="O906" s="7"/>
      <c r="P906" s="7"/>
    </row>
    <row r="907" spans="1:16" ht="15.6" customHeight="1">
      <c r="A907" s="7"/>
      <c r="B907" s="7"/>
      <c r="C907" s="29"/>
      <c r="D907" s="7"/>
      <c r="E907" s="7"/>
      <c r="F907" s="7"/>
      <c r="G907" s="7"/>
      <c r="H907" s="69"/>
      <c r="I907" s="82"/>
      <c r="J907" s="82"/>
      <c r="K907" s="82"/>
      <c r="L907" s="69"/>
      <c r="M907" s="7"/>
      <c r="N907" s="7"/>
      <c r="O907" s="7"/>
      <c r="P907" s="7"/>
    </row>
    <row r="908" spans="1:16" ht="15.6" customHeight="1">
      <c r="A908" s="7"/>
      <c r="B908" s="7"/>
      <c r="C908" s="29"/>
      <c r="D908" s="7"/>
      <c r="E908" s="7"/>
      <c r="F908" s="7"/>
      <c r="G908" s="7"/>
      <c r="H908" s="69"/>
      <c r="I908" s="82"/>
      <c r="J908" s="82"/>
      <c r="K908" s="82"/>
      <c r="L908" s="69"/>
      <c r="M908" s="7"/>
      <c r="N908" s="7"/>
      <c r="O908" s="7"/>
      <c r="P908" s="7"/>
    </row>
    <row r="909" spans="1:16" ht="15.6" customHeight="1">
      <c r="A909" s="7"/>
      <c r="B909" s="7"/>
      <c r="C909" s="29"/>
      <c r="D909" s="7"/>
      <c r="E909" s="7"/>
      <c r="F909" s="7"/>
      <c r="G909" s="7"/>
      <c r="H909" s="69"/>
      <c r="I909" s="82"/>
      <c r="J909" s="82"/>
      <c r="K909" s="82"/>
      <c r="L909" s="69"/>
      <c r="M909" s="7"/>
      <c r="N909" s="7"/>
      <c r="O909" s="7"/>
      <c r="P909" s="7"/>
    </row>
    <row r="910" spans="1:16" ht="15.6" customHeight="1">
      <c r="A910" s="7"/>
      <c r="B910" s="7"/>
      <c r="C910" s="29"/>
      <c r="D910" s="7"/>
      <c r="E910" s="7"/>
      <c r="F910" s="7"/>
      <c r="G910" s="7"/>
      <c r="H910" s="69"/>
      <c r="I910" s="82"/>
      <c r="J910" s="82"/>
      <c r="K910" s="82"/>
      <c r="L910" s="69"/>
      <c r="M910" s="7"/>
      <c r="N910" s="7"/>
      <c r="O910" s="7"/>
      <c r="P910" s="7"/>
    </row>
    <row r="911" spans="1:16" ht="15.6" customHeight="1">
      <c r="A911" s="7"/>
      <c r="B911" s="7"/>
      <c r="C911" s="29"/>
      <c r="D911" s="7"/>
      <c r="E911" s="7"/>
      <c r="F911" s="7"/>
      <c r="G911" s="7"/>
      <c r="H911" s="69"/>
      <c r="I911" s="82"/>
      <c r="J911" s="82"/>
      <c r="K911" s="82"/>
      <c r="L911" s="69"/>
      <c r="M911" s="7"/>
      <c r="N911" s="7"/>
      <c r="O911" s="7"/>
      <c r="P911" s="7"/>
    </row>
    <row r="912" spans="1:16" ht="15.6" customHeight="1">
      <c r="A912" s="7"/>
      <c r="B912" s="7"/>
      <c r="C912" s="29"/>
      <c r="D912" s="7"/>
      <c r="E912" s="7"/>
      <c r="F912" s="7"/>
      <c r="G912" s="7"/>
      <c r="H912" s="69"/>
      <c r="I912" s="82"/>
      <c r="J912" s="82"/>
      <c r="K912" s="82"/>
      <c r="L912" s="69"/>
      <c r="M912" s="7"/>
      <c r="N912" s="7"/>
      <c r="O912" s="7"/>
      <c r="P912" s="7"/>
    </row>
    <row r="913" spans="1:16" ht="15.6" customHeight="1">
      <c r="A913" s="7"/>
      <c r="B913" s="7"/>
      <c r="C913" s="29"/>
      <c r="D913" s="7"/>
      <c r="E913" s="7"/>
      <c r="F913" s="7"/>
      <c r="G913" s="7"/>
      <c r="H913" s="69"/>
      <c r="I913" s="82"/>
      <c r="J913" s="82"/>
      <c r="K913" s="82"/>
      <c r="L913" s="69"/>
      <c r="M913" s="7"/>
      <c r="N913" s="7"/>
      <c r="O913" s="7"/>
      <c r="P913" s="7"/>
    </row>
    <row r="914" spans="1:16" ht="15.6" customHeight="1">
      <c r="A914" s="7"/>
      <c r="B914" s="7"/>
      <c r="C914" s="29"/>
      <c r="D914" s="7"/>
      <c r="E914" s="7"/>
      <c r="F914" s="7"/>
      <c r="G914" s="7"/>
      <c r="H914" s="69"/>
      <c r="I914" s="82"/>
      <c r="J914" s="82"/>
      <c r="K914" s="82"/>
      <c r="L914" s="69"/>
      <c r="M914" s="7"/>
      <c r="N914" s="7"/>
      <c r="O914" s="7"/>
      <c r="P914" s="7"/>
    </row>
    <row r="915" spans="1:16" ht="15.6" customHeight="1">
      <c r="A915" s="7"/>
      <c r="B915" s="7"/>
      <c r="C915" s="29"/>
      <c r="D915" s="7"/>
      <c r="E915" s="7"/>
      <c r="F915" s="7"/>
      <c r="G915" s="7"/>
      <c r="H915" s="69"/>
      <c r="I915" s="82"/>
      <c r="J915" s="82"/>
      <c r="K915" s="82"/>
      <c r="L915" s="69"/>
      <c r="M915" s="7"/>
      <c r="N915" s="7"/>
      <c r="O915" s="7"/>
      <c r="P915" s="7"/>
    </row>
    <row r="916" spans="1:16" ht="15.6" customHeight="1">
      <c r="A916" s="7"/>
      <c r="B916" s="7"/>
      <c r="C916" s="29"/>
      <c r="D916" s="7"/>
      <c r="E916" s="7"/>
      <c r="F916" s="7"/>
      <c r="G916" s="7"/>
      <c r="H916" s="69"/>
      <c r="I916" s="82"/>
      <c r="J916" s="82"/>
      <c r="K916" s="82"/>
      <c r="L916" s="69"/>
      <c r="M916" s="7"/>
      <c r="N916" s="7"/>
      <c r="O916" s="7"/>
      <c r="P916" s="7"/>
    </row>
    <row r="917" spans="1:16" ht="15.6" customHeight="1">
      <c r="A917" s="7"/>
      <c r="B917" s="7"/>
      <c r="C917" s="29"/>
      <c r="D917" s="7"/>
      <c r="E917" s="7"/>
      <c r="F917" s="7"/>
      <c r="G917" s="7"/>
      <c r="H917" s="69"/>
      <c r="I917" s="82"/>
      <c r="J917" s="82"/>
      <c r="K917" s="82"/>
      <c r="L917" s="69"/>
      <c r="M917" s="7"/>
      <c r="N917" s="7"/>
      <c r="O917" s="7"/>
      <c r="P917" s="7"/>
    </row>
    <row r="918" spans="1:16" ht="15.6" customHeight="1">
      <c r="A918" s="7"/>
      <c r="B918" s="7"/>
      <c r="C918" s="29"/>
      <c r="D918" s="7"/>
      <c r="E918" s="7"/>
      <c r="F918" s="7"/>
      <c r="G918" s="7"/>
      <c r="H918" s="69"/>
      <c r="I918" s="82"/>
      <c r="J918" s="82"/>
      <c r="K918" s="82"/>
      <c r="L918" s="69"/>
      <c r="M918" s="7"/>
      <c r="N918" s="7"/>
      <c r="O918" s="7"/>
      <c r="P918" s="7"/>
    </row>
    <row r="919" spans="1:16" ht="15.6" customHeight="1">
      <c r="A919" s="7"/>
      <c r="B919" s="7"/>
      <c r="C919" s="29"/>
      <c r="D919" s="7"/>
      <c r="E919" s="7"/>
      <c r="F919" s="7"/>
      <c r="G919" s="7"/>
      <c r="H919" s="69"/>
      <c r="I919" s="82"/>
      <c r="J919" s="82"/>
      <c r="K919" s="82"/>
      <c r="L919" s="69"/>
      <c r="M919" s="7"/>
      <c r="N919" s="7"/>
      <c r="O919" s="7"/>
      <c r="P919" s="7"/>
    </row>
    <row r="920" spans="1:16" ht="15.6" customHeight="1">
      <c r="A920" s="7"/>
      <c r="B920" s="7"/>
      <c r="C920" s="29"/>
      <c r="D920" s="7"/>
      <c r="E920" s="7"/>
      <c r="F920" s="7"/>
      <c r="G920" s="7"/>
      <c r="H920" s="69"/>
      <c r="I920" s="82"/>
      <c r="J920" s="82"/>
      <c r="K920" s="82"/>
      <c r="L920" s="69"/>
      <c r="M920" s="7"/>
      <c r="N920" s="7"/>
      <c r="O920" s="7"/>
      <c r="P920" s="7"/>
    </row>
    <row r="921" spans="1:16" ht="15.6" customHeight="1">
      <c r="A921" s="7"/>
      <c r="B921" s="7"/>
      <c r="C921" s="29"/>
      <c r="D921" s="7"/>
      <c r="E921" s="7"/>
      <c r="F921" s="7"/>
      <c r="G921" s="7"/>
      <c r="H921" s="69"/>
      <c r="I921" s="82"/>
      <c r="J921" s="82"/>
      <c r="K921" s="82"/>
      <c r="L921" s="69"/>
      <c r="M921" s="7"/>
      <c r="N921" s="7"/>
      <c r="O921" s="7"/>
      <c r="P921" s="7"/>
    </row>
    <row r="922" spans="1:16" ht="15.6" customHeight="1">
      <c r="A922" s="7"/>
      <c r="B922" s="7"/>
      <c r="C922" s="29"/>
      <c r="D922" s="7"/>
      <c r="E922" s="7"/>
      <c r="F922" s="7"/>
      <c r="G922" s="7"/>
      <c r="H922" s="69"/>
      <c r="I922" s="82"/>
      <c r="J922" s="82"/>
      <c r="K922" s="82"/>
      <c r="L922" s="69"/>
      <c r="M922" s="7"/>
      <c r="N922" s="7"/>
      <c r="O922" s="7"/>
      <c r="P922" s="7"/>
    </row>
    <row r="923" spans="1:16" ht="15.6" customHeight="1">
      <c r="A923" s="7"/>
      <c r="B923" s="7"/>
      <c r="C923" s="29"/>
      <c r="D923" s="7"/>
      <c r="E923" s="7"/>
      <c r="F923" s="7"/>
      <c r="G923" s="7"/>
      <c r="H923" s="69"/>
      <c r="I923" s="82"/>
      <c r="J923" s="82"/>
      <c r="K923" s="82"/>
      <c r="L923" s="69"/>
      <c r="M923" s="7"/>
      <c r="N923" s="7"/>
      <c r="O923" s="7"/>
      <c r="P923" s="7"/>
    </row>
    <row r="924" spans="1:16" ht="15.6" customHeight="1">
      <c r="A924" s="7"/>
      <c r="B924" s="7"/>
      <c r="C924" s="29"/>
      <c r="D924" s="7"/>
      <c r="E924" s="7"/>
      <c r="F924" s="7"/>
      <c r="G924" s="7"/>
      <c r="H924" s="69"/>
      <c r="I924" s="82"/>
      <c r="J924" s="82"/>
      <c r="K924" s="82"/>
      <c r="L924" s="69"/>
      <c r="M924" s="7"/>
      <c r="N924" s="7"/>
      <c r="O924" s="7"/>
      <c r="P924" s="7"/>
    </row>
    <row r="925" spans="1:16" ht="15.6" customHeight="1">
      <c r="A925" s="7"/>
      <c r="B925" s="7"/>
      <c r="C925" s="29"/>
      <c r="D925" s="7"/>
      <c r="E925" s="7"/>
      <c r="F925" s="7"/>
      <c r="G925" s="7"/>
      <c r="H925" s="69"/>
      <c r="I925" s="82"/>
      <c r="J925" s="82"/>
      <c r="K925" s="82"/>
      <c r="L925" s="69"/>
      <c r="M925" s="7"/>
      <c r="N925" s="7"/>
      <c r="O925" s="7"/>
      <c r="P925" s="7"/>
    </row>
    <row r="926" spans="1:16" ht="15.6" customHeight="1">
      <c r="A926" s="7"/>
      <c r="B926" s="7"/>
      <c r="C926" s="29"/>
      <c r="D926" s="7"/>
      <c r="E926" s="7"/>
      <c r="F926" s="7"/>
      <c r="G926" s="7"/>
      <c r="H926" s="69"/>
      <c r="I926" s="82"/>
      <c r="J926" s="82"/>
      <c r="K926" s="82"/>
      <c r="L926" s="69"/>
      <c r="M926" s="7"/>
      <c r="N926" s="7"/>
      <c r="O926" s="7"/>
      <c r="P926" s="7"/>
    </row>
    <row r="927" spans="1:16" ht="15.6" customHeight="1">
      <c r="A927" s="7"/>
      <c r="B927" s="7"/>
      <c r="C927" s="29"/>
      <c r="D927" s="7"/>
      <c r="E927" s="7"/>
      <c r="F927" s="7"/>
      <c r="G927" s="7"/>
      <c r="H927" s="69"/>
      <c r="I927" s="82"/>
      <c r="J927" s="82"/>
      <c r="K927" s="82"/>
      <c r="L927" s="69"/>
      <c r="M927" s="7"/>
      <c r="N927" s="7"/>
      <c r="O927" s="7"/>
      <c r="P927" s="7"/>
    </row>
    <row r="928" spans="1:16" ht="15.6" customHeight="1">
      <c r="A928" s="7"/>
      <c r="B928" s="7"/>
      <c r="C928" s="29"/>
      <c r="D928" s="7"/>
      <c r="E928" s="7"/>
      <c r="F928" s="7"/>
      <c r="G928" s="7"/>
      <c r="H928" s="69"/>
      <c r="I928" s="82"/>
      <c r="J928" s="82"/>
      <c r="K928" s="82"/>
      <c r="L928" s="69"/>
      <c r="M928" s="7"/>
      <c r="N928" s="7"/>
      <c r="O928" s="7"/>
      <c r="P928" s="7"/>
    </row>
    <row r="929" spans="1:16" ht="15.6" customHeight="1">
      <c r="A929" s="7"/>
      <c r="B929" s="7"/>
      <c r="C929" s="29"/>
      <c r="D929" s="7"/>
      <c r="E929" s="7"/>
      <c r="F929" s="7"/>
      <c r="G929" s="7"/>
      <c r="H929" s="69"/>
      <c r="I929" s="82"/>
      <c r="J929" s="82"/>
      <c r="K929" s="82"/>
      <c r="L929" s="69"/>
      <c r="M929" s="7"/>
      <c r="N929" s="7"/>
      <c r="O929" s="7"/>
      <c r="P929" s="7"/>
    </row>
    <row r="930" spans="1:16" ht="15.6" customHeight="1">
      <c r="A930" s="7"/>
      <c r="B930" s="7"/>
      <c r="C930" s="29"/>
      <c r="D930" s="7"/>
      <c r="E930" s="7"/>
      <c r="F930" s="7"/>
      <c r="G930" s="7"/>
      <c r="H930" s="69"/>
      <c r="I930" s="82"/>
      <c r="J930" s="82"/>
      <c r="K930" s="82"/>
      <c r="L930" s="69"/>
      <c r="M930" s="7"/>
      <c r="N930" s="7"/>
      <c r="O930" s="7"/>
      <c r="P930" s="7"/>
    </row>
    <row r="931" spans="1:16" ht="15.6" customHeight="1">
      <c r="A931" s="7"/>
      <c r="B931" s="7"/>
      <c r="C931" s="29"/>
      <c r="D931" s="7"/>
      <c r="E931" s="7"/>
      <c r="F931" s="7"/>
      <c r="G931" s="7"/>
      <c r="H931" s="69"/>
      <c r="I931" s="82"/>
      <c r="J931" s="82"/>
      <c r="K931" s="82"/>
      <c r="L931" s="69"/>
      <c r="M931" s="7"/>
      <c r="N931" s="7"/>
      <c r="O931" s="7"/>
      <c r="P931" s="7"/>
    </row>
    <row r="932" spans="1:16" ht="15.6" customHeight="1">
      <c r="A932" s="7"/>
      <c r="B932" s="7"/>
      <c r="C932" s="29"/>
      <c r="D932" s="7"/>
      <c r="E932" s="7"/>
      <c r="F932" s="7"/>
      <c r="G932" s="7"/>
      <c r="H932" s="69"/>
      <c r="I932" s="82"/>
      <c r="J932" s="82"/>
      <c r="K932" s="82"/>
      <c r="L932" s="69"/>
      <c r="M932" s="7"/>
      <c r="N932" s="7"/>
      <c r="O932" s="7"/>
      <c r="P932" s="7"/>
    </row>
    <row r="933" spans="1:16" ht="15.6" customHeight="1">
      <c r="A933" s="7"/>
      <c r="B933" s="7"/>
      <c r="C933" s="29"/>
      <c r="D933" s="7"/>
      <c r="E933" s="7"/>
      <c r="F933" s="7"/>
      <c r="G933" s="7"/>
      <c r="H933" s="69"/>
      <c r="I933" s="82"/>
      <c r="J933" s="82"/>
      <c r="K933" s="82"/>
      <c r="L933" s="69"/>
      <c r="M933" s="7"/>
      <c r="N933" s="7"/>
      <c r="O933" s="7"/>
      <c r="P933" s="7"/>
    </row>
    <row r="934" spans="1:16" ht="15.6" customHeight="1">
      <c r="A934" s="7"/>
      <c r="B934" s="7"/>
      <c r="C934" s="29"/>
      <c r="D934" s="7"/>
      <c r="E934" s="7"/>
      <c r="F934" s="7"/>
      <c r="G934" s="7"/>
      <c r="H934" s="69"/>
      <c r="I934" s="82"/>
      <c r="J934" s="82"/>
      <c r="K934" s="82"/>
      <c r="L934" s="69"/>
      <c r="M934" s="7"/>
      <c r="N934" s="7"/>
      <c r="O934" s="7"/>
      <c r="P934" s="7"/>
    </row>
    <row r="935" spans="1:16" ht="15.6" customHeight="1">
      <c r="A935" s="7"/>
      <c r="B935" s="7"/>
      <c r="C935" s="29"/>
      <c r="D935" s="7"/>
      <c r="E935" s="7"/>
      <c r="F935" s="7"/>
      <c r="G935" s="7"/>
      <c r="H935" s="69"/>
      <c r="I935" s="82"/>
      <c r="J935" s="82"/>
      <c r="K935" s="82"/>
      <c r="L935" s="69"/>
      <c r="M935" s="7"/>
      <c r="N935" s="7"/>
      <c r="O935" s="7"/>
      <c r="P935" s="7"/>
    </row>
    <row r="936" spans="1:16" ht="15.6" customHeight="1">
      <c r="A936" s="7"/>
      <c r="B936" s="7"/>
      <c r="C936" s="29"/>
      <c r="D936" s="7"/>
      <c r="E936" s="7"/>
      <c r="F936" s="7"/>
      <c r="G936" s="7"/>
      <c r="H936" s="69"/>
      <c r="I936" s="82"/>
      <c r="J936" s="82"/>
      <c r="K936" s="82"/>
      <c r="L936" s="69"/>
      <c r="M936" s="7"/>
      <c r="N936" s="7"/>
      <c r="O936" s="7"/>
      <c r="P936" s="7"/>
    </row>
    <row r="937" spans="1:16" ht="15.6" customHeight="1">
      <c r="A937" s="7"/>
      <c r="B937" s="7"/>
      <c r="C937" s="29"/>
      <c r="D937" s="7"/>
      <c r="E937" s="7"/>
      <c r="F937" s="7"/>
      <c r="G937" s="7"/>
      <c r="H937" s="69"/>
      <c r="I937" s="82"/>
      <c r="J937" s="82"/>
      <c r="K937" s="82"/>
      <c r="L937" s="69"/>
      <c r="M937" s="7"/>
      <c r="N937" s="7"/>
      <c r="O937" s="7"/>
      <c r="P937" s="7"/>
    </row>
    <row r="938" spans="1:16" ht="15.6" customHeight="1">
      <c r="A938" s="7"/>
      <c r="B938" s="7"/>
      <c r="C938" s="29"/>
      <c r="D938" s="7"/>
      <c r="E938" s="7"/>
      <c r="F938" s="7"/>
      <c r="G938" s="7"/>
      <c r="H938" s="69"/>
      <c r="I938" s="82"/>
      <c r="J938" s="82"/>
      <c r="K938" s="82"/>
      <c r="L938" s="69"/>
      <c r="M938" s="7"/>
      <c r="N938" s="7"/>
      <c r="O938" s="7"/>
      <c r="P938" s="7"/>
    </row>
    <row r="939" spans="1:16" ht="15.6" customHeight="1">
      <c r="A939" s="7"/>
      <c r="B939" s="7"/>
      <c r="C939" s="29"/>
      <c r="D939" s="7"/>
      <c r="E939" s="7"/>
      <c r="F939" s="7"/>
      <c r="G939" s="7"/>
      <c r="H939" s="69"/>
      <c r="I939" s="82"/>
      <c r="J939" s="82"/>
      <c r="K939" s="82"/>
      <c r="L939" s="69"/>
      <c r="M939" s="7"/>
      <c r="N939" s="7"/>
      <c r="O939" s="7"/>
      <c r="P939" s="7"/>
    </row>
    <row r="940" spans="1:16" ht="15.6" customHeight="1">
      <c r="A940" s="7"/>
      <c r="B940" s="7"/>
      <c r="C940" s="29"/>
      <c r="D940" s="7"/>
      <c r="E940" s="7"/>
      <c r="F940" s="7"/>
      <c r="G940" s="7"/>
      <c r="H940" s="69"/>
      <c r="I940" s="82"/>
      <c r="J940" s="82"/>
      <c r="K940" s="82"/>
      <c r="L940" s="69"/>
      <c r="M940" s="7"/>
      <c r="N940" s="7"/>
      <c r="O940" s="7"/>
      <c r="P940" s="7"/>
    </row>
    <row r="941" spans="1:16" ht="15.6" customHeight="1">
      <c r="A941" s="7"/>
      <c r="B941" s="7"/>
      <c r="C941" s="29"/>
      <c r="D941" s="7"/>
      <c r="E941" s="7"/>
      <c r="F941" s="7"/>
      <c r="G941" s="7"/>
      <c r="H941" s="69"/>
      <c r="I941" s="82"/>
      <c r="J941" s="82"/>
      <c r="K941" s="82"/>
      <c r="L941" s="69"/>
      <c r="M941" s="7"/>
      <c r="N941" s="7"/>
      <c r="O941" s="7"/>
      <c r="P941" s="7"/>
    </row>
    <row r="942" spans="1:16" ht="15.6" customHeight="1">
      <c r="A942" s="7"/>
      <c r="B942" s="7"/>
      <c r="C942" s="29"/>
      <c r="D942" s="7"/>
      <c r="E942" s="7"/>
      <c r="F942" s="7"/>
      <c r="G942" s="7"/>
      <c r="H942" s="69"/>
      <c r="I942" s="82"/>
      <c r="J942" s="82"/>
      <c r="K942" s="82"/>
      <c r="L942" s="69"/>
      <c r="M942" s="7"/>
      <c r="N942" s="7"/>
      <c r="O942" s="7"/>
      <c r="P942" s="7"/>
    </row>
    <row r="943" spans="1:16" ht="15.6" customHeight="1">
      <c r="A943" s="7"/>
      <c r="B943" s="7"/>
      <c r="C943" s="29"/>
      <c r="D943" s="7"/>
      <c r="E943" s="7"/>
      <c r="F943" s="7"/>
      <c r="G943" s="7"/>
      <c r="H943" s="69"/>
      <c r="I943" s="82"/>
      <c r="J943" s="82"/>
      <c r="K943" s="82"/>
      <c r="L943" s="69"/>
      <c r="M943" s="7"/>
      <c r="N943" s="7"/>
      <c r="O943" s="7"/>
      <c r="P943" s="7"/>
    </row>
    <row r="944" spans="1:16" ht="15.6" customHeight="1">
      <c r="A944" s="7"/>
      <c r="B944" s="7"/>
      <c r="C944" s="29"/>
      <c r="D944" s="7"/>
      <c r="E944" s="7"/>
      <c r="F944" s="7"/>
      <c r="G944" s="7"/>
      <c r="H944" s="69"/>
      <c r="I944" s="82"/>
      <c r="J944" s="82"/>
      <c r="K944" s="82"/>
      <c r="L944" s="69"/>
      <c r="M944" s="7"/>
      <c r="N944" s="7"/>
      <c r="O944" s="7"/>
      <c r="P944" s="7"/>
    </row>
    <row r="945" spans="1:16" ht="15.6" customHeight="1">
      <c r="A945" s="7"/>
      <c r="B945" s="7"/>
      <c r="C945" s="29"/>
      <c r="D945" s="7"/>
      <c r="E945" s="7"/>
      <c r="F945" s="7"/>
      <c r="G945" s="7"/>
      <c r="H945" s="69"/>
      <c r="I945" s="82"/>
      <c r="J945" s="82"/>
      <c r="K945" s="82"/>
      <c r="L945" s="69"/>
      <c r="M945" s="7"/>
      <c r="N945" s="7"/>
      <c r="O945" s="7"/>
      <c r="P945" s="7"/>
    </row>
    <row r="946" spans="1:16" ht="15.6" customHeight="1">
      <c r="A946" s="7"/>
      <c r="B946" s="7"/>
      <c r="C946" s="29"/>
      <c r="D946" s="7"/>
      <c r="E946" s="7"/>
      <c r="F946" s="7"/>
      <c r="G946" s="7"/>
      <c r="H946" s="69"/>
      <c r="I946" s="82"/>
      <c r="J946" s="82"/>
      <c r="K946" s="82"/>
      <c r="L946" s="69"/>
      <c r="M946" s="7"/>
      <c r="N946" s="7"/>
      <c r="O946" s="7"/>
      <c r="P946" s="7"/>
    </row>
    <row r="947" spans="1:16" ht="15.6" customHeight="1">
      <c r="A947" s="7"/>
      <c r="B947" s="7"/>
      <c r="C947" s="29"/>
      <c r="D947" s="7"/>
      <c r="E947" s="7"/>
      <c r="F947" s="7"/>
      <c r="G947" s="7"/>
      <c r="H947" s="69"/>
      <c r="I947" s="82"/>
      <c r="J947" s="82"/>
      <c r="K947" s="82"/>
      <c r="L947" s="69"/>
      <c r="M947" s="7"/>
      <c r="N947" s="7"/>
      <c r="O947" s="7"/>
      <c r="P947" s="7"/>
    </row>
    <row r="948" spans="1:16" ht="15.6" customHeight="1">
      <c r="A948" s="7"/>
      <c r="B948" s="7"/>
      <c r="C948" s="29"/>
      <c r="D948" s="7"/>
      <c r="E948" s="7"/>
      <c r="F948" s="7"/>
      <c r="G948" s="7"/>
      <c r="H948" s="69"/>
      <c r="I948" s="82"/>
      <c r="J948" s="82"/>
      <c r="K948" s="82"/>
      <c r="L948" s="69"/>
      <c r="M948" s="7"/>
      <c r="N948" s="7"/>
      <c r="O948" s="7"/>
      <c r="P948" s="7"/>
    </row>
    <row r="949" spans="1:16" ht="15.6" customHeight="1">
      <c r="A949" s="7"/>
      <c r="B949" s="7"/>
      <c r="C949" s="29"/>
      <c r="D949" s="7"/>
      <c r="E949" s="7"/>
      <c r="F949" s="7"/>
      <c r="G949" s="7"/>
      <c r="H949" s="69"/>
      <c r="I949" s="82"/>
      <c r="J949" s="82"/>
      <c r="K949" s="82"/>
      <c r="L949" s="69"/>
      <c r="M949" s="7"/>
      <c r="N949" s="7"/>
      <c r="O949" s="7"/>
      <c r="P949" s="7"/>
    </row>
    <row r="950" spans="1:16" ht="15.6" customHeight="1">
      <c r="A950" s="7"/>
      <c r="B950" s="7"/>
      <c r="C950" s="29"/>
      <c r="D950" s="7"/>
      <c r="E950" s="7"/>
      <c r="F950" s="7"/>
      <c r="G950" s="7"/>
      <c r="H950" s="69"/>
      <c r="I950" s="82"/>
      <c r="J950" s="82"/>
      <c r="K950" s="82"/>
      <c r="L950" s="69"/>
      <c r="M950" s="7"/>
      <c r="N950" s="7"/>
      <c r="O950" s="7"/>
      <c r="P950" s="7"/>
    </row>
    <row r="951" spans="1:16" ht="15.6" customHeight="1">
      <c r="A951" s="7"/>
      <c r="B951" s="7"/>
      <c r="C951" s="29"/>
      <c r="D951" s="7"/>
      <c r="E951" s="7"/>
      <c r="F951" s="7"/>
      <c r="G951" s="7"/>
      <c r="H951" s="69"/>
      <c r="I951" s="82"/>
      <c r="J951" s="82"/>
      <c r="K951" s="82"/>
      <c r="L951" s="69"/>
      <c r="M951" s="7"/>
      <c r="N951" s="7"/>
      <c r="O951" s="7"/>
      <c r="P951" s="7"/>
    </row>
    <row r="952" spans="1:16" ht="15.6" customHeight="1">
      <c r="A952" s="7"/>
      <c r="B952" s="7"/>
      <c r="C952" s="29"/>
      <c r="D952" s="7"/>
      <c r="E952" s="7"/>
      <c r="F952" s="7"/>
      <c r="G952" s="7"/>
      <c r="H952" s="69"/>
      <c r="I952" s="82"/>
      <c r="J952" s="82"/>
      <c r="K952" s="82"/>
      <c r="L952" s="69"/>
      <c r="M952" s="7"/>
      <c r="N952" s="7"/>
      <c r="O952" s="7"/>
      <c r="P952" s="7"/>
    </row>
    <row r="953" spans="1:16" ht="15.6" customHeight="1">
      <c r="A953" s="7"/>
      <c r="B953" s="7"/>
      <c r="C953" s="29"/>
      <c r="D953" s="7"/>
      <c r="E953" s="7"/>
      <c r="F953" s="7"/>
      <c r="G953" s="7"/>
      <c r="H953" s="69"/>
      <c r="I953" s="82"/>
      <c r="J953" s="82"/>
      <c r="K953" s="82"/>
      <c r="L953" s="69"/>
      <c r="M953" s="7"/>
      <c r="N953" s="7"/>
      <c r="O953" s="7"/>
      <c r="P953" s="7"/>
    </row>
    <row r="954" spans="1:16" ht="15.6" customHeight="1">
      <c r="A954" s="7"/>
      <c r="B954" s="7"/>
      <c r="C954" s="29"/>
      <c r="D954" s="7"/>
      <c r="E954" s="7"/>
      <c r="F954" s="7"/>
      <c r="G954" s="7"/>
      <c r="H954" s="69"/>
      <c r="I954" s="82"/>
      <c r="J954" s="82"/>
      <c r="K954" s="82"/>
      <c r="L954" s="69"/>
      <c r="M954" s="7"/>
      <c r="N954" s="7"/>
      <c r="O954" s="7"/>
      <c r="P954" s="7"/>
    </row>
    <row r="955" spans="1:16" ht="15.6" customHeight="1">
      <c r="A955" s="7"/>
      <c r="B955" s="7"/>
      <c r="C955" s="29"/>
      <c r="D955" s="7"/>
      <c r="E955" s="7"/>
      <c r="F955" s="7"/>
      <c r="G955" s="7"/>
      <c r="H955" s="69"/>
      <c r="I955" s="82"/>
      <c r="J955" s="82"/>
      <c r="K955" s="82"/>
      <c r="L955" s="69"/>
      <c r="M955" s="7"/>
      <c r="N955" s="7"/>
      <c r="O955" s="7"/>
      <c r="P955" s="7"/>
    </row>
    <row r="956" spans="1:16" ht="15.6" customHeight="1">
      <c r="A956" s="7"/>
      <c r="B956" s="7"/>
      <c r="C956" s="29"/>
      <c r="D956" s="7"/>
      <c r="E956" s="7"/>
      <c r="F956" s="7"/>
      <c r="G956" s="7"/>
      <c r="H956" s="69"/>
      <c r="I956" s="82"/>
      <c r="J956" s="82"/>
      <c r="K956" s="82"/>
      <c r="L956" s="69"/>
      <c r="M956" s="7"/>
      <c r="N956" s="7"/>
      <c r="O956" s="7"/>
      <c r="P956" s="7"/>
    </row>
    <row r="957" spans="1:16" ht="15.6" customHeight="1">
      <c r="A957" s="7"/>
      <c r="B957" s="7"/>
      <c r="C957" s="29"/>
      <c r="D957" s="7"/>
      <c r="E957" s="7"/>
      <c r="F957" s="7"/>
      <c r="G957" s="7"/>
      <c r="H957" s="69"/>
      <c r="I957" s="82"/>
      <c r="J957" s="82"/>
      <c r="K957" s="82"/>
      <c r="L957" s="69"/>
      <c r="M957" s="7"/>
      <c r="N957" s="7"/>
      <c r="O957" s="7"/>
      <c r="P957" s="7"/>
    </row>
    <row r="958" spans="1:16" ht="15.6" customHeight="1">
      <c r="A958" s="7"/>
      <c r="B958" s="7"/>
      <c r="C958" s="29"/>
      <c r="D958" s="7"/>
      <c r="E958" s="7"/>
      <c r="F958" s="7"/>
      <c r="G958" s="7"/>
      <c r="H958" s="69"/>
      <c r="I958" s="82"/>
      <c r="J958" s="82"/>
      <c r="K958" s="82"/>
      <c r="L958" s="69"/>
      <c r="M958" s="7"/>
      <c r="N958" s="7"/>
      <c r="O958" s="7"/>
      <c r="P958" s="7"/>
    </row>
    <row r="959" spans="1:16" ht="15.6" customHeight="1">
      <c r="A959" s="7"/>
      <c r="B959" s="7"/>
      <c r="C959" s="29"/>
      <c r="D959" s="7"/>
      <c r="E959" s="7"/>
      <c r="F959" s="7"/>
      <c r="G959" s="7"/>
      <c r="H959" s="69"/>
      <c r="I959" s="82"/>
      <c r="J959" s="82"/>
      <c r="K959" s="82"/>
      <c r="L959" s="69"/>
      <c r="M959" s="7"/>
      <c r="N959" s="7"/>
      <c r="O959" s="7"/>
      <c r="P959" s="7"/>
    </row>
    <row r="960" spans="1:16" ht="15.6" customHeight="1">
      <c r="A960" s="7"/>
      <c r="B960" s="7"/>
      <c r="C960" s="29"/>
      <c r="D960" s="7"/>
      <c r="E960" s="7"/>
      <c r="F960" s="7"/>
      <c r="G960" s="7"/>
      <c r="H960" s="69"/>
      <c r="I960" s="82"/>
      <c r="J960" s="82"/>
      <c r="K960" s="82"/>
      <c r="L960" s="69"/>
      <c r="M960" s="7"/>
      <c r="N960" s="7"/>
      <c r="O960" s="7"/>
      <c r="P960" s="7"/>
    </row>
    <row r="961" spans="1:16" ht="15.6" customHeight="1">
      <c r="A961" s="7"/>
      <c r="B961" s="7"/>
      <c r="C961" s="29"/>
      <c r="D961" s="7"/>
      <c r="E961" s="7"/>
      <c r="F961" s="7"/>
      <c r="G961" s="7"/>
      <c r="H961" s="69"/>
      <c r="I961" s="82"/>
      <c r="J961" s="82"/>
      <c r="K961" s="82"/>
      <c r="L961" s="69"/>
      <c r="M961" s="7"/>
      <c r="N961" s="7"/>
      <c r="O961" s="7"/>
      <c r="P961" s="7"/>
    </row>
    <row r="962" spans="1:16" ht="15.6" customHeight="1">
      <c r="A962" s="7"/>
      <c r="B962" s="7"/>
      <c r="C962" s="29"/>
      <c r="D962" s="7"/>
      <c r="E962" s="7"/>
      <c r="F962" s="7"/>
      <c r="G962" s="7"/>
      <c r="H962" s="69"/>
      <c r="I962" s="82"/>
      <c r="J962" s="82"/>
      <c r="K962" s="82"/>
      <c r="L962" s="69"/>
      <c r="M962" s="7"/>
      <c r="N962" s="7"/>
      <c r="O962" s="7"/>
      <c r="P962" s="7"/>
    </row>
    <row r="963" spans="1:16" ht="15.6" customHeight="1">
      <c r="A963" s="7"/>
      <c r="B963" s="7"/>
      <c r="C963" s="29"/>
      <c r="D963" s="7"/>
      <c r="E963" s="7"/>
      <c r="F963" s="7"/>
      <c r="G963" s="7"/>
      <c r="H963" s="69"/>
      <c r="I963" s="82"/>
      <c r="J963" s="82"/>
      <c r="K963" s="82"/>
      <c r="L963" s="69"/>
      <c r="M963" s="7"/>
      <c r="N963" s="7"/>
      <c r="O963" s="7"/>
      <c r="P963" s="7"/>
    </row>
    <row r="964" spans="1:16" ht="15.6" customHeight="1">
      <c r="A964" s="7"/>
      <c r="B964" s="7"/>
      <c r="C964" s="29"/>
      <c r="D964" s="7"/>
      <c r="E964" s="7"/>
      <c r="F964" s="7"/>
      <c r="G964" s="7"/>
      <c r="H964" s="69"/>
      <c r="I964" s="82"/>
      <c r="J964" s="82"/>
      <c r="K964" s="82"/>
      <c r="L964" s="69"/>
      <c r="M964" s="7"/>
      <c r="N964" s="7"/>
      <c r="O964" s="7"/>
      <c r="P964" s="7"/>
    </row>
    <row r="965" spans="1:16" ht="15.6" customHeight="1">
      <c r="A965" s="7"/>
      <c r="B965" s="7"/>
      <c r="C965" s="29"/>
      <c r="D965" s="7"/>
      <c r="E965" s="7"/>
      <c r="F965" s="7"/>
      <c r="G965" s="7"/>
      <c r="H965" s="69"/>
      <c r="I965" s="82"/>
      <c r="J965" s="82"/>
      <c r="K965" s="82"/>
      <c r="L965" s="69"/>
      <c r="M965" s="7"/>
      <c r="N965" s="7"/>
      <c r="O965" s="7"/>
      <c r="P965" s="7"/>
    </row>
    <row r="966" spans="1:16" ht="15.6" customHeight="1">
      <c r="A966" s="7"/>
      <c r="B966" s="7"/>
      <c r="C966" s="29"/>
      <c r="D966" s="7"/>
      <c r="E966" s="7"/>
      <c r="F966" s="7"/>
      <c r="G966" s="7"/>
      <c r="H966" s="69"/>
      <c r="I966" s="82"/>
      <c r="J966" s="82"/>
      <c r="K966" s="82"/>
      <c r="L966" s="69"/>
      <c r="M966" s="7"/>
      <c r="N966" s="7"/>
      <c r="O966" s="7"/>
      <c r="P966" s="7"/>
    </row>
    <row r="967" spans="1:16" ht="15.6" customHeight="1">
      <c r="A967" s="7"/>
      <c r="B967" s="7"/>
      <c r="C967" s="29"/>
      <c r="D967" s="7"/>
      <c r="E967" s="7"/>
      <c r="F967" s="7"/>
      <c r="G967" s="7"/>
      <c r="H967" s="69"/>
      <c r="I967" s="82"/>
      <c r="J967" s="82"/>
      <c r="K967" s="82"/>
      <c r="L967" s="69"/>
      <c r="M967" s="7"/>
      <c r="N967" s="7"/>
      <c r="O967" s="7"/>
      <c r="P967" s="7"/>
    </row>
    <row r="968" spans="1:16" ht="15.6" customHeight="1">
      <c r="A968" s="7"/>
      <c r="B968" s="7"/>
      <c r="C968" s="29"/>
      <c r="D968" s="7"/>
      <c r="E968" s="7"/>
      <c r="F968" s="7"/>
      <c r="G968" s="7"/>
      <c r="H968" s="69"/>
      <c r="I968" s="82"/>
      <c r="J968" s="82"/>
      <c r="K968" s="82"/>
      <c r="L968" s="69"/>
      <c r="M968" s="7"/>
      <c r="N968" s="7"/>
      <c r="O968" s="7"/>
      <c r="P968" s="7"/>
    </row>
    <row r="969" spans="1:16" ht="15.6" customHeight="1">
      <c r="A969" s="7"/>
      <c r="B969" s="7"/>
      <c r="C969" s="29"/>
      <c r="D969" s="7"/>
      <c r="E969" s="7"/>
      <c r="F969" s="7"/>
      <c r="G969" s="7"/>
      <c r="H969" s="69"/>
      <c r="I969" s="82"/>
      <c r="J969" s="82"/>
      <c r="K969" s="82"/>
      <c r="L969" s="69"/>
      <c r="M969" s="7"/>
      <c r="N969" s="7"/>
      <c r="O969" s="7"/>
      <c r="P969" s="7"/>
    </row>
    <row r="970" spans="1:16" ht="15.6" customHeight="1">
      <c r="A970" s="7"/>
      <c r="B970" s="7"/>
      <c r="C970" s="29"/>
      <c r="D970" s="7"/>
      <c r="E970" s="7"/>
      <c r="F970" s="7"/>
      <c r="G970" s="7"/>
      <c r="H970" s="69"/>
      <c r="I970" s="82"/>
      <c r="J970" s="82"/>
      <c r="K970" s="82"/>
      <c r="L970" s="69"/>
      <c r="M970" s="7"/>
      <c r="N970" s="7"/>
      <c r="O970" s="7"/>
      <c r="P970" s="7"/>
    </row>
    <row r="971" spans="1:16" ht="15.6" customHeight="1">
      <c r="A971" s="7"/>
      <c r="B971" s="7"/>
      <c r="C971" s="29"/>
      <c r="D971" s="7"/>
      <c r="E971" s="7"/>
      <c r="F971" s="7"/>
      <c r="G971" s="7"/>
      <c r="H971" s="69"/>
      <c r="I971" s="82"/>
      <c r="J971" s="82"/>
      <c r="K971" s="82"/>
      <c r="L971" s="69"/>
      <c r="M971" s="7"/>
      <c r="N971" s="7"/>
      <c r="O971" s="7"/>
      <c r="P971" s="7"/>
    </row>
    <row r="972" spans="1:16" ht="15.6" customHeight="1">
      <c r="A972" s="7"/>
      <c r="B972" s="7"/>
      <c r="C972" s="29"/>
      <c r="D972" s="7"/>
      <c r="E972" s="7"/>
      <c r="F972" s="7"/>
      <c r="G972" s="7"/>
      <c r="H972" s="69"/>
      <c r="I972" s="82"/>
      <c r="J972" s="82"/>
      <c r="K972" s="82"/>
      <c r="L972" s="69"/>
      <c r="M972" s="7"/>
      <c r="N972" s="7"/>
      <c r="O972" s="7"/>
      <c r="P972" s="7"/>
    </row>
    <row r="973" spans="1:16" ht="15.6" customHeight="1">
      <c r="A973" s="7"/>
      <c r="B973" s="7"/>
      <c r="C973" s="29"/>
      <c r="D973" s="7"/>
      <c r="E973" s="7"/>
      <c r="F973" s="7"/>
      <c r="G973" s="7"/>
      <c r="H973" s="69"/>
      <c r="I973" s="82"/>
      <c r="J973" s="82"/>
      <c r="K973" s="82"/>
      <c r="L973" s="69"/>
      <c r="M973" s="7"/>
      <c r="N973" s="7"/>
      <c r="O973" s="7"/>
      <c r="P973" s="7"/>
    </row>
    <row r="974" spans="1:16" ht="15.6" customHeight="1">
      <c r="A974" s="7"/>
      <c r="B974" s="7"/>
      <c r="C974" s="29"/>
      <c r="D974" s="7"/>
      <c r="E974" s="7"/>
      <c r="F974" s="7"/>
      <c r="G974" s="7"/>
      <c r="H974" s="69"/>
      <c r="I974" s="82"/>
      <c r="J974" s="82"/>
      <c r="K974" s="82"/>
      <c r="L974" s="69"/>
      <c r="M974" s="7"/>
      <c r="N974" s="7"/>
      <c r="O974" s="7"/>
      <c r="P974" s="7"/>
    </row>
    <row r="975" spans="1:16" ht="15.6" customHeight="1">
      <c r="A975" s="7"/>
      <c r="B975" s="7"/>
      <c r="C975" s="29"/>
      <c r="D975" s="7"/>
      <c r="E975" s="7"/>
      <c r="F975" s="7"/>
      <c r="G975" s="7"/>
      <c r="H975" s="69"/>
      <c r="I975" s="82"/>
      <c r="J975" s="82"/>
      <c r="K975" s="82"/>
      <c r="L975" s="69"/>
      <c r="M975" s="7"/>
      <c r="N975" s="7"/>
      <c r="O975" s="7"/>
      <c r="P975" s="7"/>
    </row>
    <row r="976" spans="1:16" ht="15.6" customHeight="1">
      <c r="A976" s="7"/>
      <c r="B976" s="7"/>
      <c r="C976" s="29"/>
      <c r="D976" s="7"/>
      <c r="E976" s="7"/>
      <c r="F976" s="7"/>
      <c r="G976" s="7"/>
      <c r="H976" s="69"/>
      <c r="I976" s="82"/>
      <c r="J976" s="82"/>
      <c r="K976" s="82"/>
      <c r="L976" s="69"/>
      <c r="M976" s="7"/>
      <c r="N976" s="7"/>
      <c r="O976" s="7"/>
      <c r="P976" s="7"/>
    </row>
    <row r="977" spans="1:16" ht="15.6" customHeight="1">
      <c r="A977" s="7"/>
      <c r="B977" s="7"/>
      <c r="C977" s="29"/>
      <c r="D977" s="7"/>
      <c r="E977" s="7"/>
      <c r="F977" s="7"/>
      <c r="G977" s="7"/>
      <c r="H977" s="69"/>
      <c r="I977" s="82"/>
      <c r="J977" s="82"/>
      <c r="K977" s="82"/>
      <c r="L977" s="69"/>
      <c r="M977" s="7"/>
      <c r="N977" s="7"/>
      <c r="O977" s="7"/>
      <c r="P977" s="7"/>
    </row>
    <row r="978" spans="1:16" ht="15.6" customHeight="1">
      <c r="A978" s="7"/>
      <c r="B978" s="7"/>
      <c r="C978" s="29"/>
      <c r="D978" s="7"/>
      <c r="E978" s="7"/>
      <c r="F978" s="7"/>
      <c r="G978" s="7"/>
      <c r="H978" s="69"/>
      <c r="I978" s="82"/>
      <c r="J978" s="82"/>
      <c r="K978" s="82"/>
      <c r="L978" s="69"/>
      <c r="M978" s="7"/>
      <c r="N978" s="7"/>
      <c r="O978" s="7"/>
      <c r="P978" s="7"/>
    </row>
    <row r="979" spans="1:16" ht="15.6" customHeight="1">
      <c r="A979" s="7"/>
      <c r="B979" s="7"/>
      <c r="C979" s="29"/>
      <c r="D979" s="7"/>
      <c r="E979" s="7"/>
      <c r="F979" s="7"/>
      <c r="G979" s="7"/>
      <c r="H979" s="69"/>
      <c r="I979" s="82"/>
      <c r="J979" s="82"/>
      <c r="K979" s="82"/>
      <c r="L979" s="69"/>
      <c r="M979" s="7"/>
      <c r="N979" s="7"/>
      <c r="O979" s="7"/>
      <c r="P979" s="7"/>
    </row>
    <row r="980" spans="1:16" ht="15.6" customHeight="1">
      <c r="A980" s="7"/>
      <c r="B980" s="7"/>
      <c r="C980" s="29"/>
      <c r="D980" s="7"/>
      <c r="E980" s="7"/>
      <c r="F980" s="7"/>
      <c r="G980" s="7"/>
      <c r="H980" s="69"/>
      <c r="I980" s="82"/>
      <c r="J980" s="82"/>
      <c r="K980" s="82"/>
      <c r="L980" s="69"/>
      <c r="M980" s="7"/>
      <c r="N980" s="7"/>
      <c r="O980" s="7"/>
      <c r="P980" s="7"/>
    </row>
    <row r="981" spans="1:16" ht="15.6" customHeight="1">
      <c r="A981" s="7"/>
      <c r="B981" s="7"/>
      <c r="C981" s="29"/>
      <c r="D981" s="7"/>
      <c r="E981" s="7"/>
      <c r="F981" s="7"/>
      <c r="G981" s="7"/>
      <c r="H981" s="69"/>
      <c r="I981" s="82"/>
      <c r="J981" s="82"/>
      <c r="K981" s="82"/>
      <c r="L981" s="69"/>
      <c r="M981" s="7"/>
      <c r="N981" s="7"/>
      <c r="O981" s="7"/>
      <c r="P981" s="7"/>
    </row>
    <row r="982" spans="1:16" ht="15.6" customHeight="1">
      <c r="A982" s="7"/>
      <c r="B982" s="7"/>
      <c r="C982" s="29"/>
      <c r="D982" s="7"/>
      <c r="E982" s="7"/>
      <c r="F982" s="7"/>
      <c r="G982" s="7"/>
      <c r="H982" s="69"/>
      <c r="I982" s="82"/>
      <c r="J982" s="82"/>
      <c r="K982" s="82"/>
      <c r="L982" s="69"/>
      <c r="M982" s="7"/>
      <c r="N982" s="7"/>
      <c r="O982" s="7"/>
      <c r="P982" s="7"/>
    </row>
    <row r="983" spans="1:16" ht="15.6" customHeight="1">
      <c r="A983" s="7"/>
      <c r="B983" s="7"/>
      <c r="C983" s="29"/>
      <c r="D983" s="7"/>
      <c r="E983" s="7"/>
      <c r="F983" s="7"/>
      <c r="G983" s="7"/>
      <c r="H983" s="69"/>
      <c r="I983" s="82"/>
      <c r="J983" s="82"/>
      <c r="K983" s="82"/>
      <c r="L983" s="69"/>
      <c r="M983" s="7"/>
      <c r="N983" s="7"/>
      <c r="O983" s="7"/>
      <c r="P983" s="7"/>
    </row>
    <row r="984" spans="1:16" ht="15.6" customHeight="1">
      <c r="A984" s="7"/>
      <c r="B984" s="7"/>
      <c r="C984" s="29"/>
      <c r="D984" s="7"/>
      <c r="E984" s="7"/>
      <c r="F984" s="7"/>
      <c r="G984" s="7"/>
      <c r="H984" s="69"/>
      <c r="I984" s="82"/>
      <c r="J984" s="82"/>
      <c r="K984" s="82"/>
      <c r="L984" s="69"/>
      <c r="M984" s="7"/>
      <c r="N984" s="7"/>
      <c r="O984" s="7"/>
      <c r="P984" s="7"/>
    </row>
    <row r="985" spans="1:16" ht="15.6" customHeight="1">
      <c r="A985" s="7"/>
      <c r="B985" s="7"/>
      <c r="C985" s="29"/>
      <c r="D985" s="7"/>
      <c r="E985" s="7"/>
      <c r="F985" s="7"/>
      <c r="G985" s="7"/>
      <c r="H985" s="69"/>
      <c r="I985" s="82"/>
      <c r="J985" s="82"/>
      <c r="K985" s="82"/>
      <c r="L985" s="69"/>
      <c r="M985" s="7"/>
      <c r="N985" s="7"/>
      <c r="O985" s="7"/>
      <c r="P985" s="7"/>
    </row>
    <row r="986" spans="1:16" ht="15.6" customHeight="1">
      <c r="A986" s="7"/>
      <c r="B986" s="7"/>
      <c r="C986" s="29"/>
      <c r="D986" s="7"/>
      <c r="E986" s="7"/>
      <c r="F986" s="7"/>
      <c r="G986" s="7"/>
      <c r="H986" s="69"/>
      <c r="I986" s="82"/>
      <c r="J986" s="82"/>
      <c r="K986" s="82"/>
      <c r="L986" s="69"/>
      <c r="M986" s="7"/>
      <c r="N986" s="7"/>
      <c r="O986" s="7"/>
      <c r="P986" s="7"/>
    </row>
    <row r="987" spans="1:16" ht="15.6" customHeight="1">
      <c r="A987" s="7"/>
      <c r="B987" s="7"/>
      <c r="C987" s="29"/>
      <c r="D987" s="7"/>
      <c r="E987" s="7"/>
      <c r="F987" s="7"/>
      <c r="G987" s="7"/>
      <c r="H987" s="69"/>
      <c r="I987" s="82"/>
      <c r="J987" s="82"/>
      <c r="K987" s="82"/>
      <c r="L987" s="69"/>
      <c r="M987" s="7"/>
      <c r="N987" s="7"/>
      <c r="O987" s="7"/>
      <c r="P987" s="7"/>
    </row>
    <row r="988" spans="1:16" ht="15.6" customHeight="1">
      <c r="A988" s="7"/>
      <c r="B988" s="7"/>
      <c r="C988" s="29"/>
      <c r="D988" s="7"/>
      <c r="E988" s="7"/>
      <c r="F988" s="7"/>
      <c r="G988" s="7"/>
      <c r="H988" s="69"/>
      <c r="I988" s="82"/>
      <c r="J988" s="82"/>
      <c r="K988" s="82"/>
      <c r="L988" s="69"/>
      <c r="M988" s="7"/>
      <c r="N988" s="7"/>
      <c r="O988" s="7"/>
      <c r="P988" s="7"/>
    </row>
    <row r="989" spans="1:16" ht="15.6" customHeight="1">
      <c r="A989" s="7"/>
      <c r="B989" s="7"/>
      <c r="C989" s="29"/>
      <c r="D989" s="7"/>
      <c r="E989" s="7"/>
      <c r="F989" s="7"/>
      <c r="G989" s="7"/>
      <c r="H989" s="69"/>
      <c r="I989" s="82"/>
      <c r="J989" s="82"/>
      <c r="K989" s="82"/>
      <c r="L989" s="69"/>
      <c r="M989" s="7"/>
      <c r="N989" s="7"/>
      <c r="O989" s="7"/>
      <c r="P989" s="7"/>
    </row>
    <row r="990" spans="1:16" ht="15.6" customHeight="1">
      <c r="A990" s="7"/>
      <c r="B990" s="7"/>
      <c r="C990" s="29"/>
      <c r="D990" s="7"/>
      <c r="E990" s="7"/>
      <c r="F990" s="7"/>
      <c r="G990" s="7"/>
      <c r="H990" s="69"/>
      <c r="I990" s="82"/>
      <c r="J990" s="82"/>
      <c r="K990" s="82"/>
      <c r="L990" s="69"/>
      <c r="M990" s="7"/>
      <c r="N990" s="7"/>
      <c r="O990" s="7"/>
      <c r="P990" s="7"/>
    </row>
    <row r="991" spans="1:16" ht="15.6" customHeight="1">
      <c r="A991" s="7"/>
      <c r="B991" s="7"/>
      <c r="C991" s="29"/>
      <c r="D991" s="7"/>
      <c r="E991" s="7"/>
      <c r="F991" s="7"/>
      <c r="G991" s="7"/>
      <c r="H991" s="69"/>
      <c r="I991" s="82"/>
      <c r="J991" s="82"/>
      <c r="K991" s="82"/>
      <c r="L991" s="69"/>
      <c r="M991" s="7"/>
      <c r="N991" s="7"/>
      <c r="O991" s="7"/>
      <c r="P991" s="7"/>
    </row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168">
      <formula>B2=#REF!</formula>
    </cfRule>
  </conditionalFormatting>
  <conditionalFormatting sqref="B2:B19">
    <cfRule type="expression" dxfId="719" priority="8">
      <formula>COUNTIF($C$1:$C$959, B2) &gt; 1</formula>
    </cfRule>
    <cfRule type="expression" dxfId="718" priority="9">
      <formula>COUNTIF($B$2:$B$940, B2) &gt; 1</formula>
    </cfRule>
    <cfRule type="expression" dxfId="717" priority="10">
      <formula>COUNTIF($C$1:$C$960, B2) &gt; 1</formula>
    </cfRule>
    <cfRule type="expression" dxfId="716" priority="11">
      <formula>COUNTIF($B$2:$B$941, B2) &gt; 1</formula>
    </cfRule>
    <cfRule type="expression" dxfId="715" priority="12">
      <formula>COUNTIF($C$1:$C$957, B2) &gt; 1</formula>
    </cfRule>
    <cfRule type="expression" dxfId="714" priority="13">
      <formula>COUNTIF($B$2:$B$938, B2) &gt; 1</formula>
    </cfRule>
    <cfRule type="expression" dxfId="713" priority="15">
      <formula>COUNTIF($B$2:$B$939, B2) &gt; 1</formula>
    </cfRule>
  </conditionalFormatting>
  <conditionalFormatting sqref="B2:B20">
    <cfRule type="expression" dxfId="712" priority="5">
      <formula>COUNTIF($C$1:$C$962, B2) &gt; 1</formula>
    </cfRule>
    <cfRule type="expression" dxfId="711" priority="14">
      <formula>COUNTIF($C$1:$C$958, B2) &gt; 1</formula>
    </cfRule>
  </conditionalFormatting>
  <conditionalFormatting sqref="B2:B21">
    <cfRule type="expression" dxfId="710" priority="20">
      <formula>COUNTIF($B$2:$B$945, B2) &gt; 1</formula>
    </cfRule>
    <cfRule type="expression" dxfId="709" priority="18">
      <formula>COUNTIF($C$1:$C$963, B2) &gt; 1</formula>
    </cfRule>
    <cfRule type="expression" dxfId="708" priority="19">
      <formula>COUNTIF($B$2:$B$944, B2) &gt; 1</formula>
    </cfRule>
  </conditionalFormatting>
  <conditionalFormatting sqref="B2:B22">
    <cfRule type="expression" dxfId="707" priority="16">
      <formula>COUNTIF($C$1:$C$965, B2) &gt; 1</formula>
    </cfRule>
    <cfRule type="expression" dxfId="706" priority="17">
      <formula>COUNTIF($B$2:$B$946, B2) &gt; 1</formula>
    </cfRule>
  </conditionalFormatting>
  <conditionalFormatting sqref="B2:B24">
    <cfRule type="expression" dxfId="705" priority="23">
      <formula>COUNTIF($B$2:$B$952, B2) &gt; 1</formula>
    </cfRule>
    <cfRule type="expression" dxfId="704" priority="24">
      <formula>COUNTIF($C$1:$C$964, B2) &gt; 1</formula>
    </cfRule>
  </conditionalFormatting>
  <conditionalFormatting sqref="B2:B25 B27:B49">
    <cfRule type="expression" dxfId="703" priority="118">
      <formula>COUNTIF($B$2:$B$991, B2) &gt; 1</formula>
    </cfRule>
  </conditionalFormatting>
  <conditionalFormatting sqref="B2:B25">
    <cfRule type="expression" dxfId="702" priority="68">
      <formula>COUNTIF($B$2:$B$950, B2) &gt; 1</formula>
    </cfRule>
    <cfRule type="expression" dxfId="701" priority="70">
      <formula>COUNTIF($B$2:$B$951, B2) &gt; 1</formula>
    </cfRule>
    <cfRule type="expression" dxfId="700" priority="72">
      <formula>COUNTIF($B$2:$B$948, B2) &gt; 1</formula>
    </cfRule>
    <cfRule type="expression" dxfId="699" priority="74">
      <formula>COUNTIF($B$2:$B$949, B2) &gt; 1</formula>
    </cfRule>
    <cfRule type="expression" dxfId="698" priority="49">
      <formula>COUNTIF($B$2:$B$947, B2) &gt; 1</formula>
    </cfRule>
    <cfRule type="expression" dxfId="697" priority="69">
      <formula>COUNTIF($C$1:$C$970, B2) &gt; 1</formula>
    </cfRule>
    <cfRule type="expression" dxfId="696" priority="48">
      <formula>COUNTIF($C$1:$C$966, B2) &gt; 1</formula>
    </cfRule>
    <cfRule type="expression" dxfId="695" priority="67">
      <formula>COUNTIF($C$1:$C$969, B2) &gt; 1</formula>
    </cfRule>
  </conditionalFormatting>
  <conditionalFormatting sqref="B2:B26">
    <cfRule type="expression" dxfId="694" priority="43">
      <formula>COUNTIF($C$1:$C$971, B2) &gt; 1</formula>
    </cfRule>
    <cfRule type="expression" dxfId="693" priority="7">
      <formula>COUNTIF($B$1:$B$970, B2) &gt; 1</formula>
    </cfRule>
    <cfRule type="expression" dxfId="692" priority="30">
      <formula>COUNTIF($B$2:$B$964, B2) &gt; 1</formula>
    </cfRule>
    <cfRule type="expression" dxfId="691" priority="73">
      <formula>COUNTIF($C$1:$C$968, B2) &gt; 1</formula>
    </cfRule>
    <cfRule type="expression" dxfId="690" priority="71">
      <formula>COUNTIF($C$1:$C$967, B2) &gt; 1</formula>
    </cfRule>
  </conditionalFormatting>
  <conditionalFormatting sqref="B2:B27 B29:B54">
    <cfRule type="expression" dxfId="689" priority="132">
      <formula>COUNTIF($B$2:$B$998, B2) &gt; 1</formula>
    </cfRule>
    <cfRule type="expression" dxfId="688" priority="130">
      <formula>COUNTIF($B$2:$B$997, B2) &gt; 1</formula>
    </cfRule>
  </conditionalFormatting>
  <conditionalFormatting sqref="B2:B27">
    <cfRule type="expression" dxfId="687" priority="29">
      <formula>COUNTIF($B$2:$B$958, B2) &gt; 1</formula>
    </cfRule>
    <cfRule type="expression" dxfId="686" priority="59">
      <formula>COUNTIF($C$1:$C$972, B2) &gt; 1</formula>
    </cfRule>
    <cfRule type="expression" dxfId="685" priority="80">
      <formula>COUNTIF($B$2:$B$954, B2) &gt; 1</formula>
    </cfRule>
    <cfRule type="expression" dxfId="684" priority="50">
      <formula>COUNTIF($B$2:$B$953, B2) &gt; 1</formula>
    </cfRule>
  </conditionalFormatting>
  <conditionalFormatting sqref="B2:B28 B30:B52">
    <cfRule type="expression" dxfId="683" priority="113">
      <formula>COUNTIF($C$1:$C$1013, B2) &gt; 1</formula>
    </cfRule>
  </conditionalFormatting>
  <conditionalFormatting sqref="B2:B28">
    <cfRule type="expression" dxfId="682" priority="4">
      <formula>COUNTIF($B$1:$B$958, B2) &gt; 1</formula>
    </cfRule>
    <cfRule type="expression" dxfId="681" priority="6">
      <formula>COUNTIF($B$1:$B$962, B2) &gt; 1</formula>
    </cfRule>
    <cfRule type="expression" dxfId="680" priority="78">
      <formula>COUNTIF($B$2:$B$957, B2) &gt; 1</formula>
    </cfRule>
    <cfRule type="expression" dxfId="679" priority="75">
      <formula>COUNTIF($C$1:$C$975, B2) &gt; 1</formula>
    </cfRule>
    <cfRule type="expression" dxfId="678" priority="63">
      <formula>COUNTIF($C$1:$C$977, B2) &gt; 1</formula>
    </cfRule>
    <cfRule type="expression" dxfId="677" priority="36">
      <formula>COUNTIF($B$2:$B$965, B2) &gt; 1</formula>
    </cfRule>
    <cfRule type="expression" dxfId="676" priority="37">
      <formula>COUNTIF($B$2:$B$966, B2) &gt; 1</formula>
    </cfRule>
    <cfRule type="expression" dxfId="675" priority="81">
      <formula>COUNTIF($B$2:$B$955, B2) &gt; 1</formula>
    </cfRule>
    <cfRule type="expression" dxfId="674" priority="76">
      <formula>COUNTIF($B$2:$B$956, B2) &gt; 1</formula>
    </cfRule>
    <cfRule type="expression" dxfId="673" priority="77">
      <formula>COUNTIF($C$1:$C$976, B2) &gt; 1</formula>
    </cfRule>
  </conditionalFormatting>
  <conditionalFormatting sqref="B2:B30">
    <cfRule type="expression" dxfId="672" priority="3">
      <formula>COUNTIF($K$2:$K$65, B2) &gt; 1</formula>
    </cfRule>
    <cfRule type="expression" dxfId="671" priority="21">
      <formula>COUNTIF($J$2:$J$65, B2) &gt; 1</formula>
    </cfRule>
    <cfRule type="expression" dxfId="670" priority="22">
      <formula>COUNTIF($B$2:$B$66, B2) &gt; 1</formula>
    </cfRule>
  </conditionalFormatting>
  <conditionalFormatting sqref="B2:B31">
    <cfRule type="expression" dxfId="669" priority="92">
      <formula>COUNTIF($B$2:$B$961, B2) &gt; 1</formula>
    </cfRule>
    <cfRule type="expression" dxfId="668" priority="54">
      <formula>COUNTIF($B$2:$B$959, B2) &gt; 1</formula>
    </cfRule>
    <cfRule type="expression" dxfId="667" priority="89">
      <formula>COUNTIF($C$1:$C$979, B2) &gt; 1</formula>
    </cfRule>
    <cfRule type="expression" dxfId="666" priority="88">
      <formula>COUNTIF($B$2:$B$963, B2) &gt; 1</formula>
    </cfRule>
    <cfRule type="expression" dxfId="665" priority="53">
      <formula>COUNTIF($C$1:$C$978, B2) &gt; 1</formula>
    </cfRule>
    <cfRule type="expression" dxfId="664" priority="87">
      <formula>COUNTIF($C$1:$C$982, B2) &gt; 1</formula>
    </cfRule>
    <cfRule type="expression" dxfId="663" priority="86">
      <formula>COUNTIF($B$2:$B$962, B2) &gt; 1</formula>
    </cfRule>
    <cfRule type="expression" dxfId="662" priority="94">
      <formula>COUNTIF($C$1:$C$974, B2) &gt; 1</formula>
    </cfRule>
    <cfRule type="expression" dxfId="661" priority="79">
      <formula>COUNTIF($C$1:$C$973, B2) &gt; 1</formula>
    </cfRule>
    <cfRule type="expression" dxfId="660" priority="90">
      <formula>COUNTIF($B$2:$B$960, B2) &gt; 1</formula>
    </cfRule>
  </conditionalFormatting>
  <conditionalFormatting sqref="B2:B32">
    <cfRule type="expression" dxfId="659" priority="91">
      <formula>COUNTIF($C$1:$C$980, B2) &gt; 1</formula>
    </cfRule>
    <cfRule type="expression" dxfId="658" priority="93">
      <formula>COUNTIF($C$1:$C$981, B2) &gt; 1</formula>
    </cfRule>
    <cfRule type="expression" dxfId="657" priority="60">
      <formula>COUNTIF($C$1:$C$983, B2) &gt; 1</formula>
    </cfRule>
  </conditionalFormatting>
  <conditionalFormatting sqref="B2:B33">
    <cfRule type="expression" dxfId="656" priority="39">
      <formula>COUNTIF($B$2:$B$972, B2) &gt; 1</formula>
    </cfRule>
    <cfRule type="expression" dxfId="655" priority="95">
      <formula>COUNTIF($C$1:$C$985, B2) &gt; 1</formula>
    </cfRule>
    <cfRule type="expression" dxfId="654" priority="62">
      <formula>COUNTIF($C$1:$C$984, B2) &gt; 1</formula>
    </cfRule>
  </conditionalFormatting>
  <conditionalFormatting sqref="B2:B34">
    <cfRule type="expression" dxfId="653" priority="38">
      <formula>COUNTIF($B$2:$B$973, B2) &gt; 1</formula>
    </cfRule>
  </conditionalFormatting>
  <conditionalFormatting sqref="B2:B35">
    <cfRule type="expression" dxfId="652" priority="65">
      <formula>COUNTIF($B$1:$B$980, B2) &gt; 1</formula>
    </cfRule>
    <cfRule type="expression" dxfId="651" priority="112">
      <formula>COUNTIF($B$2:$B$974, B2) &gt; 1</formula>
    </cfRule>
    <cfRule type="expression" dxfId="650" priority="46">
      <formula>COUNTIF($B$1:$B$979, B2) &gt; 1</formula>
    </cfRule>
  </conditionalFormatting>
  <conditionalFormatting sqref="B2:B36">
    <cfRule type="expression" dxfId="649" priority="64">
      <formula>COUNTIF($B$1:$B$977, B2) &gt; 1</formula>
    </cfRule>
    <cfRule type="expression" dxfId="648" priority="55">
      <formula>COUNTIF($C$1:$C$986, B2) &gt; 1</formula>
    </cfRule>
    <cfRule type="expression" dxfId="647" priority="107">
      <formula>COUNTIF($C$1:$C$987, B2) &gt; 1</formula>
    </cfRule>
    <cfRule type="expression" dxfId="646" priority="108">
      <formula>COUNTIF($B$2:$B$968, B2) &gt; 1</formula>
    </cfRule>
    <cfRule type="expression" dxfId="645" priority="56">
      <formula>COUNTIF($B$2:$B$967, B2) &gt; 1</formula>
    </cfRule>
    <cfRule type="expression" dxfId="644" priority="45">
      <formula>COUNTIF($B$1:$B$976, B2) &gt; 1</formula>
    </cfRule>
  </conditionalFormatting>
  <conditionalFormatting sqref="B2:B37">
    <cfRule type="expression" dxfId="643" priority="33">
      <formula>COUNTIF($B$2:$B$979, B2) &gt; 1</formula>
    </cfRule>
    <cfRule type="expression" dxfId="642" priority="42">
      <formula>COUNTIF($B$1:$B$967, B2) &gt; 1</formula>
    </cfRule>
    <cfRule type="expression" dxfId="641" priority="44">
      <formula>COUNTIF($B$1:$B$971, B2) &gt; 1</formula>
    </cfRule>
    <cfRule type="expression" dxfId="640" priority="58">
      <formula>COUNTIF($B$1:$B$968, B2) &gt; 1</formula>
    </cfRule>
    <cfRule type="expression" dxfId="639" priority="61">
      <formula>COUNTIF($B$1:$B$972, B2) &gt; 1</formula>
    </cfRule>
    <cfRule type="expression" dxfId="638" priority="66">
      <formula>COUNTIF($B$1:$B$990, B2) &gt; 1</formula>
    </cfRule>
    <cfRule type="expression" dxfId="637" priority="106">
      <formula>COUNTIF($B$2:$B$971, B2) &gt; 1</formula>
    </cfRule>
    <cfRule type="expression" dxfId="636" priority="103">
      <formula>COUNTIF($C$1:$C$989, B2) &gt; 1</formula>
    </cfRule>
    <cfRule type="expression" dxfId="635" priority="104">
      <formula>COUNTIF($B$2:$B$970, B2) &gt; 1</formula>
    </cfRule>
    <cfRule type="expression" dxfId="634" priority="109">
      <formula>COUNTIF($C$1:$C$988, B2) &gt; 1</formula>
    </cfRule>
    <cfRule type="expression" dxfId="633" priority="110">
      <formula>COUNTIF($B$2:$B$969, B2) &gt; 1</formula>
    </cfRule>
    <cfRule type="expression" dxfId="632" priority="148">
      <formula>COUNTIF($B$2:$B$975, B2) &gt; 1</formula>
    </cfRule>
    <cfRule type="expression" dxfId="631" priority="144">
      <formula>COUNTIF($B$2:$B$977, B2) &gt; 1</formula>
    </cfRule>
    <cfRule type="expression" dxfId="630" priority="146">
      <formula>COUNTIF($B$2:$B$978, B2) &gt; 1</formula>
    </cfRule>
    <cfRule type="expression" dxfId="629" priority="150">
      <formula>COUNTIF($B$2:$B$976, B2) &gt; 1</formula>
    </cfRule>
    <cfRule type="expression" dxfId="628" priority="28">
      <formula>COUNTIF($B$1:$B$987, B2) &gt; 1</formula>
    </cfRule>
  </conditionalFormatting>
  <conditionalFormatting sqref="B2:B38">
    <cfRule type="expression" dxfId="627" priority="105">
      <formula>COUNTIF($C$1:$C$990, B2) &gt; 1</formula>
    </cfRule>
    <cfRule type="expression" dxfId="626" priority="84">
      <formula>COUNTIF($C$1:$C$991, B2) &gt; 1</formula>
    </cfRule>
    <cfRule type="expression" dxfId="625" priority="26">
      <formula>COUNTIF($B$1:$B$978, B2) &gt; 1</formula>
    </cfRule>
  </conditionalFormatting>
  <conditionalFormatting sqref="B2:B39">
    <cfRule type="expression" dxfId="624" priority="143">
      <formula>COUNTIF($C$1:$C$996, B2) &gt; 1</formula>
    </cfRule>
    <cfRule type="expression" dxfId="623" priority="83">
      <formula>COUNTIF($K$2:$K$75, B2) &gt; 1</formula>
    </cfRule>
    <cfRule type="expression" dxfId="622" priority="52">
      <formula>COUNTIF($B$2:$B$75, B2) &gt; 1</formula>
    </cfRule>
    <cfRule type="expression" dxfId="621" priority="51">
      <formula>COUNTIF($K$2:$K$74, B2) &gt; 1</formula>
    </cfRule>
    <cfRule type="expression" dxfId="620" priority="145">
      <formula>COUNTIF($C$1:$C$997, B2) &gt; 1</formula>
    </cfRule>
    <cfRule type="expression" dxfId="619" priority="85">
      <formula>COUNTIF($B$2:$B$76, B2) &gt; 1</formula>
    </cfRule>
    <cfRule type="expression" dxfId="618" priority="82">
      <formula>COUNTIF($C$1:$C$998, B2) &gt; 1</formula>
    </cfRule>
  </conditionalFormatting>
  <conditionalFormatting sqref="B2:B40">
    <cfRule type="expression" dxfId="617" priority="98">
      <formula>COUNTIF($C$1:$C$992, B2) &gt; 1</formula>
    </cfRule>
    <cfRule type="expression" dxfId="616" priority="27">
      <formula>COUNTIF($B$1:$B$982, B2) &gt; 1</formula>
    </cfRule>
    <cfRule type="expression" dxfId="615" priority="147">
      <formula>COUNTIF($C$1:$C$994, B2) &gt; 1</formula>
    </cfRule>
    <cfRule type="expression" dxfId="614" priority="149">
      <formula>COUNTIF($C$1:$C$995, B2) &gt; 1</formula>
    </cfRule>
    <cfRule type="expression" dxfId="613" priority="111">
      <formula>COUNTIF($C$1:$C$993, B2) &gt; 1</formula>
    </cfRule>
    <cfRule type="expression" dxfId="612" priority="117">
      <formula>COUNTIF($B$2:$B$980, B2) &gt; 1</formula>
    </cfRule>
    <cfRule type="expression" dxfId="611" priority="120">
      <formula>COUNTIF($C$1:$C$999, B2) &gt; 1</formula>
    </cfRule>
  </conditionalFormatting>
  <conditionalFormatting sqref="B2:B41">
    <cfRule type="expression" dxfId="610" priority="156">
      <formula>COUNTIF($B$2:$B$981, B2) &gt; 1</formula>
    </cfRule>
    <cfRule type="expression" dxfId="609" priority="155">
      <formula>COUNTIF($C$1:$C$1000, B2) &gt; 1</formula>
    </cfRule>
  </conditionalFormatting>
  <conditionalFormatting sqref="B2:B42">
    <cfRule type="expression" dxfId="608" priority="32">
      <formula>COUNTIF($B$2:$B$86, B2) &gt; 1</formula>
    </cfRule>
    <cfRule type="expression" dxfId="607" priority="31">
      <formula>COUNTIF($J$2:$J$85, B2) &gt; 1</formula>
    </cfRule>
    <cfRule type="expression" dxfId="606" priority="158">
      <formula>COUNTIF($B$2:$B$982, B2) &gt; 1</formula>
    </cfRule>
    <cfRule type="expression" dxfId="605" priority="157">
      <formula>COUNTIF($C$1:$C$1001, B2) &gt; 1</formula>
    </cfRule>
  </conditionalFormatting>
  <conditionalFormatting sqref="B2:B43">
    <cfRule type="expression" dxfId="604" priority="153">
      <formula>COUNTIF($C$1:$C$1003, B2) &gt; 1</formula>
    </cfRule>
    <cfRule type="expression" dxfId="603" priority="151">
      <formula>COUNTIF($C$1:$C$1002, B2) &gt; 1</formula>
    </cfRule>
    <cfRule type="expression" dxfId="602" priority="35">
      <formula>COUNTIF($B$1:$B$994, B2) &gt; 1</formula>
    </cfRule>
    <cfRule type="expression" dxfId="601" priority="154">
      <formula>COUNTIF($B$2:$B$984, B2) &gt; 1</formula>
    </cfRule>
    <cfRule type="expression" dxfId="600" priority="134">
      <formula>COUNTIF($C$1:$C$1004, B2) &gt; 1</formula>
    </cfRule>
    <cfRule type="expression" dxfId="599" priority="152">
      <formula>COUNTIF($B$2:$B$983, B2) &gt; 1</formula>
    </cfRule>
  </conditionalFormatting>
  <conditionalFormatting sqref="B2:B44">
    <cfRule type="expression" dxfId="598" priority="41">
      <formula>COUNTIF($B$2:$B$93, B2) &gt; 1</formula>
    </cfRule>
    <cfRule type="expression" dxfId="597" priority="57">
      <formula>COUNTIF($B$1:$B$973, B2) &gt; 1</formula>
    </cfRule>
    <cfRule type="expression" dxfId="596" priority="34">
      <formula>COUNTIF($B$1:$B$985, B2) &gt; 1</formula>
    </cfRule>
    <cfRule type="expression" dxfId="595" priority="47">
      <formula>COUNTIF($B$1:$B$989, B2) &gt; 1</formula>
    </cfRule>
    <cfRule type="expression" dxfId="594" priority="135">
      <formula>COUNTIF($C$1:$C$1015, B2) &gt; 1</formula>
    </cfRule>
    <cfRule type="expression" dxfId="593" priority="25">
      <formula>COUNTIF($B$1:$B$964, B2) &gt; 1</formula>
    </cfRule>
    <cfRule type="expression" dxfId="592" priority="116">
      <formula>COUNTIF($C$1:$C$1005, B2) &gt; 1</formula>
    </cfRule>
    <cfRule type="expression" dxfId="591" priority="40">
      <formula>COUNTIF($H$2:$H$92, B2) &gt; 1</formula>
    </cfRule>
  </conditionalFormatting>
  <conditionalFormatting sqref="B2:B46">
    <cfRule type="expression" dxfId="590" priority="101">
      <formula>COUNTIF($B$1:$B$1000, B2) &gt; 1</formula>
    </cfRule>
    <cfRule type="expression" dxfId="589" priority="164">
      <formula>COUNTIF($C$1:$C$1006, B2) &gt; 1</formula>
    </cfRule>
    <cfRule type="expression" dxfId="588" priority="165">
      <formula>COUNTIF($B$2:$B$987, B2) &gt; 1</formula>
    </cfRule>
  </conditionalFormatting>
  <conditionalFormatting sqref="B2:B47">
    <cfRule type="expression" dxfId="587" priority="100">
      <formula>COUNTIF($B$1:$B$997, B2) &gt; 1</formula>
    </cfRule>
    <cfRule type="expression" dxfId="586" priority="166">
      <formula>COUNTIF($C$1:$C$1007, B2) &gt; 1</formula>
    </cfRule>
    <cfRule type="expression" dxfId="585" priority="167">
      <formula>COUNTIF($B$2:$B$988, B2) &gt; 1</formula>
    </cfRule>
  </conditionalFormatting>
  <conditionalFormatting sqref="B2:B48">
    <cfRule type="expression" dxfId="584" priority="161">
      <formula>COUNTIF($B$2:$B$989, B2) &gt; 1</formula>
    </cfRule>
    <cfRule type="expression" dxfId="583" priority="97">
      <formula>COUNTIF($B$1:$B$988, B2) &gt; 1</formula>
    </cfRule>
    <cfRule type="expression" dxfId="582" priority="160">
      <formula>COUNTIF($C$1:$C$1008, B2) &gt; 1</formula>
    </cfRule>
  </conditionalFormatting>
  <conditionalFormatting sqref="B2:B49">
    <cfRule type="expression" dxfId="581" priority="102">
      <formula>COUNTIF($B$1:$B$1010, B2) &gt; 1</formula>
    </cfRule>
    <cfRule type="expression" dxfId="580" priority="162">
      <formula>COUNTIF($C$1:$C$1009, B2) &gt; 1</formula>
    </cfRule>
    <cfRule type="expression" dxfId="579" priority="163">
      <formula>COUNTIF($B$2:$B$990, B2) &gt; 1</formula>
    </cfRule>
  </conditionalFormatting>
  <conditionalFormatting sqref="B2:B50">
    <cfRule type="expression" dxfId="578" priority="121">
      <formula>COUNTIF($C$1:$C$1010, B2) &gt; 1</formula>
    </cfRule>
    <cfRule type="expression" dxfId="577" priority="99">
      <formula>COUNTIF($B$1:$B$992, B2) &gt; 1</formula>
    </cfRule>
  </conditionalFormatting>
  <conditionalFormatting sqref="B2:B51">
    <cfRule type="expression" dxfId="576" priority="133">
      <formula>COUNTIF($C$1:$C$1011, B2) &gt; 1</formula>
    </cfRule>
    <cfRule type="expression" dxfId="575" priority="159">
      <formula>COUNTIF($C$1:$C$1012, B2) &gt; 1</formula>
    </cfRule>
  </conditionalFormatting>
  <conditionalFormatting sqref="B2:B52">
    <cfRule type="expression" dxfId="574" priority="115">
      <formula>COUNTIF($B$2:$B$96, B2) &gt; 1</formula>
    </cfRule>
    <cfRule type="expression" dxfId="573" priority="114">
      <formula>COUNTIF($K$2:$K$95, B2) &gt; 1</formula>
    </cfRule>
  </conditionalFormatting>
  <conditionalFormatting sqref="B2:B53">
    <cfRule type="expression" dxfId="572" priority="2">
      <formula>COUNTIF($B$2:$B$995, B2) &gt; 1</formula>
    </cfRule>
    <cfRule type="expression" dxfId="571" priority="136">
      <formula>COUNTIF($B$1:$B$1004, B2) &gt; 1</formula>
    </cfRule>
    <cfRule type="expression" dxfId="570" priority="137">
      <formula>COUNTIF($C$1:$C$1014, B2) &gt; 1</formula>
    </cfRule>
    <cfRule type="expression" dxfId="569" priority="139">
      <formula>COUNTIF($B$1:$B$1007, B2) &gt; 1</formula>
    </cfRule>
  </conditionalFormatting>
  <conditionalFormatting sqref="B2:B54">
    <cfRule type="expression" dxfId="568" priority="122">
      <formula>COUNTIF($B$1:$B$999, B2) &gt; 1</formula>
    </cfRule>
    <cfRule type="expression" dxfId="567" priority="119">
      <formula>COUNTIF($B$1:$B$995, B2) &gt; 1</formula>
    </cfRule>
    <cfRule type="expression" dxfId="566" priority="96">
      <formula>COUNTIF($B$1:$B$974, B2) &gt; 1</formula>
    </cfRule>
    <cfRule type="expression" dxfId="565" priority="131">
      <formula>COUNTIF($C$1:$C$1017, B2) &gt; 1</formula>
    </cfRule>
    <cfRule type="expression" dxfId="564" priority="141">
      <formula>COUNTIF($B$1:$B$1017, B2) &gt; 1</formula>
    </cfRule>
    <cfRule type="expression" dxfId="563" priority="129">
      <formula>COUNTIF($C$1:$C$1016, B2) &gt; 1</formula>
    </cfRule>
    <cfRule type="expression" dxfId="562" priority="138">
      <formula>COUNTIF($C$1:$C$1018, B2) &gt; 1</formula>
    </cfRule>
  </conditionalFormatting>
  <conditionalFormatting sqref="B2:B55">
    <cfRule type="expression" dxfId="561" priority="142">
      <formula>COUNTIF($C$1:$C$1019, B2) &gt; 1</formula>
    </cfRule>
  </conditionalFormatting>
  <conditionalFormatting sqref="B7 B54">
    <cfRule type="expression" dxfId="560" priority="124">
      <formula>COUNTIF($C$1:$C$1020, B7) &gt; 1</formula>
    </cfRule>
  </conditionalFormatting>
  <conditionalFormatting sqref="B19 B54">
    <cfRule type="expression" dxfId="559" priority="123">
      <formula>COUNTIF($C$1:$C$1021, B19) &gt; 1</formula>
    </cfRule>
  </conditionalFormatting>
  <conditionalFormatting sqref="B21">
    <cfRule type="expression" dxfId="558" priority="140">
      <formula>COUNTIF($C$1:$C$1028, B21) &gt; 1</formula>
    </cfRule>
  </conditionalFormatting>
  <conditionalFormatting sqref="B54">
    <cfRule type="expression" dxfId="557" priority="128">
      <formula>COUNTIF($B$2:$B$103, B54) &gt; 1</formula>
    </cfRule>
    <cfRule type="expression" dxfId="556" priority="126">
      <formula>COUNTIF($K$2:$K$102, B54) &gt; 1</formula>
    </cfRule>
    <cfRule type="expression" dxfId="555" priority="125">
      <formula>COUNTIF($C$1:$C$1025, B54) &gt; 1</formula>
    </cfRule>
    <cfRule type="expression" dxfId="554" priority="127">
      <formula>COUNTIF($C$1:$C$1024, B54) &gt; 1</formula>
    </cfRule>
  </conditionalFormatting>
  <conditionalFormatting sqref="C2:C991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2985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12</v>
      </c>
      <c r="B1" s="5" t="s">
        <v>162</v>
      </c>
      <c r="C1" s="2" t="s">
        <v>177</v>
      </c>
      <c r="D1" s="97" t="s">
        <v>178</v>
      </c>
      <c r="E1" s="98" t="s">
        <v>179</v>
      </c>
      <c r="F1" s="99"/>
      <c r="G1" s="55" t="s">
        <v>12</v>
      </c>
      <c r="H1" s="55" t="s">
        <v>162</v>
      </c>
      <c r="I1" s="101" t="s">
        <v>180</v>
      </c>
      <c r="J1" s="101" t="s">
        <v>181</v>
      </c>
      <c r="K1" s="75" t="s">
        <v>153</v>
      </c>
      <c r="L1" s="103"/>
      <c r="M1" s="99"/>
      <c r="N1" s="104" t="s">
        <v>182</v>
      </c>
      <c r="O1" s="103" t="s">
        <v>183</v>
      </c>
      <c r="P1" s="99"/>
      <c r="Q1" s="99"/>
      <c r="R1" s="99"/>
      <c r="S1" s="99"/>
      <c r="T1" s="105"/>
      <c r="U1" s="105"/>
      <c r="V1" s="105"/>
      <c r="W1" s="105"/>
      <c r="X1" s="105"/>
      <c r="Y1" s="105"/>
      <c r="Z1" s="105"/>
      <c r="AA1" s="105"/>
    </row>
    <row r="2" spans="1:27" ht="15.6" customHeight="1">
      <c r="A2" s="17" t="s">
        <v>46</v>
      </c>
      <c r="B2" s="7" t="s">
        <v>109</v>
      </c>
      <c r="C2" s="107" t="s">
        <v>184</v>
      </c>
      <c r="D2" s="68" t="s">
        <v>185</v>
      </c>
      <c r="E2" s="109">
        <f t="shared" ref="E2:E65" si="0">IF(ISNUMBER(SEARCH("h",D2)), LEFT(D2,SEARCH("h",D2)-1) + MID(D2,SEARCH("h",D2)+1,SEARCH("p",D2)-SEARCH("h",D2)-1)/60, D2)</f>
        <v>8</v>
      </c>
      <c r="F2" s="68"/>
      <c r="G2" s="35" t="s">
        <v>44</v>
      </c>
      <c r="H2" s="36" t="s">
        <v>99</v>
      </c>
      <c r="I2" s="112">
        <f t="shared" ref="I2:I33" si="1">SUMIFS(E:E, B:B, H2, C:C, "&lt;&gt;-") - J2</f>
        <v>196.63333333333333</v>
      </c>
      <c r="J2" s="112">
        <f t="shared" ref="J2:J33" si="2">SUMIFS(E:E, B:B, H2, C:C, "*qua đêm*")</f>
        <v>28.383333333333333</v>
      </c>
      <c r="K2" s="112">
        <f t="shared" ref="K2:K33" si="3">I2+J2</f>
        <v>225.01666666666665</v>
      </c>
      <c r="L2" s="118"/>
      <c r="M2" s="68"/>
      <c r="N2" s="107"/>
      <c r="O2" s="118"/>
      <c r="P2" s="68"/>
      <c r="Q2" s="68"/>
      <c r="R2" s="68"/>
      <c r="S2" s="68"/>
      <c r="T2" s="7"/>
      <c r="U2" s="7"/>
      <c r="V2" s="7"/>
      <c r="W2" s="7"/>
      <c r="X2" s="7"/>
      <c r="Y2" s="7"/>
      <c r="Z2" s="7"/>
      <c r="AA2" s="7"/>
    </row>
    <row r="3" spans="1:27" ht="15.6" customHeight="1">
      <c r="A3" s="17" t="s">
        <v>46</v>
      </c>
      <c r="B3" s="7" t="s">
        <v>109</v>
      </c>
      <c r="C3" s="107" t="s">
        <v>186</v>
      </c>
      <c r="D3" s="68" t="s">
        <v>187</v>
      </c>
      <c r="E3" s="109">
        <f t="shared" si="0"/>
        <v>230.26666666666668</v>
      </c>
      <c r="F3" s="68"/>
      <c r="G3" s="35" t="s">
        <v>44</v>
      </c>
      <c r="H3" s="36" t="s">
        <v>101</v>
      </c>
      <c r="I3" s="112">
        <f t="shared" si="1"/>
        <v>18.983333333333348</v>
      </c>
      <c r="J3" s="112">
        <f t="shared" si="2"/>
        <v>219.5</v>
      </c>
      <c r="K3" s="112">
        <f t="shared" si="3"/>
        <v>238.48333333333335</v>
      </c>
      <c r="L3" s="118"/>
      <c r="M3" s="68"/>
      <c r="N3" s="107"/>
      <c r="O3" s="118"/>
      <c r="P3" s="68"/>
      <c r="Q3" s="68"/>
      <c r="R3" s="68"/>
      <c r="S3" s="68"/>
      <c r="T3" s="7"/>
      <c r="U3" s="7"/>
      <c r="V3" s="7"/>
      <c r="W3" s="7"/>
      <c r="X3" s="7"/>
      <c r="Y3" s="7"/>
      <c r="Z3" s="7"/>
      <c r="AA3" s="7"/>
    </row>
    <row r="4" spans="1:27" ht="15.6" customHeight="1">
      <c r="A4" s="17" t="s">
        <v>46</v>
      </c>
      <c r="B4" s="7" t="s">
        <v>109</v>
      </c>
      <c r="C4" s="107" t="s">
        <v>188</v>
      </c>
      <c r="D4" s="68" t="s">
        <v>189</v>
      </c>
      <c r="E4" s="109">
        <f t="shared" si="0"/>
        <v>3.0166666666666666</v>
      </c>
      <c r="F4" s="68"/>
      <c r="G4" s="35" t="s">
        <v>44</v>
      </c>
      <c r="H4" s="41" t="s">
        <v>103</v>
      </c>
      <c r="I4" s="112">
        <f t="shared" si="1"/>
        <v>66.25</v>
      </c>
      <c r="J4" s="112">
        <f t="shared" si="2"/>
        <v>23.116666666666667</v>
      </c>
      <c r="K4" s="112">
        <f t="shared" si="3"/>
        <v>89.366666666666674</v>
      </c>
      <c r="L4" s="118"/>
      <c r="M4" s="68"/>
      <c r="N4" s="107"/>
      <c r="O4" s="118"/>
      <c r="P4" s="68"/>
      <c r="Q4" s="68"/>
      <c r="R4" s="68"/>
      <c r="S4" s="68"/>
      <c r="T4" s="7"/>
      <c r="U4" s="7"/>
      <c r="V4" s="7"/>
      <c r="W4" s="7"/>
      <c r="X4" s="7"/>
      <c r="Y4" s="7"/>
      <c r="Z4" s="7"/>
      <c r="AA4" s="7"/>
    </row>
    <row r="5" spans="1:27" ht="15.6" customHeight="1">
      <c r="A5" s="17" t="s">
        <v>46</v>
      </c>
      <c r="B5" s="7" t="s">
        <v>111</v>
      </c>
      <c r="C5" s="107" t="s">
        <v>184</v>
      </c>
      <c r="D5" s="68" t="s">
        <v>185</v>
      </c>
      <c r="E5" s="109">
        <f t="shared" si="0"/>
        <v>8</v>
      </c>
      <c r="F5" s="68"/>
      <c r="G5" s="35" t="s">
        <v>44</v>
      </c>
      <c r="H5" s="36" t="s">
        <v>105</v>
      </c>
      <c r="I5" s="112">
        <f t="shared" si="1"/>
        <v>172.95000000000002</v>
      </c>
      <c r="J5" s="112">
        <f t="shared" si="2"/>
        <v>24.066666666666666</v>
      </c>
      <c r="K5" s="112">
        <f t="shared" si="3"/>
        <v>197.01666666666668</v>
      </c>
      <c r="L5" s="118"/>
      <c r="M5" s="68"/>
      <c r="N5" s="107"/>
      <c r="O5" s="118"/>
      <c r="P5" s="68"/>
      <c r="Q5" s="68"/>
      <c r="R5" s="68"/>
      <c r="S5" s="68"/>
      <c r="T5" s="7"/>
      <c r="U5" s="7"/>
      <c r="V5" s="7"/>
      <c r="W5" s="7"/>
      <c r="X5" s="7"/>
      <c r="Y5" s="7"/>
      <c r="Z5" s="7"/>
      <c r="AA5" s="7"/>
    </row>
    <row r="6" spans="1:27" ht="15.6" customHeight="1">
      <c r="A6" s="17" t="s">
        <v>46</v>
      </c>
      <c r="B6" s="7" t="s">
        <v>111</v>
      </c>
      <c r="C6" s="107" t="s">
        <v>186</v>
      </c>
      <c r="D6" s="68" t="s">
        <v>190</v>
      </c>
      <c r="E6" s="109">
        <f t="shared" si="0"/>
        <v>245.43333333333334</v>
      </c>
      <c r="F6" s="68"/>
      <c r="G6" s="35" t="s">
        <v>44</v>
      </c>
      <c r="H6" s="36" t="s">
        <v>106</v>
      </c>
      <c r="I6" s="112">
        <f t="shared" si="1"/>
        <v>245.45000000000005</v>
      </c>
      <c r="J6" s="112">
        <f t="shared" si="2"/>
        <v>31.433333333333334</v>
      </c>
      <c r="K6" s="112">
        <f t="shared" si="3"/>
        <v>276.88333333333338</v>
      </c>
      <c r="L6" s="118"/>
      <c r="M6" s="68"/>
      <c r="N6" s="107"/>
      <c r="O6" s="118"/>
      <c r="P6" s="68"/>
      <c r="Q6" s="68"/>
      <c r="R6" s="68"/>
      <c r="S6" s="68"/>
      <c r="T6" s="7"/>
      <c r="U6" s="7"/>
      <c r="V6" s="7"/>
      <c r="W6" s="7"/>
      <c r="X6" s="7"/>
      <c r="Y6" s="7"/>
      <c r="Z6" s="7"/>
      <c r="AA6" s="7"/>
    </row>
    <row r="7" spans="1:27" ht="15.6" customHeight="1">
      <c r="A7" s="17" t="s">
        <v>46</v>
      </c>
      <c r="B7" s="7" t="s">
        <v>107</v>
      </c>
      <c r="C7" s="7" t="s">
        <v>184</v>
      </c>
      <c r="D7" s="17" t="s">
        <v>185</v>
      </c>
      <c r="E7" s="109">
        <f t="shared" si="0"/>
        <v>8</v>
      </c>
      <c r="F7" s="68"/>
      <c r="G7" s="35" t="s">
        <v>46</v>
      </c>
      <c r="H7" s="36" t="s">
        <v>107</v>
      </c>
      <c r="I7" s="112">
        <f t="shared" si="1"/>
        <v>183.01666666666665</v>
      </c>
      <c r="J7" s="112">
        <f t="shared" si="2"/>
        <v>0</v>
      </c>
      <c r="K7" s="112">
        <f t="shared" si="3"/>
        <v>183.01666666666665</v>
      </c>
      <c r="L7" s="118"/>
      <c r="M7" s="68"/>
      <c r="N7" s="107"/>
      <c r="O7" s="118"/>
      <c r="P7" s="68"/>
      <c r="Q7" s="68"/>
      <c r="R7" s="68"/>
      <c r="S7" s="68"/>
      <c r="T7" s="7"/>
      <c r="U7" s="7"/>
      <c r="V7" s="7"/>
      <c r="W7" s="7"/>
      <c r="X7" s="7"/>
      <c r="Y7" s="7"/>
      <c r="Z7" s="7"/>
      <c r="AA7" s="7"/>
    </row>
    <row r="8" spans="1:27" ht="15.6" customHeight="1">
      <c r="A8" s="17" t="s">
        <v>46</v>
      </c>
      <c r="B8" s="7" t="s">
        <v>107</v>
      </c>
      <c r="C8" s="7" t="s">
        <v>191</v>
      </c>
      <c r="D8" s="17" t="s">
        <v>192</v>
      </c>
      <c r="E8" s="109">
        <f t="shared" si="0"/>
        <v>99.966666666666669</v>
      </c>
      <c r="F8" s="68"/>
      <c r="G8" s="35" t="s">
        <v>46</v>
      </c>
      <c r="H8" s="36" t="s">
        <v>109</v>
      </c>
      <c r="I8" s="112">
        <f t="shared" si="1"/>
        <v>3.0166666666666799</v>
      </c>
      <c r="J8" s="112">
        <f t="shared" si="2"/>
        <v>230.26666666666668</v>
      </c>
      <c r="K8" s="112">
        <f t="shared" si="3"/>
        <v>233.28333333333336</v>
      </c>
      <c r="L8" s="118"/>
      <c r="M8" s="68"/>
      <c r="N8" s="107"/>
      <c r="O8" s="118"/>
      <c r="P8" s="68"/>
      <c r="Q8" s="68"/>
      <c r="R8" s="68"/>
      <c r="S8" s="68"/>
      <c r="T8" s="7"/>
      <c r="U8" s="7"/>
      <c r="V8" s="7"/>
      <c r="W8" s="7"/>
      <c r="X8" s="7"/>
      <c r="Y8" s="7"/>
      <c r="Z8" s="7"/>
      <c r="AA8" s="7"/>
    </row>
    <row r="9" spans="1:27" ht="15.6" customHeight="1">
      <c r="A9" s="17" t="s">
        <v>46</v>
      </c>
      <c r="B9" s="7" t="s">
        <v>107</v>
      </c>
      <c r="C9" s="7" t="s">
        <v>193</v>
      </c>
      <c r="D9" s="17" t="s">
        <v>194</v>
      </c>
      <c r="E9" s="109">
        <f t="shared" si="0"/>
        <v>83.05</v>
      </c>
      <c r="F9" s="68"/>
      <c r="G9" s="35" t="s">
        <v>46</v>
      </c>
      <c r="H9" s="36" t="s">
        <v>111</v>
      </c>
      <c r="I9" s="112">
        <f t="shared" si="1"/>
        <v>0</v>
      </c>
      <c r="J9" s="112">
        <f t="shared" si="2"/>
        <v>245.43333333333334</v>
      </c>
      <c r="K9" s="112">
        <f t="shared" si="3"/>
        <v>245.43333333333334</v>
      </c>
      <c r="L9" s="118"/>
      <c r="M9" s="68"/>
      <c r="N9" s="107"/>
      <c r="O9" s="118"/>
      <c r="P9" s="68"/>
      <c r="Q9" s="68"/>
      <c r="R9" s="68"/>
      <c r="S9" s="68"/>
      <c r="T9" s="7"/>
      <c r="U9" s="7"/>
      <c r="V9" s="7"/>
      <c r="W9" s="7"/>
      <c r="X9" s="7"/>
      <c r="Y9" s="7"/>
      <c r="Z9" s="7"/>
      <c r="AA9" s="7"/>
    </row>
    <row r="10" spans="1:27" ht="15.6" customHeight="1">
      <c r="A10" s="17" t="s">
        <v>46</v>
      </c>
      <c r="B10" s="7" t="s">
        <v>112</v>
      </c>
      <c r="C10" s="7" t="s">
        <v>184</v>
      </c>
      <c r="D10" s="17" t="s">
        <v>185</v>
      </c>
      <c r="E10" s="109">
        <f t="shared" si="0"/>
        <v>8</v>
      </c>
      <c r="F10" s="68"/>
      <c r="G10" s="35" t="s">
        <v>46</v>
      </c>
      <c r="H10" s="41" t="s">
        <v>112</v>
      </c>
      <c r="I10" s="112">
        <f t="shared" si="1"/>
        <v>246.36666666666667</v>
      </c>
      <c r="J10" s="112">
        <f t="shared" si="2"/>
        <v>1.1000000000000001</v>
      </c>
      <c r="K10" s="112">
        <f t="shared" si="3"/>
        <v>247.46666666666667</v>
      </c>
      <c r="L10" s="118"/>
      <c r="M10" s="68"/>
      <c r="N10" s="107"/>
      <c r="O10" s="118"/>
      <c r="P10" s="68"/>
      <c r="Q10" s="68"/>
      <c r="R10" s="68"/>
      <c r="S10" s="68"/>
      <c r="T10" s="7"/>
      <c r="U10" s="7"/>
      <c r="V10" s="7"/>
      <c r="W10" s="7"/>
      <c r="X10" s="7"/>
      <c r="Y10" s="7"/>
      <c r="Z10" s="7"/>
      <c r="AA10" s="7"/>
    </row>
    <row r="11" spans="1:27" ht="15.6" customHeight="1">
      <c r="A11" s="17" t="s">
        <v>46</v>
      </c>
      <c r="B11" s="7" t="s">
        <v>112</v>
      </c>
      <c r="C11" s="7" t="s">
        <v>193</v>
      </c>
      <c r="D11" s="17" t="s">
        <v>195</v>
      </c>
      <c r="E11" s="109">
        <f t="shared" si="0"/>
        <v>91.8</v>
      </c>
      <c r="F11" s="68"/>
      <c r="G11" s="35" t="s">
        <v>46</v>
      </c>
      <c r="H11" s="41" t="s">
        <v>113</v>
      </c>
      <c r="I11" s="112">
        <f t="shared" si="1"/>
        <v>236.15</v>
      </c>
      <c r="J11" s="112">
        <f t="shared" si="2"/>
        <v>8.0833333333333339</v>
      </c>
      <c r="K11" s="112">
        <f t="shared" si="3"/>
        <v>244.23333333333335</v>
      </c>
      <c r="L11" s="118"/>
      <c r="M11" s="68"/>
      <c r="N11" s="107"/>
      <c r="O11" s="118"/>
      <c r="P11" s="68"/>
      <c r="Q11" s="68"/>
      <c r="R11" s="68"/>
      <c r="S11" s="68"/>
      <c r="T11" s="7"/>
      <c r="U11" s="7"/>
      <c r="V11" s="7"/>
      <c r="W11" s="7"/>
      <c r="X11" s="7"/>
      <c r="Y11" s="7"/>
      <c r="Z11" s="7"/>
      <c r="AA11" s="7"/>
    </row>
    <row r="12" spans="1:27" ht="15.6" customHeight="1">
      <c r="A12" s="17" t="s">
        <v>46</v>
      </c>
      <c r="B12" s="7" t="s">
        <v>112</v>
      </c>
      <c r="C12" s="7" t="s">
        <v>191</v>
      </c>
      <c r="D12" s="17" t="s">
        <v>196</v>
      </c>
      <c r="E12" s="109">
        <f t="shared" si="0"/>
        <v>154.56666666666666</v>
      </c>
      <c r="F12" s="68"/>
      <c r="G12" s="35" t="s">
        <v>47</v>
      </c>
      <c r="H12" s="41" t="s">
        <v>114</v>
      </c>
      <c r="I12" s="112">
        <f t="shared" si="1"/>
        <v>197.48333333333332</v>
      </c>
      <c r="J12" s="112">
        <f t="shared" si="2"/>
        <v>49.033333333333331</v>
      </c>
      <c r="K12" s="112">
        <f t="shared" si="3"/>
        <v>246.51666666666665</v>
      </c>
      <c r="L12" s="118"/>
      <c r="M12" s="68"/>
      <c r="N12" s="107"/>
      <c r="O12" s="118"/>
      <c r="P12" s="68"/>
      <c r="Q12" s="68"/>
      <c r="R12" s="68"/>
      <c r="S12" s="68"/>
      <c r="T12" s="7"/>
      <c r="U12" s="7"/>
      <c r="V12" s="7"/>
      <c r="W12" s="7"/>
      <c r="X12" s="7"/>
      <c r="Y12" s="7"/>
      <c r="Z12" s="7"/>
      <c r="AA12" s="7"/>
    </row>
    <row r="13" spans="1:27" ht="15.6" customHeight="1">
      <c r="A13" s="17" t="s">
        <v>46</v>
      </c>
      <c r="B13" s="7" t="s">
        <v>112</v>
      </c>
      <c r="C13" s="7" t="s">
        <v>186</v>
      </c>
      <c r="D13" s="17" t="s">
        <v>197</v>
      </c>
      <c r="E13" s="109">
        <f t="shared" si="0"/>
        <v>1.1000000000000001</v>
      </c>
      <c r="F13" s="68"/>
      <c r="G13" s="35" t="s">
        <v>47</v>
      </c>
      <c r="H13" s="41" t="s">
        <v>115</v>
      </c>
      <c r="I13" s="112">
        <f t="shared" si="1"/>
        <v>0.38333333333332575</v>
      </c>
      <c r="J13" s="112">
        <f t="shared" si="2"/>
        <v>210.66666666666669</v>
      </c>
      <c r="K13" s="112">
        <f t="shared" si="3"/>
        <v>211.05</v>
      </c>
      <c r="L13" s="118"/>
      <c r="M13" s="68"/>
      <c r="N13" s="62"/>
      <c r="O13" s="118"/>
      <c r="P13" s="68"/>
      <c r="Q13" s="68"/>
      <c r="R13" s="68"/>
      <c r="S13" s="68"/>
      <c r="T13" s="7"/>
      <c r="U13" s="7"/>
      <c r="V13" s="7"/>
      <c r="W13" s="7"/>
      <c r="X13" s="7"/>
      <c r="Y13" s="7"/>
      <c r="Z13" s="7"/>
      <c r="AA13" s="7"/>
    </row>
    <row r="14" spans="1:27" ht="15.6" customHeight="1">
      <c r="A14" s="17" t="s">
        <v>52</v>
      </c>
      <c r="B14" s="7" t="s">
        <v>146</v>
      </c>
      <c r="C14" s="7" t="s">
        <v>184</v>
      </c>
      <c r="D14" s="17" t="s">
        <v>185</v>
      </c>
      <c r="E14" s="109">
        <f t="shared" si="0"/>
        <v>8</v>
      </c>
      <c r="F14" s="68"/>
      <c r="G14" s="35" t="s">
        <v>47</v>
      </c>
      <c r="H14" s="36" t="s">
        <v>116</v>
      </c>
      <c r="I14" s="112">
        <f t="shared" si="1"/>
        <v>206.09999999999991</v>
      </c>
      <c r="J14" s="112">
        <f t="shared" si="2"/>
        <v>199.41666666666669</v>
      </c>
      <c r="K14" s="112">
        <f t="shared" si="3"/>
        <v>405.51666666666659</v>
      </c>
      <c r="L14" s="118"/>
      <c r="M14" s="68"/>
      <c r="N14" s="62"/>
      <c r="O14" s="118"/>
      <c r="P14" s="68"/>
      <c r="Q14" s="68"/>
      <c r="R14" s="68"/>
      <c r="S14" s="68"/>
      <c r="T14" s="7"/>
      <c r="U14" s="7"/>
      <c r="V14" s="7"/>
      <c r="W14" s="7"/>
      <c r="X14" s="7"/>
      <c r="Y14" s="7"/>
      <c r="Z14" s="7"/>
      <c r="AA14" s="7"/>
    </row>
    <row r="15" spans="1:27" ht="15.6" customHeight="1">
      <c r="A15" s="17" t="s">
        <v>52</v>
      </c>
      <c r="B15" s="7" t="s">
        <v>146</v>
      </c>
      <c r="C15" s="7" t="s">
        <v>198</v>
      </c>
      <c r="D15" s="17" t="s">
        <v>199</v>
      </c>
      <c r="E15" s="109">
        <f t="shared" si="0"/>
        <v>56.18333333333333</v>
      </c>
      <c r="F15" s="68"/>
      <c r="G15" s="35" t="s">
        <v>47</v>
      </c>
      <c r="H15" s="36" t="s">
        <v>117</v>
      </c>
      <c r="I15" s="112">
        <f t="shared" si="1"/>
        <v>265.04999999999995</v>
      </c>
      <c r="J15" s="112">
        <f t="shared" si="2"/>
        <v>55.733333333333334</v>
      </c>
      <c r="K15" s="112">
        <f t="shared" si="3"/>
        <v>320.7833333333333</v>
      </c>
      <c r="L15" s="118"/>
      <c r="M15" s="68"/>
      <c r="N15" s="62"/>
      <c r="O15" s="118"/>
      <c r="P15" s="68"/>
      <c r="Q15" s="68"/>
      <c r="R15" s="68"/>
      <c r="S15" s="68"/>
      <c r="T15" s="7"/>
      <c r="U15" s="7"/>
      <c r="V15" s="7"/>
      <c r="W15" s="7"/>
      <c r="X15" s="7"/>
      <c r="Y15" s="7"/>
      <c r="Z15" s="7"/>
      <c r="AA15" s="7"/>
    </row>
    <row r="16" spans="1:27" ht="15.6" customHeight="1">
      <c r="A16" s="17" t="s">
        <v>52</v>
      </c>
      <c r="B16" s="7" t="s">
        <v>146</v>
      </c>
      <c r="C16" s="7" t="s">
        <v>200</v>
      </c>
      <c r="D16" s="17" t="s">
        <v>201</v>
      </c>
      <c r="E16" s="109">
        <f t="shared" si="0"/>
        <v>8.1</v>
      </c>
      <c r="F16" s="68"/>
      <c r="G16" s="35" t="s">
        <v>47</v>
      </c>
      <c r="H16" s="36" t="s">
        <v>118</v>
      </c>
      <c r="I16" s="112">
        <f t="shared" si="1"/>
        <v>198.91666666666669</v>
      </c>
      <c r="J16" s="112">
        <f t="shared" si="2"/>
        <v>32.216666666666669</v>
      </c>
      <c r="K16" s="112">
        <f t="shared" si="3"/>
        <v>231.13333333333335</v>
      </c>
      <c r="L16" s="118"/>
      <c r="M16" s="68"/>
      <c r="N16" s="62"/>
      <c r="O16" s="118"/>
      <c r="P16" s="68"/>
      <c r="Q16" s="68"/>
      <c r="R16" s="68"/>
      <c r="S16" s="68"/>
      <c r="T16" s="7"/>
      <c r="U16" s="7"/>
      <c r="V16" s="7"/>
      <c r="W16" s="7"/>
      <c r="X16" s="7"/>
      <c r="Y16" s="7"/>
      <c r="Z16" s="7"/>
      <c r="AA16" s="7"/>
    </row>
    <row r="17" spans="1:27" ht="15.6" customHeight="1">
      <c r="A17" s="17" t="s">
        <v>52</v>
      </c>
      <c r="B17" s="7" t="s">
        <v>146</v>
      </c>
      <c r="C17" s="7" t="s">
        <v>202</v>
      </c>
      <c r="D17" s="17" t="s">
        <v>203</v>
      </c>
      <c r="E17" s="109">
        <f t="shared" si="0"/>
        <v>110.21666666666667</v>
      </c>
      <c r="F17" s="68"/>
      <c r="G17" s="35" t="s">
        <v>48</v>
      </c>
      <c r="H17" s="36" t="s">
        <v>120</v>
      </c>
      <c r="I17" s="112">
        <f t="shared" si="1"/>
        <v>33.400000000000006</v>
      </c>
      <c r="J17" s="112">
        <f t="shared" si="2"/>
        <v>193.56666666666666</v>
      </c>
      <c r="K17" s="112">
        <f t="shared" si="3"/>
        <v>226.96666666666667</v>
      </c>
      <c r="L17" s="118"/>
      <c r="M17" s="68"/>
      <c r="N17" s="62"/>
      <c r="O17" s="118"/>
      <c r="P17" s="68"/>
      <c r="Q17" s="68"/>
      <c r="R17" s="68"/>
      <c r="S17" s="68"/>
      <c r="T17" s="7"/>
      <c r="U17" s="7"/>
      <c r="V17" s="7"/>
      <c r="W17" s="7"/>
      <c r="X17" s="7"/>
      <c r="Y17" s="7"/>
      <c r="Z17" s="7"/>
      <c r="AA17" s="7"/>
    </row>
    <row r="18" spans="1:27" ht="15.6" customHeight="1">
      <c r="A18" s="17" t="s">
        <v>52</v>
      </c>
      <c r="B18" s="7" t="s">
        <v>146</v>
      </c>
      <c r="C18" s="7" t="s">
        <v>204</v>
      </c>
      <c r="D18" s="17" t="s">
        <v>205</v>
      </c>
      <c r="E18" s="109">
        <f t="shared" si="0"/>
        <v>40.583333333333336</v>
      </c>
      <c r="F18" s="68"/>
      <c r="G18" s="35" t="s">
        <v>48</v>
      </c>
      <c r="H18" s="36" t="s">
        <v>121</v>
      </c>
      <c r="I18" s="112">
        <f t="shared" si="1"/>
        <v>10.200000000000017</v>
      </c>
      <c r="J18" s="112">
        <f t="shared" si="2"/>
        <v>234.96666666666667</v>
      </c>
      <c r="K18" s="112">
        <f t="shared" si="3"/>
        <v>245.16666666666669</v>
      </c>
      <c r="L18" s="118"/>
      <c r="M18" s="68"/>
      <c r="N18" s="62"/>
      <c r="O18" s="118"/>
      <c r="P18" s="68"/>
      <c r="Q18" s="68"/>
      <c r="R18" s="68"/>
      <c r="S18" s="68"/>
      <c r="T18" s="7"/>
      <c r="U18" s="7"/>
      <c r="V18" s="7"/>
      <c r="W18" s="7"/>
      <c r="X18" s="7"/>
      <c r="Y18" s="7"/>
      <c r="Z18" s="7"/>
      <c r="AA18" s="7"/>
    </row>
    <row r="19" spans="1:27" ht="15.6" customHeight="1">
      <c r="A19" s="17" t="s">
        <v>52</v>
      </c>
      <c r="B19" s="7" t="s">
        <v>146</v>
      </c>
      <c r="C19" s="7" t="s">
        <v>206</v>
      </c>
      <c r="D19" s="17" t="s">
        <v>207</v>
      </c>
      <c r="E19" s="109">
        <f t="shared" si="0"/>
        <v>2.0333333333333332</v>
      </c>
      <c r="F19" s="68"/>
      <c r="G19" s="35" t="s">
        <v>48</v>
      </c>
      <c r="H19" s="36" t="s">
        <v>122</v>
      </c>
      <c r="I19" s="112">
        <f t="shared" si="1"/>
        <v>20.116666666666667</v>
      </c>
      <c r="J19" s="112">
        <f t="shared" si="2"/>
        <v>40.06666666666667</v>
      </c>
      <c r="K19" s="112">
        <f t="shared" si="3"/>
        <v>60.183333333333337</v>
      </c>
      <c r="L19" s="118"/>
      <c r="M19" s="68"/>
      <c r="N19" s="62"/>
      <c r="O19" s="118"/>
      <c r="P19" s="68"/>
      <c r="Q19" s="68"/>
      <c r="R19" s="68"/>
      <c r="S19" s="68"/>
      <c r="T19" s="7"/>
      <c r="U19" s="7"/>
      <c r="V19" s="7"/>
      <c r="W19" s="7"/>
      <c r="X19" s="7"/>
      <c r="Y19" s="7"/>
      <c r="Z19" s="7"/>
      <c r="AA19" s="7"/>
    </row>
    <row r="20" spans="1:27" ht="15.6" customHeight="1">
      <c r="A20" s="17" t="s">
        <v>52</v>
      </c>
      <c r="B20" s="7" t="s">
        <v>146</v>
      </c>
      <c r="C20" s="7" t="s">
        <v>208</v>
      </c>
      <c r="D20" s="17" t="s">
        <v>209</v>
      </c>
      <c r="E20" s="109">
        <f t="shared" si="0"/>
        <v>8.6833333333333336</v>
      </c>
      <c r="F20" s="68"/>
      <c r="G20" s="35" t="s">
        <v>48</v>
      </c>
      <c r="H20" s="36" t="s">
        <v>123</v>
      </c>
      <c r="I20" s="112">
        <f t="shared" si="1"/>
        <v>290.98333333333335</v>
      </c>
      <c r="J20" s="112">
        <f t="shared" si="2"/>
        <v>0</v>
      </c>
      <c r="K20" s="112">
        <f t="shared" si="3"/>
        <v>290.98333333333335</v>
      </c>
      <c r="L20" s="118"/>
      <c r="M20" s="68"/>
      <c r="N20" s="62"/>
      <c r="O20" s="118"/>
      <c r="P20" s="68"/>
      <c r="Q20" s="68"/>
      <c r="R20" s="68"/>
      <c r="S20" s="68"/>
      <c r="T20" s="7"/>
      <c r="U20" s="7"/>
      <c r="V20" s="7"/>
      <c r="W20" s="7"/>
      <c r="X20" s="7"/>
      <c r="Y20" s="7"/>
      <c r="Z20" s="7"/>
      <c r="AA20" s="7"/>
    </row>
    <row r="21" spans="1:27" ht="15.6" customHeight="1">
      <c r="A21" s="17" t="s">
        <v>52</v>
      </c>
      <c r="B21" s="7" t="s">
        <v>146</v>
      </c>
      <c r="C21" s="7" t="s">
        <v>210</v>
      </c>
      <c r="D21" s="17" t="s">
        <v>185</v>
      </c>
      <c r="E21" s="109">
        <f t="shared" si="0"/>
        <v>8</v>
      </c>
      <c r="F21" s="68"/>
      <c r="G21" s="35" t="s">
        <v>48</v>
      </c>
      <c r="H21" s="36" t="s">
        <v>125</v>
      </c>
      <c r="I21" s="112">
        <f t="shared" si="1"/>
        <v>290.34999999999997</v>
      </c>
      <c r="J21" s="112">
        <f t="shared" si="2"/>
        <v>7.75</v>
      </c>
      <c r="K21" s="112">
        <f t="shared" si="3"/>
        <v>298.09999999999997</v>
      </c>
      <c r="L21" s="118"/>
      <c r="M21" s="68"/>
      <c r="N21" s="62"/>
      <c r="O21" s="118"/>
      <c r="P21" s="68"/>
      <c r="Q21" s="68"/>
      <c r="R21" s="68"/>
      <c r="S21" s="68"/>
      <c r="T21" s="7"/>
      <c r="U21" s="7"/>
      <c r="V21" s="7"/>
      <c r="W21" s="7"/>
      <c r="X21" s="7"/>
      <c r="Y21" s="7"/>
      <c r="Z21" s="7"/>
      <c r="AA21" s="7"/>
    </row>
    <row r="22" spans="1:27" ht="15.6" customHeight="1">
      <c r="A22" s="17" t="s">
        <v>46</v>
      </c>
      <c r="B22" s="7" t="s">
        <v>113</v>
      </c>
      <c r="C22" s="7" t="s">
        <v>184</v>
      </c>
      <c r="D22" s="17" t="s">
        <v>185</v>
      </c>
      <c r="E22" s="109">
        <f t="shared" si="0"/>
        <v>8</v>
      </c>
      <c r="F22" s="68"/>
      <c r="G22" s="35" t="s">
        <v>48</v>
      </c>
      <c r="H22" s="36" t="s">
        <v>126</v>
      </c>
      <c r="I22" s="112">
        <f t="shared" si="1"/>
        <v>8.25</v>
      </c>
      <c r="J22" s="112">
        <f t="shared" si="2"/>
        <v>0</v>
      </c>
      <c r="K22" s="112">
        <f t="shared" si="3"/>
        <v>8.25</v>
      </c>
      <c r="L22" s="118"/>
      <c r="M22" s="68"/>
      <c r="N22" s="62"/>
      <c r="O22" s="118"/>
      <c r="P22" s="68"/>
      <c r="Q22" s="68"/>
      <c r="R22" s="68"/>
      <c r="S22" s="68"/>
      <c r="T22" s="7"/>
      <c r="U22" s="7"/>
      <c r="V22" s="7"/>
      <c r="W22" s="7"/>
      <c r="X22" s="7"/>
      <c r="Y22" s="7"/>
      <c r="Z22" s="7"/>
      <c r="AA22" s="7"/>
    </row>
    <row r="23" spans="1:27" ht="15.6" customHeight="1">
      <c r="A23" s="17" t="s">
        <v>46</v>
      </c>
      <c r="B23" s="7" t="s">
        <v>113</v>
      </c>
      <c r="C23" s="7" t="s">
        <v>191</v>
      </c>
      <c r="D23" s="17" t="s">
        <v>211</v>
      </c>
      <c r="E23" s="109">
        <f t="shared" si="0"/>
        <v>145.83333333333334</v>
      </c>
      <c r="F23" s="68"/>
      <c r="G23" s="35" t="s">
        <v>49</v>
      </c>
      <c r="H23" s="36" t="s">
        <v>128</v>
      </c>
      <c r="I23" s="112">
        <f t="shared" si="1"/>
        <v>242.39999999999998</v>
      </c>
      <c r="J23" s="112">
        <f t="shared" si="2"/>
        <v>0</v>
      </c>
      <c r="K23" s="112">
        <f t="shared" si="3"/>
        <v>242.39999999999998</v>
      </c>
      <c r="L23" s="118"/>
      <c r="M23" s="68"/>
      <c r="N23" s="62"/>
      <c r="O23" s="118"/>
      <c r="P23" s="68"/>
      <c r="Q23" s="68"/>
      <c r="R23" s="68"/>
      <c r="S23" s="68"/>
      <c r="T23" s="7"/>
      <c r="U23" s="7"/>
      <c r="V23" s="7"/>
      <c r="W23" s="7"/>
      <c r="X23" s="7"/>
      <c r="Y23" s="7"/>
      <c r="Z23" s="7"/>
      <c r="AA23" s="7"/>
    </row>
    <row r="24" spans="1:27" ht="15.6" customHeight="1">
      <c r="A24" s="17" t="s">
        <v>46</v>
      </c>
      <c r="B24" s="7" t="s">
        <v>113</v>
      </c>
      <c r="C24" s="7" t="s">
        <v>193</v>
      </c>
      <c r="D24" s="17" t="s">
        <v>212</v>
      </c>
      <c r="E24" s="109">
        <f t="shared" si="0"/>
        <v>90.316666666666663</v>
      </c>
      <c r="F24" s="68"/>
      <c r="G24" s="35" t="s">
        <v>49</v>
      </c>
      <c r="H24" s="36" t="s">
        <v>129</v>
      </c>
      <c r="I24" s="112">
        <f t="shared" si="1"/>
        <v>0</v>
      </c>
      <c r="J24" s="112">
        <f t="shared" si="2"/>
        <v>243.36666666666667</v>
      </c>
      <c r="K24" s="112">
        <f t="shared" si="3"/>
        <v>243.36666666666667</v>
      </c>
      <c r="L24" s="118"/>
      <c r="M24" s="68"/>
      <c r="N24" s="62"/>
      <c r="O24" s="118"/>
      <c r="P24" s="68"/>
      <c r="Q24" s="68"/>
      <c r="R24" s="68"/>
      <c r="S24" s="68"/>
      <c r="T24" s="7"/>
      <c r="U24" s="7"/>
      <c r="V24" s="7"/>
      <c r="W24" s="7"/>
      <c r="X24" s="7"/>
      <c r="Y24" s="7"/>
      <c r="Z24" s="7"/>
      <c r="AA24" s="7"/>
    </row>
    <row r="25" spans="1:27" ht="15.6" customHeight="1">
      <c r="A25" s="17" t="s">
        <v>46</v>
      </c>
      <c r="B25" s="7" t="s">
        <v>113</v>
      </c>
      <c r="C25" s="7" t="s">
        <v>186</v>
      </c>
      <c r="D25" s="17" t="s">
        <v>213</v>
      </c>
      <c r="E25" s="109">
        <f t="shared" si="0"/>
        <v>8.0833333333333339</v>
      </c>
      <c r="F25" s="68"/>
      <c r="G25" s="35" t="s">
        <v>49</v>
      </c>
      <c r="H25" s="36" t="s">
        <v>130</v>
      </c>
      <c r="I25" s="112">
        <f t="shared" si="1"/>
        <v>7.8333333333333428</v>
      </c>
      <c r="J25" s="112">
        <f t="shared" si="2"/>
        <v>235.5</v>
      </c>
      <c r="K25" s="112">
        <f t="shared" si="3"/>
        <v>243.33333333333334</v>
      </c>
      <c r="L25" s="118"/>
      <c r="M25" s="68"/>
      <c r="N25" s="62"/>
      <c r="O25" s="118"/>
      <c r="P25" s="68"/>
      <c r="Q25" s="68"/>
      <c r="R25" s="68"/>
      <c r="S25" s="68"/>
      <c r="T25" s="7"/>
      <c r="U25" s="7"/>
      <c r="V25" s="7"/>
      <c r="W25" s="7"/>
      <c r="X25" s="7"/>
      <c r="Y25" s="7"/>
      <c r="Z25" s="7"/>
      <c r="AA25" s="7"/>
    </row>
    <row r="26" spans="1:27" ht="15.6" customHeight="1">
      <c r="A26" s="17" t="s">
        <v>53</v>
      </c>
      <c r="B26" s="7" t="s">
        <v>152</v>
      </c>
      <c r="C26" s="7" t="s">
        <v>184</v>
      </c>
      <c r="D26" s="17" t="s">
        <v>185</v>
      </c>
      <c r="E26" s="109">
        <f t="shared" si="0"/>
        <v>8</v>
      </c>
      <c r="F26" s="68"/>
      <c r="G26" s="35" t="s">
        <v>49</v>
      </c>
      <c r="H26" s="36" t="s">
        <v>131</v>
      </c>
      <c r="I26" s="112">
        <f t="shared" si="1"/>
        <v>248.11666666666667</v>
      </c>
      <c r="J26" s="112">
        <f t="shared" si="2"/>
        <v>0</v>
      </c>
      <c r="K26" s="112">
        <f t="shared" si="3"/>
        <v>248.11666666666667</v>
      </c>
      <c r="L26" s="118"/>
      <c r="M26" s="68"/>
      <c r="N26" s="62"/>
      <c r="O26" s="118"/>
      <c r="P26" s="68"/>
      <c r="Q26" s="68"/>
      <c r="R26" s="68"/>
      <c r="S26" s="68"/>
      <c r="T26" s="7"/>
      <c r="U26" s="7"/>
      <c r="V26" s="7"/>
      <c r="W26" s="7"/>
      <c r="X26" s="7"/>
      <c r="Y26" s="7"/>
      <c r="Z26" s="7"/>
      <c r="AA26" s="7"/>
    </row>
    <row r="27" spans="1:27" ht="15.6" customHeight="1">
      <c r="A27" s="17" t="s">
        <v>53</v>
      </c>
      <c r="B27" s="7" t="s">
        <v>152</v>
      </c>
      <c r="C27" s="7" t="s">
        <v>210</v>
      </c>
      <c r="D27" s="17" t="s">
        <v>214</v>
      </c>
      <c r="E27" s="109">
        <f t="shared" si="0"/>
        <v>105.33333333333333</v>
      </c>
      <c r="F27" s="68"/>
      <c r="G27" s="35" t="s">
        <v>49</v>
      </c>
      <c r="H27" s="36" t="s">
        <v>132</v>
      </c>
      <c r="I27" s="112">
        <f t="shared" si="1"/>
        <v>249.35</v>
      </c>
      <c r="J27" s="112">
        <f t="shared" si="2"/>
        <v>8.5833333333333339</v>
      </c>
      <c r="K27" s="112">
        <f t="shared" si="3"/>
        <v>257.93333333333334</v>
      </c>
      <c r="L27" s="118"/>
      <c r="M27" s="68"/>
      <c r="N27" s="62"/>
      <c r="O27" s="118"/>
      <c r="P27" s="68"/>
      <c r="Q27" s="68"/>
      <c r="R27" s="68"/>
      <c r="S27" s="68"/>
      <c r="T27" s="7"/>
      <c r="U27" s="7"/>
      <c r="V27" s="7"/>
      <c r="W27" s="7"/>
      <c r="X27" s="7"/>
      <c r="Y27" s="7"/>
      <c r="Z27" s="7"/>
      <c r="AA27" s="7"/>
    </row>
    <row r="28" spans="1:27" ht="15.6" customHeight="1">
      <c r="A28" s="17" t="s">
        <v>53</v>
      </c>
      <c r="B28" s="7" t="s">
        <v>152</v>
      </c>
      <c r="C28" s="7" t="s">
        <v>215</v>
      </c>
      <c r="D28" s="17" t="s">
        <v>216</v>
      </c>
      <c r="E28" s="109">
        <f t="shared" si="0"/>
        <v>112.16666666666667</v>
      </c>
      <c r="F28" s="68"/>
      <c r="G28" s="35" t="s">
        <v>50</v>
      </c>
      <c r="H28" s="36" t="s">
        <v>133</v>
      </c>
      <c r="I28" s="112">
        <f t="shared" si="1"/>
        <v>342.01666666666665</v>
      </c>
      <c r="J28" s="112">
        <f t="shared" si="2"/>
        <v>39.85</v>
      </c>
      <c r="K28" s="112">
        <f t="shared" si="3"/>
        <v>381.86666666666667</v>
      </c>
      <c r="L28" s="118"/>
      <c r="M28" s="68"/>
      <c r="N28" s="62"/>
      <c r="O28" s="118"/>
      <c r="P28" s="68"/>
      <c r="Q28" s="68"/>
      <c r="R28" s="68"/>
      <c r="S28" s="68"/>
      <c r="T28" s="7"/>
      <c r="U28" s="7"/>
      <c r="V28" s="7"/>
      <c r="W28" s="7"/>
      <c r="X28" s="7"/>
      <c r="Y28" s="7"/>
      <c r="Z28" s="7"/>
      <c r="AA28" s="7"/>
    </row>
    <row r="29" spans="1:27" ht="15.6" customHeight="1">
      <c r="A29" s="17" t="s">
        <v>53</v>
      </c>
      <c r="B29" s="7" t="s">
        <v>152</v>
      </c>
      <c r="C29" s="7" t="s">
        <v>217</v>
      </c>
      <c r="D29" s="17" t="s">
        <v>218</v>
      </c>
      <c r="E29" s="109">
        <f t="shared" si="0"/>
        <v>16.95</v>
      </c>
      <c r="F29" s="68"/>
      <c r="G29" s="35" t="s">
        <v>50</v>
      </c>
      <c r="H29" s="36" t="s">
        <v>134</v>
      </c>
      <c r="I29" s="112">
        <f t="shared" si="1"/>
        <v>46.100000000000023</v>
      </c>
      <c r="J29" s="112">
        <f t="shared" si="2"/>
        <v>231.13333333333333</v>
      </c>
      <c r="K29" s="112">
        <f t="shared" si="3"/>
        <v>277.23333333333335</v>
      </c>
      <c r="L29" s="118"/>
      <c r="M29" s="68"/>
      <c r="N29" s="62"/>
      <c r="O29" s="118"/>
      <c r="P29" s="68"/>
      <c r="Q29" s="68"/>
      <c r="R29" s="68"/>
      <c r="S29" s="68"/>
      <c r="T29" s="7"/>
      <c r="U29" s="7"/>
      <c r="V29" s="7"/>
      <c r="W29" s="7"/>
      <c r="X29" s="7"/>
      <c r="Y29" s="7"/>
      <c r="Z29" s="7"/>
      <c r="AA29" s="7"/>
    </row>
    <row r="30" spans="1:27" ht="15.6" customHeight="1">
      <c r="A30" s="17" t="s">
        <v>53</v>
      </c>
      <c r="B30" s="7" t="s">
        <v>152</v>
      </c>
      <c r="C30" s="7" t="s">
        <v>219</v>
      </c>
      <c r="D30" s="17" t="s">
        <v>220</v>
      </c>
      <c r="E30" s="109">
        <f t="shared" si="0"/>
        <v>6.1</v>
      </c>
      <c r="F30" s="68"/>
      <c r="G30" s="35" t="s">
        <v>50</v>
      </c>
      <c r="H30" s="36" t="s">
        <v>135</v>
      </c>
      <c r="I30" s="112">
        <f t="shared" si="1"/>
        <v>46.299999999999983</v>
      </c>
      <c r="J30" s="112">
        <f t="shared" si="2"/>
        <v>224.98333333333332</v>
      </c>
      <c r="K30" s="112">
        <f t="shared" si="3"/>
        <v>271.2833333333333</v>
      </c>
      <c r="L30" s="118"/>
      <c r="M30" s="68"/>
      <c r="N30" s="62"/>
      <c r="O30" s="118"/>
      <c r="P30" s="68"/>
      <c r="Q30" s="68"/>
      <c r="R30" s="68"/>
      <c r="S30" s="68"/>
      <c r="T30" s="7"/>
      <c r="U30" s="7"/>
      <c r="V30" s="7"/>
      <c r="W30" s="7"/>
      <c r="X30" s="7"/>
      <c r="Y30" s="7"/>
      <c r="Z30" s="7"/>
      <c r="AA30" s="7"/>
    </row>
    <row r="31" spans="1:27" ht="15.6" customHeight="1">
      <c r="A31" s="17" t="s">
        <v>53</v>
      </c>
      <c r="B31" s="7" t="s">
        <v>149</v>
      </c>
      <c r="C31" s="7" t="s">
        <v>184</v>
      </c>
      <c r="D31" s="17" t="s">
        <v>185</v>
      </c>
      <c r="E31" s="109">
        <f t="shared" si="0"/>
        <v>8</v>
      </c>
      <c r="F31" s="7"/>
      <c r="G31" s="35" t="s">
        <v>50</v>
      </c>
      <c r="H31" s="36" t="s">
        <v>136</v>
      </c>
      <c r="I31" s="112">
        <f t="shared" si="1"/>
        <v>100.03333333333335</v>
      </c>
      <c r="J31" s="112">
        <f t="shared" si="2"/>
        <v>55.983333333333334</v>
      </c>
      <c r="K31" s="112">
        <f t="shared" si="3"/>
        <v>156.01666666666668</v>
      </c>
      <c r="L31" s="118"/>
      <c r="M31" s="68"/>
      <c r="N31" s="17"/>
      <c r="O31" s="12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6" customHeight="1">
      <c r="A32" s="17" t="s">
        <v>53</v>
      </c>
      <c r="B32" s="7" t="s">
        <v>149</v>
      </c>
      <c r="C32" s="7" t="s">
        <v>217</v>
      </c>
      <c r="D32" s="17" t="s">
        <v>221</v>
      </c>
      <c r="E32" s="109">
        <f t="shared" si="0"/>
        <v>243.48333333333332</v>
      </c>
      <c r="F32" s="7"/>
      <c r="G32" s="35" t="s">
        <v>50</v>
      </c>
      <c r="H32" s="36" t="s">
        <v>137</v>
      </c>
      <c r="I32" s="112">
        <f t="shared" si="1"/>
        <v>64.783333333333331</v>
      </c>
      <c r="J32" s="112">
        <f t="shared" si="2"/>
        <v>0</v>
      </c>
      <c r="K32" s="112">
        <f t="shared" si="3"/>
        <v>64.783333333333331</v>
      </c>
      <c r="L32" s="118"/>
      <c r="M32" s="68"/>
      <c r="N32" s="17"/>
      <c r="O32" s="12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6" customHeight="1">
      <c r="A33" s="17" t="s">
        <v>53</v>
      </c>
      <c r="B33" s="7" t="s">
        <v>149</v>
      </c>
      <c r="C33" s="7" t="s">
        <v>215</v>
      </c>
      <c r="D33" s="17" t="s">
        <v>222</v>
      </c>
      <c r="E33" s="109">
        <f t="shared" si="0"/>
        <v>8.7666666666666675</v>
      </c>
      <c r="F33" s="7"/>
      <c r="G33" s="35" t="s">
        <v>50</v>
      </c>
      <c r="H33" s="36" t="s">
        <v>138</v>
      </c>
      <c r="I33" s="112">
        <f t="shared" si="1"/>
        <v>121.38333333333333</v>
      </c>
      <c r="J33" s="112">
        <f t="shared" si="2"/>
        <v>0</v>
      </c>
      <c r="K33" s="112">
        <f t="shared" si="3"/>
        <v>121.38333333333333</v>
      </c>
      <c r="L33" s="118"/>
      <c r="M33" s="68"/>
      <c r="N33" s="17"/>
      <c r="O33" s="12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6" customHeight="1">
      <c r="A34" s="17" t="s">
        <v>53</v>
      </c>
      <c r="B34" s="7" t="s">
        <v>149</v>
      </c>
      <c r="C34" s="7" t="s">
        <v>223</v>
      </c>
      <c r="D34" s="17" t="s">
        <v>224</v>
      </c>
      <c r="E34" s="109">
        <f t="shared" si="0"/>
        <v>5.4</v>
      </c>
      <c r="F34" s="7"/>
      <c r="G34" s="35" t="s">
        <v>51</v>
      </c>
      <c r="H34" s="36" t="s">
        <v>139</v>
      </c>
      <c r="I34" s="112">
        <f t="shared" ref="I34:I65" si="4">SUMIFS(E:E, B:B, H34, C:C, "&lt;&gt;-") - J34</f>
        <v>217.86666666666667</v>
      </c>
      <c r="J34" s="112">
        <f t="shared" ref="J34:J57" si="5">SUMIFS(E:E, B:B, H34, C:C, "*qua đêm*")</f>
        <v>8</v>
      </c>
      <c r="K34" s="112">
        <f t="shared" ref="K34:K65" si="6">I34+J34</f>
        <v>225.86666666666667</v>
      </c>
      <c r="L34" s="118"/>
      <c r="M34" s="68"/>
      <c r="N34" s="17"/>
      <c r="O34" s="12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6" customHeight="1">
      <c r="A35" s="17" t="s">
        <v>53</v>
      </c>
      <c r="B35" s="7" t="s">
        <v>149</v>
      </c>
      <c r="C35" s="7" t="s">
        <v>225</v>
      </c>
      <c r="D35" s="17" t="s">
        <v>226</v>
      </c>
      <c r="E35" s="109">
        <f t="shared" si="0"/>
        <v>2.2166666666666668</v>
      </c>
      <c r="F35" s="7"/>
      <c r="G35" s="35" t="s">
        <v>51</v>
      </c>
      <c r="H35" s="36" t="s">
        <v>140</v>
      </c>
      <c r="I35" s="112">
        <f t="shared" si="4"/>
        <v>18.099999999999994</v>
      </c>
      <c r="J35" s="112">
        <f t="shared" si="5"/>
        <v>196.83333333333334</v>
      </c>
      <c r="K35" s="112">
        <f t="shared" si="6"/>
        <v>214.93333333333334</v>
      </c>
      <c r="L35" s="118"/>
      <c r="M35" s="68"/>
      <c r="N35" s="17"/>
      <c r="O35" s="12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6" customHeight="1">
      <c r="A36" s="17" t="s">
        <v>53</v>
      </c>
      <c r="B36" s="7" t="s">
        <v>151</v>
      </c>
      <c r="C36" s="7" t="s">
        <v>184</v>
      </c>
      <c r="D36" s="17" t="s">
        <v>185</v>
      </c>
      <c r="E36" s="109">
        <f t="shared" si="0"/>
        <v>8</v>
      </c>
      <c r="F36" s="7"/>
      <c r="G36" s="35" t="s">
        <v>51</v>
      </c>
      <c r="H36" s="36" t="s">
        <v>141</v>
      </c>
      <c r="I36" s="112">
        <f t="shared" si="4"/>
        <v>80.899999999999977</v>
      </c>
      <c r="J36" s="112">
        <f t="shared" si="5"/>
        <v>226.13333333333333</v>
      </c>
      <c r="K36" s="112">
        <f t="shared" si="6"/>
        <v>307.0333333333333</v>
      </c>
      <c r="L36" s="118"/>
      <c r="M36" s="68"/>
      <c r="N36" s="17"/>
      <c r="O36" s="12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6" customHeight="1">
      <c r="A37" s="17" t="s">
        <v>53</v>
      </c>
      <c r="B37" s="7" t="s">
        <v>151</v>
      </c>
      <c r="C37" s="7" t="s">
        <v>210</v>
      </c>
      <c r="D37" s="17" t="s">
        <v>227</v>
      </c>
      <c r="E37" s="109">
        <f t="shared" si="0"/>
        <v>140.06666666666666</v>
      </c>
      <c r="F37" s="7"/>
      <c r="G37" s="35" t="s">
        <v>51</v>
      </c>
      <c r="H37" s="36" t="s">
        <v>142</v>
      </c>
      <c r="I37" s="112">
        <f t="shared" si="4"/>
        <v>216.53333333333333</v>
      </c>
      <c r="J37" s="112">
        <f t="shared" si="5"/>
        <v>0</v>
      </c>
      <c r="K37" s="112">
        <f t="shared" si="6"/>
        <v>216.53333333333333</v>
      </c>
      <c r="L37" s="118"/>
      <c r="M37" s="68"/>
      <c r="N37" s="17"/>
      <c r="O37" s="12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6" customHeight="1">
      <c r="A38" s="17" t="s">
        <v>53</v>
      </c>
      <c r="B38" s="7" t="s">
        <v>151</v>
      </c>
      <c r="C38" s="7" t="s">
        <v>228</v>
      </c>
      <c r="D38" s="17" t="s">
        <v>229</v>
      </c>
      <c r="E38" s="109">
        <f t="shared" si="0"/>
        <v>32</v>
      </c>
      <c r="F38" s="7"/>
      <c r="G38" s="35" t="s">
        <v>52</v>
      </c>
      <c r="H38" s="41" t="s">
        <v>143</v>
      </c>
      <c r="I38" s="112">
        <f t="shared" si="4"/>
        <v>273.7</v>
      </c>
      <c r="J38" s="112">
        <f t="shared" si="5"/>
        <v>4.3166666666666664</v>
      </c>
      <c r="K38" s="112">
        <f t="shared" si="6"/>
        <v>278.01666666666665</v>
      </c>
      <c r="L38" s="118"/>
      <c r="M38" s="68"/>
      <c r="N38" s="17"/>
      <c r="O38" s="12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6" customHeight="1">
      <c r="A39" s="17" t="s">
        <v>53</v>
      </c>
      <c r="B39" s="7" t="s">
        <v>151</v>
      </c>
      <c r="C39" s="7" t="s">
        <v>215</v>
      </c>
      <c r="D39" s="17" t="s">
        <v>230</v>
      </c>
      <c r="E39" s="109">
        <f t="shared" si="0"/>
        <v>63.55</v>
      </c>
      <c r="F39" s="7"/>
      <c r="G39" s="35" t="s">
        <v>52</v>
      </c>
      <c r="H39" s="41" t="s">
        <v>144</v>
      </c>
      <c r="I39" s="112">
        <f t="shared" si="4"/>
        <v>8.9666666666666686</v>
      </c>
      <c r="J39" s="112">
        <f t="shared" si="5"/>
        <v>206.46666666666667</v>
      </c>
      <c r="K39" s="112">
        <f t="shared" si="6"/>
        <v>215.43333333333334</v>
      </c>
      <c r="L39" s="118"/>
      <c r="M39" s="68"/>
      <c r="N39" s="17"/>
      <c r="O39" s="12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6" customHeight="1">
      <c r="A40" s="17" t="s">
        <v>53</v>
      </c>
      <c r="B40" s="7" t="s">
        <v>151</v>
      </c>
      <c r="C40" s="7" t="s">
        <v>191</v>
      </c>
      <c r="D40" s="17" t="s">
        <v>231</v>
      </c>
      <c r="E40" s="109">
        <f t="shared" si="0"/>
        <v>16.066666666666666</v>
      </c>
      <c r="F40" s="7"/>
      <c r="G40" s="35" t="s">
        <v>52</v>
      </c>
      <c r="H40" s="36" t="s">
        <v>145</v>
      </c>
      <c r="I40" s="112">
        <f t="shared" si="4"/>
        <v>1.9000000000000057</v>
      </c>
      <c r="J40" s="112">
        <f t="shared" si="5"/>
        <v>202.36666666666667</v>
      </c>
      <c r="K40" s="112">
        <f t="shared" si="6"/>
        <v>204.26666666666668</v>
      </c>
      <c r="L40" s="118"/>
      <c r="M40" s="68"/>
      <c r="N40" s="17"/>
      <c r="O40" s="12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6" customHeight="1">
      <c r="A41" s="17" t="s">
        <v>53</v>
      </c>
      <c r="B41" s="7" t="s">
        <v>151</v>
      </c>
      <c r="C41" s="7" t="s">
        <v>232</v>
      </c>
      <c r="D41" s="17" t="s">
        <v>233</v>
      </c>
      <c r="E41" s="109">
        <f t="shared" si="0"/>
        <v>12.7</v>
      </c>
      <c r="F41" s="7"/>
      <c r="G41" s="35" t="s">
        <v>52</v>
      </c>
      <c r="H41" s="36" t="s">
        <v>146</v>
      </c>
      <c r="I41" s="112">
        <f t="shared" si="4"/>
        <v>177.61666666666667</v>
      </c>
      <c r="J41" s="112">
        <f t="shared" si="5"/>
        <v>56.18333333333333</v>
      </c>
      <c r="K41" s="112">
        <f t="shared" si="6"/>
        <v>233.8</v>
      </c>
      <c r="L41" s="118"/>
      <c r="M41" s="68"/>
      <c r="N41" s="17"/>
      <c r="O41" s="12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6" customHeight="1">
      <c r="A42" s="17" t="s">
        <v>53</v>
      </c>
      <c r="B42" s="7" t="s">
        <v>151</v>
      </c>
      <c r="C42" s="7" t="s">
        <v>217</v>
      </c>
      <c r="D42" s="17" t="s">
        <v>234</v>
      </c>
      <c r="E42" s="109">
        <f t="shared" si="0"/>
        <v>33.35</v>
      </c>
      <c r="F42" s="7"/>
      <c r="G42" s="35" t="s">
        <v>52</v>
      </c>
      <c r="H42" s="36" t="s">
        <v>147</v>
      </c>
      <c r="I42" s="112">
        <f t="shared" si="4"/>
        <v>251.71666666666667</v>
      </c>
      <c r="J42" s="112">
        <f t="shared" si="5"/>
        <v>10.233333333333333</v>
      </c>
      <c r="K42" s="112">
        <f t="shared" si="6"/>
        <v>261.95</v>
      </c>
      <c r="L42" s="118"/>
      <c r="M42" s="68"/>
      <c r="N42" s="17"/>
      <c r="O42" s="12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6" customHeight="1">
      <c r="A43" s="17" t="s">
        <v>53</v>
      </c>
      <c r="B43" s="7" t="s">
        <v>151</v>
      </c>
      <c r="C43" s="7" t="s">
        <v>191</v>
      </c>
      <c r="D43" s="17" t="s">
        <v>235</v>
      </c>
      <c r="E43" s="109">
        <f t="shared" si="0"/>
        <v>7.5</v>
      </c>
      <c r="F43" s="7"/>
      <c r="G43" s="35" t="s">
        <v>53</v>
      </c>
      <c r="H43" s="36" t="s">
        <v>148</v>
      </c>
      <c r="I43" s="112">
        <f t="shared" si="4"/>
        <v>287.75</v>
      </c>
      <c r="J43" s="112">
        <f t="shared" si="5"/>
        <v>6.8833333333333329</v>
      </c>
      <c r="K43" s="112">
        <f t="shared" si="6"/>
        <v>294.63333333333333</v>
      </c>
      <c r="L43" s="118"/>
      <c r="M43" s="68"/>
      <c r="N43" s="17"/>
      <c r="O43" s="120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6" customHeight="1">
      <c r="A44" s="17" t="s">
        <v>53</v>
      </c>
      <c r="B44" s="7" t="s">
        <v>151</v>
      </c>
      <c r="C44" s="7" t="s">
        <v>186</v>
      </c>
      <c r="D44" s="17" t="s">
        <v>236</v>
      </c>
      <c r="E44" s="109">
        <f t="shared" si="0"/>
        <v>0.5</v>
      </c>
      <c r="F44" s="7"/>
      <c r="G44" s="35" t="s">
        <v>53</v>
      </c>
      <c r="H44" s="36" t="s">
        <v>149</v>
      </c>
      <c r="I44" s="112">
        <f t="shared" si="4"/>
        <v>16.383333333333297</v>
      </c>
      <c r="J44" s="112">
        <f t="shared" si="5"/>
        <v>243.48333333333332</v>
      </c>
      <c r="K44" s="112">
        <f t="shared" si="6"/>
        <v>259.86666666666662</v>
      </c>
      <c r="L44" s="118"/>
      <c r="M44" s="68"/>
      <c r="N44" s="17"/>
      <c r="O44" s="12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6" customHeight="1">
      <c r="A45" s="17" t="s">
        <v>53</v>
      </c>
      <c r="B45" s="7" t="s">
        <v>151</v>
      </c>
      <c r="C45" s="7" t="s">
        <v>193</v>
      </c>
      <c r="D45" s="17" t="s">
        <v>237</v>
      </c>
      <c r="E45" s="109">
        <f t="shared" si="0"/>
        <v>42.366666666666667</v>
      </c>
      <c r="F45" s="7"/>
      <c r="G45" s="35" t="s">
        <v>53</v>
      </c>
      <c r="H45" s="7" t="s">
        <v>150</v>
      </c>
      <c r="I45" s="112">
        <f t="shared" si="4"/>
        <v>4.1666666666666572</v>
      </c>
      <c r="J45" s="112">
        <f t="shared" si="5"/>
        <v>217.88333333333333</v>
      </c>
      <c r="K45" s="112">
        <f t="shared" si="6"/>
        <v>222.04999999999998</v>
      </c>
      <c r="L45" s="118"/>
      <c r="M45" s="68"/>
      <c r="N45" s="17"/>
      <c r="O45" s="12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6" customHeight="1">
      <c r="A46" s="17" t="s">
        <v>53</v>
      </c>
      <c r="B46" s="7" t="s">
        <v>151</v>
      </c>
      <c r="C46" s="7" t="s">
        <v>238</v>
      </c>
      <c r="D46" s="17" t="s">
        <v>239</v>
      </c>
      <c r="E46" s="109">
        <f t="shared" si="0"/>
        <v>16</v>
      </c>
      <c r="F46" s="7"/>
      <c r="G46" s="35" t="s">
        <v>53</v>
      </c>
      <c r="H46" s="7" t="s">
        <v>151</v>
      </c>
      <c r="I46" s="112">
        <f t="shared" si="4"/>
        <v>330.25</v>
      </c>
      <c r="J46" s="112">
        <f t="shared" si="5"/>
        <v>33.85</v>
      </c>
      <c r="K46" s="112">
        <f t="shared" si="6"/>
        <v>364.1</v>
      </c>
      <c r="L46" s="118"/>
      <c r="M46" s="68"/>
      <c r="N46" s="17"/>
      <c r="O46" s="12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6" customHeight="1">
      <c r="A47" s="17" t="s">
        <v>47</v>
      </c>
      <c r="B47" s="7" t="s">
        <v>114</v>
      </c>
      <c r="C47" s="7" t="s">
        <v>184</v>
      </c>
      <c r="D47" s="17" t="s">
        <v>185</v>
      </c>
      <c r="E47" s="109">
        <f t="shared" si="0"/>
        <v>8</v>
      </c>
      <c r="F47" s="7"/>
      <c r="G47" s="35" t="s">
        <v>53</v>
      </c>
      <c r="H47" s="7" t="s">
        <v>152</v>
      </c>
      <c r="I47" s="112">
        <f t="shared" si="4"/>
        <v>223.6</v>
      </c>
      <c r="J47" s="112">
        <f t="shared" si="5"/>
        <v>16.95</v>
      </c>
      <c r="K47" s="112">
        <f t="shared" si="6"/>
        <v>240.54999999999998</v>
      </c>
      <c r="L47" s="118"/>
      <c r="M47" s="68"/>
      <c r="N47" s="17"/>
      <c r="O47" s="120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6" customHeight="1">
      <c r="A48" s="17" t="s">
        <v>47</v>
      </c>
      <c r="B48" s="7" t="s">
        <v>114</v>
      </c>
      <c r="C48" s="7" t="s">
        <v>240</v>
      </c>
      <c r="D48" s="17" t="s">
        <v>241</v>
      </c>
      <c r="E48" s="109">
        <f t="shared" si="0"/>
        <v>49.033333333333331</v>
      </c>
      <c r="F48" s="7"/>
      <c r="G48" s="35" t="s">
        <v>19</v>
      </c>
      <c r="H48" s="7" t="s">
        <v>18</v>
      </c>
      <c r="I48" s="112">
        <f t="shared" si="4"/>
        <v>181.93333333333331</v>
      </c>
      <c r="J48" s="112">
        <f t="shared" si="5"/>
        <v>95.15</v>
      </c>
      <c r="K48" s="112">
        <f t="shared" si="6"/>
        <v>277.08333333333331</v>
      </c>
      <c r="L48" s="118"/>
      <c r="M48" s="68"/>
      <c r="N48" s="17"/>
      <c r="O48" s="12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6" customHeight="1">
      <c r="A49" s="17" t="s">
        <v>47</v>
      </c>
      <c r="B49" s="7" t="s">
        <v>114</v>
      </c>
      <c r="C49" s="7" t="s">
        <v>215</v>
      </c>
      <c r="D49" s="17" t="s">
        <v>242</v>
      </c>
      <c r="E49" s="109">
        <f t="shared" si="0"/>
        <v>139.51666666666668</v>
      </c>
      <c r="F49" s="7"/>
      <c r="G49" s="35" t="s">
        <v>19</v>
      </c>
      <c r="H49" s="7" t="s">
        <v>20</v>
      </c>
      <c r="I49" s="112">
        <f t="shared" si="4"/>
        <v>0</v>
      </c>
      <c r="J49" s="112">
        <f t="shared" si="5"/>
        <v>247.76666666666668</v>
      </c>
      <c r="K49" s="112">
        <f t="shared" si="6"/>
        <v>247.76666666666668</v>
      </c>
      <c r="L49" s="118"/>
      <c r="M49" s="68"/>
      <c r="N49" s="17"/>
      <c r="O49" s="12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6" customHeight="1">
      <c r="A50" s="17" t="s">
        <v>47</v>
      </c>
      <c r="B50" s="7" t="s">
        <v>114</v>
      </c>
      <c r="C50" s="7" t="s">
        <v>232</v>
      </c>
      <c r="D50" s="17" t="s">
        <v>243</v>
      </c>
      <c r="E50" s="109">
        <f t="shared" si="0"/>
        <v>16.266666666666666</v>
      </c>
      <c r="F50" s="7"/>
      <c r="G50" s="35" t="s">
        <v>19</v>
      </c>
      <c r="H50" s="7" t="s">
        <v>22</v>
      </c>
      <c r="I50" s="112">
        <f t="shared" si="4"/>
        <v>315.40000000000003</v>
      </c>
      <c r="J50" s="112">
        <f t="shared" si="5"/>
        <v>77.333333333333329</v>
      </c>
      <c r="K50" s="112">
        <f t="shared" si="6"/>
        <v>392.73333333333335</v>
      </c>
      <c r="L50" s="118"/>
      <c r="M50" s="68"/>
      <c r="N50" s="17"/>
      <c r="O50" s="120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6" customHeight="1">
      <c r="A51" s="17" t="s">
        <v>47</v>
      </c>
      <c r="B51" s="7" t="s">
        <v>114</v>
      </c>
      <c r="C51" s="7" t="s">
        <v>244</v>
      </c>
      <c r="D51" s="17" t="s">
        <v>245</v>
      </c>
      <c r="E51" s="109">
        <f t="shared" si="0"/>
        <v>33.633333333333333</v>
      </c>
      <c r="F51" s="7"/>
      <c r="G51" s="35" t="s">
        <v>19</v>
      </c>
      <c r="H51" s="7" t="s">
        <v>23</v>
      </c>
      <c r="I51" s="112">
        <f t="shared" si="4"/>
        <v>120.18333333333331</v>
      </c>
      <c r="J51" s="112">
        <f t="shared" si="5"/>
        <v>232.26666666666668</v>
      </c>
      <c r="K51" s="112">
        <f t="shared" si="6"/>
        <v>352.45</v>
      </c>
      <c r="L51" s="118"/>
      <c r="M51" s="68"/>
      <c r="N51" s="17"/>
      <c r="O51" s="120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6" customHeight="1">
      <c r="A52" s="17" t="s">
        <v>47</v>
      </c>
      <c r="B52" s="7" t="s">
        <v>114</v>
      </c>
      <c r="C52" s="7" t="s">
        <v>210</v>
      </c>
      <c r="D52" s="17" t="s">
        <v>246</v>
      </c>
      <c r="E52" s="109">
        <f t="shared" si="0"/>
        <v>8.0666666666666664</v>
      </c>
      <c r="F52" s="7"/>
      <c r="G52" s="35" t="s">
        <v>19</v>
      </c>
      <c r="H52" s="130" t="s">
        <v>24</v>
      </c>
      <c r="I52" s="112">
        <f t="shared" si="4"/>
        <v>211.68333333333334</v>
      </c>
      <c r="J52" s="112">
        <f t="shared" si="5"/>
        <v>49.116666666666674</v>
      </c>
      <c r="K52" s="112">
        <f t="shared" si="6"/>
        <v>260.8</v>
      </c>
      <c r="L52" s="118"/>
      <c r="M52" s="68"/>
      <c r="N52" s="17"/>
      <c r="O52" s="120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6" customHeight="1">
      <c r="A53" s="17" t="s">
        <v>47</v>
      </c>
      <c r="B53" s="7" t="s">
        <v>115</v>
      </c>
      <c r="C53" s="7" t="s">
        <v>184</v>
      </c>
      <c r="D53" s="17" t="s">
        <v>185</v>
      </c>
      <c r="E53" s="109">
        <f t="shared" si="0"/>
        <v>8</v>
      </c>
      <c r="F53" s="7"/>
      <c r="G53" s="35" t="s">
        <v>21</v>
      </c>
      <c r="H53" s="130" t="s">
        <v>25</v>
      </c>
      <c r="I53" s="112">
        <f t="shared" si="4"/>
        <v>265.86666666666662</v>
      </c>
      <c r="J53" s="112">
        <f t="shared" si="5"/>
        <v>28.983333333333331</v>
      </c>
      <c r="K53" s="112">
        <f t="shared" si="6"/>
        <v>294.84999999999997</v>
      </c>
      <c r="L53" s="118"/>
      <c r="M53" s="68"/>
      <c r="N53" s="17"/>
      <c r="O53" s="120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6" customHeight="1">
      <c r="A54" s="17" t="s">
        <v>47</v>
      </c>
      <c r="B54" s="7" t="s">
        <v>115</v>
      </c>
      <c r="C54" s="7" t="s">
        <v>240</v>
      </c>
      <c r="D54" s="17" t="s">
        <v>247</v>
      </c>
      <c r="E54" s="109">
        <f t="shared" si="0"/>
        <v>46.45</v>
      </c>
      <c r="F54" s="7"/>
      <c r="G54" s="35" t="s">
        <v>21</v>
      </c>
      <c r="H54" s="7" t="s">
        <v>26</v>
      </c>
      <c r="I54" s="112">
        <f t="shared" si="4"/>
        <v>64.449999999999989</v>
      </c>
      <c r="J54" s="112">
        <f t="shared" si="5"/>
        <v>195.05</v>
      </c>
      <c r="K54" s="112">
        <f t="shared" si="6"/>
        <v>259.5</v>
      </c>
      <c r="L54" s="118"/>
      <c r="M54" s="68"/>
      <c r="N54" s="17"/>
      <c r="O54" s="12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6" customHeight="1">
      <c r="A55" s="17" t="s">
        <v>47</v>
      </c>
      <c r="B55" s="7" t="s">
        <v>115</v>
      </c>
      <c r="C55" s="7" t="s">
        <v>248</v>
      </c>
      <c r="D55" s="17" t="s">
        <v>249</v>
      </c>
      <c r="E55" s="109">
        <f t="shared" si="0"/>
        <v>164.21666666666667</v>
      </c>
      <c r="F55" s="7"/>
      <c r="G55" s="35" t="s">
        <v>21</v>
      </c>
      <c r="H55" s="7" t="s">
        <v>27</v>
      </c>
      <c r="I55" s="112">
        <f t="shared" si="4"/>
        <v>218.66666666666669</v>
      </c>
      <c r="J55" s="112">
        <f t="shared" si="5"/>
        <v>45.93333333333333</v>
      </c>
      <c r="K55" s="112">
        <f t="shared" si="6"/>
        <v>264.60000000000002</v>
      </c>
      <c r="L55" s="118"/>
      <c r="M55" s="68"/>
      <c r="N55" s="17"/>
      <c r="O55" s="12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6" customHeight="1">
      <c r="A56" s="17" t="s">
        <v>47</v>
      </c>
      <c r="B56" s="7" t="s">
        <v>115</v>
      </c>
      <c r="C56" s="7" t="s">
        <v>250</v>
      </c>
      <c r="D56" s="17" t="s">
        <v>251</v>
      </c>
      <c r="E56" s="109">
        <f t="shared" si="0"/>
        <v>0.38333333333333336</v>
      </c>
      <c r="F56" s="7"/>
      <c r="G56" s="35" t="s">
        <v>21</v>
      </c>
      <c r="H56" s="7" t="s">
        <v>28</v>
      </c>
      <c r="I56" s="112">
        <f t="shared" si="4"/>
        <v>183.93333333333331</v>
      </c>
      <c r="J56" s="112">
        <f t="shared" si="5"/>
        <v>72.400000000000006</v>
      </c>
      <c r="K56" s="112">
        <f t="shared" si="6"/>
        <v>256.33333333333331</v>
      </c>
      <c r="L56" s="118"/>
      <c r="M56" s="68"/>
      <c r="N56" s="17"/>
      <c r="O56" s="120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6" customHeight="1">
      <c r="A57" s="17" t="s">
        <v>47</v>
      </c>
      <c r="B57" s="7" t="s">
        <v>116</v>
      </c>
      <c r="C57" s="7" t="s">
        <v>184</v>
      </c>
      <c r="D57" s="17" t="s">
        <v>185</v>
      </c>
      <c r="E57" s="109">
        <f t="shared" si="0"/>
        <v>8</v>
      </c>
      <c r="F57" s="7"/>
      <c r="G57" s="35" t="s">
        <v>21</v>
      </c>
      <c r="H57" s="7" t="s">
        <v>29</v>
      </c>
      <c r="I57" s="112">
        <f t="shared" si="4"/>
        <v>120.03333333333333</v>
      </c>
      <c r="J57" s="112">
        <f t="shared" si="5"/>
        <v>0</v>
      </c>
      <c r="K57" s="112">
        <f t="shared" si="6"/>
        <v>120.03333333333333</v>
      </c>
      <c r="L57" s="118"/>
      <c r="M57" s="68"/>
      <c r="N57" s="17"/>
      <c r="O57" s="120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6" customHeight="1">
      <c r="A58" s="17" t="s">
        <v>47</v>
      </c>
      <c r="B58" s="7" t="s">
        <v>116</v>
      </c>
      <c r="C58" s="7" t="s">
        <v>215</v>
      </c>
      <c r="D58" s="17" t="s">
        <v>252</v>
      </c>
      <c r="E58" s="109">
        <f t="shared" si="0"/>
        <v>16.25</v>
      </c>
      <c r="F58" s="7"/>
      <c r="G58" s="35"/>
      <c r="H58" s="7"/>
      <c r="I58" s="112"/>
      <c r="J58" s="112"/>
      <c r="K58" s="112"/>
      <c r="L58" s="118"/>
      <c r="M58" s="68"/>
      <c r="N58" s="17"/>
      <c r="O58" s="12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6" customHeight="1">
      <c r="A59" s="17" t="s">
        <v>47</v>
      </c>
      <c r="B59" s="7" t="s">
        <v>116</v>
      </c>
      <c r="C59" s="7" t="s">
        <v>253</v>
      </c>
      <c r="D59" s="17" t="s">
        <v>254</v>
      </c>
      <c r="E59" s="109">
        <f t="shared" si="0"/>
        <v>7.083333333333333</v>
      </c>
      <c r="F59" s="7"/>
      <c r="G59" s="17"/>
      <c r="H59" s="130"/>
      <c r="I59" s="112"/>
      <c r="J59" s="112"/>
      <c r="K59" s="112"/>
      <c r="L59" s="118"/>
      <c r="M59" s="68"/>
      <c r="N59" s="17"/>
      <c r="O59" s="12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6" customHeight="1">
      <c r="A60" s="17" t="s">
        <v>47</v>
      </c>
      <c r="B60" s="7" t="s">
        <v>116</v>
      </c>
      <c r="C60" s="7" t="s">
        <v>240</v>
      </c>
      <c r="D60" s="17" t="s">
        <v>255</v>
      </c>
      <c r="E60" s="109">
        <f t="shared" si="0"/>
        <v>185.25</v>
      </c>
      <c r="F60" s="7"/>
      <c r="G60" s="17"/>
      <c r="H60" s="7"/>
      <c r="I60" s="112"/>
      <c r="J60" s="112"/>
      <c r="K60" s="112"/>
      <c r="L60" s="118"/>
      <c r="M60" s="68"/>
      <c r="N60" s="17"/>
      <c r="O60" s="12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6" customHeight="1">
      <c r="A61" s="17" t="s">
        <v>47</v>
      </c>
      <c r="B61" s="7" t="s">
        <v>116</v>
      </c>
      <c r="C61" s="7" t="s">
        <v>210</v>
      </c>
      <c r="D61" s="17" t="s">
        <v>256</v>
      </c>
      <c r="E61" s="109">
        <f t="shared" si="0"/>
        <v>15.7</v>
      </c>
      <c r="F61" s="7"/>
      <c r="G61" s="17"/>
      <c r="H61" s="7"/>
      <c r="I61" s="112"/>
      <c r="J61" s="112"/>
      <c r="K61" s="112"/>
      <c r="L61" s="118"/>
      <c r="M61" s="68"/>
      <c r="N61" s="17"/>
      <c r="O61" s="12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6" customHeight="1">
      <c r="A62" s="17" t="s">
        <v>47</v>
      </c>
      <c r="B62" s="7" t="s">
        <v>116</v>
      </c>
      <c r="C62" s="7" t="s">
        <v>244</v>
      </c>
      <c r="D62" s="17" t="s">
        <v>257</v>
      </c>
      <c r="E62" s="109">
        <f t="shared" si="0"/>
        <v>15.75</v>
      </c>
      <c r="F62" s="7"/>
      <c r="G62" s="17"/>
      <c r="H62" s="130"/>
      <c r="I62" s="112"/>
      <c r="J62" s="112"/>
      <c r="K62" s="112"/>
      <c r="L62" s="118"/>
      <c r="M62" s="68"/>
      <c r="N62" s="17"/>
      <c r="O62" s="12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6" customHeight="1">
      <c r="A63" s="17" t="s">
        <v>47</v>
      </c>
      <c r="B63" s="7" t="s">
        <v>116</v>
      </c>
      <c r="C63" s="7" t="s">
        <v>228</v>
      </c>
      <c r="D63" s="17" t="s">
        <v>258</v>
      </c>
      <c r="E63" s="109">
        <f t="shared" si="0"/>
        <v>54.533333333333331</v>
      </c>
      <c r="F63" s="7"/>
      <c r="G63" s="17"/>
      <c r="H63" s="7"/>
      <c r="I63" s="112"/>
      <c r="J63" s="112"/>
      <c r="K63" s="112"/>
      <c r="L63" s="118"/>
      <c r="M63" s="68"/>
      <c r="N63" s="17"/>
      <c r="O63" s="12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6" customHeight="1">
      <c r="A64" s="17" t="s">
        <v>47</v>
      </c>
      <c r="B64" s="7" t="s">
        <v>116</v>
      </c>
      <c r="C64" s="7" t="s">
        <v>259</v>
      </c>
      <c r="D64" s="17" t="s">
        <v>260</v>
      </c>
      <c r="E64" s="109">
        <f t="shared" si="0"/>
        <v>27.55</v>
      </c>
      <c r="F64" s="7"/>
      <c r="G64" s="17"/>
      <c r="H64" s="7"/>
      <c r="I64" s="112"/>
      <c r="J64" s="112"/>
      <c r="K64" s="112"/>
      <c r="L64" s="118"/>
      <c r="M64" s="68"/>
      <c r="N64" s="17"/>
      <c r="O64" s="12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6" customHeight="1">
      <c r="A65" s="17" t="s">
        <v>47</v>
      </c>
      <c r="B65" s="7" t="s">
        <v>116</v>
      </c>
      <c r="C65" s="7" t="s">
        <v>261</v>
      </c>
      <c r="D65" s="17" t="s">
        <v>262</v>
      </c>
      <c r="E65" s="109">
        <f t="shared" si="0"/>
        <v>26.15</v>
      </c>
      <c r="F65" s="7"/>
      <c r="G65" s="17"/>
      <c r="H65" s="7"/>
      <c r="I65" s="112"/>
      <c r="J65" s="112"/>
      <c r="K65" s="112"/>
      <c r="L65" s="118"/>
      <c r="M65" s="68"/>
      <c r="N65" s="17"/>
      <c r="O65" s="12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6" customHeight="1">
      <c r="A66" s="17" t="s">
        <v>47</v>
      </c>
      <c r="B66" s="7" t="s">
        <v>116</v>
      </c>
      <c r="C66" s="7" t="s">
        <v>202</v>
      </c>
      <c r="D66" s="17" t="s">
        <v>263</v>
      </c>
      <c r="E66" s="109">
        <f t="shared" ref="E66:E129" si="7">IF(ISNUMBER(SEARCH("h",D66)), LEFT(D66,SEARCH("h",D66)-1) + MID(D66,SEARCH("h",D66)+1,SEARCH("p",D66)-SEARCH("h",D66)-1)/60, D66)</f>
        <v>15.983333333333333</v>
      </c>
      <c r="F66" s="7"/>
      <c r="G66" s="17"/>
      <c r="H66" s="7"/>
      <c r="I66" s="112"/>
      <c r="J66" s="112"/>
      <c r="K66" s="112"/>
      <c r="L66" s="118"/>
      <c r="M66" s="68"/>
      <c r="N66" s="17"/>
      <c r="O66" s="12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6" customHeight="1">
      <c r="A67" s="17" t="s">
        <v>47</v>
      </c>
      <c r="B67" s="7" t="s">
        <v>116</v>
      </c>
      <c r="C67" s="7" t="s">
        <v>264</v>
      </c>
      <c r="D67" s="17" t="s">
        <v>265</v>
      </c>
      <c r="E67" s="109">
        <f t="shared" si="7"/>
        <v>6.05</v>
      </c>
      <c r="F67" s="7"/>
      <c r="G67" s="35"/>
      <c r="H67" s="36"/>
      <c r="I67" s="112"/>
      <c r="J67" s="112"/>
      <c r="K67" s="112"/>
      <c r="L67" s="118"/>
      <c r="M67" s="68"/>
      <c r="N67" s="17"/>
      <c r="O67" s="12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6" customHeight="1">
      <c r="A68" s="17" t="s">
        <v>47</v>
      </c>
      <c r="B68" s="7" t="s">
        <v>116</v>
      </c>
      <c r="C68" s="7" t="s">
        <v>266</v>
      </c>
      <c r="D68" s="17" t="s">
        <v>267</v>
      </c>
      <c r="E68" s="109">
        <f t="shared" si="7"/>
        <v>5.9666666666666668</v>
      </c>
      <c r="F68" s="7"/>
      <c r="G68" s="35"/>
      <c r="H68" s="36"/>
      <c r="I68" s="112"/>
      <c r="J68" s="112"/>
      <c r="K68" s="112"/>
      <c r="L68" s="118"/>
      <c r="M68" s="68"/>
      <c r="N68" s="17"/>
      <c r="O68" s="12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6" customHeight="1">
      <c r="A69" s="17" t="s">
        <v>47</v>
      </c>
      <c r="B69" s="7" t="s">
        <v>116</v>
      </c>
      <c r="C69" s="7" t="s">
        <v>204</v>
      </c>
      <c r="D69" s="17" t="s">
        <v>268</v>
      </c>
      <c r="E69" s="109">
        <f t="shared" si="7"/>
        <v>16.716666666666665</v>
      </c>
      <c r="F69" s="7"/>
      <c r="G69" s="35"/>
      <c r="H69" s="36"/>
      <c r="I69" s="112"/>
      <c r="J69" s="112"/>
      <c r="K69" s="112"/>
      <c r="L69" s="118"/>
      <c r="M69" s="68"/>
      <c r="N69" s="17"/>
      <c r="O69" s="12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6" customHeight="1">
      <c r="A70" s="17" t="s">
        <v>47</v>
      </c>
      <c r="B70" s="7" t="s">
        <v>116</v>
      </c>
      <c r="C70" s="7" t="s">
        <v>269</v>
      </c>
      <c r="D70" s="17" t="s">
        <v>270</v>
      </c>
      <c r="E70" s="109">
        <f t="shared" si="7"/>
        <v>5.45</v>
      </c>
      <c r="F70" s="7"/>
      <c r="G70" s="35"/>
      <c r="H70" s="36"/>
      <c r="I70" s="112"/>
      <c r="J70" s="112"/>
      <c r="K70" s="112"/>
      <c r="L70" s="118"/>
      <c r="M70" s="68"/>
      <c r="N70" s="17"/>
      <c r="O70" s="12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6" customHeight="1">
      <c r="A71" s="17" t="s">
        <v>47</v>
      </c>
      <c r="B71" s="7" t="s">
        <v>116</v>
      </c>
      <c r="C71" s="7" t="s">
        <v>271</v>
      </c>
      <c r="D71" s="17" t="s">
        <v>254</v>
      </c>
      <c r="E71" s="109">
        <f t="shared" si="7"/>
        <v>7.083333333333333</v>
      </c>
      <c r="F71" s="7"/>
      <c r="G71" s="17"/>
      <c r="H71" s="7"/>
      <c r="I71" s="112"/>
      <c r="J71" s="112"/>
      <c r="K71" s="112"/>
      <c r="L71" s="118"/>
      <c r="M71" s="68"/>
      <c r="N71" s="17"/>
      <c r="O71" s="12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6" customHeight="1">
      <c r="A72" s="17" t="s">
        <v>47</v>
      </c>
      <c r="B72" s="7" t="s">
        <v>117</v>
      </c>
      <c r="C72" s="7" t="s">
        <v>184</v>
      </c>
      <c r="D72" s="17" t="s">
        <v>185</v>
      </c>
      <c r="E72" s="109">
        <f t="shared" si="7"/>
        <v>8</v>
      </c>
      <c r="F72" s="7"/>
      <c r="G72" s="17"/>
      <c r="H72" s="7"/>
      <c r="I72" s="112"/>
      <c r="J72" s="112"/>
      <c r="K72" s="112"/>
      <c r="L72" s="118"/>
      <c r="M72" s="68"/>
      <c r="N72" s="17"/>
      <c r="O72" s="12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6" customHeight="1">
      <c r="A73" s="17" t="s">
        <v>47</v>
      </c>
      <c r="B73" s="7" t="s">
        <v>117</v>
      </c>
      <c r="C73" s="7" t="s">
        <v>210</v>
      </c>
      <c r="D73" s="17" t="s">
        <v>272</v>
      </c>
      <c r="E73" s="109">
        <f t="shared" si="7"/>
        <v>129.98333333333332</v>
      </c>
      <c r="F73" s="7"/>
      <c r="G73" s="17"/>
      <c r="H73" s="7"/>
      <c r="I73" s="112"/>
      <c r="J73" s="112"/>
      <c r="K73" s="112"/>
      <c r="L73" s="118"/>
      <c r="M73" s="68"/>
      <c r="N73" s="17"/>
      <c r="O73" s="12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6" customHeight="1">
      <c r="A74" s="17" t="s">
        <v>47</v>
      </c>
      <c r="B74" s="7" t="s">
        <v>117</v>
      </c>
      <c r="C74" s="7" t="s">
        <v>240</v>
      </c>
      <c r="D74" s="17" t="s">
        <v>273</v>
      </c>
      <c r="E74" s="109">
        <f t="shared" si="7"/>
        <v>55.733333333333334</v>
      </c>
      <c r="F74" s="7"/>
      <c r="G74" s="17"/>
      <c r="H74" s="7"/>
      <c r="I74" s="112"/>
      <c r="J74" s="112"/>
      <c r="K74" s="112"/>
      <c r="L74" s="118"/>
      <c r="M74" s="68"/>
      <c r="N74" s="17"/>
      <c r="O74" s="12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6" customHeight="1">
      <c r="A75" s="17" t="s">
        <v>47</v>
      </c>
      <c r="B75" s="7" t="s">
        <v>117</v>
      </c>
      <c r="C75" s="7" t="s">
        <v>215</v>
      </c>
      <c r="D75" s="17" t="s">
        <v>274</v>
      </c>
      <c r="E75" s="109">
        <f t="shared" si="7"/>
        <v>71.016666666666666</v>
      </c>
      <c r="F75" s="7"/>
      <c r="G75" s="17"/>
      <c r="H75" s="7"/>
      <c r="I75" s="112"/>
      <c r="J75" s="112"/>
      <c r="K75" s="112"/>
      <c r="L75" s="118"/>
      <c r="M75" s="68"/>
      <c r="N75" s="17"/>
      <c r="O75" s="12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6" customHeight="1">
      <c r="A76" s="17" t="s">
        <v>47</v>
      </c>
      <c r="B76" s="7" t="s">
        <v>117</v>
      </c>
      <c r="C76" s="7" t="s">
        <v>264</v>
      </c>
      <c r="D76" s="17" t="s">
        <v>275</v>
      </c>
      <c r="E76" s="109">
        <f t="shared" si="7"/>
        <v>30.05</v>
      </c>
      <c r="F76" s="7"/>
      <c r="G76" s="17"/>
      <c r="H76" s="7"/>
      <c r="I76" s="112"/>
      <c r="J76" s="112"/>
      <c r="K76" s="112"/>
      <c r="L76" s="118"/>
      <c r="M76" s="68"/>
      <c r="N76" s="17"/>
      <c r="O76" s="12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6" customHeight="1">
      <c r="A77" s="17" t="s">
        <v>47</v>
      </c>
      <c r="B77" s="7" t="s">
        <v>117</v>
      </c>
      <c r="C77" s="7" t="s">
        <v>232</v>
      </c>
      <c r="D77" s="17" t="s">
        <v>276</v>
      </c>
      <c r="E77" s="109">
        <f t="shared" si="7"/>
        <v>11</v>
      </c>
      <c r="F77" s="7"/>
      <c r="G77" s="17"/>
      <c r="H77" s="7"/>
      <c r="I77" s="112"/>
      <c r="J77" s="112"/>
      <c r="K77" s="112"/>
      <c r="L77" s="118"/>
      <c r="M77" s="68"/>
      <c r="N77" s="17"/>
      <c r="O77" s="12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6" customHeight="1">
      <c r="A78" s="17" t="s">
        <v>47</v>
      </c>
      <c r="B78" s="7" t="s">
        <v>117</v>
      </c>
      <c r="C78" s="7" t="s">
        <v>244</v>
      </c>
      <c r="D78" s="17" t="s">
        <v>277</v>
      </c>
      <c r="E78" s="109">
        <f t="shared" si="7"/>
        <v>23</v>
      </c>
      <c r="F78" s="7"/>
      <c r="G78" s="17"/>
      <c r="H78" s="7"/>
      <c r="I78" s="112"/>
      <c r="J78" s="112"/>
      <c r="K78" s="112"/>
      <c r="L78" s="118"/>
      <c r="M78" s="68"/>
      <c r="N78" s="17"/>
      <c r="O78" s="12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6" customHeight="1">
      <c r="A79" s="17" t="s">
        <v>47</v>
      </c>
      <c r="B79" s="7" t="s">
        <v>118</v>
      </c>
      <c r="C79" s="7" t="s">
        <v>184</v>
      </c>
      <c r="D79" s="17" t="s">
        <v>185</v>
      </c>
      <c r="E79" s="109">
        <f t="shared" si="7"/>
        <v>8</v>
      </c>
      <c r="F79" s="7"/>
      <c r="G79" s="17"/>
      <c r="H79" s="7"/>
      <c r="I79" s="112"/>
      <c r="J79" s="112"/>
      <c r="K79" s="112"/>
      <c r="L79" s="118"/>
      <c r="M79" s="68"/>
      <c r="N79" s="17"/>
      <c r="O79" s="12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6" customHeight="1">
      <c r="A80" s="17" t="s">
        <v>47</v>
      </c>
      <c r="B80" s="7" t="s">
        <v>118</v>
      </c>
      <c r="C80" s="7" t="s">
        <v>215</v>
      </c>
      <c r="D80" s="17" t="s">
        <v>278</v>
      </c>
      <c r="E80" s="109">
        <f t="shared" si="7"/>
        <v>104.66666666666667</v>
      </c>
      <c r="F80" s="7"/>
      <c r="G80" s="17"/>
      <c r="H80" s="7"/>
      <c r="I80" s="112"/>
      <c r="J80" s="112"/>
      <c r="K80" s="112"/>
      <c r="L80" s="118"/>
      <c r="M80" s="68"/>
      <c r="N80" s="17"/>
      <c r="O80" s="120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6" customHeight="1">
      <c r="A81" s="17" t="s">
        <v>47</v>
      </c>
      <c r="B81" s="7" t="s">
        <v>118</v>
      </c>
      <c r="C81" s="7" t="s">
        <v>210</v>
      </c>
      <c r="D81" s="17" t="s">
        <v>279</v>
      </c>
      <c r="E81" s="109">
        <f t="shared" si="7"/>
        <v>88.233333333333334</v>
      </c>
      <c r="F81" s="7"/>
      <c r="G81" s="7"/>
      <c r="H81" s="7"/>
      <c r="I81" s="136"/>
      <c r="J81" s="136"/>
      <c r="K81" s="7"/>
      <c r="L81" s="122"/>
      <c r="M81" s="7"/>
      <c r="N81" s="17"/>
      <c r="O81" s="12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6" customHeight="1">
      <c r="A82" s="17" t="s">
        <v>47</v>
      </c>
      <c r="B82" s="7" t="s">
        <v>118</v>
      </c>
      <c r="C82" s="7" t="s">
        <v>240</v>
      </c>
      <c r="D82" s="17" t="s">
        <v>280</v>
      </c>
      <c r="E82" s="109">
        <f t="shared" si="7"/>
        <v>32.216666666666669</v>
      </c>
      <c r="F82" s="7"/>
      <c r="G82" s="7"/>
      <c r="H82" s="7"/>
      <c r="I82" s="136"/>
      <c r="J82" s="136"/>
      <c r="K82" s="7"/>
      <c r="L82" s="122"/>
      <c r="M82" s="7"/>
      <c r="N82" s="17"/>
      <c r="O82" s="12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6" customHeight="1">
      <c r="A83" s="17" t="s">
        <v>47</v>
      </c>
      <c r="B83" s="7" t="s">
        <v>118</v>
      </c>
      <c r="C83" s="7" t="s">
        <v>244</v>
      </c>
      <c r="D83" s="17" t="s">
        <v>281</v>
      </c>
      <c r="E83" s="109">
        <f t="shared" si="7"/>
        <v>6.0166666666666666</v>
      </c>
      <c r="F83" s="7"/>
      <c r="G83" s="7"/>
      <c r="H83" s="7"/>
      <c r="I83" s="136"/>
      <c r="J83" s="136"/>
      <c r="K83" s="7"/>
      <c r="L83" s="122"/>
      <c r="M83" s="7"/>
      <c r="N83" s="17"/>
      <c r="O83" s="12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6" customHeight="1">
      <c r="A84" s="17" t="s">
        <v>48</v>
      </c>
      <c r="B84" s="7" t="s">
        <v>126</v>
      </c>
      <c r="C84" s="7" t="s">
        <v>184</v>
      </c>
      <c r="D84" s="17" t="s">
        <v>185</v>
      </c>
      <c r="E84" s="109">
        <f t="shared" si="7"/>
        <v>8</v>
      </c>
      <c r="F84" s="7"/>
      <c r="G84" s="7"/>
      <c r="H84" s="7"/>
      <c r="I84" s="136"/>
      <c r="J84" s="136"/>
      <c r="K84" s="7"/>
      <c r="L84" s="122"/>
      <c r="M84" s="7"/>
      <c r="N84" s="17"/>
      <c r="O84" s="12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6" customHeight="1">
      <c r="A85" s="17" t="s">
        <v>48</v>
      </c>
      <c r="B85" s="7" t="s">
        <v>126</v>
      </c>
      <c r="C85" s="7" t="s">
        <v>282</v>
      </c>
      <c r="D85" s="17" t="s">
        <v>283</v>
      </c>
      <c r="E85" s="109">
        <f t="shared" si="7"/>
        <v>8.25</v>
      </c>
      <c r="F85" s="7"/>
      <c r="G85" s="7"/>
      <c r="H85" s="7"/>
      <c r="I85" s="136"/>
      <c r="J85" s="136"/>
      <c r="K85" s="7"/>
      <c r="L85" s="122"/>
      <c r="M85" s="7"/>
      <c r="N85" s="17"/>
      <c r="O85" s="12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6" customHeight="1">
      <c r="A86" s="17" t="s">
        <v>48</v>
      </c>
      <c r="B86" s="7" t="s">
        <v>121</v>
      </c>
      <c r="C86" s="7" t="s">
        <v>184</v>
      </c>
      <c r="D86" s="17" t="s">
        <v>185</v>
      </c>
      <c r="E86" s="109">
        <f t="shared" si="7"/>
        <v>8</v>
      </c>
      <c r="F86" s="7"/>
      <c r="G86" s="7"/>
      <c r="H86" s="7"/>
      <c r="I86" s="136"/>
      <c r="J86" s="136"/>
      <c r="K86" s="7"/>
      <c r="L86" s="122"/>
      <c r="M86" s="7"/>
      <c r="N86" s="17"/>
      <c r="O86" s="12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6" customHeight="1">
      <c r="A87" s="17" t="s">
        <v>48</v>
      </c>
      <c r="B87" s="7" t="s">
        <v>121</v>
      </c>
      <c r="C87" s="7" t="s">
        <v>284</v>
      </c>
      <c r="D87" s="17" t="s">
        <v>285</v>
      </c>
      <c r="E87" s="109">
        <f t="shared" si="7"/>
        <v>234.96666666666667</v>
      </c>
      <c r="F87" s="7"/>
      <c r="G87" s="7"/>
      <c r="H87" s="7"/>
      <c r="I87" s="136"/>
      <c r="J87" s="136"/>
      <c r="K87" s="7"/>
      <c r="L87" s="122"/>
      <c r="M87" s="7"/>
      <c r="N87" s="17"/>
      <c r="O87" s="1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6" customHeight="1">
      <c r="A88" s="17" t="s">
        <v>48</v>
      </c>
      <c r="B88" s="7" t="s">
        <v>121</v>
      </c>
      <c r="C88" s="7" t="s">
        <v>259</v>
      </c>
      <c r="D88" s="17" t="s">
        <v>286</v>
      </c>
      <c r="E88" s="109">
        <f t="shared" si="7"/>
        <v>2</v>
      </c>
      <c r="F88" s="7"/>
      <c r="G88" s="7"/>
      <c r="H88" s="7"/>
      <c r="I88" s="136"/>
      <c r="J88" s="136"/>
      <c r="K88" s="7"/>
      <c r="L88" s="122"/>
      <c r="M88" s="7"/>
      <c r="N88" s="17"/>
      <c r="O88" s="1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6" customHeight="1">
      <c r="A89" s="17" t="s">
        <v>48</v>
      </c>
      <c r="B89" s="7" t="s">
        <v>121</v>
      </c>
      <c r="C89" s="7" t="s">
        <v>228</v>
      </c>
      <c r="D89" s="17" t="s">
        <v>287</v>
      </c>
      <c r="E89" s="109">
        <f t="shared" si="7"/>
        <v>4.2666666666666666</v>
      </c>
      <c r="F89" s="7"/>
      <c r="G89" s="7"/>
      <c r="H89" s="7"/>
      <c r="I89" s="136"/>
      <c r="J89" s="136"/>
      <c r="K89" s="7"/>
      <c r="L89" s="122"/>
      <c r="M89" s="7"/>
      <c r="N89" s="17"/>
      <c r="O89" s="1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6" customHeight="1">
      <c r="A90" s="17" t="s">
        <v>48</v>
      </c>
      <c r="B90" s="7" t="s">
        <v>121</v>
      </c>
      <c r="C90" s="7" t="s">
        <v>288</v>
      </c>
      <c r="D90" s="17" t="s">
        <v>289</v>
      </c>
      <c r="E90" s="109">
        <f t="shared" si="7"/>
        <v>3.9333333333333336</v>
      </c>
      <c r="F90" s="7"/>
      <c r="G90" s="7"/>
      <c r="H90" s="7"/>
      <c r="I90" s="136"/>
      <c r="J90" s="136"/>
      <c r="K90" s="7"/>
      <c r="L90" s="122"/>
      <c r="M90" s="7"/>
      <c r="N90" s="17"/>
      <c r="O90" s="1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6" customHeight="1">
      <c r="A91" s="17" t="s">
        <v>48</v>
      </c>
      <c r="B91" s="7" t="s">
        <v>120</v>
      </c>
      <c r="C91" s="7" t="s">
        <v>184</v>
      </c>
      <c r="D91" s="17" t="s">
        <v>185</v>
      </c>
      <c r="E91" s="109">
        <f t="shared" si="7"/>
        <v>8</v>
      </c>
      <c r="F91" s="7"/>
      <c r="G91" s="7"/>
      <c r="H91" s="7"/>
      <c r="I91" s="136"/>
      <c r="J91" s="136"/>
      <c r="K91" s="7"/>
      <c r="L91" s="122"/>
      <c r="M91" s="7"/>
      <c r="N91" s="17"/>
      <c r="O91" s="1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6" customHeight="1">
      <c r="A92" s="17" t="s">
        <v>48</v>
      </c>
      <c r="B92" s="7" t="s">
        <v>120</v>
      </c>
      <c r="C92" s="7" t="s">
        <v>232</v>
      </c>
      <c r="D92" s="17" t="s">
        <v>290</v>
      </c>
      <c r="E92" s="109">
        <f t="shared" si="7"/>
        <v>24.433333333333334</v>
      </c>
      <c r="F92" s="7"/>
      <c r="G92" s="7"/>
      <c r="H92" s="7"/>
      <c r="I92" s="136"/>
      <c r="J92" s="136"/>
      <c r="K92" s="7"/>
      <c r="L92" s="122"/>
      <c r="M92" s="7"/>
      <c r="N92" s="17"/>
      <c r="O92" s="1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6" customHeight="1">
      <c r="A93" s="17" t="s">
        <v>48</v>
      </c>
      <c r="B93" s="7" t="s">
        <v>120</v>
      </c>
      <c r="C93" s="7" t="s">
        <v>191</v>
      </c>
      <c r="D93" s="17" t="s">
        <v>291</v>
      </c>
      <c r="E93" s="109">
        <f t="shared" si="7"/>
        <v>8.0500000000000007</v>
      </c>
      <c r="F93" s="7"/>
      <c r="G93" s="7"/>
      <c r="H93" s="7"/>
      <c r="I93" s="136"/>
      <c r="J93" s="136"/>
      <c r="K93" s="7"/>
      <c r="L93" s="122"/>
      <c r="M93" s="7"/>
      <c r="N93" s="17"/>
      <c r="O93" s="120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6" customHeight="1">
      <c r="A94" s="17" t="s">
        <v>48</v>
      </c>
      <c r="B94" s="7" t="s">
        <v>120</v>
      </c>
      <c r="C94" s="7" t="s">
        <v>284</v>
      </c>
      <c r="D94" s="17" t="s">
        <v>292</v>
      </c>
      <c r="E94" s="109">
        <f t="shared" si="7"/>
        <v>193.56666666666666</v>
      </c>
      <c r="F94" s="7"/>
      <c r="G94" s="7"/>
      <c r="H94" s="7"/>
      <c r="I94" s="136"/>
      <c r="J94" s="136"/>
      <c r="K94" s="7"/>
      <c r="L94" s="122"/>
      <c r="M94" s="7"/>
      <c r="N94" s="17"/>
      <c r="O94" s="120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6" customHeight="1">
      <c r="A95" s="17" t="s">
        <v>48</v>
      </c>
      <c r="B95" s="7" t="s">
        <v>120</v>
      </c>
      <c r="C95" s="7" t="s">
        <v>288</v>
      </c>
      <c r="D95" s="17" t="s">
        <v>293</v>
      </c>
      <c r="E95" s="109">
        <f t="shared" si="7"/>
        <v>0.91666666666666663</v>
      </c>
      <c r="F95" s="7"/>
      <c r="G95" s="7"/>
      <c r="H95" s="7"/>
      <c r="I95" s="136"/>
      <c r="J95" s="136"/>
      <c r="K95" s="7"/>
      <c r="L95" s="122"/>
      <c r="M95" s="7"/>
      <c r="N95" s="17"/>
      <c r="O95" s="120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6" customHeight="1">
      <c r="A96" s="17" t="s">
        <v>48</v>
      </c>
      <c r="B96" s="7" t="s">
        <v>123</v>
      </c>
      <c r="C96" s="7" t="s">
        <v>184</v>
      </c>
      <c r="D96" s="17" t="s">
        <v>185</v>
      </c>
      <c r="E96" s="109">
        <f t="shared" si="7"/>
        <v>8</v>
      </c>
      <c r="F96" s="7"/>
      <c r="G96" s="7"/>
      <c r="H96" s="7"/>
      <c r="I96" s="136"/>
      <c r="J96" s="136"/>
      <c r="K96" s="7"/>
      <c r="L96" s="122"/>
      <c r="M96" s="7"/>
      <c r="N96" s="17"/>
      <c r="O96" s="12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6" customHeight="1">
      <c r="A97" s="17" t="s">
        <v>48</v>
      </c>
      <c r="B97" s="7" t="s">
        <v>123</v>
      </c>
      <c r="C97" s="7" t="s">
        <v>228</v>
      </c>
      <c r="D97" s="17" t="s">
        <v>294</v>
      </c>
      <c r="E97" s="109">
        <f t="shared" si="7"/>
        <v>187.61666666666667</v>
      </c>
      <c r="F97" s="7"/>
      <c r="G97" s="7"/>
      <c r="H97" s="7"/>
      <c r="I97" s="136"/>
      <c r="J97" s="136"/>
      <c r="K97" s="7"/>
      <c r="L97" s="122"/>
      <c r="M97" s="7"/>
      <c r="N97" s="17"/>
      <c r="O97" s="12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6" customHeight="1">
      <c r="A98" s="17" t="s">
        <v>48</v>
      </c>
      <c r="B98" s="7" t="s">
        <v>123</v>
      </c>
      <c r="C98" s="7" t="s">
        <v>259</v>
      </c>
      <c r="D98" s="17" t="s">
        <v>295</v>
      </c>
      <c r="E98" s="109">
        <f t="shared" si="7"/>
        <v>83.36666666666666</v>
      </c>
      <c r="F98" s="7"/>
      <c r="G98" s="7"/>
      <c r="H98" s="7"/>
      <c r="I98" s="136"/>
      <c r="J98" s="136"/>
      <c r="K98" s="7"/>
      <c r="L98" s="122"/>
      <c r="M98" s="7"/>
      <c r="N98" s="17"/>
      <c r="O98" s="12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6" customHeight="1">
      <c r="A99" s="17" t="s">
        <v>48</v>
      </c>
      <c r="B99" s="7" t="s">
        <v>123</v>
      </c>
      <c r="C99" s="7" t="s">
        <v>296</v>
      </c>
      <c r="D99" s="17" t="s">
        <v>297</v>
      </c>
      <c r="E99" s="109">
        <f t="shared" si="7"/>
        <v>11.433333333333334</v>
      </c>
      <c r="F99" s="7"/>
      <c r="G99" s="7"/>
      <c r="H99" s="7"/>
      <c r="I99" s="136"/>
      <c r="J99" s="136"/>
      <c r="K99" s="7"/>
      <c r="L99" s="122"/>
      <c r="M99" s="7"/>
      <c r="N99" s="17"/>
      <c r="O99" s="12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6" customHeight="1">
      <c r="A100" s="17" t="s">
        <v>48</v>
      </c>
      <c r="B100" s="7" t="s">
        <v>123</v>
      </c>
      <c r="C100" s="7" t="s">
        <v>298</v>
      </c>
      <c r="D100" s="17" t="s">
        <v>299</v>
      </c>
      <c r="E100" s="109">
        <f t="shared" si="7"/>
        <v>8.5666666666666664</v>
      </c>
      <c r="F100" s="7"/>
      <c r="G100" s="7"/>
      <c r="H100" s="7"/>
      <c r="I100" s="136"/>
      <c r="J100" s="136"/>
      <c r="K100" s="7"/>
      <c r="L100" s="122"/>
      <c r="M100" s="7"/>
      <c r="N100" s="17"/>
      <c r="O100" s="12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6" customHeight="1">
      <c r="A101" s="17" t="s">
        <v>48</v>
      </c>
      <c r="B101" s="7" t="s">
        <v>125</v>
      </c>
      <c r="C101" s="7" t="s">
        <v>184</v>
      </c>
      <c r="D101" s="17" t="s">
        <v>185</v>
      </c>
      <c r="E101" s="109">
        <f t="shared" si="7"/>
        <v>8</v>
      </c>
      <c r="F101" s="7"/>
      <c r="G101" s="7"/>
      <c r="H101" s="7"/>
      <c r="I101" s="136"/>
      <c r="J101" s="136"/>
      <c r="K101" s="7"/>
      <c r="L101" s="122"/>
      <c r="M101" s="7"/>
      <c r="N101" s="17"/>
      <c r="O101" s="12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6" customHeight="1">
      <c r="A102" s="17" t="s">
        <v>48</v>
      </c>
      <c r="B102" s="7" t="s">
        <v>125</v>
      </c>
      <c r="C102" s="7" t="s">
        <v>228</v>
      </c>
      <c r="D102" s="17" t="s">
        <v>300</v>
      </c>
      <c r="E102" s="109">
        <f t="shared" si="7"/>
        <v>190.23333333333332</v>
      </c>
      <c r="F102" s="7"/>
      <c r="G102" s="7"/>
      <c r="H102" s="7"/>
      <c r="I102" s="136"/>
      <c r="J102" s="136"/>
      <c r="K102" s="7"/>
      <c r="L102" s="122"/>
      <c r="M102" s="7"/>
      <c r="N102" s="17"/>
      <c r="O102" s="12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6" customHeight="1">
      <c r="A103" s="17" t="s">
        <v>48</v>
      </c>
      <c r="B103" s="7" t="s">
        <v>125</v>
      </c>
      <c r="C103" s="7" t="s">
        <v>259</v>
      </c>
      <c r="D103" s="17" t="s">
        <v>301</v>
      </c>
      <c r="E103" s="109">
        <f t="shared" si="7"/>
        <v>80.36666666666666</v>
      </c>
      <c r="F103" s="7"/>
      <c r="G103" s="7"/>
      <c r="H103" s="7"/>
      <c r="I103" s="136"/>
      <c r="J103" s="136"/>
      <c r="K103" s="7"/>
      <c r="L103" s="122"/>
      <c r="M103" s="7"/>
      <c r="N103" s="17"/>
      <c r="O103" s="12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6" customHeight="1">
      <c r="A104" s="17" t="s">
        <v>48</v>
      </c>
      <c r="B104" s="7" t="s">
        <v>125</v>
      </c>
      <c r="C104" s="7" t="s">
        <v>210</v>
      </c>
      <c r="D104" s="17" t="s">
        <v>302</v>
      </c>
      <c r="E104" s="109">
        <f t="shared" si="7"/>
        <v>4</v>
      </c>
      <c r="F104" s="7"/>
      <c r="G104" s="7"/>
      <c r="H104" s="7"/>
      <c r="I104" s="136"/>
      <c r="J104" s="136"/>
      <c r="K104" s="7"/>
      <c r="L104" s="122"/>
      <c r="M104" s="7"/>
      <c r="N104" s="17"/>
      <c r="O104" s="12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6" customHeight="1">
      <c r="A105" s="17" t="s">
        <v>48</v>
      </c>
      <c r="B105" s="7" t="s">
        <v>125</v>
      </c>
      <c r="C105" s="7" t="s">
        <v>284</v>
      </c>
      <c r="D105" s="17" t="s">
        <v>303</v>
      </c>
      <c r="E105" s="109">
        <f t="shared" si="7"/>
        <v>7.75</v>
      </c>
      <c r="F105" s="7"/>
      <c r="G105" s="7"/>
      <c r="H105" s="7"/>
      <c r="I105" s="136"/>
      <c r="J105" s="136"/>
      <c r="K105" s="7"/>
      <c r="L105" s="122"/>
      <c r="M105" s="7"/>
      <c r="N105" s="17"/>
      <c r="O105" s="12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6" customHeight="1">
      <c r="A106" s="17" t="s">
        <v>48</v>
      </c>
      <c r="B106" s="7" t="s">
        <v>125</v>
      </c>
      <c r="C106" s="7" t="s">
        <v>282</v>
      </c>
      <c r="D106" s="17" t="s">
        <v>304</v>
      </c>
      <c r="E106" s="109">
        <f t="shared" si="7"/>
        <v>8.5</v>
      </c>
      <c r="F106" s="7"/>
      <c r="G106" s="7"/>
      <c r="H106" s="7"/>
      <c r="I106" s="136"/>
      <c r="J106" s="136"/>
      <c r="K106" s="7"/>
      <c r="L106" s="122"/>
      <c r="M106" s="7"/>
      <c r="N106" s="17"/>
      <c r="O106" s="12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6" customHeight="1">
      <c r="A107" s="17" t="s">
        <v>48</v>
      </c>
      <c r="B107" s="7" t="s">
        <v>125</v>
      </c>
      <c r="C107" s="7" t="s">
        <v>215</v>
      </c>
      <c r="D107" s="17" t="s">
        <v>305</v>
      </c>
      <c r="E107" s="109">
        <f t="shared" si="7"/>
        <v>7.25</v>
      </c>
      <c r="F107" s="7"/>
      <c r="G107" s="7"/>
      <c r="H107" s="7"/>
      <c r="I107" s="136"/>
      <c r="J107" s="136"/>
      <c r="K107" s="7"/>
      <c r="L107" s="122"/>
      <c r="M107" s="7"/>
      <c r="N107" s="17"/>
      <c r="O107" s="12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6" customHeight="1">
      <c r="A108" s="17" t="s">
        <v>49</v>
      </c>
      <c r="B108" s="7" t="s">
        <v>129</v>
      </c>
      <c r="C108" s="7" t="s">
        <v>184</v>
      </c>
      <c r="D108" s="17" t="s">
        <v>185</v>
      </c>
      <c r="E108" s="109">
        <f t="shared" si="7"/>
        <v>8</v>
      </c>
      <c r="F108" s="7"/>
      <c r="G108" s="7"/>
      <c r="H108" s="7"/>
      <c r="I108" s="136"/>
      <c r="J108" s="136"/>
      <c r="K108" s="7"/>
      <c r="L108" s="122"/>
      <c r="M108" s="7"/>
      <c r="N108" s="17"/>
      <c r="O108" s="120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6" customHeight="1">
      <c r="A109" s="17" t="s">
        <v>49</v>
      </c>
      <c r="B109" s="7" t="s">
        <v>129</v>
      </c>
      <c r="C109" s="7" t="s">
        <v>306</v>
      </c>
      <c r="D109" s="17" t="s">
        <v>307</v>
      </c>
      <c r="E109" s="109">
        <f t="shared" si="7"/>
        <v>243.36666666666667</v>
      </c>
      <c r="F109" s="7"/>
      <c r="G109" s="7"/>
      <c r="H109" s="7"/>
      <c r="I109" s="136"/>
      <c r="J109" s="136"/>
      <c r="K109" s="7"/>
      <c r="L109" s="122"/>
      <c r="M109" s="7"/>
      <c r="N109" s="17"/>
      <c r="O109" s="120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6" customHeight="1">
      <c r="A110" s="17" t="s">
        <v>49</v>
      </c>
      <c r="B110" s="7" t="s">
        <v>130</v>
      </c>
      <c r="C110" s="7" t="s">
        <v>184</v>
      </c>
      <c r="D110" s="17" t="s">
        <v>185</v>
      </c>
      <c r="E110" s="109">
        <f t="shared" si="7"/>
        <v>8</v>
      </c>
      <c r="F110" s="7"/>
      <c r="G110" s="7"/>
      <c r="H110" s="7"/>
      <c r="I110" s="136"/>
      <c r="J110" s="136"/>
      <c r="K110" s="7"/>
      <c r="L110" s="122"/>
      <c r="M110" s="7"/>
      <c r="N110" s="17"/>
      <c r="O110" s="120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6" customHeight="1">
      <c r="A111" s="17" t="s">
        <v>49</v>
      </c>
      <c r="B111" s="7" t="s">
        <v>130</v>
      </c>
      <c r="C111" s="7" t="s">
        <v>306</v>
      </c>
      <c r="D111" s="17" t="s">
        <v>308</v>
      </c>
      <c r="E111" s="109">
        <f t="shared" si="7"/>
        <v>235.5</v>
      </c>
      <c r="F111" s="7"/>
      <c r="G111" s="7"/>
      <c r="H111" s="7"/>
      <c r="I111" s="136"/>
      <c r="J111" s="136"/>
      <c r="K111" s="7"/>
      <c r="L111" s="122"/>
      <c r="M111" s="7"/>
      <c r="N111" s="17"/>
      <c r="O111" s="120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6" customHeight="1">
      <c r="A112" s="17" t="s">
        <v>49</v>
      </c>
      <c r="B112" s="7" t="s">
        <v>130</v>
      </c>
      <c r="C112" s="7" t="s">
        <v>210</v>
      </c>
      <c r="D112" s="17" t="s">
        <v>309</v>
      </c>
      <c r="E112" s="109">
        <f t="shared" si="7"/>
        <v>7.833333333333333</v>
      </c>
      <c r="F112" s="7"/>
      <c r="G112" s="7"/>
      <c r="H112" s="7"/>
      <c r="I112" s="136"/>
      <c r="J112" s="136"/>
      <c r="K112" s="7"/>
      <c r="L112" s="122"/>
      <c r="M112" s="7"/>
      <c r="N112" s="17"/>
      <c r="O112" s="120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6" customHeight="1">
      <c r="A113" s="17" t="s">
        <v>49</v>
      </c>
      <c r="B113" s="7" t="s">
        <v>131</v>
      </c>
      <c r="C113" s="7" t="s">
        <v>184</v>
      </c>
      <c r="D113" s="17" t="s">
        <v>185</v>
      </c>
      <c r="E113" s="109">
        <f t="shared" si="7"/>
        <v>8</v>
      </c>
      <c r="F113" s="7"/>
      <c r="G113" s="7"/>
      <c r="H113" s="7"/>
      <c r="I113" s="136"/>
      <c r="J113" s="136"/>
      <c r="K113" s="7"/>
      <c r="L113" s="122"/>
      <c r="M113" s="7"/>
      <c r="N113" s="17"/>
      <c r="O113" s="120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6" customHeight="1">
      <c r="A114" s="17" t="s">
        <v>49</v>
      </c>
      <c r="B114" s="7" t="s">
        <v>131</v>
      </c>
      <c r="C114" s="7" t="s">
        <v>310</v>
      </c>
      <c r="D114" s="17" t="s">
        <v>239</v>
      </c>
      <c r="E114" s="109">
        <f t="shared" si="7"/>
        <v>16</v>
      </c>
      <c r="F114" s="7"/>
      <c r="G114" s="7"/>
      <c r="H114" s="7"/>
      <c r="I114" s="136"/>
      <c r="J114" s="136"/>
      <c r="K114" s="7"/>
      <c r="L114" s="122"/>
      <c r="M114" s="7"/>
      <c r="N114" s="17"/>
      <c r="O114" s="12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6" customHeight="1">
      <c r="A115" s="17" t="s">
        <v>49</v>
      </c>
      <c r="B115" s="7" t="s">
        <v>131</v>
      </c>
      <c r="C115" s="7" t="s">
        <v>311</v>
      </c>
      <c r="D115" s="17" t="s">
        <v>312</v>
      </c>
      <c r="E115" s="109">
        <f t="shared" si="7"/>
        <v>215.53333333333333</v>
      </c>
      <c r="F115" s="7"/>
      <c r="G115" s="7"/>
      <c r="H115" s="7"/>
      <c r="I115" s="136"/>
      <c r="J115" s="136"/>
      <c r="K115" s="7"/>
      <c r="L115" s="122"/>
      <c r="M115" s="7"/>
      <c r="N115" s="17"/>
      <c r="O115" s="12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6" customHeight="1">
      <c r="A116" s="17" t="s">
        <v>49</v>
      </c>
      <c r="B116" s="7" t="s">
        <v>131</v>
      </c>
      <c r="C116" s="7" t="s">
        <v>210</v>
      </c>
      <c r="D116" s="17" t="s">
        <v>313</v>
      </c>
      <c r="E116" s="109">
        <f t="shared" si="7"/>
        <v>8.3000000000000007</v>
      </c>
      <c r="F116" s="7"/>
      <c r="G116" s="7"/>
      <c r="H116" s="7"/>
      <c r="I116" s="136"/>
      <c r="J116" s="136"/>
      <c r="K116" s="7"/>
      <c r="L116" s="122"/>
      <c r="M116" s="7"/>
      <c r="N116" s="17"/>
      <c r="O116" s="12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6" customHeight="1">
      <c r="A117" s="17" t="s">
        <v>49</v>
      </c>
      <c r="B117" s="7" t="s">
        <v>131</v>
      </c>
      <c r="C117" s="7" t="s">
        <v>215</v>
      </c>
      <c r="D117" s="17" t="s">
        <v>314</v>
      </c>
      <c r="E117" s="109">
        <f t="shared" si="7"/>
        <v>8.2833333333333332</v>
      </c>
      <c r="F117" s="7"/>
      <c r="G117" s="7"/>
      <c r="H117" s="7"/>
      <c r="I117" s="136"/>
      <c r="J117" s="136"/>
      <c r="K117" s="7"/>
      <c r="L117" s="122"/>
      <c r="M117" s="7"/>
      <c r="N117" s="17"/>
      <c r="O117" s="12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6" customHeight="1">
      <c r="A118" s="17" t="s">
        <v>49</v>
      </c>
      <c r="B118" s="7" t="s">
        <v>132</v>
      </c>
      <c r="C118" s="7" t="s">
        <v>184</v>
      </c>
      <c r="D118" s="17" t="s">
        <v>185</v>
      </c>
      <c r="E118" s="109">
        <f t="shared" si="7"/>
        <v>8</v>
      </c>
      <c r="F118" s="7"/>
      <c r="G118" s="7"/>
      <c r="H118" s="7"/>
      <c r="I118" s="136"/>
      <c r="J118" s="136"/>
      <c r="K118" s="7"/>
      <c r="L118" s="122"/>
      <c r="M118" s="7"/>
      <c r="N118" s="17"/>
      <c r="O118" s="12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6" customHeight="1">
      <c r="A119" s="17" t="s">
        <v>49</v>
      </c>
      <c r="B119" s="7" t="s">
        <v>132</v>
      </c>
      <c r="C119" s="7" t="s">
        <v>210</v>
      </c>
      <c r="D119" s="17" t="s">
        <v>315</v>
      </c>
      <c r="E119" s="109">
        <f t="shared" si="7"/>
        <v>175.76666666666668</v>
      </c>
      <c r="F119" s="7"/>
      <c r="G119" s="7"/>
      <c r="H119" s="7"/>
      <c r="I119" s="136"/>
      <c r="J119" s="136"/>
      <c r="K119" s="7"/>
      <c r="L119" s="122"/>
      <c r="M119" s="7"/>
      <c r="N119" s="17"/>
      <c r="O119" s="12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6" customHeight="1">
      <c r="A120" s="17" t="s">
        <v>49</v>
      </c>
      <c r="B120" s="7" t="s">
        <v>132</v>
      </c>
      <c r="C120" s="7" t="s">
        <v>215</v>
      </c>
      <c r="D120" s="17" t="s">
        <v>316</v>
      </c>
      <c r="E120" s="109">
        <f t="shared" si="7"/>
        <v>73.583333333333329</v>
      </c>
      <c r="F120" s="7"/>
      <c r="G120" s="7"/>
      <c r="H120" s="7"/>
      <c r="I120" s="136"/>
      <c r="J120" s="136"/>
      <c r="K120" s="7"/>
      <c r="L120" s="122"/>
      <c r="M120" s="7"/>
      <c r="N120" s="17"/>
      <c r="O120" s="12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6" customHeight="1">
      <c r="A121" s="17" t="s">
        <v>49</v>
      </c>
      <c r="B121" s="7" t="s">
        <v>132</v>
      </c>
      <c r="C121" s="7" t="s">
        <v>306</v>
      </c>
      <c r="D121" s="17" t="s">
        <v>317</v>
      </c>
      <c r="E121" s="109">
        <f t="shared" si="7"/>
        <v>8.5833333333333339</v>
      </c>
      <c r="F121" s="7"/>
      <c r="G121" s="7"/>
      <c r="H121" s="7"/>
      <c r="I121" s="136"/>
      <c r="J121" s="136"/>
      <c r="K121" s="7"/>
      <c r="L121" s="122"/>
      <c r="M121" s="7"/>
      <c r="N121" s="17"/>
      <c r="O121" s="12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6" customHeight="1">
      <c r="A122" s="17" t="s">
        <v>49</v>
      </c>
      <c r="B122" s="7" t="s">
        <v>128</v>
      </c>
      <c r="C122" s="7" t="s">
        <v>184</v>
      </c>
      <c r="D122" s="17" t="s">
        <v>185</v>
      </c>
      <c r="E122" s="109">
        <f t="shared" si="7"/>
        <v>8</v>
      </c>
      <c r="F122" s="7"/>
      <c r="G122" s="7"/>
      <c r="H122" s="7"/>
      <c r="I122" s="136"/>
      <c r="J122" s="136"/>
      <c r="K122" s="7"/>
      <c r="L122" s="122"/>
      <c r="M122" s="7"/>
      <c r="N122" s="17"/>
      <c r="O122" s="12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6" customHeight="1">
      <c r="A123" s="17" t="s">
        <v>49</v>
      </c>
      <c r="B123" s="7" t="s">
        <v>128</v>
      </c>
      <c r="C123" s="7" t="s">
        <v>215</v>
      </c>
      <c r="D123" s="17" t="s">
        <v>318</v>
      </c>
      <c r="E123" s="109">
        <f t="shared" si="7"/>
        <v>198.73333333333332</v>
      </c>
      <c r="F123" s="7"/>
      <c r="G123" s="7"/>
      <c r="H123" s="7"/>
      <c r="I123" s="136"/>
      <c r="J123" s="136"/>
      <c r="K123" s="7"/>
      <c r="L123" s="122"/>
      <c r="M123" s="7"/>
      <c r="N123" s="17"/>
      <c r="O123" s="12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6" customHeight="1">
      <c r="A124" s="17" t="s">
        <v>49</v>
      </c>
      <c r="B124" s="7" t="s">
        <v>128</v>
      </c>
      <c r="C124" s="7" t="s">
        <v>210</v>
      </c>
      <c r="D124" s="17" t="s">
        <v>319</v>
      </c>
      <c r="E124" s="109">
        <f t="shared" si="7"/>
        <v>43.666666666666664</v>
      </c>
      <c r="F124" s="7"/>
      <c r="G124" s="7"/>
      <c r="H124" s="7"/>
      <c r="I124" s="136"/>
      <c r="J124" s="136"/>
      <c r="K124" s="7"/>
      <c r="L124" s="122"/>
      <c r="M124" s="7"/>
      <c r="N124" s="17"/>
      <c r="O124" s="12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6" customHeight="1">
      <c r="A125" s="17" t="s">
        <v>50</v>
      </c>
      <c r="B125" s="7" t="s">
        <v>135</v>
      </c>
      <c r="C125" s="7" t="s">
        <v>184</v>
      </c>
      <c r="D125" s="17" t="s">
        <v>185</v>
      </c>
      <c r="E125" s="109">
        <f t="shared" si="7"/>
        <v>8</v>
      </c>
      <c r="F125" s="7"/>
      <c r="G125" s="7"/>
      <c r="H125" s="7"/>
      <c r="I125" s="136"/>
      <c r="J125" s="136"/>
      <c r="K125" s="7"/>
      <c r="L125" s="122"/>
      <c r="M125" s="7"/>
      <c r="N125" s="17"/>
      <c r="O125" s="12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6" customHeight="1">
      <c r="A126" s="17" t="s">
        <v>50</v>
      </c>
      <c r="B126" s="7" t="s">
        <v>135</v>
      </c>
      <c r="C126" s="7" t="s">
        <v>320</v>
      </c>
      <c r="D126" s="17" t="s">
        <v>321</v>
      </c>
      <c r="E126" s="109">
        <f t="shared" si="7"/>
        <v>33.716666666666669</v>
      </c>
      <c r="F126" s="7"/>
      <c r="G126" s="7"/>
      <c r="H126" s="7"/>
      <c r="I126" s="136"/>
      <c r="J126" s="136"/>
      <c r="K126" s="7"/>
      <c r="L126" s="122"/>
      <c r="M126" s="7"/>
      <c r="N126" s="17"/>
      <c r="O126" s="12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6" customHeight="1">
      <c r="A127" s="17" t="s">
        <v>50</v>
      </c>
      <c r="B127" s="7" t="s">
        <v>135</v>
      </c>
      <c r="C127" s="7" t="s">
        <v>253</v>
      </c>
      <c r="D127" s="17" t="s">
        <v>322</v>
      </c>
      <c r="E127" s="109">
        <f t="shared" si="7"/>
        <v>224.98333333333332</v>
      </c>
      <c r="F127" s="7"/>
      <c r="G127" s="7"/>
      <c r="H127" s="7"/>
      <c r="I127" s="136"/>
      <c r="J127" s="136"/>
      <c r="K127" s="7"/>
      <c r="L127" s="122"/>
      <c r="M127" s="7"/>
      <c r="N127" s="17"/>
      <c r="O127" s="12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6" customHeight="1">
      <c r="A128" s="17" t="s">
        <v>50</v>
      </c>
      <c r="B128" s="7" t="s">
        <v>135</v>
      </c>
      <c r="C128" s="7" t="s">
        <v>193</v>
      </c>
      <c r="D128" s="17" t="s">
        <v>323</v>
      </c>
      <c r="E128" s="109">
        <f t="shared" si="7"/>
        <v>12.583333333333334</v>
      </c>
      <c r="F128" s="7"/>
      <c r="G128" s="7"/>
      <c r="H128" s="7"/>
      <c r="I128" s="136"/>
      <c r="J128" s="136"/>
      <c r="K128" s="7"/>
      <c r="L128" s="122"/>
      <c r="M128" s="7"/>
      <c r="N128" s="17"/>
      <c r="O128" s="12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6" customHeight="1">
      <c r="A129" s="17" t="s">
        <v>50</v>
      </c>
      <c r="B129" s="7" t="s">
        <v>133</v>
      </c>
      <c r="C129" s="7" t="s">
        <v>184</v>
      </c>
      <c r="D129" s="17" t="s">
        <v>185</v>
      </c>
      <c r="E129" s="109">
        <f t="shared" si="7"/>
        <v>8</v>
      </c>
      <c r="F129" s="7"/>
      <c r="G129" s="7"/>
      <c r="H129" s="7"/>
      <c r="I129" s="136"/>
      <c r="J129" s="136"/>
      <c r="K129" s="7"/>
      <c r="L129" s="122"/>
      <c r="M129" s="7"/>
      <c r="N129" s="17"/>
      <c r="O129" s="12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6" customHeight="1">
      <c r="A130" s="17" t="s">
        <v>50</v>
      </c>
      <c r="B130" s="7" t="s">
        <v>133</v>
      </c>
      <c r="C130" s="7" t="s">
        <v>269</v>
      </c>
      <c r="D130" s="17" t="s">
        <v>324</v>
      </c>
      <c r="E130" s="109">
        <f t="shared" ref="E130:E193" si="8">IF(ISNUMBER(SEARCH("h",D130)), LEFT(D130,SEARCH("h",D130)-1) + MID(D130,SEARCH("h",D130)+1,SEARCH("p",D130)-SEARCH("h",D130)-1)/60, D130)</f>
        <v>71.7</v>
      </c>
      <c r="F130" s="7"/>
      <c r="G130" s="7"/>
      <c r="H130" s="7"/>
      <c r="I130" s="136"/>
      <c r="J130" s="136"/>
      <c r="K130" s="7"/>
      <c r="L130" s="122"/>
      <c r="M130" s="7"/>
      <c r="N130" s="17"/>
      <c r="O130" s="12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6" customHeight="1">
      <c r="A131" s="17" t="s">
        <v>50</v>
      </c>
      <c r="B131" s="7" t="s">
        <v>133</v>
      </c>
      <c r="C131" s="7" t="s">
        <v>253</v>
      </c>
      <c r="D131" s="17" t="s">
        <v>325</v>
      </c>
      <c r="E131" s="109">
        <f t="shared" si="8"/>
        <v>39.85</v>
      </c>
      <c r="F131" s="7"/>
      <c r="G131" s="7"/>
      <c r="H131" s="7"/>
      <c r="I131" s="136"/>
      <c r="J131" s="136"/>
      <c r="K131" s="7"/>
      <c r="L131" s="122"/>
      <c r="M131" s="7"/>
      <c r="N131" s="17"/>
      <c r="O131" s="12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6" customHeight="1">
      <c r="A132" s="17" t="s">
        <v>50</v>
      </c>
      <c r="B132" s="7" t="s">
        <v>133</v>
      </c>
      <c r="C132" s="7" t="s">
        <v>193</v>
      </c>
      <c r="D132" s="17" t="s">
        <v>326</v>
      </c>
      <c r="E132" s="109">
        <f t="shared" si="8"/>
        <v>172.06666666666666</v>
      </c>
      <c r="F132" s="7"/>
      <c r="G132" s="7"/>
      <c r="H132" s="7"/>
      <c r="I132" s="136"/>
      <c r="J132" s="136"/>
      <c r="K132" s="7"/>
      <c r="L132" s="122"/>
      <c r="M132" s="7"/>
      <c r="N132" s="17"/>
      <c r="O132" s="120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6" customHeight="1">
      <c r="A133" s="17" t="s">
        <v>50</v>
      </c>
      <c r="B133" s="7" t="s">
        <v>133</v>
      </c>
      <c r="C133" s="7" t="s">
        <v>266</v>
      </c>
      <c r="D133" s="17" t="s">
        <v>327</v>
      </c>
      <c r="E133" s="109">
        <f t="shared" si="8"/>
        <v>85.9</v>
      </c>
      <c r="F133" s="7"/>
      <c r="G133" s="7"/>
      <c r="H133" s="7"/>
      <c r="I133" s="136"/>
      <c r="J133" s="136"/>
      <c r="K133" s="7"/>
      <c r="L133" s="122"/>
      <c r="M133" s="7"/>
      <c r="N133" s="17"/>
      <c r="O133" s="120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6" customHeight="1">
      <c r="A134" s="17" t="s">
        <v>50</v>
      </c>
      <c r="B134" s="7" t="s">
        <v>133</v>
      </c>
      <c r="C134" s="7" t="s">
        <v>320</v>
      </c>
      <c r="D134" s="17" t="s">
        <v>328</v>
      </c>
      <c r="E134" s="109">
        <f t="shared" si="8"/>
        <v>2.3666666666666667</v>
      </c>
      <c r="F134" s="7"/>
      <c r="G134" s="7"/>
      <c r="H134" s="7"/>
      <c r="I134" s="136"/>
      <c r="J134" s="136"/>
      <c r="K134" s="7"/>
      <c r="L134" s="122"/>
      <c r="M134" s="7"/>
      <c r="N134" s="17"/>
      <c r="O134" s="120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6" customHeight="1">
      <c r="A135" s="17" t="s">
        <v>50</v>
      </c>
      <c r="B135" s="7" t="s">
        <v>133</v>
      </c>
      <c r="C135" s="7" t="s">
        <v>329</v>
      </c>
      <c r="D135" s="17" t="s">
        <v>330</v>
      </c>
      <c r="E135" s="109">
        <f t="shared" si="8"/>
        <v>9.9833333333333325</v>
      </c>
      <c r="F135" s="7"/>
      <c r="G135" s="7"/>
      <c r="H135" s="7"/>
      <c r="I135" s="136"/>
      <c r="J135" s="136"/>
      <c r="K135" s="7"/>
      <c r="L135" s="122"/>
      <c r="M135" s="7"/>
      <c r="N135" s="17"/>
      <c r="O135" s="120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6" customHeight="1">
      <c r="A136" s="17" t="s">
        <v>50</v>
      </c>
      <c r="B136" s="7" t="s">
        <v>137</v>
      </c>
      <c r="C136" s="7" t="s">
        <v>184</v>
      </c>
      <c r="D136" s="17" t="s">
        <v>185</v>
      </c>
      <c r="E136" s="109">
        <f t="shared" si="8"/>
        <v>8</v>
      </c>
      <c r="F136" s="7"/>
      <c r="G136" s="7"/>
      <c r="H136" s="7"/>
      <c r="I136" s="136"/>
      <c r="J136" s="136"/>
      <c r="K136" s="7"/>
      <c r="L136" s="122"/>
      <c r="M136" s="7"/>
      <c r="N136" s="17"/>
      <c r="O136" s="120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6" customHeight="1">
      <c r="A137" s="17" t="s">
        <v>50</v>
      </c>
      <c r="B137" s="7" t="s">
        <v>137</v>
      </c>
      <c r="C137" s="7" t="s">
        <v>193</v>
      </c>
      <c r="D137" s="17" t="s">
        <v>331</v>
      </c>
      <c r="E137" s="109">
        <f t="shared" si="8"/>
        <v>24.266666666666666</v>
      </c>
      <c r="F137" s="7"/>
      <c r="G137" s="7"/>
      <c r="H137" s="7"/>
      <c r="I137" s="136"/>
      <c r="J137" s="136"/>
      <c r="K137" s="7"/>
      <c r="L137" s="122"/>
      <c r="M137" s="7"/>
      <c r="N137" s="17"/>
      <c r="O137" s="120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6" customHeight="1">
      <c r="A138" s="17" t="s">
        <v>50</v>
      </c>
      <c r="B138" s="7" t="s">
        <v>137</v>
      </c>
      <c r="C138" s="7" t="s">
        <v>266</v>
      </c>
      <c r="D138" s="17" t="s">
        <v>332</v>
      </c>
      <c r="E138" s="109">
        <f t="shared" si="8"/>
        <v>40.516666666666666</v>
      </c>
      <c r="F138" s="7"/>
      <c r="G138" s="7"/>
      <c r="H138" s="7"/>
      <c r="I138" s="136"/>
      <c r="J138" s="136"/>
      <c r="K138" s="7"/>
      <c r="L138" s="122"/>
      <c r="M138" s="7"/>
      <c r="N138" s="17"/>
      <c r="O138" s="120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6" customHeight="1">
      <c r="A139" s="17" t="s">
        <v>50</v>
      </c>
      <c r="B139" s="7" t="s">
        <v>136</v>
      </c>
      <c r="C139" s="7" t="s">
        <v>184</v>
      </c>
      <c r="D139" s="17" t="s">
        <v>185</v>
      </c>
      <c r="E139" s="109">
        <f t="shared" si="8"/>
        <v>8</v>
      </c>
      <c r="F139" s="7"/>
      <c r="G139" s="7"/>
      <c r="H139" s="7"/>
      <c r="I139" s="136"/>
      <c r="J139" s="136"/>
      <c r="K139" s="7"/>
      <c r="L139" s="122"/>
      <c r="M139" s="7"/>
      <c r="N139" s="17"/>
      <c r="O139" s="120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6" customHeight="1">
      <c r="A140" s="17" t="s">
        <v>50</v>
      </c>
      <c r="B140" s="7" t="s">
        <v>136</v>
      </c>
      <c r="C140" s="7" t="s">
        <v>193</v>
      </c>
      <c r="D140" s="17" t="s">
        <v>333</v>
      </c>
      <c r="E140" s="109">
        <f t="shared" si="8"/>
        <v>17.75</v>
      </c>
      <c r="F140" s="7"/>
      <c r="G140" s="7"/>
      <c r="H140" s="7"/>
      <c r="I140" s="136"/>
      <c r="J140" s="136"/>
      <c r="K140" s="7"/>
      <c r="L140" s="122"/>
      <c r="M140" s="7"/>
      <c r="N140" s="17"/>
      <c r="O140" s="120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6" customHeight="1">
      <c r="A141" s="17" t="s">
        <v>50</v>
      </c>
      <c r="B141" s="7" t="s">
        <v>136</v>
      </c>
      <c r="C141" s="7" t="s">
        <v>329</v>
      </c>
      <c r="D141" s="17" t="s">
        <v>334</v>
      </c>
      <c r="E141" s="109">
        <f t="shared" si="8"/>
        <v>23.466666666666665</v>
      </c>
      <c r="F141" s="7"/>
      <c r="G141" s="7"/>
      <c r="H141" s="7"/>
      <c r="I141" s="136"/>
      <c r="J141" s="136"/>
      <c r="K141" s="7"/>
      <c r="L141" s="122"/>
      <c r="M141" s="7"/>
      <c r="N141" s="17"/>
      <c r="O141" s="120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6" customHeight="1">
      <c r="A142" s="17" t="s">
        <v>50</v>
      </c>
      <c r="B142" s="7" t="s">
        <v>136</v>
      </c>
      <c r="C142" s="7" t="s">
        <v>253</v>
      </c>
      <c r="D142" s="17" t="s">
        <v>335</v>
      </c>
      <c r="E142" s="109">
        <f t="shared" si="8"/>
        <v>23.9</v>
      </c>
      <c r="F142" s="7"/>
      <c r="G142" s="7"/>
      <c r="H142" s="7"/>
      <c r="I142" s="136"/>
      <c r="J142" s="136"/>
      <c r="K142" s="7"/>
      <c r="L142" s="122"/>
      <c r="M142" s="7"/>
      <c r="N142" s="17"/>
      <c r="O142" s="120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6" customHeight="1">
      <c r="A143" s="17" t="s">
        <v>50</v>
      </c>
      <c r="B143" s="7" t="s">
        <v>136</v>
      </c>
      <c r="C143" s="7" t="s">
        <v>306</v>
      </c>
      <c r="D143" s="17" t="s">
        <v>336</v>
      </c>
      <c r="E143" s="109">
        <f t="shared" si="8"/>
        <v>24.05</v>
      </c>
      <c r="F143" s="7"/>
      <c r="G143" s="7"/>
      <c r="H143" s="7"/>
      <c r="I143" s="136"/>
      <c r="J143" s="136"/>
      <c r="K143" s="7"/>
      <c r="L143" s="122"/>
      <c r="M143" s="7"/>
      <c r="N143" s="17"/>
      <c r="O143" s="120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6" customHeight="1">
      <c r="A144" s="17" t="s">
        <v>50</v>
      </c>
      <c r="B144" s="7" t="s">
        <v>136</v>
      </c>
      <c r="C144" s="7" t="s">
        <v>269</v>
      </c>
      <c r="D144" s="17" t="s">
        <v>337</v>
      </c>
      <c r="E144" s="109">
        <f t="shared" si="8"/>
        <v>58.81666666666667</v>
      </c>
      <c r="F144" s="7"/>
      <c r="G144" s="7"/>
      <c r="H144" s="7"/>
      <c r="I144" s="136"/>
      <c r="J144" s="136"/>
      <c r="K144" s="7"/>
      <c r="L144" s="122"/>
      <c r="M144" s="7"/>
      <c r="N144" s="17"/>
      <c r="O144" s="120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6" customHeight="1">
      <c r="A145" s="17" t="s">
        <v>50</v>
      </c>
      <c r="B145" s="7" t="s">
        <v>136</v>
      </c>
      <c r="C145" s="7" t="s">
        <v>284</v>
      </c>
      <c r="D145" s="17" t="s">
        <v>338</v>
      </c>
      <c r="E145" s="109">
        <f t="shared" si="8"/>
        <v>8.0333333333333332</v>
      </c>
      <c r="F145" s="7"/>
      <c r="G145" s="7"/>
      <c r="H145" s="7"/>
      <c r="I145" s="136"/>
      <c r="J145" s="136"/>
      <c r="K145" s="7"/>
      <c r="L145" s="122"/>
      <c r="M145" s="7"/>
      <c r="N145" s="17"/>
      <c r="O145" s="120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6" customHeight="1">
      <c r="A146" s="17" t="s">
        <v>50</v>
      </c>
      <c r="B146" s="7" t="s">
        <v>134</v>
      </c>
      <c r="C146" s="7" t="s">
        <v>184</v>
      </c>
      <c r="D146" s="17" t="s">
        <v>185</v>
      </c>
      <c r="E146" s="109">
        <f t="shared" si="8"/>
        <v>8</v>
      </c>
      <c r="F146" s="7"/>
      <c r="G146" s="7"/>
      <c r="H146" s="7"/>
      <c r="I146" s="136"/>
      <c r="J146" s="136"/>
      <c r="K146" s="7"/>
      <c r="L146" s="122"/>
      <c r="M146" s="7"/>
      <c r="N146" s="17"/>
      <c r="O146" s="120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6" customHeight="1">
      <c r="A147" s="17" t="s">
        <v>50</v>
      </c>
      <c r="B147" s="7" t="s">
        <v>134</v>
      </c>
      <c r="C147" s="7" t="s">
        <v>193</v>
      </c>
      <c r="D147" s="17" t="s">
        <v>339</v>
      </c>
      <c r="E147" s="109">
        <f t="shared" si="8"/>
        <v>40.733333333333334</v>
      </c>
      <c r="F147" s="7"/>
      <c r="G147" s="7"/>
      <c r="H147" s="7"/>
      <c r="I147" s="136"/>
      <c r="J147" s="136"/>
      <c r="K147" s="7"/>
      <c r="L147" s="122"/>
      <c r="M147" s="7"/>
      <c r="N147" s="17"/>
      <c r="O147" s="120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6" customHeight="1">
      <c r="A148" s="17" t="s">
        <v>50</v>
      </c>
      <c r="B148" s="7" t="s">
        <v>134</v>
      </c>
      <c r="C148" s="7" t="s">
        <v>253</v>
      </c>
      <c r="D148" s="17" t="s">
        <v>340</v>
      </c>
      <c r="E148" s="109">
        <f t="shared" si="8"/>
        <v>231.13333333333333</v>
      </c>
      <c r="F148" s="7"/>
      <c r="G148" s="7"/>
      <c r="H148" s="7"/>
      <c r="I148" s="136"/>
      <c r="J148" s="136"/>
      <c r="K148" s="7"/>
      <c r="L148" s="122"/>
      <c r="M148" s="7"/>
      <c r="N148" s="17"/>
      <c r="O148" s="120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6" customHeight="1">
      <c r="A149" s="17" t="s">
        <v>50</v>
      </c>
      <c r="B149" s="7" t="s">
        <v>134</v>
      </c>
      <c r="C149" s="7" t="s">
        <v>320</v>
      </c>
      <c r="D149" s="17" t="s">
        <v>341</v>
      </c>
      <c r="E149" s="109">
        <f t="shared" si="8"/>
        <v>5.3666666666666663</v>
      </c>
      <c r="F149" s="7"/>
      <c r="G149" s="7"/>
      <c r="H149" s="7"/>
      <c r="I149" s="136"/>
      <c r="J149" s="136"/>
      <c r="K149" s="7"/>
      <c r="L149" s="122"/>
      <c r="M149" s="7"/>
      <c r="N149" s="17"/>
      <c r="O149" s="120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6" customHeight="1">
      <c r="A150" s="17" t="s">
        <v>50</v>
      </c>
      <c r="B150" s="7" t="s">
        <v>138</v>
      </c>
      <c r="C150" s="7" t="s">
        <v>184</v>
      </c>
      <c r="D150" s="17" t="s">
        <v>185</v>
      </c>
      <c r="E150" s="109">
        <f t="shared" si="8"/>
        <v>8</v>
      </c>
      <c r="F150" s="7"/>
      <c r="G150" s="7"/>
      <c r="H150" s="7"/>
      <c r="I150" s="136"/>
      <c r="J150" s="136"/>
      <c r="K150" s="7"/>
      <c r="L150" s="122"/>
      <c r="M150" s="7"/>
      <c r="N150" s="17"/>
      <c r="O150" s="12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6" customHeight="1">
      <c r="A151" s="17" t="s">
        <v>50</v>
      </c>
      <c r="B151" s="7" t="s">
        <v>138</v>
      </c>
      <c r="C151" s="7" t="s">
        <v>266</v>
      </c>
      <c r="D151" s="17" t="s">
        <v>252</v>
      </c>
      <c r="E151" s="109">
        <f t="shared" si="8"/>
        <v>16.25</v>
      </c>
      <c r="F151" s="7"/>
      <c r="G151" s="7"/>
      <c r="H151" s="7"/>
      <c r="I151" s="136"/>
      <c r="J151" s="136"/>
      <c r="K151" s="7"/>
      <c r="L151" s="122"/>
      <c r="M151" s="7"/>
      <c r="N151" s="17"/>
      <c r="O151" s="120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6" customHeight="1">
      <c r="A152" s="17" t="s">
        <v>50</v>
      </c>
      <c r="B152" s="7" t="s">
        <v>138</v>
      </c>
      <c r="C152" s="7" t="s">
        <v>193</v>
      </c>
      <c r="D152" s="17" t="s">
        <v>342</v>
      </c>
      <c r="E152" s="109">
        <f t="shared" si="8"/>
        <v>48.783333333333331</v>
      </c>
      <c r="F152" s="7"/>
      <c r="G152" s="7"/>
      <c r="H152" s="7"/>
      <c r="I152" s="136"/>
      <c r="J152" s="136"/>
      <c r="K152" s="7"/>
      <c r="L152" s="122"/>
      <c r="M152" s="7"/>
      <c r="N152" s="17"/>
      <c r="O152" s="120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6" customHeight="1">
      <c r="A153" s="17" t="s">
        <v>50</v>
      </c>
      <c r="B153" s="7" t="s">
        <v>138</v>
      </c>
      <c r="C153" s="7" t="s">
        <v>269</v>
      </c>
      <c r="D153" s="17" t="s">
        <v>343</v>
      </c>
      <c r="E153" s="109">
        <f t="shared" si="8"/>
        <v>56.35</v>
      </c>
      <c r="F153" s="7"/>
      <c r="G153" s="7"/>
      <c r="H153" s="7"/>
      <c r="I153" s="136"/>
      <c r="J153" s="136"/>
      <c r="K153" s="7"/>
      <c r="L153" s="122"/>
      <c r="M153" s="7"/>
      <c r="N153" s="17"/>
      <c r="O153" s="120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6" customHeight="1">
      <c r="A154" s="17" t="s">
        <v>51</v>
      </c>
      <c r="B154" s="7" t="s">
        <v>142</v>
      </c>
      <c r="C154" s="7" t="s">
        <v>184</v>
      </c>
      <c r="D154" s="17" t="s">
        <v>185</v>
      </c>
      <c r="E154" s="109">
        <f t="shared" si="8"/>
        <v>8</v>
      </c>
      <c r="F154" s="7"/>
      <c r="G154" s="7"/>
      <c r="H154" s="7"/>
      <c r="I154" s="136"/>
      <c r="J154" s="136"/>
      <c r="K154" s="7"/>
      <c r="L154" s="122"/>
      <c r="M154" s="7"/>
      <c r="N154" s="17"/>
      <c r="O154" s="120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6" customHeight="1">
      <c r="A155" s="17" t="s">
        <v>51</v>
      </c>
      <c r="B155" s="7" t="s">
        <v>142</v>
      </c>
      <c r="C155" s="7" t="s">
        <v>193</v>
      </c>
      <c r="D155" s="17" t="s">
        <v>344</v>
      </c>
      <c r="E155" s="109">
        <f t="shared" si="8"/>
        <v>55.716666666666669</v>
      </c>
      <c r="F155" s="7"/>
      <c r="G155" s="7"/>
      <c r="H155" s="7"/>
      <c r="I155" s="136"/>
      <c r="J155" s="136"/>
      <c r="K155" s="7"/>
      <c r="L155" s="122"/>
      <c r="M155" s="7"/>
      <c r="N155" s="17"/>
      <c r="O155" s="120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6" customHeight="1">
      <c r="A156" s="17" t="s">
        <v>51</v>
      </c>
      <c r="B156" s="7" t="s">
        <v>142</v>
      </c>
      <c r="C156" s="7" t="s">
        <v>345</v>
      </c>
      <c r="D156" s="17" t="s">
        <v>346</v>
      </c>
      <c r="E156" s="109">
        <f t="shared" si="8"/>
        <v>137.21666666666667</v>
      </c>
      <c r="F156" s="7"/>
      <c r="G156" s="7"/>
      <c r="H156" s="7"/>
      <c r="I156" s="136"/>
      <c r="J156" s="136"/>
      <c r="K156" s="7"/>
      <c r="L156" s="122"/>
      <c r="M156" s="7"/>
      <c r="N156" s="17"/>
      <c r="O156" s="120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6" customHeight="1">
      <c r="A157" s="17" t="s">
        <v>51</v>
      </c>
      <c r="B157" s="7" t="s">
        <v>142</v>
      </c>
      <c r="C157" s="7" t="s">
        <v>259</v>
      </c>
      <c r="D157" s="17" t="s">
        <v>347</v>
      </c>
      <c r="E157" s="109">
        <f t="shared" si="8"/>
        <v>23.6</v>
      </c>
      <c r="F157" s="7"/>
      <c r="G157" s="7"/>
      <c r="H157" s="7"/>
      <c r="I157" s="136"/>
      <c r="J157" s="136"/>
      <c r="K157" s="7"/>
      <c r="L157" s="122"/>
      <c r="M157" s="7"/>
      <c r="N157" s="17"/>
      <c r="O157" s="120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6" customHeight="1">
      <c r="A158" s="17" t="s">
        <v>51</v>
      </c>
      <c r="B158" s="7" t="s">
        <v>141</v>
      </c>
      <c r="C158" s="7" t="s">
        <v>184</v>
      </c>
      <c r="D158" s="17" t="s">
        <v>185</v>
      </c>
      <c r="E158" s="109">
        <f t="shared" si="8"/>
        <v>8</v>
      </c>
      <c r="F158" s="7"/>
      <c r="G158" s="7"/>
      <c r="H158" s="7"/>
      <c r="I158" s="136"/>
      <c r="J158" s="136"/>
      <c r="K158" s="7"/>
      <c r="L158" s="122"/>
      <c r="M158" s="7"/>
      <c r="N158" s="17"/>
      <c r="O158" s="120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6" customHeight="1">
      <c r="A159" s="17" t="s">
        <v>51</v>
      </c>
      <c r="B159" s="7" t="s">
        <v>141</v>
      </c>
      <c r="C159" s="7" t="s">
        <v>253</v>
      </c>
      <c r="D159" s="17" t="s">
        <v>348</v>
      </c>
      <c r="E159" s="109">
        <f t="shared" si="8"/>
        <v>226.13333333333333</v>
      </c>
      <c r="F159" s="7"/>
      <c r="G159" s="7"/>
      <c r="H159" s="7"/>
      <c r="I159" s="136"/>
      <c r="J159" s="136"/>
      <c r="K159" s="7"/>
      <c r="L159" s="122"/>
      <c r="M159" s="7"/>
      <c r="N159" s="17"/>
      <c r="O159" s="120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6" customHeight="1">
      <c r="A160" s="17" t="s">
        <v>51</v>
      </c>
      <c r="B160" s="7" t="s">
        <v>141</v>
      </c>
      <c r="C160" s="7" t="s">
        <v>349</v>
      </c>
      <c r="D160" s="17" t="s">
        <v>350</v>
      </c>
      <c r="E160" s="109">
        <f t="shared" si="8"/>
        <v>4.1500000000000004</v>
      </c>
      <c r="F160" s="7"/>
      <c r="G160" s="7"/>
      <c r="H160" s="7"/>
      <c r="I160" s="136"/>
      <c r="J160" s="136"/>
      <c r="K160" s="7"/>
      <c r="L160" s="122"/>
      <c r="M160" s="7"/>
      <c r="N160" s="17"/>
      <c r="O160" s="120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6" customHeight="1">
      <c r="A161" s="17" t="s">
        <v>51</v>
      </c>
      <c r="B161" s="7" t="s">
        <v>141</v>
      </c>
      <c r="C161" s="7" t="s">
        <v>193</v>
      </c>
      <c r="D161" s="17" t="s">
        <v>351</v>
      </c>
      <c r="E161" s="109">
        <f t="shared" si="8"/>
        <v>52.666666666666664</v>
      </c>
      <c r="F161" s="7"/>
      <c r="G161" s="7"/>
      <c r="H161" s="7"/>
      <c r="I161" s="136"/>
      <c r="J161" s="136"/>
      <c r="K161" s="7"/>
      <c r="L161" s="122"/>
      <c r="M161" s="7"/>
      <c r="N161" s="17"/>
      <c r="O161" s="120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6" customHeight="1">
      <c r="A162" s="17" t="s">
        <v>51</v>
      </c>
      <c r="B162" s="7" t="s">
        <v>141</v>
      </c>
      <c r="C162" s="7" t="s">
        <v>259</v>
      </c>
      <c r="D162" s="17" t="s">
        <v>352</v>
      </c>
      <c r="E162" s="109">
        <f t="shared" si="8"/>
        <v>16.133333333333333</v>
      </c>
      <c r="F162" s="7"/>
      <c r="G162" s="7"/>
      <c r="H162" s="7"/>
      <c r="I162" s="136"/>
      <c r="J162" s="136"/>
      <c r="K162" s="7"/>
      <c r="L162" s="122"/>
      <c r="M162" s="7"/>
      <c r="N162" s="17"/>
      <c r="O162" s="120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6" customHeight="1">
      <c r="A163" s="17" t="s">
        <v>51</v>
      </c>
      <c r="B163" s="7" t="s">
        <v>141</v>
      </c>
      <c r="C163" s="7" t="s">
        <v>345</v>
      </c>
      <c r="D163" s="17" t="s">
        <v>353</v>
      </c>
      <c r="E163" s="109">
        <f t="shared" si="8"/>
        <v>7.95</v>
      </c>
      <c r="F163" s="7"/>
      <c r="G163" s="7"/>
      <c r="H163" s="7"/>
      <c r="I163" s="136"/>
      <c r="J163" s="136"/>
      <c r="K163" s="7"/>
      <c r="L163" s="122"/>
      <c r="M163" s="7"/>
      <c r="N163" s="17"/>
      <c r="O163" s="120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6" customHeight="1">
      <c r="A164" s="17" t="s">
        <v>51</v>
      </c>
      <c r="B164" s="7" t="s">
        <v>140</v>
      </c>
      <c r="C164" s="7" t="s">
        <v>184</v>
      </c>
      <c r="D164" s="17" t="s">
        <v>185</v>
      </c>
      <c r="E164" s="109">
        <f t="shared" si="8"/>
        <v>8</v>
      </c>
      <c r="F164" s="7"/>
      <c r="G164" s="7"/>
      <c r="H164" s="7"/>
      <c r="I164" s="136"/>
      <c r="J164" s="136"/>
      <c r="K164" s="7"/>
      <c r="L164" s="122"/>
      <c r="M164" s="7"/>
      <c r="N164" s="17"/>
      <c r="O164" s="120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6" customHeight="1">
      <c r="A165" s="17" t="s">
        <v>51</v>
      </c>
      <c r="B165" s="7" t="s">
        <v>140</v>
      </c>
      <c r="C165" s="7" t="s">
        <v>253</v>
      </c>
      <c r="D165" s="17" t="s">
        <v>354</v>
      </c>
      <c r="E165" s="109">
        <f t="shared" si="8"/>
        <v>196.83333333333334</v>
      </c>
      <c r="F165" s="7"/>
      <c r="G165" s="7"/>
      <c r="H165" s="7"/>
      <c r="I165" s="136"/>
      <c r="J165" s="136"/>
      <c r="K165" s="7"/>
      <c r="L165" s="122"/>
      <c r="M165" s="7"/>
      <c r="N165" s="17"/>
      <c r="O165" s="120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6" customHeight="1">
      <c r="A166" s="17" t="s">
        <v>51</v>
      </c>
      <c r="B166" s="7" t="s">
        <v>140</v>
      </c>
      <c r="C166" s="7" t="s">
        <v>349</v>
      </c>
      <c r="D166" s="17" t="s">
        <v>355</v>
      </c>
      <c r="E166" s="109">
        <f t="shared" si="8"/>
        <v>9.1666666666666661</v>
      </c>
      <c r="F166" s="7"/>
      <c r="G166" s="7"/>
      <c r="H166" s="7"/>
      <c r="I166" s="136"/>
      <c r="J166" s="136"/>
      <c r="K166" s="7"/>
      <c r="L166" s="122"/>
      <c r="M166" s="7"/>
      <c r="N166" s="17"/>
      <c r="O166" s="120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6" customHeight="1">
      <c r="A167" s="17" t="s">
        <v>51</v>
      </c>
      <c r="B167" s="7" t="s">
        <v>140</v>
      </c>
      <c r="C167" s="7" t="s">
        <v>193</v>
      </c>
      <c r="D167" s="17" t="s">
        <v>356</v>
      </c>
      <c r="E167" s="109">
        <f t="shared" si="8"/>
        <v>8.9333333333333336</v>
      </c>
      <c r="F167" s="7"/>
      <c r="G167" s="7"/>
      <c r="H167" s="7"/>
      <c r="I167" s="136"/>
      <c r="J167" s="136"/>
      <c r="K167" s="7"/>
      <c r="L167" s="122"/>
      <c r="M167" s="7"/>
      <c r="N167" s="17"/>
      <c r="O167" s="120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6" customHeight="1">
      <c r="A168" s="17" t="s">
        <v>51</v>
      </c>
      <c r="B168" s="7" t="s">
        <v>139</v>
      </c>
      <c r="C168" s="7" t="s">
        <v>184</v>
      </c>
      <c r="D168" s="17" t="s">
        <v>185</v>
      </c>
      <c r="E168" s="109">
        <f t="shared" si="8"/>
        <v>8</v>
      </c>
      <c r="F168" s="7"/>
      <c r="G168" s="7"/>
      <c r="H168" s="7"/>
      <c r="I168" s="136"/>
      <c r="J168" s="136"/>
      <c r="K168" s="7"/>
      <c r="L168" s="122"/>
      <c r="M168" s="7"/>
      <c r="N168" s="17"/>
      <c r="O168" s="120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6" customHeight="1">
      <c r="A169" s="17" t="s">
        <v>51</v>
      </c>
      <c r="B169" s="7" t="s">
        <v>139</v>
      </c>
      <c r="C169" s="7" t="s">
        <v>259</v>
      </c>
      <c r="D169" s="17" t="s">
        <v>357</v>
      </c>
      <c r="E169" s="109">
        <f t="shared" si="8"/>
        <v>55.05</v>
      </c>
      <c r="F169" s="7"/>
      <c r="G169" s="7"/>
      <c r="H169" s="7"/>
      <c r="I169" s="136"/>
      <c r="J169" s="136"/>
      <c r="K169" s="7"/>
      <c r="L169" s="122"/>
      <c r="M169" s="7"/>
      <c r="N169" s="17"/>
      <c r="O169" s="120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6" customHeight="1">
      <c r="A170" s="17" t="s">
        <v>51</v>
      </c>
      <c r="B170" s="7" t="s">
        <v>139</v>
      </c>
      <c r="C170" s="7" t="s">
        <v>358</v>
      </c>
      <c r="D170" s="17" t="s">
        <v>185</v>
      </c>
      <c r="E170" s="109">
        <f t="shared" si="8"/>
        <v>8</v>
      </c>
      <c r="F170" s="7"/>
      <c r="G170" s="7"/>
      <c r="H170" s="7"/>
      <c r="I170" s="136"/>
      <c r="J170" s="136"/>
      <c r="K170" s="7"/>
      <c r="L170" s="122"/>
      <c r="M170" s="7"/>
      <c r="N170" s="17"/>
      <c r="O170" s="120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6" customHeight="1">
      <c r="A171" s="17" t="s">
        <v>51</v>
      </c>
      <c r="B171" s="7" t="s">
        <v>139</v>
      </c>
      <c r="C171" s="7" t="s">
        <v>193</v>
      </c>
      <c r="D171" s="17" t="s">
        <v>359</v>
      </c>
      <c r="E171" s="109">
        <f t="shared" si="8"/>
        <v>148.81666666666666</v>
      </c>
      <c r="F171" s="7"/>
      <c r="G171" s="7"/>
      <c r="H171" s="7"/>
      <c r="I171" s="136"/>
      <c r="J171" s="136"/>
      <c r="K171" s="7"/>
      <c r="L171" s="122"/>
      <c r="M171" s="7"/>
      <c r="N171" s="17"/>
      <c r="O171" s="120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6" customHeight="1">
      <c r="A172" s="17" t="s">
        <v>51</v>
      </c>
      <c r="B172" s="7" t="s">
        <v>139</v>
      </c>
      <c r="C172" s="7" t="s">
        <v>193</v>
      </c>
      <c r="D172" s="17" t="s">
        <v>360</v>
      </c>
      <c r="E172" s="109">
        <f t="shared" si="8"/>
        <v>14</v>
      </c>
      <c r="F172" s="7"/>
      <c r="G172" s="7"/>
      <c r="H172" s="7"/>
      <c r="I172" s="136"/>
      <c r="J172" s="136"/>
      <c r="K172" s="7"/>
      <c r="L172" s="122"/>
      <c r="M172" s="7"/>
      <c r="N172" s="17"/>
      <c r="O172" s="120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6" customHeight="1">
      <c r="A173" s="17" t="s">
        <v>53</v>
      </c>
      <c r="B173" s="7" t="s">
        <v>150</v>
      </c>
      <c r="C173" s="7" t="s">
        <v>184</v>
      </c>
      <c r="D173" s="17" t="s">
        <v>185</v>
      </c>
      <c r="E173" s="109">
        <f t="shared" si="8"/>
        <v>8</v>
      </c>
      <c r="F173" s="7"/>
      <c r="G173" s="7"/>
      <c r="H173" s="7"/>
      <c r="I173" s="136"/>
      <c r="J173" s="136"/>
      <c r="K173" s="7"/>
      <c r="L173" s="122"/>
      <c r="M173" s="7"/>
      <c r="N173" s="17"/>
      <c r="O173" s="120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6" customHeight="1">
      <c r="A174" s="17" t="s">
        <v>53</v>
      </c>
      <c r="B174" s="7" t="s">
        <v>150</v>
      </c>
      <c r="C174" s="7" t="s">
        <v>217</v>
      </c>
      <c r="D174" s="17" t="s">
        <v>361</v>
      </c>
      <c r="E174" s="109">
        <f t="shared" si="8"/>
        <v>217.88333333333333</v>
      </c>
      <c r="F174" s="7"/>
      <c r="G174" s="7"/>
      <c r="H174" s="7"/>
      <c r="I174" s="136"/>
      <c r="J174" s="136"/>
      <c r="K174" s="7"/>
      <c r="L174" s="122"/>
      <c r="M174" s="7"/>
      <c r="N174" s="17"/>
      <c r="O174" s="120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6" customHeight="1">
      <c r="A175" s="17" t="s">
        <v>53</v>
      </c>
      <c r="B175" s="7" t="s">
        <v>150</v>
      </c>
      <c r="C175" s="7" t="s">
        <v>223</v>
      </c>
      <c r="D175" s="17" t="s">
        <v>362</v>
      </c>
      <c r="E175" s="109">
        <f t="shared" si="8"/>
        <v>4.166666666666667</v>
      </c>
      <c r="F175" s="7"/>
      <c r="G175" s="7"/>
      <c r="H175" s="7"/>
      <c r="I175" s="136"/>
      <c r="J175" s="136"/>
      <c r="K175" s="7"/>
      <c r="L175" s="122"/>
      <c r="M175" s="7"/>
      <c r="N175" s="17"/>
      <c r="O175" s="120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6" customHeight="1">
      <c r="A176" s="17" t="s">
        <v>52</v>
      </c>
      <c r="B176" s="7" t="s">
        <v>144</v>
      </c>
      <c r="C176" s="7" t="s">
        <v>184</v>
      </c>
      <c r="D176" s="17" t="s">
        <v>185</v>
      </c>
      <c r="E176" s="109">
        <f t="shared" si="8"/>
        <v>8</v>
      </c>
      <c r="F176" s="7"/>
      <c r="G176" s="7"/>
      <c r="H176" s="7"/>
      <c r="I176" s="136"/>
      <c r="J176" s="136"/>
      <c r="K176" s="7"/>
      <c r="L176" s="122"/>
      <c r="M176" s="7"/>
      <c r="N176" s="17"/>
      <c r="O176" s="120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6" customHeight="1">
      <c r="A177" s="17" t="s">
        <v>52</v>
      </c>
      <c r="B177" s="7" t="s">
        <v>144</v>
      </c>
      <c r="C177" s="7" t="s">
        <v>198</v>
      </c>
      <c r="D177" s="17" t="s">
        <v>363</v>
      </c>
      <c r="E177" s="109">
        <f t="shared" si="8"/>
        <v>206.46666666666667</v>
      </c>
      <c r="F177" s="7"/>
      <c r="G177" s="7"/>
      <c r="H177" s="7"/>
      <c r="I177" s="136"/>
      <c r="J177" s="136"/>
      <c r="K177" s="7"/>
      <c r="L177" s="122"/>
      <c r="M177" s="7"/>
      <c r="N177" s="17"/>
      <c r="O177" s="120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6" customHeight="1">
      <c r="A178" s="17" t="s">
        <v>52</v>
      </c>
      <c r="B178" s="7" t="s">
        <v>144</v>
      </c>
      <c r="C178" s="7" t="s">
        <v>204</v>
      </c>
      <c r="D178" s="17" t="s">
        <v>364</v>
      </c>
      <c r="E178" s="109">
        <f t="shared" si="8"/>
        <v>6.3666666666666663</v>
      </c>
      <c r="F178" s="7"/>
      <c r="G178" s="7"/>
      <c r="H178" s="7"/>
      <c r="I178" s="136"/>
      <c r="J178" s="136"/>
      <c r="K178" s="7"/>
      <c r="L178" s="122"/>
      <c r="M178" s="7"/>
      <c r="N178" s="17"/>
      <c r="O178" s="120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6" customHeight="1">
      <c r="A179" s="17" t="s">
        <v>52</v>
      </c>
      <c r="B179" s="7" t="s">
        <v>144</v>
      </c>
      <c r="C179" s="7" t="s">
        <v>206</v>
      </c>
      <c r="D179" s="17" t="s">
        <v>365</v>
      </c>
      <c r="E179" s="109">
        <f t="shared" si="8"/>
        <v>2.6</v>
      </c>
      <c r="F179" s="7"/>
      <c r="G179" s="7"/>
      <c r="H179" s="7"/>
      <c r="I179" s="136"/>
      <c r="J179" s="136"/>
      <c r="K179" s="7"/>
      <c r="L179" s="122"/>
      <c r="M179" s="7"/>
      <c r="N179" s="17"/>
      <c r="O179" s="120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6" customHeight="1">
      <c r="A180" s="17" t="s">
        <v>52</v>
      </c>
      <c r="B180" s="7" t="s">
        <v>145</v>
      </c>
      <c r="C180" s="7" t="s">
        <v>184</v>
      </c>
      <c r="D180" s="17" t="s">
        <v>185</v>
      </c>
      <c r="E180" s="109">
        <f t="shared" si="8"/>
        <v>8</v>
      </c>
      <c r="F180" s="7"/>
      <c r="G180" s="7"/>
      <c r="H180" s="7"/>
      <c r="I180" s="136"/>
      <c r="J180" s="136"/>
      <c r="K180" s="7"/>
      <c r="L180" s="122"/>
      <c r="M180" s="7"/>
      <c r="N180" s="17"/>
      <c r="O180" s="120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6" customHeight="1">
      <c r="A181" s="17" t="s">
        <v>52</v>
      </c>
      <c r="B181" s="7" t="s">
        <v>145</v>
      </c>
      <c r="C181" s="7" t="s">
        <v>198</v>
      </c>
      <c r="D181" s="17" t="s">
        <v>366</v>
      </c>
      <c r="E181" s="109">
        <f t="shared" si="8"/>
        <v>202.36666666666667</v>
      </c>
      <c r="F181" s="7"/>
      <c r="G181" s="7"/>
      <c r="H181" s="7"/>
      <c r="I181" s="136"/>
      <c r="J181" s="136"/>
      <c r="K181" s="7"/>
      <c r="L181" s="122"/>
      <c r="M181" s="7"/>
      <c r="N181" s="17"/>
      <c r="O181" s="120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6" customHeight="1">
      <c r="A182" s="17" t="s">
        <v>52</v>
      </c>
      <c r="B182" s="7" t="s">
        <v>145</v>
      </c>
      <c r="C182" s="7" t="s">
        <v>204</v>
      </c>
      <c r="D182" s="17" t="s">
        <v>367</v>
      </c>
      <c r="E182" s="109">
        <f t="shared" si="8"/>
        <v>1.9</v>
      </c>
      <c r="F182" s="7"/>
      <c r="G182" s="7"/>
      <c r="H182" s="7"/>
      <c r="I182" s="136"/>
      <c r="J182" s="136"/>
      <c r="K182" s="7"/>
      <c r="L182" s="122"/>
      <c r="M182" s="7"/>
      <c r="N182" s="17"/>
      <c r="O182" s="120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6" customHeight="1">
      <c r="A183" s="17" t="s">
        <v>48</v>
      </c>
      <c r="B183" s="7" t="s">
        <v>122</v>
      </c>
      <c r="C183" s="7" t="s">
        <v>184</v>
      </c>
      <c r="D183" s="17" t="s">
        <v>185</v>
      </c>
      <c r="E183" s="109">
        <f t="shared" si="8"/>
        <v>8</v>
      </c>
      <c r="F183" s="7"/>
      <c r="G183" s="7"/>
      <c r="H183" s="7"/>
      <c r="I183" s="136"/>
      <c r="J183" s="136"/>
      <c r="K183" s="7"/>
      <c r="L183" s="122"/>
      <c r="M183" s="7"/>
      <c r="N183" s="17"/>
      <c r="O183" s="120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6" customHeight="1">
      <c r="A184" s="17" t="s">
        <v>48</v>
      </c>
      <c r="B184" s="7" t="s">
        <v>122</v>
      </c>
      <c r="C184" s="7" t="s">
        <v>368</v>
      </c>
      <c r="D184" s="17" t="s">
        <v>369</v>
      </c>
      <c r="E184" s="109">
        <f t="shared" si="8"/>
        <v>20.116666666666667</v>
      </c>
      <c r="F184" s="7"/>
      <c r="G184" s="7"/>
      <c r="H184" s="7"/>
      <c r="I184" s="136"/>
      <c r="J184" s="136"/>
      <c r="K184" s="7"/>
      <c r="L184" s="122"/>
      <c r="M184" s="7"/>
      <c r="N184" s="17"/>
      <c r="O184" s="120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6" customHeight="1">
      <c r="A185" s="17" t="s">
        <v>48</v>
      </c>
      <c r="B185" s="7" t="s">
        <v>122</v>
      </c>
      <c r="C185" s="7" t="s">
        <v>284</v>
      </c>
      <c r="D185" s="17" t="s">
        <v>370</v>
      </c>
      <c r="E185" s="109">
        <f t="shared" si="8"/>
        <v>40.06666666666667</v>
      </c>
      <c r="F185" s="7"/>
      <c r="G185" s="7"/>
      <c r="H185" s="7"/>
      <c r="I185" s="136"/>
      <c r="J185" s="136"/>
      <c r="K185" s="7"/>
      <c r="L185" s="122"/>
      <c r="M185" s="7"/>
      <c r="N185" s="17"/>
      <c r="O185" s="120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6" customHeight="1">
      <c r="A186" s="17" t="s">
        <v>52</v>
      </c>
      <c r="B186" s="7" t="s">
        <v>147</v>
      </c>
      <c r="C186" s="7" t="s">
        <v>184</v>
      </c>
      <c r="D186" s="17" t="s">
        <v>185</v>
      </c>
      <c r="E186" s="109">
        <f t="shared" si="8"/>
        <v>8</v>
      </c>
      <c r="F186" s="7"/>
      <c r="G186" s="7"/>
      <c r="H186" s="7"/>
      <c r="I186" s="136"/>
      <c r="J186" s="136"/>
      <c r="K186" s="7"/>
      <c r="L186" s="122"/>
      <c r="M186" s="7"/>
      <c r="N186" s="17"/>
      <c r="O186" s="120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6" customHeight="1">
      <c r="A187" s="17" t="s">
        <v>52</v>
      </c>
      <c r="B187" s="7" t="s">
        <v>147</v>
      </c>
      <c r="C187" s="7" t="s">
        <v>202</v>
      </c>
      <c r="D187" s="17" t="s">
        <v>371</v>
      </c>
      <c r="E187" s="109">
        <f t="shared" si="8"/>
        <v>149.26666666666668</v>
      </c>
      <c r="F187" s="7"/>
      <c r="G187" s="7"/>
      <c r="H187" s="7"/>
      <c r="I187" s="136"/>
      <c r="J187" s="136"/>
      <c r="K187" s="7"/>
      <c r="L187" s="122"/>
      <c r="M187" s="7"/>
      <c r="N187" s="17"/>
      <c r="O187" s="120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6" customHeight="1">
      <c r="A188" s="17" t="s">
        <v>52</v>
      </c>
      <c r="B188" s="7" t="s">
        <v>147</v>
      </c>
      <c r="C188" s="7" t="s">
        <v>198</v>
      </c>
      <c r="D188" s="17" t="s">
        <v>372</v>
      </c>
      <c r="E188" s="109">
        <f t="shared" si="8"/>
        <v>10.233333333333333</v>
      </c>
      <c r="F188" s="7"/>
      <c r="G188" s="7"/>
      <c r="H188" s="7"/>
      <c r="I188" s="136"/>
      <c r="J188" s="136"/>
      <c r="K188" s="7"/>
      <c r="L188" s="122"/>
      <c r="M188" s="7"/>
      <c r="N188" s="17"/>
      <c r="O188" s="120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6" customHeight="1">
      <c r="A189" s="17" t="s">
        <v>52</v>
      </c>
      <c r="B189" s="7" t="s">
        <v>147</v>
      </c>
      <c r="C189" s="7" t="s">
        <v>204</v>
      </c>
      <c r="D189" s="17" t="s">
        <v>373</v>
      </c>
      <c r="E189" s="109">
        <f t="shared" si="8"/>
        <v>96.75</v>
      </c>
      <c r="F189" s="7"/>
      <c r="G189" s="7"/>
      <c r="H189" s="7"/>
      <c r="I189" s="136"/>
      <c r="J189" s="136"/>
      <c r="K189" s="7"/>
      <c r="L189" s="122"/>
      <c r="M189" s="7"/>
      <c r="N189" s="17"/>
      <c r="O189" s="120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6" customHeight="1">
      <c r="A190" s="17" t="s">
        <v>52</v>
      </c>
      <c r="B190" s="7" t="s">
        <v>147</v>
      </c>
      <c r="C190" s="7" t="s">
        <v>200</v>
      </c>
      <c r="D190" s="17" t="s">
        <v>374</v>
      </c>
      <c r="E190" s="109">
        <f t="shared" si="8"/>
        <v>5.7</v>
      </c>
      <c r="F190" s="7"/>
      <c r="G190" s="7"/>
      <c r="H190" s="7"/>
      <c r="I190" s="136"/>
      <c r="J190" s="136"/>
      <c r="K190" s="7"/>
      <c r="L190" s="122"/>
      <c r="M190" s="7"/>
      <c r="N190" s="17"/>
      <c r="O190" s="120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6" customHeight="1">
      <c r="A191" s="17" t="s">
        <v>52</v>
      </c>
      <c r="B191" s="7" t="s">
        <v>143</v>
      </c>
      <c r="C191" s="7" t="s">
        <v>184</v>
      </c>
      <c r="D191" s="17" t="s">
        <v>185</v>
      </c>
      <c r="E191" s="109">
        <f t="shared" si="8"/>
        <v>8</v>
      </c>
      <c r="F191" s="7"/>
      <c r="G191" s="7"/>
      <c r="H191" s="7"/>
      <c r="I191" s="136"/>
      <c r="J191" s="136"/>
      <c r="K191" s="7"/>
      <c r="L191" s="122"/>
      <c r="M191" s="7"/>
      <c r="N191" s="17"/>
      <c r="O191" s="120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6" customHeight="1">
      <c r="A192" s="17" t="s">
        <v>52</v>
      </c>
      <c r="B192" s="7" t="s">
        <v>143</v>
      </c>
      <c r="C192" s="7" t="s">
        <v>204</v>
      </c>
      <c r="D192" s="17" t="s">
        <v>375</v>
      </c>
      <c r="E192" s="109">
        <f t="shared" si="8"/>
        <v>147.56666666666666</v>
      </c>
      <c r="F192" s="7"/>
      <c r="G192" s="7"/>
      <c r="H192" s="7"/>
      <c r="I192" s="136"/>
      <c r="J192" s="136"/>
      <c r="K192" s="7"/>
      <c r="L192" s="122"/>
      <c r="M192" s="7"/>
      <c r="N192" s="17"/>
      <c r="O192" s="120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6" customHeight="1">
      <c r="A193" s="17" t="s">
        <v>52</v>
      </c>
      <c r="B193" s="7" t="s">
        <v>143</v>
      </c>
      <c r="C193" s="7" t="s">
        <v>208</v>
      </c>
      <c r="D193" s="17" t="s">
        <v>376</v>
      </c>
      <c r="E193" s="109">
        <f t="shared" si="8"/>
        <v>32.833333333333336</v>
      </c>
      <c r="F193" s="7"/>
      <c r="G193" s="7"/>
      <c r="H193" s="7"/>
      <c r="I193" s="136"/>
      <c r="J193" s="136"/>
      <c r="K193" s="7"/>
      <c r="L193" s="122"/>
      <c r="M193" s="7"/>
      <c r="N193" s="17"/>
      <c r="O193" s="120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6" customHeight="1">
      <c r="A194" s="17" t="s">
        <v>52</v>
      </c>
      <c r="B194" s="7" t="s">
        <v>143</v>
      </c>
      <c r="C194" s="7" t="s">
        <v>202</v>
      </c>
      <c r="D194" s="17" t="s">
        <v>377</v>
      </c>
      <c r="E194" s="109">
        <f t="shared" ref="E194:E257" si="9">IF(ISNUMBER(SEARCH("h",D194)), LEFT(D194,SEARCH("h",D194)-1) + MID(D194,SEARCH("h",D194)+1,SEARCH("p",D194)-SEARCH("h",D194)-1)/60, D194)</f>
        <v>57.75</v>
      </c>
      <c r="F194" s="7"/>
      <c r="G194" s="7"/>
      <c r="H194" s="7"/>
      <c r="I194" s="136"/>
      <c r="J194" s="136"/>
      <c r="K194" s="7"/>
      <c r="L194" s="122"/>
      <c r="M194" s="7"/>
      <c r="N194" s="17"/>
      <c r="O194" s="120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6" customHeight="1">
      <c r="A195" s="17" t="s">
        <v>52</v>
      </c>
      <c r="B195" s="7" t="s">
        <v>143</v>
      </c>
      <c r="C195" s="7" t="s">
        <v>198</v>
      </c>
      <c r="D195" s="17" t="s">
        <v>378</v>
      </c>
      <c r="E195" s="109">
        <f t="shared" si="9"/>
        <v>4.3166666666666664</v>
      </c>
      <c r="F195" s="7"/>
      <c r="G195" s="7"/>
      <c r="H195" s="7"/>
      <c r="I195" s="136"/>
      <c r="J195" s="136"/>
      <c r="K195" s="7"/>
      <c r="L195" s="122"/>
      <c r="M195" s="7"/>
      <c r="N195" s="17"/>
      <c r="O195" s="120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6" customHeight="1">
      <c r="A196" s="17" t="s">
        <v>52</v>
      </c>
      <c r="B196" s="7" t="s">
        <v>143</v>
      </c>
      <c r="C196" s="7" t="s">
        <v>193</v>
      </c>
      <c r="D196" s="17" t="s">
        <v>379</v>
      </c>
      <c r="E196" s="109">
        <f t="shared" si="9"/>
        <v>11.183333333333334</v>
      </c>
      <c r="F196" s="7"/>
      <c r="G196" s="7"/>
      <c r="H196" s="7"/>
      <c r="I196" s="136"/>
      <c r="J196" s="136"/>
      <c r="K196" s="7"/>
      <c r="L196" s="122"/>
      <c r="M196" s="7"/>
      <c r="N196" s="17"/>
      <c r="O196" s="120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6" customHeight="1">
      <c r="A197" s="17" t="s">
        <v>52</v>
      </c>
      <c r="B197" s="7" t="s">
        <v>143</v>
      </c>
      <c r="C197" s="7" t="s">
        <v>269</v>
      </c>
      <c r="D197" s="17" t="s">
        <v>380</v>
      </c>
      <c r="E197" s="109">
        <f t="shared" si="9"/>
        <v>4.5</v>
      </c>
      <c r="F197" s="7"/>
      <c r="G197" s="7"/>
      <c r="H197" s="7"/>
      <c r="I197" s="136"/>
      <c r="J197" s="136"/>
      <c r="K197" s="7"/>
      <c r="L197" s="122"/>
      <c r="M197" s="7"/>
      <c r="N197" s="17"/>
      <c r="O197" s="120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6" customHeight="1">
      <c r="A198" s="17" t="s">
        <v>52</v>
      </c>
      <c r="B198" s="7" t="s">
        <v>143</v>
      </c>
      <c r="C198" s="7" t="s">
        <v>200</v>
      </c>
      <c r="D198" s="17" t="s">
        <v>381</v>
      </c>
      <c r="E198" s="109">
        <f t="shared" si="9"/>
        <v>19.866666666666667</v>
      </c>
      <c r="F198" s="7"/>
      <c r="G198" s="7"/>
      <c r="H198" s="7"/>
      <c r="I198" s="136"/>
      <c r="J198" s="136"/>
      <c r="K198" s="7"/>
      <c r="L198" s="122"/>
      <c r="M198" s="7"/>
      <c r="N198" s="17"/>
      <c r="O198" s="120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6" customHeight="1">
      <c r="A199" s="17" t="s">
        <v>53</v>
      </c>
      <c r="B199" s="7" t="s">
        <v>148</v>
      </c>
      <c r="C199" s="7" t="s">
        <v>184</v>
      </c>
      <c r="D199" s="17" t="s">
        <v>185</v>
      </c>
      <c r="E199" s="109">
        <f t="shared" si="9"/>
        <v>8</v>
      </c>
      <c r="F199" s="7"/>
      <c r="G199" s="7"/>
      <c r="H199" s="7"/>
      <c r="I199" s="136"/>
      <c r="J199" s="136"/>
      <c r="K199" s="7"/>
      <c r="L199" s="122"/>
      <c r="M199" s="7"/>
      <c r="N199" s="17"/>
      <c r="O199" s="120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6" customHeight="1">
      <c r="A200" s="17" t="s">
        <v>53</v>
      </c>
      <c r="B200" s="7" t="s">
        <v>148</v>
      </c>
      <c r="C200" s="7" t="s">
        <v>215</v>
      </c>
      <c r="D200" s="17" t="s">
        <v>382</v>
      </c>
      <c r="E200" s="109">
        <f t="shared" si="9"/>
        <v>98.95</v>
      </c>
      <c r="F200" s="7"/>
      <c r="G200" s="7"/>
      <c r="H200" s="7"/>
      <c r="I200" s="136"/>
      <c r="J200" s="136"/>
      <c r="K200" s="7"/>
      <c r="L200" s="122"/>
      <c r="M200" s="7"/>
      <c r="N200" s="17"/>
      <c r="O200" s="120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6" customHeight="1">
      <c r="A201" s="17" t="s">
        <v>53</v>
      </c>
      <c r="B201" s="7" t="s">
        <v>148</v>
      </c>
      <c r="C201" s="7" t="s">
        <v>210</v>
      </c>
      <c r="D201" s="17" t="s">
        <v>383</v>
      </c>
      <c r="E201" s="109">
        <f t="shared" si="9"/>
        <v>89.983333333333334</v>
      </c>
      <c r="F201" s="7"/>
      <c r="G201" s="7"/>
      <c r="H201" s="7"/>
      <c r="I201" s="136"/>
      <c r="J201" s="136"/>
      <c r="K201" s="7"/>
      <c r="L201" s="122"/>
      <c r="M201" s="7"/>
      <c r="N201" s="17"/>
      <c r="O201" s="12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6" customHeight="1">
      <c r="A202" s="17" t="s">
        <v>53</v>
      </c>
      <c r="B202" s="7" t="s">
        <v>148</v>
      </c>
      <c r="C202" s="7" t="s">
        <v>384</v>
      </c>
      <c r="D202" s="17" t="s">
        <v>385</v>
      </c>
      <c r="E202" s="109">
        <f t="shared" si="9"/>
        <v>15.683333333333334</v>
      </c>
      <c r="F202" s="7"/>
      <c r="G202" s="7"/>
      <c r="H202" s="7"/>
      <c r="I202" s="136"/>
      <c r="J202" s="136"/>
      <c r="K202" s="7"/>
      <c r="L202" s="122"/>
      <c r="M202" s="7"/>
      <c r="N202" s="17"/>
      <c r="O202" s="120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6" customHeight="1">
      <c r="A203" s="17" t="s">
        <v>53</v>
      </c>
      <c r="B203" s="7" t="s">
        <v>148</v>
      </c>
      <c r="C203" s="7" t="s">
        <v>238</v>
      </c>
      <c r="D203" s="17" t="s">
        <v>386</v>
      </c>
      <c r="E203" s="109">
        <f t="shared" si="9"/>
        <v>63.2</v>
      </c>
      <c r="F203" s="7"/>
      <c r="G203" s="7"/>
      <c r="H203" s="7"/>
      <c r="I203" s="136"/>
      <c r="J203" s="136"/>
      <c r="K203" s="7"/>
      <c r="L203" s="122"/>
      <c r="M203" s="7"/>
      <c r="N203" s="17"/>
      <c r="O203" s="120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6" customHeight="1">
      <c r="A204" s="17" t="s">
        <v>53</v>
      </c>
      <c r="B204" s="7" t="s">
        <v>148</v>
      </c>
      <c r="C204" s="7" t="s">
        <v>219</v>
      </c>
      <c r="D204" s="17" t="s">
        <v>387</v>
      </c>
      <c r="E204" s="109">
        <f t="shared" si="9"/>
        <v>19.933333333333334</v>
      </c>
      <c r="F204" s="7"/>
      <c r="G204" s="7"/>
      <c r="H204" s="7"/>
      <c r="I204" s="136"/>
      <c r="J204" s="136"/>
      <c r="K204" s="7"/>
      <c r="L204" s="122"/>
      <c r="M204" s="7"/>
      <c r="N204" s="17"/>
      <c r="O204" s="120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6" customHeight="1">
      <c r="A205" s="17" t="s">
        <v>53</v>
      </c>
      <c r="B205" s="7" t="s">
        <v>148</v>
      </c>
      <c r="C205" s="7" t="s">
        <v>217</v>
      </c>
      <c r="D205" s="17" t="s">
        <v>388</v>
      </c>
      <c r="E205" s="109">
        <f t="shared" si="9"/>
        <v>6.8833333333333329</v>
      </c>
      <c r="F205" s="7"/>
      <c r="G205" s="7"/>
      <c r="H205" s="7"/>
      <c r="I205" s="136"/>
      <c r="J205" s="136"/>
      <c r="K205" s="7"/>
      <c r="L205" s="122"/>
      <c r="M205" s="7"/>
      <c r="N205" s="17"/>
      <c r="O205" s="120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6" customHeight="1">
      <c r="A206" s="17" t="s">
        <v>44</v>
      </c>
      <c r="B206" s="7" t="s">
        <v>106</v>
      </c>
      <c r="C206" s="7" t="s">
        <v>184</v>
      </c>
      <c r="D206" s="17" t="s">
        <v>185</v>
      </c>
      <c r="E206" s="109">
        <f t="shared" si="9"/>
        <v>8</v>
      </c>
      <c r="F206" s="7"/>
      <c r="G206" s="7"/>
      <c r="H206" s="7"/>
      <c r="I206" s="136"/>
      <c r="J206" s="136"/>
      <c r="K206" s="7"/>
      <c r="L206" s="122"/>
      <c r="M206" s="7"/>
      <c r="N206" s="17"/>
      <c r="O206" s="120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6" customHeight="1">
      <c r="A207" s="17" t="s">
        <v>44</v>
      </c>
      <c r="B207" s="7" t="s">
        <v>106</v>
      </c>
      <c r="C207" s="7" t="s">
        <v>384</v>
      </c>
      <c r="D207" s="17" t="s">
        <v>389</v>
      </c>
      <c r="E207" s="109">
        <f t="shared" si="9"/>
        <v>22.516666666666666</v>
      </c>
      <c r="F207" s="7"/>
      <c r="G207" s="7"/>
      <c r="H207" s="7"/>
      <c r="I207" s="136"/>
      <c r="J207" s="136"/>
      <c r="K207" s="7"/>
      <c r="L207" s="122"/>
      <c r="M207" s="7"/>
      <c r="N207" s="17"/>
      <c r="O207" s="120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6" customHeight="1">
      <c r="A208" s="17" t="s">
        <v>44</v>
      </c>
      <c r="B208" s="7" t="s">
        <v>106</v>
      </c>
      <c r="C208" s="7" t="s">
        <v>250</v>
      </c>
      <c r="D208" s="17" t="s">
        <v>390</v>
      </c>
      <c r="E208" s="109">
        <f t="shared" si="9"/>
        <v>121.63333333333334</v>
      </c>
      <c r="F208" s="7"/>
      <c r="G208" s="7"/>
      <c r="H208" s="7"/>
      <c r="I208" s="136"/>
      <c r="J208" s="136"/>
      <c r="K208" s="7"/>
      <c r="L208" s="122"/>
      <c r="M208" s="7"/>
      <c r="N208" s="17"/>
      <c r="O208" s="120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6" customHeight="1">
      <c r="A209" s="17" t="s">
        <v>44</v>
      </c>
      <c r="B209" s="7" t="s">
        <v>106</v>
      </c>
      <c r="C209" s="7" t="s">
        <v>191</v>
      </c>
      <c r="D209" s="17" t="s">
        <v>391</v>
      </c>
      <c r="E209" s="109">
        <f t="shared" si="9"/>
        <v>83.016666666666666</v>
      </c>
      <c r="F209" s="7"/>
      <c r="G209" s="7"/>
      <c r="H209" s="7"/>
      <c r="I209" s="136"/>
      <c r="J209" s="136"/>
      <c r="K209" s="7"/>
      <c r="L209" s="122"/>
      <c r="M209" s="7"/>
      <c r="N209" s="17"/>
      <c r="O209" s="12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6" customHeight="1">
      <c r="A210" s="17" t="s">
        <v>44</v>
      </c>
      <c r="B210" s="7" t="s">
        <v>106</v>
      </c>
      <c r="C210" s="7" t="s">
        <v>248</v>
      </c>
      <c r="D210" s="17" t="s">
        <v>392</v>
      </c>
      <c r="E210" s="109">
        <f t="shared" si="9"/>
        <v>31.433333333333334</v>
      </c>
      <c r="F210" s="7"/>
      <c r="G210" s="7"/>
      <c r="H210" s="7"/>
      <c r="I210" s="136"/>
      <c r="J210" s="136"/>
      <c r="K210" s="7"/>
      <c r="L210" s="122"/>
      <c r="M210" s="7"/>
      <c r="N210" s="17"/>
      <c r="O210" s="120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6" customHeight="1">
      <c r="A211" s="17" t="s">
        <v>44</v>
      </c>
      <c r="B211" s="7" t="s">
        <v>106</v>
      </c>
      <c r="C211" s="7" t="s">
        <v>393</v>
      </c>
      <c r="D211" s="17" t="s">
        <v>394</v>
      </c>
      <c r="E211" s="109">
        <f t="shared" si="9"/>
        <v>18.283333333333335</v>
      </c>
      <c r="F211" s="7"/>
      <c r="G211" s="7"/>
      <c r="H211" s="7"/>
      <c r="I211" s="136"/>
      <c r="J211" s="136"/>
      <c r="K211" s="7"/>
      <c r="L211" s="122"/>
      <c r="M211" s="7"/>
      <c r="N211" s="17"/>
      <c r="O211" s="120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6" customHeight="1">
      <c r="A212" s="17" t="s">
        <v>44</v>
      </c>
      <c r="B212" s="7" t="s">
        <v>99</v>
      </c>
      <c r="C212" s="7" t="s">
        <v>184</v>
      </c>
      <c r="D212" s="17" t="s">
        <v>185</v>
      </c>
      <c r="E212" s="109">
        <f t="shared" si="9"/>
        <v>8</v>
      </c>
      <c r="F212" s="7"/>
      <c r="G212" s="7"/>
      <c r="H212" s="7"/>
      <c r="I212" s="136"/>
      <c r="J212" s="136"/>
      <c r="K212" s="7"/>
      <c r="L212" s="122"/>
      <c r="M212" s="7"/>
      <c r="N212" s="17"/>
      <c r="O212" s="120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6" customHeight="1">
      <c r="A213" s="17" t="s">
        <v>44</v>
      </c>
      <c r="B213" s="7" t="s">
        <v>99</v>
      </c>
      <c r="C213" s="7" t="s">
        <v>250</v>
      </c>
      <c r="D213" s="17" t="s">
        <v>395</v>
      </c>
      <c r="E213" s="109">
        <f t="shared" si="9"/>
        <v>91.95</v>
      </c>
      <c r="F213" s="7"/>
      <c r="G213" s="7"/>
      <c r="H213" s="7"/>
      <c r="I213" s="136"/>
      <c r="J213" s="136"/>
      <c r="K213" s="7"/>
      <c r="L213" s="122"/>
      <c r="M213" s="7"/>
      <c r="N213" s="17"/>
      <c r="O213" s="120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6" customHeight="1">
      <c r="A214" s="17" t="s">
        <v>44</v>
      </c>
      <c r="B214" s="7" t="s">
        <v>99</v>
      </c>
      <c r="C214" s="7" t="s">
        <v>384</v>
      </c>
      <c r="D214" s="17" t="s">
        <v>396</v>
      </c>
      <c r="E214" s="109">
        <f t="shared" si="9"/>
        <v>29.583333333333332</v>
      </c>
      <c r="F214" s="7"/>
      <c r="G214" s="7"/>
      <c r="H214" s="7"/>
      <c r="I214" s="136"/>
      <c r="J214" s="136"/>
      <c r="K214" s="7"/>
      <c r="L214" s="122"/>
      <c r="M214" s="7"/>
      <c r="N214" s="17"/>
      <c r="O214" s="120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6" customHeight="1">
      <c r="A215" s="17" t="s">
        <v>44</v>
      </c>
      <c r="B215" s="7" t="s">
        <v>99</v>
      </c>
      <c r="C215" s="7" t="s">
        <v>397</v>
      </c>
      <c r="D215" s="17" t="s">
        <v>398</v>
      </c>
      <c r="E215" s="109">
        <f t="shared" si="9"/>
        <v>24.483333333333334</v>
      </c>
      <c r="F215" s="7"/>
      <c r="G215" s="7"/>
      <c r="H215" s="7"/>
      <c r="I215" s="136"/>
      <c r="J215" s="136"/>
      <c r="K215" s="7"/>
      <c r="L215" s="122"/>
      <c r="M215" s="7"/>
      <c r="N215" s="17"/>
      <c r="O215" s="120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6" customHeight="1">
      <c r="A216" s="17" t="s">
        <v>44</v>
      </c>
      <c r="B216" s="7" t="s">
        <v>99</v>
      </c>
      <c r="C216" s="7" t="s">
        <v>248</v>
      </c>
      <c r="D216" s="17" t="s">
        <v>399</v>
      </c>
      <c r="E216" s="109">
        <f t="shared" si="9"/>
        <v>28.383333333333333</v>
      </c>
      <c r="F216" s="7"/>
      <c r="G216" s="7"/>
      <c r="H216" s="7"/>
      <c r="I216" s="136"/>
      <c r="J216" s="136"/>
      <c r="K216" s="7"/>
      <c r="L216" s="122"/>
      <c r="M216" s="7"/>
      <c r="N216" s="17"/>
      <c r="O216" s="120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6" customHeight="1">
      <c r="A217" s="17" t="s">
        <v>44</v>
      </c>
      <c r="B217" s="7" t="s">
        <v>99</v>
      </c>
      <c r="C217" s="7" t="s">
        <v>191</v>
      </c>
      <c r="D217" s="17" t="s">
        <v>400</v>
      </c>
      <c r="E217" s="109">
        <f t="shared" si="9"/>
        <v>17.733333333333334</v>
      </c>
      <c r="F217" s="7"/>
      <c r="G217" s="7"/>
      <c r="H217" s="7"/>
      <c r="I217" s="136"/>
      <c r="J217" s="136"/>
      <c r="K217" s="7"/>
      <c r="L217" s="122"/>
      <c r="M217" s="7"/>
      <c r="N217" s="17"/>
      <c r="O217" s="120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6" customHeight="1">
      <c r="A218" s="17" t="s">
        <v>44</v>
      </c>
      <c r="B218" s="7" t="s">
        <v>99</v>
      </c>
      <c r="C218" s="7" t="s">
        <v>215</v>
      </c>
      <c r="D218" s="17" t="s">
        <v>401</v>
      </c>
      <c r="E218" s="109">
        <f t="shared" si="9"/>
        <v>10</v>
      </c>
      <c r="F218" s="7"/>
      <c r="G218" s="7"/>
      <c r="H218" s="7"/>
      <c r="I218" s="7"/>
      <c r="J218" s="7"/>
      <c r="K218" s="7"/>
      <c r="L218" s="122"/>
      <c r="M218" s="7"/>
      <c r="N218" s="17"/>
      <c r="O218" s="120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6" customHeight="1">
      <c r="A219" s="17" t="s">
        <v>44</v>
      </c>
      <c r="B219" s="7" t="s">
        <v>99</v>
      </c>
      <c r="C219" s="7" t="s">
        <v>402</v>
      </c>
      <c r="D219" s="17" t="s">
        <v>403</v>
      </c>
      <c r="E219" s="109">
        <f t="shared" si="9"/>
        <v>6.2</v>
      </c>
      <c r="F219" s="7"/>
      <c r="G219" s="7"/>
      <c r="H219" s="7"/>
      <c r="I219" s="7"/>
      <c r="J219" s="7"/>
      <c r="K219" s="7"/>
      <c r="L219" s="122"/>
      <c r="M219" s="7"/>
      <c r="N219" s="17"/>
      <c r="O219" s="120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6" customHeight="1">
      <c r="A220" s="17" t="s">
        <v>44</v>
      </c>
      <c r="B220" s="7" t="s">
        <v>99</v>
      </c>
      <c r="C220" s="7" t="s">
        <v>393</v>
      </c>
      <c r="D220" s="17" t="s">
        <v>404</v>
      </c>
      <c r="E220" s="109">
        <f t="shared" si="9"/>
        <v>16.683333333333334</v>
      </c>
      <c r="F220" s="7"/>
      <c r="G220" s="7"/>
      <c r="H220" s="7"/>
      <c r="I220" s="7"/>
      <c r="J220" s="7"/>
      <c r="K220" s="7"/>
      <c r="L220" s="122"/>
      <c r="M220" s="7"/>
      <c r="N220" s="17"/>
      <c r="O220" s="120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6" customHeight="1">
      <c r="A221" s="17" t="s">
        <v>44</v>
      </c>
      <c r="B221" s="7" t="s">
        <v>105</v>
      </c>
      <c r="C221" s="7" t="s">
        <v>184</v>
      </c>
      <c r="D221" s="17" t="s">
        <v>185</v>
      </c>
      <c r="E221" s="109">
        <f t="shared" si="9"/>
        <v>8</v>
      </c>
      <c r="F221" s="7"/>
      <c r="G221" s="7"/>
      <c r="H221" s="7"/>
      <c r="I221" s="7"/>
      <c r="J221" s="7"/>
      <c r="K221" s="7"/>
      <c r="L221" s="122"/>
      <c r="M221" s="7"/>
      <c r="N221" s="17"/>
      <c r="O221" s="120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6" customHeight="1">
      <c r="A222" s="17" t="s">
        <v>44</v>
      </c>
      <c r="B222" s="7" t="s">
        <v>105</v>
      </c>
      <c r="C222" s="7" t="s">
        <v>250</v>
      </c>
      <c r="D222" s="17" t="s">
        <v>405</v>
      </c>
      <c r="E222" s="109">
        <f t="shared" si="9"/>
        <v>65.583333333333329</v>
      </c>
      <c r="F222" s="7"/>
      <c r="G222" s="7"/>
      <c r="H222" s="7"/>
      <c r="I222" s="7"/>
      <c r="J222" s="7"/>
      <c r="K222" s="7"/>
      <c r="L222" s="122"/>
      <c r="M222" s="7"/>
      <c r="N222" s="17"/>
      <c r="O222" s="120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6" customHeight="1">
      <c r="A223" s="17" t="s">
        <v>44</v>
      </c>
      <c r="B223" s="7" t="s">
        <v>105</v>
      </c>
      <c r="C223" s="7" t="s">
        <v>248</v>
      </c>
      <c r="D223" s="17" t="s">
        <v>406</v>
      </c>
      <c r="E223" s="109">
        <f t="shared" si="9"/>
        <v>24.066666666666666</v>
      </c>
      <c r="F223" s="7"/>
      <c r="G223" s="7"/>
      <c r="H223" s="7"/>
      <c r="I223" s="7"/>
      <c r="J223" s="7"/>
      <c r="K223" s="7"/>
      <c r="L223" s="122"/>
      <c r="M223" s="7"/>
      <c r="N223" s="17"/>
      <c r="O223" s="120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6" customHeight="1">
      <c r="A224" s="17" t="s">
        <v>44</v>
      </c>
      <c r="B224" s="7" t="s">
        <v>105</v>
      </c>
      <c r="C224" s="7" t="s">
        <v>384</v>
      </c>
      <c r="D224" s="17" t="s">
        <v>407</v>
      </c>
      <c r="E224" s="109">
        <f t="shared" si="9"/>
        <v>5.95</v>
      </c>
      <c r="F224" s="7"/>
      <c r="G224" s="7"/>
      <c r="H224" s="7"/>
      <c r="I224" s="7"/>
      <c r="J224" s="7"/>
      <c r="K224" s="7"/>
      <c r="L224" s="122"/>
      <c r="M224" s="7"/>
      <c r="N224" s="17"/>
      <c r="O224" s="120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6" customHeight="1">
      <c r="A225" s="17" t="s">
        <v>44</v>
      </c>
      <c r="B225" s="7" t="s">
        <v>105</v>
      </c>
      <c r="C225" s="7" t="s">
        <v>191</v>
      </c>
      <c r="D225" s="17" t="s">
        <v>408</v>
      </c>
      <c r="E225" s="109">
        <f t="shared" si="9"/>
        <v>49.18333333333333</v>
      </c>
      <c r="F225" s="7"/>
      <c r="G225" s="7"/>
      <c r="H225" s="7"/>
      <c r="I225" s="7"/>
      <c r="J225" s="7"/>
      <c r="K225" s="7"/>
      <c r="L225" s="122"/>
      <c r="M225" s="7"/>
      <c r="N225" s="17"/>
      <c r="O225" s="120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6" customHeight="1">
      <c r="A226" s="17" t="s">
        <v>44</v>
      </c>
      <c r="B226" s="7" t="s">
        <v>105</v>
      </c>
      <c r="C226" s="7" t="s">
        <v>397</v>
      </c>
      <c r="D226" s="17" t="s">
        <v>409</v>
      </c>
      <c r="E226" s="109">
        <f t="shared" si="9"/>
        <v>14.333333333333334</v>
      </c>
      <c r="F226" s="7"/>
      <c r="G226" s="7"/>
      <c r="H226" s="7"/>
      <c r="I226" s="7"/>
      <c r="J226" s="7"/>
      <c r="K226" s="7"/>
      <c r="L226" s="122"/>
      <c r="M226" s="7"/>
      <c r="N226" s="17"/>
      <c r="O226" s="120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6" customHeight="1">
      <c r="A227" s="17" t="s">
        <v>44</v>
      </c>
      <c r="B227" s="7" t="s">
        <v>105</v>
      </c>
      <c r="C227" s="7" t="s">
        <v>402</v>
      </c>
      <c r="D227" s="17" t="s">
        <v>410</v>
      </c>
      <c r="E227" s="109">
        <f t="shared" si="9"/>
        <v>11.983333333333333</v>
      </c>
      <c r="F227" s="7"/>
      <c r="G227" s="7"/>
      <c r="H227" s="7"/>
      <c r="I227" s="7"/>
      <c r="J227" s="7"/>
      <c r="K227" s="7"/>
      <c r="L227" s="122"/>
      <c r="M227" s="7"/>
      <c r="N227" s="17"/>
      <c r="O227" s="120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6" customHeight="1">
      <c r="A228" s="17" t="s">
        <v>44</v>
      </c>
      <c r="B228" s="7" t="s">
        <v>105</v>
      </c>
      <c r="C228" s="7" t="s">
        <v>393</v>
      </c>
      <c r="D228" s="17" t="s">
        <v>411</v>
      </c>
      <c r="E228" s="109">
        <f t="shared" si="9"/>
        <v>17.3</v>
      </c>
      <c r="F228" s="7"/>
      <c r="G228" s="7"/>
      <c r="H228" s="7"/>
      <c r="I228" s="7"/>
      <c r="J228" s="7"/>
      <c r="K228" s="7"/>
      <c r="L228" s="122"/>
      <c r="M228" s="7"/>
      <c r="N228" s="17"/>
      <c r="O228" s="120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6" customHeight="1">
      <c r="A229" s="17" t="s">
        <v>44</v>
      </c>
      <c r="B229" s="7" t="s">
        <v>105</v>
      </c>
      <c r="C229" s="7" t="s">
        <v>215</v>
      </c>
      <c r="D229" s="17" t="s">
        <v>412</v>
      </c>
      <c r="E229" s="109">
        <f t="shared" si="9"/>
        <v>8.6166666666666671</v>
      </c>
      <c r="F229" s="7"/>
      <c r="G229" s="7"/>
      <c r="H229" s="7"/>
      <c r="I229" s="7"/>
      <c r="J229" s="7"/>
      <c r="K229" s="7"/>
      <c r="L229" s="122"/>
      <c r="M229" s="7"/>
      <c r="N229" s="17"/>
      <c r="O229" s="120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6" customHeight="1">
      <c r="A230" s="17" t="s">
        <v>44</v>
      </c>
      <c r="B230" s="7" t="s">
        <v>101</v>
      </c>
      <c r="C230" s="7" t="s">
        <v>184</v>
      </c>
      <c r="D230" s="17" t="s">
        <v>185</v>
      </c>
      <c r="E230" s="109">
        <f t="shared" si="9"/>
        <v>8</v>
      </c>
      <c r="F230" s="7"/>
      <c r="G230" s="7"/>
      <c r="H230" s="7"/>
      <c r="I230" s="7"/>
      <c r="J230" s="7"/>
      <c r="K230" s="7"/>
      <c r="L230" s="122"/>
      <c r="M230" s="7"/>
      <c r="N230" s="17"/>
      <c r="O230" s="120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6" customHeight="1">
      <c r="A231" s="17" t="s">
        <v>44</v>
      </c>
      <c r="B231" s="7" t="s">
        <v>101</v>
      </c>
      <c r="C231" s="7" t="s">
        <v>248</v>
      </c>
      <c r="D231" s="17" t="s">
        <v>413</v>
      </c>
      <c r="E231" s="109">
        <f t="shared" si="9"/>
        <v>219.5</v>
      </c>
      <c r="F231" s="7"/>
      <c r="G231" s="7"/>
      <c r="H231" s="7"/>
      <c r="I231" s="7"/>
      <c r="J231" s="7"/>
      <c r="K231" s="7"/>
      <c r="L231" s="122"/>
      <c r="M231" s="7"/>
      <c r="N231" s="17"/>
      <c r="O231" s="120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6" customHeight="1">
      <c r="A232" s="17" t="s">
        <v>44</v>
      </c>
      <c r="B232" s="7" t="s">
        <v>101</v>
      </c>
      <c r="C232" s="7" t="s">
        <v>384</v>
      </c>
      <c r="D232" s="17" t="s">
        <v>414</v>
      </c>
      <c r="E232" s="109">
        <f t="shared" si="9"/>
        <v>5.3</v>
      </c>
      <c r="F232" s="7"/>
      <c r="G232" s="7"/>
      <c r="H232" s="7"/>
      <c r="I232" s="7"/>
      <c r="J232" s="7"/>
      <c r="K232" s="7"/>
      <c r="L232" s="122"/>
      <c r="M232" s="7"/>
      <c r="N232" s="17"/>
      <c r="O232" s="120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6" customHeight="1">
      <c r="A233" s="17" t="s">
        <v>44</v>
      </c>
      <c r="B233" s="7" t="s">
        <v>101</v>
      </c>
      <c r="C233" s="7" t="s">
        <v>397</v>
      </c>
      <c r="D233" s="17" t="s">
        <v>415</v>
      </c>
      <c r="E233" s="109">
        <f t="shared" si="9"/>
        <v>7.9333333333333336</v>
      </c>
      <c r="F233" s="7"/>
      <c r="G233" s="7"/>
      <c r="H233" s="7"/>
      <c r="I233" s="7"/>
      <c r="J233" s="7"/>
      <c r="K233" s="7"/>
      <c r="L233" s="122"/>
      <c r="M233" s="7"/>
      <c r="N233" s="17"/>
      <c r="O233" s="120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6" customHeight="1">
      <c r="A234" s="17" t="s">
        <v>44</v>
      </c>
      <c r="B234" s="7" t="s">
        <v>101</v>
      </c>
      <c r="C234" s="7" t="s">
        <v>250</v>
      </c>
      <c r="D234" s="17" t="s">
        <v>416</v>
      </c>
      <c r="E234" s="109">
        <f t="shared" si="9"/>
        <v>5.75</v>
      </c>
      <c r="F234" s="7"/>
      <c r="G234" s="7"/>
      <c r="H234" s="7"/>
      <c r="I234" s="7"/>
      <c r="J234" s="7"/>
      <c r="K234" s="7"/>
      <c r="L234" s="122"/>
      <c r="M234" s="7"/>
      <c r="N234" s="17"/>
      <c r="O234" s="120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6" customHeight="1">
      <c r="A235" s="17" t="s">
        <v>44</v>
      </c>
      <c r="B235" s="7" t="s">
        <v>103</v>
      </c>
      <c r="C235" s="7" t="s">
        <v>184</v>
      </c>
      <c r="D235" s="17" t="s">
        <v>185</v>
      </c>
      <c r="E235" s="109">
        <f t="shared" si="9"/>
        <v>8</v>
      </c>
      <c r="F235" s="7"/>
      <c r="G235" s="7"/>
      <c r="H235" s="7"/>
      <c r="I235" s="7"/>
      <c r="J235" s="7"/>
      <c r="K235" s="7"/>
      <c r="L235" s="122"/>
      <c r="M235" s="7"/>
      <c r="N235" s="17"/>
      <c r="O235" s="120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6" customHeight="1">
      <c r="A236" s="17" t="s">
        <v>44</v>
      </c>
      <c r="B236" s="7" t="s">
        <v>103</v>
      </c>
      <c r="C236" s="7" t="s">
        <v>248</v>
      </c>
      <c r="D236" s="17" t="s">
        <v>417</v>
      </c>
      <c r="E236" s="109">
        <f t="shared" si="9"/>
        <v>23.116666666666667</v>
      </c>
      <c r="F236" s="7"/>
      <c r="G236" s="7"/>
      <c r="H236" s="7"/>
      <c r="I236" s="7"/>
      <c r="J236" s="7"/>
      <c r="K236" s="7"/>
      <c r="L236" s="122"/>
      <c r="M236" s="7"/>
      <c r="N236" s="17"/>
      <c r="O236" s="120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6" customHeight="1">
      <c r="A237" s="17" t="s">
        <v>44</v>
      </c>
      <c r="B237" s="7" t="s">
        <v>103</v>
      </c>
      <c r="C237" s="7" t="s">
        <v>250</v>
      </c>
      <c r="D237" s="17" t="s">
        <v>418</v>
      </c>
      <c r="E237" s="109">
        <f t="shared" si="9"/>
        <v>37.083333333333336</v>
      </c>
      <c r="F237" s="7"/>
      <c r="G237" s="7"/>
      <c r="H237" s="7"/>
      <c r="I237" s="7"/>
      <c r="J237" s="7"/>
      <c r="K237" s="7"/>
      <c r="L237" s="122"/>
      <c r="M237" s="7"/>
      <c r="N237" s="17"/>
      <c r="O237" s="120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6" customHeight="1">
      <c r="A238" s="17" t="s">
        <v>44</v>
      </c>
      <c r="B238" s="7" t="s">
        <v>103</v>
      </c>
      <c r="C238" s="7" t="s">
        <v>191</v>
      </c>
      <c r="D238" s="17" t="s">
        <v>419</v>
      </c>
      <c r="E238" s="109">
        <f t="shared" si="9"/>
        <v>15.5</v>
      </c>
      <c r="F238" s="7"/>
      <c r="G238" s="7"/>
      <c r="H238" s="7"/>
      <c r="I238" s="7"/>
      <c r="J238" s="7"/>
      <c r="K238" s="7"/>
      <c r="L238" s="122"/>
      <c r="M238" s="7"/>
      <c r="N238" s="17"/>
      <c r="O238" s="120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6" customHeight="1">
      <c r="A239" s="17" t="s">
        <v>44</v>
      </c>
      <c r="B239" s="7" t="s">
        <v>103</v>
      </c>
      <c r="C239" s="7" t="s">
        <v>384</v>
      </c>
      <c r="D239" s="17" t="s">
        <v>403</v>
      </c>
      <c r="E239" s="109">
        <f t="shared" si="9"/>
        <v>6.2</v>
      </c>
      <c r="F239" s="7"/>
      <c r="G239" s="7"/>
      <c r="H239" s="7"/>
      <c r="I239" s="7"/>
      <c r="J239" s="7"/>
      <c r="K239" s="7"/>
      <c r="L239" s="122"/>
      <c r="M239" s="7"/>
      <c r="N239" s="17"/>
      <c r="O239" s="120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6" customHeight="1">
      <c r="A240" s="17" t="s">
        <v>44</v>
      </c>
      <c r="B240" s="7" t="s">
        <v>103</v>
      </c>
      <c r="C240" s="7" t="s">
        <v>397</v>
      </c>
      <c r="D240" s="17" t="s">
        <v>420</v>
      </c>
      <c r="E240" s="109">
        <f t="shared" si="9"/>
        <v>7.4666666666666668</v>
      </c>
      <c r="F240" s="7"/>
      <c r="G240" s="7"/>
      <c r="H240" s="7"/>
      <c r="I240" s="7"/>
      <c r="J240" s="7"/>
      <c r="K240" s="7"/>
      <c r="L240" s="122"/>
      <c r="M240" s="7"/>
      <c r="N240" s="17"/>
      <c r="O240" s="120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6" customHeight="1">
      <c r="A241" s="17" t="s">
        <v>19</v>
      </c>
      <c r="B241" s="7" t="s">
        <v>24</v>
      </c>
      <c r="C241" s="7" t="s">
        <v>184</v>
      </c>
      <c r="D241" s="17" t="s">
        <v>185</v>
      </c>
      <c r="E241" s="109">
        <f t="shared" si="9"/>
        <v>8</v>
      </c>
      <c r="F241" s="7"/>
      <c r="G241" s="7"/>
      <c r="H241" s="7"/>
      <c r="I241" s="7"/>
      <c r="J241" s="7"/>
      <c r="K241" s="7"/>
      <c r="L241" s="122"/>
      <c r="M241" s="7"/>
      <c r="N241" s="17"/>
      <c r="O241" s="120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6" customHeight="1">
      <c r="A242" s="17" t="s">
        <v>19</v>
      </c>
      <c r="B242" s="7" t="s">
        <v>24</v>
      </c>
      <c r="C242" s="7" t="s">
        <v>421</v>
      </c>
      <c r="D242" s="17" t="s">
        <v>422</v>
      </c>
      <c r="E242" s="109">
        <f t="shared" si="9"/>
        <v>45.56666666666667</v>
      </c>
      <c r="F242" s="7"/>
      <c r="G242" s="7"/>
      <c r="H242" s="7"/>
      <c r="I242" s="7"/>
      <c r="J242" s="7"/>
      <c r="K242" s="7"/>
      <c r="L242" s="122"/>
      <c r="M242" s="7"/>
      <c r="N242" s="17"/>
      <c r="O242" s="120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6" customHeight="1">
      <c r="A243" s="17" t="s">
        <v>19</v>
      </c>
      <c r="B243" s="7" t="s">
        <v>24</v>
      </c>
      <c r="C243" s="7" t="s">
        <v>253</v>
      </c>
      <c r="D243" s="17" t="s">
        <v>423</v>
      </c>
      <c r="E243" s="109">
        <f t="shared" si="9"/>
        <v>39.983333333333334</v>
      </c>
      <c r="F243" s="7"/>
      <c r="G243" s="7"/>
      <c r="H243" s="7"/>
      <c r="I243" s="7"/>
      <c r="J243" s="7"/>
      <c r="K243" s="7"/>
      <c r="L243" s="122"/>
      <c r="M243" s="7"/>
      <c r="N243" s="17"/>
      <c r="O243" s="120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6" customHeight="1">
      <c r="A244" s="17" t="s">
        <v>19</v>
      </c>
      <c r="B244" s="7" t="s">
        <v>24</v>
      </c>
      <c r="C244" s="7" t="s">
        <v>424</v>
      </c>
      <c r="D244" s="17" t="s">
        <v>425</v>
      </c>
      <c r="E244" s="109">
        <f t="shared" si="9"/>
        <v>6.7666666666666666</v>
      </c>
      <c r="F244" s="7"/>
      <c r="G244" s="7"/>
      <c r="H244" s="7"/>
      <c r="I244" s="7"/>
      <c r="J244" s="7"/>
      <c r="K244" s="7"/>
      <c r="L244" s="122"/>
      <c r="M244" s="7"/>
      <c r="N244" s="17"/>
      <c r="O244" s="120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6" customHeight="1">
      <c r="A245" s="17" t="s">
        <v>19</v>
      </c>
      <c r="B245" s="7" t="s">
        <v>24</v>
      </c>
      <c r="C245" s="7" t="s">
        <v>426</v>
      </c>
      <c r="D245" s="17" t="s">
        <v>427</v>
      </c>
      <c r="E245" s="109">
        <f t="shared" si="9"/>
        <v>1.8166666666666667</v>
      </c>
      <c r="F245" s="7"/>
      <c r="G245" s="7"/>
      <c r="H245" s="7"/>
      <c r="I245" s="7"/>
      <c r="J245" s="7"/>
      <c r="K245" s="7"/>
      <c r="L245" s="122"/>
      <c r="M245" s="7"/>
      <c r="N245" s="17"/>
      <c r="O245" s="120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6" customHeight="1">
      <c r="A246" s="17" t="s">
        <v>19</v>
      </c>
      <c r="B246" s="7" t="s">
        <v>24</v>
      </c>
      <c r="C246" s="7" t="s">
        <v>191</v>
      </c>
      <c r="D246" s="17" t="s">
        <v>428</v>
      </c>
      <c r="E246" s="109">
        <f t="shared" si="9"/>
        <v>39.65</v>
      </c>
      <c r="F246" s="7"/>
      <c r="G246" s="7"/>
      <c r="H246" s="7"/>
      <c r="I246" s="7"/>
      <c r="J246" s="7"/>
      <c r="K246" s="7"/>
      <c r="L246" s="122"/>
      <c r="M246" s="7"/>
      <c r="N246" s="17"/>
      <c r="O246" s="120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6" customHeight="1">
      <c r="A247" s="17" t="s">
        <v>19</v>
      </c>
      <c r="B247" s="7" t="s">
        <v>24</v>
      </c>
      <c r="C247" s="7" t="s">
        <v>429</v>
      </c>
      <c r="D247" s="17" t="s">
        <v>430</v>
      </c>
      <c r="E247" s="109">
        <f t="shared" si="9"/>
        <v>7.3166666666666664</v>
      </c>
      <c r="F247" s="7"/>
      <c r="G247" s="7"/>
      <c r="H247" s="7"/>
      <c r="I247" s="7"/>
      <c r="J247" s="7"/>
      <c r="K247" s="7"/>
      <c r="L247" s="122"/>
      <c r="M247" s="7"/>
      <c r="N247" s="17"/>
      <c r="O247" s="120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6" customHeight="1">
      <c r="A248" s="17" t="s">
        <v>19</v>
      </c>
      <c r="B248" s="7" t="s">
        <v>24</v>
      </c>
      <c r="C248" s="7" t="s">
        <v>250</v>
      </c>
      <c r="D248" s="17" t="s">
        <v>431</v>
      </c>
      <c r="E248" s="109">
        <f t="shared" si="9"/>
        <v>119.7</v>
      </c>
      <c r="F248" s="7"/>
      <c r="G248" s="7"/>
      <c r="H248" s="7"/>
      <c r="I248" s="7"/>
      <c r="J248" s="7"/>
      <c r="K248" s="7"/>
      <c r="L248" s="122"/>
      <c r="M248" s="7"/>
      <c r="N248" s="17"/>
      <c r="O248" s="120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6" customHeight="1">
      <c r="A249" s="17" t="s">
        <v>19</v>
      </c>
      <c r="B249" s="7" t="s">
        <v>20</v>
      </c>
      <c r="C249" s="7" t="s">
        <v>184</v>
      </c>
      <c r="D249" s="17" t="s">
        <v>185</v>
      </c>
      <c r="E249" s="109">
        <f t="shared" si="9"/>
        <v>8</v>
      </c>
      <c r="F249" s="7"/>
      <c r="G249" s="7"/>
      <c r="H249" s="7"/>
      <c r="I249" s="7"/>
      <c r="J249" s="7"/>
      <c r="K249" s="7"/>
      <c r="L249" s="122"/>
      <c r="M249" s="7"/>
      <c r="N249" s="17"/>
      <c r="O249" s="120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6" customHeight="1">
      <c r="A250" s="17" t="s">
        <v>19</v>
      </c>
      <c r="B250" s="7" t="s">
        <v>20</v>
      </c>
      <c r="C250" s="7" t="s">
        <v>253</v>
      </c>
      <c r="D250" s="17" t="s">
        <v>432</v>
      </c>
      <c r="E250" s="109">
        <f t="shared" si="9"/>
        <v>247.76666666666668</v>
      </c>
      <c r="F250" s="7"/>
      <c r="G250" s="7"/>
      <c r="H250" s="7"/>
      <c r="I250" s="7"/>
      <c r="J250" s="7"/>
      <c r="K250" s="7"/>
      <c r="L250" s="122"/>
      <c r="M250" s="7"/>
      <c r="N250" s="17"/>
      <c r="O250" s="120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6" customHeight="1">
      <c r="A251" s="17" t="s">
        <v>19</v>
      </c>
      <c r="B251" s="7" t="s">
        <v>23</v>
      </c>
      <c r="C251" s="7" t="s">
        <v>184</v>
      </c>
      <c r="D251" s="17" t="s">
        <v>185</v>
      </c>
      <c r="E251" s="109">
        <f t="shared" si="9"/>
        <v>8</v>
      </c>
      <c r="F251" s="7"/>
      <c r="G251" s="7"/>
      <c r="H251" s="7"/>
      <c r="I251" s="7"/>
      <c r="J251" s="7"/>
      <c r="K251" s="7"/>
      <c r="L251" s="122"/>
      <c r="M251" s="7"/>
      <c r="N251" s="17"/>
      <c r="O251" s="120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6" customHeight="1">
      <c r="A252" s="17" t="s">
        <v>19</v>
      </c>
      <c r="B252" s="7" t="s">
        <v>23</v>
      </c>
      <c r="C252" s="7" t="s">
        <v>250</v>
      </c>
      <c r="D252" s="17" t="s">
        <v>433</v>
      </c>
      <c r="E252" s="109">
        <f t="shared" si="9"/>
        <v>59.766666666666666</v>
      </c>
      <c r="F252" s="7"/>
      <c r="G252" s="7"/>
      <c r="H252" s="7"/>
      <c r="I252" s="7"/>
      <c r="J252" s="7"/>
      <c r="K252" s="7"/>
      <c r="L252" s="122"/>
      <c r="M252" s="7"/>
      <c r="N252" s="17"/>
      <c r="O252" s="120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6" customHeight="1">
      <c r="A253" s="17" t="s">
        <v>19</v>
      </c>
      <c r="B253" s="7" t="s">
        <v>23</v>
      </c>
      <c r="C253" s="7" t="s">
        <v>253</v>
      </c>
      <c r="D253" s="17" t="s">
        <v>434</v>
      </c>
      <c r="E253" s="109">
        <f t="shared" si="9"/>
        <v>232.26666666666668</v>
      </c>
      <c r="F253" s="7"/>
      <c r="G253" s="7"/>
      <c r="H253" s="7"/>
      <c r="I253" s="7"/>
      <c r="J253" s="7"/>
      <c r="K253" s="7"/>
      <c r="L253" s="122"/>
      <c r="M253" s="7"/>
      <c r="N253" s="17"/>
      <c r="O253" s="120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6" customHeight="1">
      <c r="A254" s="17" t="s">
        <v>19</v>
      </c>
      <c r="B254" s="7" t="s">
        <v>23</v>
      </c>
      <c r="C254" s="7" t="s">
        <v>421</v>
      </c>
      <c r="D254" s="17" t="s">
        <v>435</v>
      </c>
      <c r="E254" s="109">
        <f t="shared" si="9"/>
        <v>28.083333333333332</v>
      </c>
      <c r="F254" s="7"/>
      <c r="G254" s="7"/>
      <c r="H254" s="7"/>
      <c r="I254" s="7"/>
      <c r="J254" s="7"/>
      <c r="K254" s="7"/>
      <c r="L254" s="122"/>
      <c r="M254" s="7"/>
      <c r="N254" s="17"/>
      <c r="O254" s="120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6" customHeight="1">
      <c r="A255" s="17" t="s">
        <v>19</v>
      </c>
      <c r="B255" s="7" t="s">
        <v>23</v>
      </c>
      <c r="C255" s="7" t="s">
        <v>191</v>
      </c>
      <c r="D255" s="17" t="s">
        <v>436</v>
      </c>
      <c r="E255" s="109">
        <f t="shared" si="9"/>
        <v>32.333333333333336</v>
      </c>
      <c r="F255" s="7"/>
      <c r="G255" s="7"/>
      <c r="H255" s="7"/>
      <c r="I255" s="7"/>
      <c r="J255" s="7"/>
      <c r="K255" s="7"/>
      <c r="L255" s="122"/>
      <c r="M255" s="7"/>
      <c r="N255" s="17"/>
      <c r="O255" s="120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6" customHeight="1">
      <c r="A256" s="17" t="s">
        <v>19</v>
      </c>
      <c r="B256" s="7" t="s">
        <v>18</v>
      </c>
      <c r="C256" s="7" t="s">
        <v>184</v>
      </c>
      <c r="D256" s="17" t="s">
        <v>185</v>
      </c>
      <c r="E256" s="109">
        <f t="shared" si="9"/>
        <v>8</v>
      </c>
      <c r="F256" s="7"/>
      <c r="G256" s="7"/>
      <c r="H256" s="7"/>
      <c r="I256" s="7"/>
      <c r="J256" s="7"/>
      <c r="K256" s="7"/>
      <c r="L256" s="122"/>
      <c r="M256" s="7"/>
      <c r="N256" s="17"/>
      <c r="O256" s="120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6" customHeight="1">
      <c r="A257" s="17" t="s">
        <v>19</v>
      </c>
      <c r="B257" s="7" t="s">
        <v>18</v>
      </c>
      <c r="C257" s="7" t="s">
        <v>424</v>
      </c>
      <c r="D257" s="17" t="s">
        <v>314</v>
      </c>
      <c r="E257" s="109">
        <f t="shared" si="9"/>
        <v>8.2833333333333332</v>
      </c>
      <c r="F257" s="7"/>
      <c r="G257" s="7"/>
      <c r="H257" s="7"/>
      <c r="I257" s="7"/>
      <c r="J257" s="7"/>
      <c r="K257" s="7"/>
      <c r="L257" s="122"/>
      <c r="M257" s="7"/>
      <c r="N257" s="17"/>
      <c r="O257" s="120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6" customHeight="1">
      <c r="A258" s="17" t="s">
        <v>19</v>
      </c>
      <c r="B258" s="7" t="s">
        <v>18</v>
      </c>
      <c r="C258" s="7" t="s">
        <v>426</v>
      </c>
      <c r="D258" s="17" t="s">
        <v>437</v>
      </c>
      <c r="E258" s="109">
        <f t="shared" ref="E258:E321" si="10">IF(ISNUMBER(SEARCH("h",D258)), LEFT(D258,SEARCH("h",D258)-1) + MID(D258,SEARCH("h",D258)+1,SEARCH("p",D258)-SEARCH("h",D258)-1)/60, D258)</f>
        <v>1.1333333333333333</v>
      </c>
      <c r="F258" s="7"/>
      <c r="G258" s="7"/>
      <c r="H258" s="7"/>
      <c r="I258" s="7"/>
      <c r="J258" s="7"/>
      <c r="K258" s="7"/>
      <c r="L258" s="122"/>
      <c r="M258" s="7"/>
      <c r="N258" s="17"/>
      <c r="O258" s="120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6" customHeight="1">
      <c r="A259" s="17" t="s">
        <v>19</v>
      </c>
      <c r="B259" s="7" t="s">
        <v>18</v>
      </c>
      <c r="C259" s="7" t="s">
        <v>438</v>
      </c>
      <c r="D259" s="17" t="s">
        <v>439</v>
      </c>
      <c r="E259" s="109">
        <f t="shared" si="10"/>
        <v>43.3</v>
      </c>
      <c r="F259" s="7"/>
      <c r="G259" s="7"/>
      <c r="H259" s="7"/>
      <c r="I259" s="7"/>
      <c r="J259" s="7"/>
      <c r="K259" s="7"/>
      <c r="L259" s="122"/>
      <c r="M259" s="7"/>
      <c r="N259" s="17"/>
      <c r="O259" s="120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6" customHeight="1">
      <c r="A260" s="17" t="s">
        <v>19</v>
      </c>
      <c r="B260" s="7" t="s">
        <v>18</v>
      </c>
      <c r="C260" s="7" t="s">
        <v>440</v>
      </c>
      <c r="D260" s="17" t="s">
        <v>441</v>
      </c>
      <c r="E260" s="109">
        <f t="shared" si="10"/>
        <v>26.833333333333332</v>
      </c>
      <c r="F260" s="7"/>
      <c r="G260" s="7"/>
      <c r="H260" s="7"/>
      <c r="I260" s="7"/>
      <c r="J260" s="7"/>
      <c r="K260" s="7"/>
      <c r="L260" s="122"/>
      <c r="M260" s="7"/>
      <c r="N260" s="17"/>
      <c r="O260" s="120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6" customHeight="1">
      <c r="A261" s="17" t="s">
        <v>19</v>
      </c>
      <c r="B261" s="7" t="s">
        <v>18</v>
      </c>
      <c r="C261" s="7" t="s">
        <v>429</v>
      </c>
      <c r="D261" s="17" t="s">
        <v>442</v>
      </c>
      <c r="E261" s="109">
        <f t="shared" si="10"/>
        <v>67.183333333333337</v>
      </c>
      <c r="F261" s="7"/>
      <c r="G261" s="7"/>
      <c r="H261" s="7"/>
      <c r="I261" s="7"/>
      <c r="J261" s="7"/>
      <c r="K261" s="7"/>
      <c r="L261" s="122"/>
      <c r="M261" s="7"/>
      <c r="N261" s="17"/>
      <c r="O261" s="120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6" customHeight="1">
      <c r="A262" s="17" t="s">
        <v>19</v>
      </c>
      <c r="B262" s="7" t="s">
        <v>18</v>
      </c>
      <c r="C262" s="7" t="s">
        <v>191</v>
      </c>
      <c r="D262" s="17" t="s">
        <v>443</v>
      </c>
      <c r="E262" s="109">
        <f t="shared" si="10"/>
        <v>96.45</v>
      </c>
      <c r="F262" s="7"/>
      <c r="G262" s="7"/>
      <c r="H262" s="7"/>
      <c r="I262" s="7"/>
      <c r="J262" s="7"/>
      <c r="K262" s="7"/>
      <c r="L262" s="122"/>
      <c r="M262" s="7"/>
      <c r="N262" s="17"/>
      <c r="O262" s="120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6" customHeight="1">
      <c r="A263" s="17" t="s">
        <v>19</v>
      </c>
      <c r="B263" s="7" t="s">
        <v>18</v>
      </c>
      <c r="C263" s="7" t="s">
        <v>444</v>
      </c>
      <c r="D263" s="17" t="s">
        <v>445</v>
      </c>
      <c r="E263" s="109">
        <f t="shared" si="10"/>
        <v>5.1833333333333336</v>
      </c>
      <c r="F263" s="7"/>
      <c r="G263" s="7"/>
      <c r="H263" s="7"/>
      <c r="I263" s="7"/>
      <c r="J263" s="7"/>
      <c r="K263" s="7"/>
      <c r="L263" s="122"/>
      <c r="M263" s="7"/>
      <c r="N263" s="17"/>
      <c r="O263" s="120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6" customHeight="1">
      <c r="A264" s="17" t="s">
        <v>19</v>
      </c>
      <c r="B264" s="7" t="s">
        <v>18</v>
      </c>
      <c r="C264" s="7" t="s">
        <v>446</v>
      </c>
      <c r="D264" s="17" t="s">
        <v>268</v>
      </c>
      <c r="E264" s="109">
        <f t="shared" si="10"/>
        <v>16.716666666666665</v>
      </c>
      <c r="F264" s="7"/>
      <c r="G264" s="7"/>
      <c r="H264" s="7"/>
      <c r="I264" s="7"/>
      <c r="J264" s="7"/>
      <c r="K264" s="7"/>
      <c r="L264" s="122"/>
      <c r="M264" s="7"/>
      <c r="N264" s="17"/>
      <c r="O264" s="120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6" customHeight="1">
      <c r="A265" s="17" t="s">
        <v>19</v>
      </c>
      <c r="B265" s="7" t="s">
        <v>18</v>
      </c>
      <c r="C265" s="7" t="s">
        <v>447</v>
      </c>
      <c r="D265" s="17" t="s">
        <v>448</v>
      </c>
      <c r="E265" s="109">
        <f t="shared" si="10"/>
        <v>12</v>
      </c>
      <c r="F265" s="7"/>
      <c r="G265" s="7"/>
      <c r="H265" s="7"/>
      <c r="I265" s="7"/>
      <c r="J265" s="7"/>
      <c r="K265" s="7"/>
      <c r="L265" s="122"/>
      <c r="M265" s="7"/>
      <c r="N265" s="17"/>
      <c r="O265" s="120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6" customHeight="1">
      <c r="A266" s="17" t="s">
        <v>21</v>
      </c>
      <c r="B266" s="7" t="s">
        <v>25</v>
      </c>
      <c r="C266" s="7" t="s">
        <v>184</v>
      </c>
      <c r="D266" s="17" t="s">
        <v>185</v>
      </c>
      <c r="E266" s="109">
        <f t="shared" si="10"/>
        <v>8</v>
      </c>
      <c r="F266" s="7"/>
      <c r="G266" s="7"/>
      <c r="H266" s="7"/>
      <c r="I266" s="7"/>
      <c r="J266" s="7"/>
      <c r="K266" s="7"/>
      <c r="L266" s="122"/>
      <c r="M266" s="7"/>
      <c r="N266" s="17"/>
      <c r="O266" s="120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6" customHeight="1">
      <c r="A267" s="17" t="s">
        <v>21</v>
      </c>
      <c r="B267" s="7" t="s">
        <v>25</v>
      </c>
      <c r="C267" s="7" t="s">
        <v>449</v>
      </c>
      <c r="D267" s="17" t="s">
        <v>309</v>
      </c>
      <c r="E267" s="109">
        <f t="shared" si="10"/>
        <v>7.833333333333333</v>
      </c>
      <c r="F267" s="7"/>
      <c r="G267" s="7"/>
      <c r="H267" s="7"/>
      <c r="I267" s="7"/>
      <c r="J267" s="7"/>
      <c r="K267" s="7"/>
      <c r="L267" s="122"/>
      <c r="M267" s="7"/>
      <c r="N267" s="17"/>
      <c r="O267" s="120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6" customHeight="1">
      <c r="A268" s="17" t="s">
        <v>21</v>
      </c>
      <c r="B268" s="7" t="s">
        <v>25</v>
      </c>
      <c r="C268" s="7" t="s">
        <v>259</v>
      </c>
      <c r="D268" s="17" t="s">
        <v>450</v>
      </c>
      <c r="E268" s="109">
        <f t="shared" si="10"/>
        <v>66.36666666666666</v>
      </c>
      <c r="F268" s="7"/>
      <c r="G268" s="7"/>
      <c r="H268" s="7"/>
      <c r="I268" s="7"/>
      <c r="J268" s="7"/>
      <c r="K268" s="7"/>
      <c r="L268" s="122"/>
      <c r="M268" s="7"/>
      <c r="N268" s="17"/>
      <c r="O268" s="120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6" customHeight="1">
      <c r="A269" s="17" t="s">
        <v>21</v>
      </c>
      <c r="B269" s="7" t="s">
        <v>25</v>
      </c>
      <c r="C269" s="7" t="s">
        <v>451</v>
      </c>
      <c r="D269" s="17" t="s">
        <v>452</v>
      </c>
      <c r="E269" s="109">
        <f t="shared" si="10"/>
        <v>7.3666666666666663</v>
      </c>
      <c r="F269" s="7"/>
      <c r="G269" s="7"/>
      <c r="H269" s="7"/>
      <c r="I269" s="7"/>
      <c r="J269" s="7"/>
      <c r="K269" s="7"/>
      <c r="L269" s="122"/>
      <c r="M269" s="7"/>
      <c r="N269" s="17"/>
      <c r="O269" s="120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6" customHeight="1">
      <c r="A270" s="17" t="s">
        <v>21</v>
      </c>
      <c r="B270" s="7" t="s">
        <v>25</v>
      </c>
      <c r="C270" s="7" t="s">
        <v>193</v>
      </c>
      <c r="D270" s="17" t="s">
        <v>216</v>
      </c>
      <c r="E270" s="109">
        <f t="shared" si="10"/>
        <v>112.16666666666667</v>
      </c>
      <c r="F270" s="7"/>
      <c r="G270" s="7"/>
      <c r="H270" s="7"/>
      <c r="I270" s="7"/>
      <c r="J270" s="7"/>
      <c r="K270" s="7"/>
      <c r="L270" s="122"/>
      <c r="M270" s="7"/>
      <c r="N270" s="17"/>
      <c r="O270" s="120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6" customHeight="1">
      <c r="A271" s="17" t="s">
        <v>21</v>
      </c>
      <c r="B271" s="7" t="s">
        <v>25</v>
      </c>
      <c r="C271" s="7" t="s">
        <v>453</v>
      </c>
      <c r="D271" s="17" t="s">
        <v>454</v>
      </c>
      <c r="E271" s="109">
        <f t="shared" si="10"/>
        <v>18.2</v>
      </c>
      <c r="F271" s="7"/>
      <c r="G271" s="7"/>
      <c r="H271" s="7"/>
      <c r="I271" s="7"/>
      <c r="J271" s="7"/>
      <c r="K271" s="7"/>
      <c r="L271" s="122"/>
      <c r="M271" s="7"/>
      <c r="N271" s="17"/>
      <c r="O271" s="120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6" customHeight="1">
      <c r="A272" s="17" t="s">
        <v>21</v>
      </c>
      <c r="B272" s="7" t="s">
        <v>25</v>
      </c>
      <c r="C272" s="7" t="s">
        <v>455</v>
      </c>
      <c r="D272" s="17" t="s">
        <v>456</v>
      </c>
      <c r="E272" s="109">
        <f t="shared" si="10"/>
        <v>79.966666666666669</v>
      </c>
      <c r="F272" s="7"/>
      <c r="G272" s="7"/>
      <c r="H272" s="7"/>
      <c r="I272" s="7"/>
      <c r="J272" s="7"/>
      <c r="K272" s="7"/>
      <c r="L272" s="122"/>
      <c r="M272" s="7"/>
      <c r="N272" s="17"/>
      <c r="O272" s="120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6" customHeight="1">
      <c r="A273" s="17" t="s">
        <v>21</v>
      </c>
      <c r="B273" s="7" t="s">
        <v>25</v>
      </c>
      <c r="C273" s="7" t="s">
        <v>457</v>
      </c>
      <c r="D273" s="17" t="s">
        <v>458</v>
      </c>
      <c r="E273" s="109">
        <f t="shared" si="10"/>
        <v>2.95</v>
      </c>
      <c r="F273" s="7"/>
      <c r="G273" s="7"/>
      <c r="H273" s="7"/>
      <c r="I273" s="7"/>
      <c r="J273" s="7"/>
      <c r="K273" s="7"/>
      <c r="L273" s="122"/>
      <c r="M273" s="7"/>
      <c r="N273" s="17"/>
      <c r="O273" s="120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6" customHeight="1">
      <c r="A274" s="17" t="s">
        <v>19</v>
      </c>
      <c r="B274" s="7" t="s">
        <v>22</v>
      </c>
      <c r="C274" s="7" t="s">
        <v>184</v>
      </c>
      <c r="D274" s="17" t="s">
        <v>185</v>
      </c>
      <c r="E274" s="109">
        <f t="shared" si="10"/>
        <v>8</v>
      </c>
      <c r="F274" s="7"/>
      <c r="G274" s="7"/>
      <c r="H274" s="7"/>
      <c r="I274" s="7"/>
      <c r="J274" s="7"/>
      <c r="K274" s="7"/>
      <c r="L274" s="122"/>
      <c r="M274" s="7"/>
      <c r="N274" s="17"/>
      <c r="O274" s="120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6" customHeight="1">
      <c r="A275" s="17" t="s">
        <v>19</v>
      </c>
      <c r="B275" s="7" t="s">
        <v>22</v>
      </c>
      <c r="C275" s="7" t="s">
        <v>424</v>
      </c>
      <c r="D275" s="17" t="s">
        <v>459</v>
      </c>
      <c r="E275" s="109">
        <f t="shared" si="10"/>
        <v>62.5</v>
      </c>
      <c r="F275" s="7"/>
      <c r="G275" s="7"/>
      <c r="H275" s="7"/>
      <c r="I275" s="7"/>
      <c r="J275" s="7"/>
      <c r="K275" s="7"/>
      <c r="L275" s="122"/>
      <c r="M275" s="7"/>
      <c r="N275" s="17"/>
      <c r="O275" s="120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6" customHeight="1">
      <c r="A276" s="17" t="s">
        <v>19</v>
      </c>
      <c r="B276" s="7" t="s">
        <v>22</v>
      </c>
      <c r="C276" s="7" t="s">
        <v>426</v>
      </c>
      <c r="D276" s="17" t="s">
        <v>460</v>
      </c>
      <c r="E276" s="109">
        <f t="shared" si="10"/>
        <v>15.416666666666666</v>
      </c>
      <c r="F276" s="7"/>
      <c r="G276" s="7"/>
      <c r="H276" s="7"/>
      <c r="I276" s="7"/>
      <c r="J276" s="7"/>
      <c r="K276" s="7"/>
      <c r="L276" s="122"/>
      <c r="M276" s="7"/>
      <c r="N276" s="17"/>
      <c r="O276" s="120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6" customHeight="1">
      <c r="A277" s="17" t="s">
        <v>19</v>
      </c>
      <c r="B277" s="7" t="s">
        <v>22</v>
      </c>
      <c r="C277" s="7" t="s">
        <v>421</v>
      </c>
      <c r="D277" s="17" t="s">
        <v>461</v>
      </c>
      <c r="E277" s="109">
        <f t="shared" si="10"/>
        <v>19.133333333333333</v>
      </c>
      <c r="F277" s="7"/>
      <c r="G277" s="7"/>
      <c r="H277" s="7"/>
      <c r="I277" s="7"/>
      <c r="J277" s="7"/>
      <c r="K277" s="7"/>
      <c r="L277" s="122"/>
      <c r="M277" s="7"/>
      <c r="N277" s="17"/>
      <c r="O277" s="120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6" customHeight="1">
      <c r="A278" s="17" t="s">
        <v>19</v>
      </c>
      <c r="B278" s="7" t="s">
        <v>22</v>
      </c>
      <c r="C278" s="7" t="s">
        <v>250</v>
      </c>
      <c r="D278" s="17" t="s">
        <v>462</v>
      </c>
      <c r="E278" s="109">
        <f t="shared" si="10"/>
        <v>104.95</v>
      </c>
      <c r="F278" s="7"/>
      <c r="G278" s="7"/>
      <c r="H278" s="7"/>
      <c r="I278" s="7"/>
      <c r="J278" s="7"/>
      <c r="K278" s="7"/>
      <c r="L278" s="122"/>
      <c r="M278" s="7"/>
      <c r="N278" s="17"/>
      <c r="O278" s="120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6" customHeight="1">
      <c r="A279" s="17" t="s">
        <v>19</v>
      </c>
      <c r="B279" s="7" t="s">
        <v>22</v>
      </c>
      <c r="C279" s="7" t="s">
        <v>253</v>
      </c>
      <c r="D279" s="17" t="s">
        <v>463</v>
      </c>
      <c r="E279" s="109">
        <f t="shared" si="10"/>
        <v>48.366666666666667</v>
      </c>
      <c r="F279" s="7"/>
      <c r="G279" s="7"/>
      <c r="H279" s="7"/>
      <c r="I279" s="7"/>
      <c r="J279" s="7"/>
      <c r="K279" s="7"/>
      <c r="L279" s="122"/>
      <c r="M279" s="7"/>
      <c r="N279" s="17"/>
      <c r="O279" s="120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6" customHeight="1">
      <c r="A280" s="17" t="s">
        <v>19</v>
      </c>
      <c r="B280" s="7" t="s">
        <v>22</v>
      </c>
      <c r="C280" s="7" t="s">
        <v>191</v>
      </c>
      <c r="D280" s="17" t="s">
        <v>464</v>
      </c>
      <c r="E280" s="109">
        <f t="shared" si="10"/>
        <v>128.81666666666666</v>
      </c>
      <c r="F280" s="7"/>
      <c r="G280" s="7"/>
      <c r="H280" s="7"/>
      <c r="I280" s="7"/>
      <c r="J280" s="7"/>
      <c r="K280" s="7"/>
      <c r="L280" s="122"/>
      <c r="M280" s="7"/>
      <c r="N280" s="17"/>
      <c r="O280" s="120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6" customHeight="1">
      <c r="A281" s="17" t="s">
        <v>19</v>
      </c>
      <c r="B281" s="7" t="s">
        <v>22</v>
      </c>
      <c r="C281" s="7" t="s">
        <v>429</v>
      </c>
      <c r="D281" s="17" t="s">
        <v>465</v>
      </c>
      <c r="E281" s="109">
        <f t="shared" si="10"/>
        <v>13.55</v>
      </c>
      <c r="F281" s="7"/>
      <c r="G281" s="7"/>
      <c r="H281" s="7"/>
      <c r="I281" s="7"/>
      <c r="J281" s="7"/>
      <c r="K281" s="7"/>
      <c r="L281" s="122"/>
      <c r="M281" s="7"/>
      <c r="N281" s="17"/>
      <c r="O281" s="120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6" customHeight="1">
      <c r="A282" s="17" t="s">
        <v>21</v>
      </c>
      <c r="B282" s="7" t="s">
        <v>27</v>
      </c>
      <c r="C282" s="7" t="s">
        <v>184</v>
      </c>
      <c r="D282" s="17" t="s">
        <v>185</v>
      </c>
      <c r="E282" s="109">
        <f t="shared" si="10"/>
        <v>8</v>
      </c>
      <c r="F282" s="7"/>
      <c r="G282" s="7"/>
      <c r="H282" s="7"/>
      <c r="I282" s="7"/>
      <c r="J282" s="7"/>
      <c r="K282" s="7"/>
      <c r="L282" s="122"/>
      <c r="M282" s="7"/>
      <c r="N282" s="17"/>
      <c r="O282" s="120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6" customHeight="1">
      <c r="A283" s="17" t="s">
        <v>21</v>
      </c>
      <c r="B283" s="7" t="s">
        <v>27</v>
      </c>
      <c r="C283" s="7" t="s">
        <v>193</v>
      </c>
      <c r="D283" s="17" t="s">
        <v>466</v>
      </c>
      <c r="E283" s="109">
        <f t="shared" si="10"/>
        <v>86.13333333333334</v>
      </c>
      <c r="F283" s="7"/>
      <c r="G283" s="7"/>
      <c r="H283" s="7"/>
      <c r="I283" s="7"/>
      <c r="J283" s="7"/>
      <c r="K283" s="7"/>
      <c r="L283" s="122"/>
      <c r="M283" s="7"/>
      <c r="N283" s="17"/>
      <c r="O283" s="120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6" customHeight="1">
      <c r="A284" s="17" t="s">
        <v>21</v>
      </c>
      <c r="B284" s="7" t="s">
        <v>27</v>
      </c>
      <c r="C284" s="7" t="s">
        <v>259</v>
      </c>
      <c r="D284" s="17" t="s">
        <v>467</v>
      </c>
      <c r="E284" s="109">
        <f t="shared" si="10"/>
        <v>92.416666666666671</v>
      </c>
      <c r="F284" s="7"/>
      <c r="G284" s="7"/>
      <c r="H284" s="7"/>
      <c r="I284" s="7"/>
      <c r="J284" s="7"/>
      <c r="K284" s="7"/>
      <c r="L284" s="122"/>
      <c r="M284" s="7"/>
      <c r="N284" s="17"/>
      <c r="O284" s="120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6" customHeight="1">
      <c r="A285" s="17" t="s">
        <v>21</v>
      </c>
      <c r="B285" s="7" t="s">
        <v>27</v>
      </c>
      <c r="C285" s="7" t="s">
        <v>449</v>
      </c>
      <c r="D285" s="17" t="s">
        <v>338</v>
      </c>
      <c r="E285" s="109">
        <f t="shared" si="10"/>
        <v>8.0333333333333332</v>
      </c>
      <c r="F285" s="7"/>
      <c r="G285" s="7"/>
      <c r="H285" s="7"/>
      <c r="I285" s="7"/>
      <c r="J285" s="7"/>
      <c r="K285" s="7"/>
      <c r="L285" s="122"/>
      <c r="M285" s="7"/>
      <c r="N285" s="17"/>
      <c r="O285" s="120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6" customHeight="1">
      <c r="A286" s="17" t="s">
        <v>21</v>
      </c>
      <c r="B286" s="7" t="s">
        <v>27</v>
      </c>
      <c r="C286" s="7" t="s">
        <v>451</v>
      </c>
      <c r="D286" s="17" t="s">
        <v>468</v>
      </c>
      <c r="E286" s="109">
        <f t="shared" si="10"/>
        <v>40.116666666666667</v>
      </c>
      <c r="F286" s="7"/>
      <c r="G286" s="7"/>
      <c r="H286" s="7"/>
      <c r="I286" s="7"/>
      <c r="J286" s="7"/>
      <c r="K286" s="7"/>
      <c r="L286" s="122"/>
      <c r="M286" s="7"/>
      <c r="N286" s="17"/>
      <c r="O286" s="120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6" customHeight="1">
      <c r="A287" s="17" t="s">
        <v>21</v>
      </c>
      <c r="B287" s="7" t="s">
        <v>27</v>
      </c>
      <c r="C287" s="7" t="s">
        <v>453</v>
      </c>
      <c r="D287" s="17" t="s">
        <v>469</v>
      </c>
      <c r="E287" s="109">
        <f t="shared" si="10"/>
        <v>33.516666666666666</v>
      </c>
      <c r="F287" s="7"/>
      <c r="G287" s="7"/>
      <c r="H287" s="7"/>
      <c r="I287" s="7"/>
      <c r="J287" s="7"/>
      <c r="K287" s="7"/>
      <c r="L287" s="122"/>
      <c r="M287" s="7"/>
      <c r="N287" s="17"/>
      <c r="O287" s="120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6" customHeight="1">
      <c r="A288" s="17" t="s">
        <v>21</v>
      </c>
      <c r="B288" s="7" t="s">
        <v>27</v>
      </c>
      <c r="C288" s="7" t="s">
        <v>457</v>
      </c>
      <c r="D288" s="17" t="s">
        <v>470</v>
      </c>
      <c r="E288" s="109">
        <f t="shared" si="10"/>
        <v>4.3833333333333337</v>
      </c>
      <c r="F288" s="7"/>
      <c r="G288" s="7"/>
      <c r="H288" s="7"/>
      <c r="I288" s="7"/>
      <c r="J288" s="7"/>
      <c r="K288" s="7"/>
      <c r="L288" s="122"/>
      <c r="M288" s="7"/>
      <c r="N288" s="17"/>
      <c r="O288" s="120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6" customHeight="1">
      <c r="A289" s="17" t="s">
        <v>21</v>
      </c>
      <c r="B289" s="7" t="s">
        <v>29</v>
      </c>
      <c r="C289" s="7" t="s">
        <v>184</v>
      </c>
      <c r="D289" s="17" t="s">
        <v>185</v>
      </c>
      <c r="E289" s="109">
        <f t="shared" si="10"/>
        <v>8</v>
      </c>
      <c r="F289" s="7"/>
      <c r="G289" s="7"/>
      <c r="H289" s="7"/>
      <c r="I289" s="7"/>
      <c r="J289" s="7"/>
      <c r="K289" s="7"/>
      <c r="L289" s="122"/>
      <c r="M289" s="7"/>
      <c r="N289" s="17"/>
      <c r="O289" s="120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6" customHeight="1">
      <c r="A290" s="17" t="s">
        <v>21</v>
      </c>
      <c r="B290" s="7" t="s">
        <v>29</v>
      </c>
      <c r="C290" s="7" t="s">
        <v>259</v>
      </c>
      <c r="D290" s="17" t="s">
        <v>471</v>
      </c>
      <c r="E290" s="109">
        <f t="shared" si="10"/>
        <v>72.516666666666666</v>
      </c>
      <c r="F290" s="7"/>
      <c r="G290" s="7"/>
      <c r="H290" s="7"/>
      <c r="I290" s="7"/>
      <c r="J290" s="7"/>
      <c r="K290" s="7"/>
      <c r="L290" s="122"/>
      <c r="M290" s="7"/>
      <c r="N290" s="17"/>
      <c r="O290" s="120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6" customHeight="1">
      <c r="A291" s="17" t="s">
        <v>21</v>
      </c>
      <c r="B291" s="7" t="s">
        <v>29</v>
      </c>
      <c r="C291" s="7" t="s">
        <v>193</v>
      </c>
      <c r="D291" s="17" t="s">
        <v>472</v>
      </c>
      <c r="E291" s="109">
        <f t="shared" si="10"/>
        <v>47.516666666666666</v>
      </c>
      <c r="F291" s="7"/>
      <c r="G291" s="7"/>
      <c r="H291" s="7"/>
      <c r="I291" s="7"/>
      <c r="J291" s="7"/>
      <c r="K291" s="7"/>
      <c r="L291" s="122"/>
      <c r="M291" s="7"/>
      <c r="N291" s="17"/>
      <c r="O291" s="120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6" customHeight="1">
      <c r="A292" s="17" t="s">
        <v>21</v>
      </c>
      <c r="B292" s="7" t="s">
        <v>28</v>
      </c>
      <c r="C292" s="7" t="s">
        <v>184</v>
      </c>
      <c r="D292" s="17" t="s">
        <v>185</v>
      </c>
      <c r="E292" s="109">
        <f t="shared" si="10"/>
        <v>8</v>
      </c>
      <c r="F292" s="7"/>
      <c r="G292" s="7"/>
      <c r="H292" s="7"/>
      <c r="I292" s="7"/>
      <c r="J292" s="7"/>
      <c r="K292" s="7"/>
      <c r="L292" s="122"/>
      <c r="M292" s="7"/>
      <c r="N292" s="17"/>
      <c r="O292" s="120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6" customHeight="1">
      <c r="A293" s="17" t="s">
        <v>21</v>
      </c>
      <c r="B293" s="7" t="s">
        <v>28</v>
      </c>
      <c r="C293" s="7" t="s">
        <v>259</v>
      </c>
      <c r="D293" s="17" t="s">
        <v>473</v>
      </c>
      <c r="E293" s="109">
        <f t="shared" si="10"/>
        <v>49.05</v>
      </c>
      <c r="F293" s="7"/>
      <c r="G293" s="7"/>
      <c r="H293" s="7"/>
      <c r="I293" s="7"/>
      <c r="J293" s="7"/>
      <c r="K293" s="7"/>
      <c r="L293" s="122"/>
      <c r="M293" s="7"/>
      <c r="N293" s="17"/>
      <c r="O293" s="120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6" customHeight="1">
      <c r="A294" s="17" t="s">
        <v>21</v>
      </c>
      <c r="B294" s="7" t="s">
        <v>28</v>
      </c>
      <c r="C294" s="7" t="s">
        <v>453</v>
      </c>
      <c r="D294" s="17" t="s">
        <v>474</v>
      </c>
      <c r="E294" s="109">
        <f t="shared" si="10"/>
        <v>32.81666666666667</v>
      </c>
      <c r="F294" s="7"/>
      <c r="G294" s="7"/>
      <c r="H294" s="7"/>
      <c r="I294" s="7"/>
      <c r="J294" s="7"/>
      <c r="K294" s="7"/>
      <c r="L294" s="122"/>
      <c r="M294" s="7"/>
      <c r="N294" s="17"/>
      <c r="O294" s="120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6" customHeight="1">
      <c r="A295" s="17" t="s">
        <v>21</v>
      </c>
      <c r="B295" s="7" t="s">
        <v>28</v>
      </c>
      <c r="C295" s="7" t="s">
        <v>449</v>
      </c>
      <c r="D295" s="17" t="s">
        <v>475</v>
      </c>
      <c r="E295" s="109">
        <f t="shared" si="10"/>
        <v>39.583333333333336</v>
      </c>
      <c r="F295" s="7"/>
      <c r="G295" s="7"/>
      <c r="H295" s="7"/>
      <c r="I295" s="7"/>
      <c r="J295" s="7"/>
      <c r="K295" s="7"/>
      <c r="L295" s="122"/>
      <c r="M295" s="7"/>
      <c r="N295" s="17"/>
      <c r="O295" s="120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6" customHeight="1">
      <c r="A296" s="17" t="s">
        <v>21</v>
      </c>
      <c r="B296" s="7" t="s">
        <v>28</v>
      </c>
      <c r="C296" s="7" t="s">
        <v>193</v>
      </c>
      <c r="D296" s="17" t="s">
        <v>476</v>
      </c>
      <c r="E296" s="109">
        <f t="shared" si="10"/>
        <v>79.11666666666666</v>
      </c>
      <c r="F296" s="7"/>
      <c r="G296" s="7"/>
      <c r="H296" s="7"/>
      <c r="I296" s="7"/>
      <c r="J296" s="7"/>
      <c r="K296" s="7"/>
      <c r="L296" s="122"/>
      <c r="M296" s="7"/>
      <c r="N296" s="17"/>
      <c r="O296" s="120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6" customHeight="1">
      <c r="A297" s="17" t="s">
        <v>21</v>
      </c>
      <c r="B297" s="7" t="s">
        <v>28</v>
      </c>
      <c r="C297" s="7" t="s">
        <v>451</v>
      </c>
      <c r="D297" s="17" t="s">
        <v>477</v>
      </c>
      <c r="E297" s="109">
        <f t="shared" si="10"/>
        <v>55.766666666666666</v>
      </c>
      <c r="F297" s="7"/>
      <c r="G297" s="7"/>
      <c r="H297" s="7"/>
      <c r="I297" s="7"/>
      <c r="J297" s="7"/>
      <c r="K297" s="7"/>
      <c r="L297" s="122"/>
      <c r="M297" s="7"/>
      <c r="N297" s="17"/>
      <c r="O297" s="120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6" customHeight="1">
      <c r="A298" s="17" t="s">
        <v>21</v>
      </c>
      <c r="B298" s="7" t="s">
        <v>26</v>
      </c>
      <c r="C298" s="7" t="s">
        <v>184</v>
      </c>
      <c r="D298" s="17" t="s">
        <v>185</v>
      </c>
      <c r="E298" s="109">
        <f t="shared" si="10"/>
        <v>8</v>
      </c>
      <c r="F298" s="7"/>
      <c r="G298" s="7"/>
      <c r="H298" s="7"/>
      <c r="I298" s="7"/>
      <c r="J298" s="7"/>
      <c r="K298" s="7"/>
      <c r="L298" s="122"/>
      <c r="M298" s="7"/>
      <c r="N298" s="17"/>
      <c r="O298" s="120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6" customHeight="1">
      <c r="A299" s="17" t="s">
        <v>21</v>
      </c>
      <c r="B299" s="7" t="s">
        <v>26</v>
      </c>
      <c r="C299" s="7" t="s">
        <v>259</v>
      </c>
      <c r="D299" s="17" t="s">
        <v>478</v>
      </c>
      <c r="E299" s="109">
        <f t="shared" si="10"/>
        <v>40</v>
      </c>
      <c r="F299" s="7"/>
      <c r="G299" s="7"/>
      <c r="H299" s="7"/>
      <c r="I299" s="7"/>
      <c r="J299" s="7"/>
      <c r="K299" s="7"/>
      <c r="L299" s="122"/>
      <c r="M299" s="7"/>
      <c r="N299" s="17"/>
      <c r="O299" s="120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6" customHeight="1">
      <c r="A300" s="17" t="s">
        <v>21</v>
      </c>
      <c r="B300" s="7" t="s">
        <v>26</v>
      </c>
      <c r="C300" s="7" t="s">
        <v>449</v>
      </c>
      <c r="D300" s="17" t="s">
        <v>479</v>
      </c>
      <c r="E300" s="109">
        <f t="shared" si="10"/>
        <v>189.26666666666668</v>
      </c>
      <c r="F300" s="7"/>
      <c r="G300" s="7"/>
      <c r="H300" s="7"/>
      <c r="I300" s="7"/>
      <c r="J300" s="7"/>
      <c r="K300" s="7"/>
      <c r="L300" s="122"/>
      <c r="M300" s="7"/>
      <c r="N300" s="17"/>
      <c r="O300" s="120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6" customHeight="1">
      <c r="A301" s="17" t="s">
        <v>21</v>
      </c>
      <c r="B301" s="7" t="s">
        <v>26</v>
      </c>
      <c r="C301" s="7" t="s">
        <v>451</v>
      </c>
      <c r="D301" s="17" t="s">
        <v>480</v>
      </c>
      <c r="E301" s="109">
        <f t="shared" si="10"/>
        <v>21.45</v>
      </c>
      <c r="F301" s="7"/>
      <c r="G301" s="7"/>
      <c r="H301" s="7"/>
      <c r="I301" s="7"/>
      <c r="J301" s="7"/>
      <c r="K301" s="7"/>
      <c r="L301" s="122"/>
      <c r="M301" s="7"/>
      <c r="N301" s="17"/>
      <c r="O301" s="120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6" customHeight="1">
      <c r="A302" s="17" t="s">
        <v>21</v>
      </c>
      <c r="B302" s="7" t="s">
        <v>26</v>
      </c>
      <c r="C302" s="7" t="s">
        <v>453</v>
      </c>
      <c r="D302" s="17" t="s">
        <v>481</v>
      </c>
      <c r="E302" s="109">
        <f t="shared" si="10"/>
        <v>5.7833333333333332</v>
      </c>
      <c r="F302" s="7"/>
      <c r="G302" s="7"/>
      <c r="H302" s="7"/>
      <c r="I302" s="7"/>
      <c r="J302" s="7"/>
      <c r="K302" s="7"/>
      <c r="L302" s="122"/>
      <c r="M302" s="7"/>
      <c r="N302" s="17"/>
      <c r="O302" s="120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6" customHeight="1">
      <c r="A303" s="17" t="s">
        <v>21</v>
      </c>
      <c r="B303" s="7" t="s">
        <v>26</v>
      </c>
      <c r="C303" s="7" t="s">
        <v>193</v>
      </c>
      <c r="D303" s="17" t="s">
        <v>482</v>
      </c>
      <c r="E303" s="109">
        <f t="shared" si="10"/>
        <v>3</v>
      </c>
      <c r="F303" s="7"/>
      <c r="G303" s="7"/>
      <c r="H303" s="7"/>
      <c r="I303" s="7"/>
      <c r="J303" s="7"/>
      <c r="K303" s="7"/>
      <c r="L303" s="122"/>
      <c r="M303" s="7"/>
      <c r="N303" s="17"/>
      <c r="O303" s="120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6" customHeight="1">
      <c r="A304" s="17"/>
      <c r="B304" s="7"/>
      <c r="C304" s="7"/>
      <c r="D304" s="17"/>
      <c r="E304" s="109"/>
      <c r="F304" s="7"/>
      <c r="G304" s="7"/>
      <c r="H304" s="7"/>
      <c r="I304" s="7"/>
      <c r="J304" s="7"/>
      <c r="K304" s="7"/>
      <c r="L304" s="122"/>
      <c r="M304" s="7"/>
      <c r="N304" s="17"/>
      <c r="O304" s="120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6" customHeight="1">
      <c r="A305" s="17"/>
      <c r="B305" s="7"/>
      <c r="C305" s="7"/>
      <c r="D305" s="17"/>
      <c r="E305" s="109"/>
      <c r="F305" s="7"/>
      <c r="G305" s="7"/>
      <c r="H305" s="7"/>
      <c r="I305" s="7"/>
      <c r="J305" s="7"/>
      <c r="K305" s="7"/>
      <c r="L305" s="122"/>
      <c r="M305" s="7"/>
      <c r="N305" s="17"/>
      <c r="O305" s="120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6" customHeight="1">
      <c r="A306" s="17"/>
      <c r="B306" s="7"/>
      <c r="C306" s="7"/>
      <c r="D306" s="17"/>
      <c r="E306" s="109"/>
      <c r="F306" s="7"/>
      <c r="G306" s="7"/>
      <c r="H306" s="7"/>
      <c r="I306" s="7"/>
      <c r="J306" s="7"/>
      <c r="K306" s="7"/>
      <c r="L306" s="122"/>
      <c r="M306" s="7"/>
      <c r="N306" s="17"/>
      <c r="O306" s="120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6" customHeight="1">
      <c r="A307" s="17"/>
      <c r="B307" s="7"/>
      <c r="C307" s="7"/>
      <c r="D307" s="17"/>
      <c r="E307" s="109"/>
      <c r="F307" s="7"/>
      <c r="G307" s="7"/>
      <c r="H307" s="7"/>
      <c r="I307" s="7"/>
      <c r="J307" s="7"/>
      <c r="K307" s="7"/>
      <c r="L307" s="122"/>
      <c r="M307" s="7"/>
      <c r="N307" s="17"/>
      <c r="O307" s="120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6" customHeight="1">
      <c r="A308" s="17"/>
      <c r="B308" s="7"/>
      <c r="C308" s="7"/>
      <c r="D308" s="17"/>
      <c r="E308" s="109"/>
      <c r="F308" s="7"/>
      <c r="G308" s="7"/>
      <c r="H308" s="7"/>
      <c r="I308" s="7"/>
      <c r="J308" s="7"/>
      <c r="K308" s="7"/>
      <c r="L308" s="122"/>
      <c r="M308" s="7"/>
      <c r="N308" s="17"/>
      <c r="O308" s="120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6" customHeight="1">
      <c r="A309" s="17"/>
      <c r="B309" s="7"/>
      <c r="C309" s="7"/>
      <c r="D309" s="17"/>
      <c r="E309" s="109"/>
      <c r="F309" s="7"/>
      <c r="G309" s="7"/>
      <c r="H309" s="7"/>
      <c r="I309" s="7"/>
      <c r="J309" s="7"/>
      <c r="K309" s="7"/>
      <c r="L309" s="122"/>
      <c r="M309" s="7"/>
      <c r="N309" s="17"/>
      <c r="O309" s="120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6" customHeight="1">
      <c r="A310" s="17"/>
      <c r="B310" s="7"/>
      <c r="C310" s="7"/>
      <c r="D310" s="17"/>
      <c r="E310" s="109"/>
      <c r="F310" s="7"/>
      <c r="G310" s="7"/>
      <c r="H310" s="7"/>
      <c r="I310" s="7"/>
      <c r="J310" s="7"/>
      <c r="K310" s="7"/>
      <c r="L310" s="122"/>
      <c r="M310" s="7"/>
      <c r="N310" s="17"/>
      <c r="O310" s="120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6" customHeight="1">
      <c r="A311" s="17"/>
      <c r="B311" s="7"/>
      <c r="C311" s="7"/>
      <c r="D311" s="17"/>
      <c r="E311" s="109"/>
      <c r="F311" s="7"/>
      <c r="G311" s="7"/>
      <c r="H311" s="7"/>
      <c r="I311" s="7"/>
      <c r="J311" s="7"/>
      <c r="K311" s="7"/>
      <c r="L311" s="122"/>
      <c r="M311" s="7"/>
      <c r="N311" s="17"/>
      <c r="O311" s="120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6" customHeight="1">
      <c r="A312" s="17"/>
      <c r="B312" s="7"/>
      <c r="C312" s="7"/>
      <c r="D312" s="17"/>
      <c r="E312" s="109"/>
      <c r="F312" s="7"/>
      <c r="G312" s="7"/>
      <c r="H312" s="7"/>
      <c r="I312" s="7"/>
      <c r="J312" s="7"/>
      <c r="K312" s="7"/>
      <c r="L312" s="122"/>
      <c r="M312" s="7"/>
      <c r="N312" s="17"/>
      <c r="O312" s="120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6" customHeight="1">
      <c r="A313" s="17"/>
      <c r="B313" s="7"/>
      <c r="C313" s="7"/>
      <c r="D313" s="17"/>
      <c r="E313" s="109"/>
      <c r="F313" s="7"/>
      <c r="G313" s="7"/>
      <c r="H313" s="7"/>
      <c r="I313" s="7"/>
      <c r="J313" s="7"/>
      <c r="K313" s="7"/>
      <c r="L313" s="122"/>
      <c r="M313" s="7"/>
      <c r="N313" s="17"/>
      <c r="O313" s="120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6" customHeight="1">
      <c r="A314" s="17"/>
      <c r="B314" s="7"/>
      <c r="C314" s="7"/>
      <c r="D314" s="17"/>
      <c r="E314" s="109"/>
      <c r="F314" s="7"/>
      <c r="G314" s="7"/>
      <c r="H314" s="7"/>
      <c r="I314" s="7"/>
      <c r="J314" s="7"/>
      <c r="K314" s="7"/>
      <c r="L314" s="122"/>
      <c r="M314" s="7"/>
      <c r="N314" s="17"/>
      <c r="O314" s="120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6" customHeight="1">
      <c r="A315" s="17"/>
      <c r="B315" s="7"/>
      <c r="C315" s="7"/>
      <c r="D315" s="17"/>
      <c r="E315" s="109"/>
      <c r="F315" s="7"/>
      <c r="G315" s="7"/>
      <c r="H315" s="7"/>
      <c r="I315" s="7"/>
      <c r="J315" s="7"/>
      <c r="K315" s="7"/>
      <c r="L315" s="122"/>
      <c r="M315" s="7"/>
      <c r="N315" s="17"/>
      <c r="O315" s="120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6" customHeight="1">
      <c r="A316" s="17"/>
      <c r="B316" s="7"/>
      <c r="C316" s="7"/>
      <c r="D316" s="17"/>
      <c r="E316" s="109"/>
      <c r="F316" s="7"/>
      <c r="G316" s="7"/>
      <c r="H316" s="7"/>
      <c r="I316" s="7"/>
      <c r="J316" s="7"/>
      <c r="K316" s="7"/>
      <c r="L316" s="122"/>
      <c r="M316" s="7"/>
      <c r="N316" s="17"/>
      <c r="O316" s="120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6" customHeight="1">
      <c r="A317" s="17"/>
      <c r="B317" s="7"/>
      <c r="C317" s="7"/>
      <c r="D317" s="17"/>
      <c r="E317" s="109"/>
      <c r="F317" s="7"/>
      <c r="G317" s="7"/>
      <c r="H317" s="7"/>
      <c r="I317" s="7"/>
      <c r="J317" s="7"/>
      <c r="K317" s="7"/>
      <c r="L317" s="122"/>
      <c r="M317" s="7"/>
      <c r="N317" s="17"/>
      <c r="O317" s="120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6" customHeight="1">
      <c r="A318" s="17"/>
      <c r="B318" s="7"/>
      <c r="C318" s="7"/>
      <c r="D318" s="17"/>
      <c r="E318" s="109"/>
      <c r="F318" s="7"/>
      <c r="G318" s="7"/>
      <c r="H318" s="7"/>
      <c r="I318" s="7"/>
      <c r="J318" s="7"/>
      <c r="K318" s="7"/>
      <c r="L318" s="122"/>
      <c r="M318" s="7"/>
      <c r="N318" s="17"/>
      <c r="O318" s="120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6" customHeight="1">
      <c r="A319" s="17"/>
      <c r="B319" s="7"/>
      <c r="C319" s="7"/>
      <c r="D319" s="17"/>
      <c r="E319" s="109"/>
      <c r="F319" s="7"/>
      <c r="G319" s="7"/>
      <c r="H319" s="7"/>
      <c r="I319" s="7"/>
      <c r="J319" s="7"/>
      <c r="K319" s="7"/>
      <c r="L319" s="122"/>
      <c r="M319" s="7"/>
      <c r="N319" s="17"/>
      <c r="O319" s="120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6" customHeight="1">
      <c r="A320" s="17"/>
      <c r="B320" s="7"/>
      <c r="C320" s="7"/>
      <c r="D320" s="17"/>
      <c r="E320" s="109"/>
      <c r="F320" s="7"/>
      <c r="G320" s="7"/>
      <c r="H320" s="7"/>
      <c r="I320" s="7"/>
      <c r="J320" s="7"/>
      <c r="K320" s="7"/>
      <c r="L320" s="122"/>
      <c r="M320" s="7"/>
      <c r="N320" s="17"/>
      <c r="O320" s="120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6" customHeight="1">
      <c r="A321" s="17"/>
      <c r="B321" s="7"/>
      <c r="C321" s="7"/>
      <c r="D321" s="17"/>
      <c r="E321" s="109"/>
      <c r="F321" s="7"/>
      <c r="G321" s="7"/>
      <c r="H321" s="7"/>
      <c r="I321" s="7"/>
      <c r="J321" s="7"/>
      <c r="K321" s="7"/>
      <c r="L321" s="122"/>
      <c r="M321" s="7"/>
      <c r="N321" s="17"/>
      <c r="O321" s="120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6" customHeight="1">
      <c r="A322" s="17"/>
      <c r="B322" s="7"/>
      <c r="C322" s="7"/>
      <c r="D322" s="17"/>
      <c r="E322" s="109"/>
      <c r="F322" s="7"/>
      <c r="G322" s="7"/>
      <c r="H322" s="7"/>
      <c r="I322" s="7"/>
      <c r="J322" s="7"/>
      <c r="K322" s="7"/>
      <c r="L322" s="122"/>
      <c r="M322" s="7"/>
      <c r="N322" s="17"/>
      <c r="O322" s="120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6" customHeight="1">
      <c r="A323" s="17"/>
      <c r="B323" s="7"/>
      <c r="C323" s="7"/>
      <c r="D323" s="17"/>
      <c r="E323" s="109"/>
      <c r="F323" s="7"/>
      <c r="G323" s="7"/>
      <c r="H323" s="7"/>
      <c r="I323" s="7"/>
      <c r="J323" s="7"/>
      <c r="K323" s="7"/>
      <c r="L323" s="122"/>
      <c r="M323" s="7"/>
      <c r="N323" s="17"/>
      <c r="O323" s="120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6" customHeight="1">
      <c r="A324" s="17"/>
      <c r="B324" s="7"/>
      <c r="C324" s="7"/>
      <c r="D324" s="17"/>
      <c r="E324" s="109"/>
      <c r="F324" s="7"/>
      <c r="G324" s="7"/>
      <c r="H324" s="7"/>
      <c r="I324" s="7"/>
      <c r="J324" s="7"/>
      <c r="K324" s="7"/>
      <c r="L324" s="122"/>
      <c r="M324" s="7"/>
      <c r="N324" s="17"/>
      <c r="O324" s="120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6" customHeight="1">
      <c r="A325" s="17"/>
      <c r="B325" s="7"/>
      <c r="C325" s="7"/>
      <c r="D325" s="17"/>
      <c r="E325" s="109"/>
      <c r="F325" s="7"/>
      <c r="G325" s="7"/>
      <c r="H325" s="7"/>
      <c r="I325" s="7"/>
      <c r="J325" s="7"/>
      <c r="K325" s="7"/>
      <c r="L325" s="122"/>
      <c r="M325" s="7"/>
      <c r="N325" s="17"/>
      <c r="O325" s="120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6" customHeight="1">
      <c r="A326" s="17"/>
      <c r="B326" s="7"/>
      <c r="C326" s="7"/>
      <c r="D326" s="17"/>
      <c r="E326" s="109"/>
      <c r="F326" s="7"/>
      <c r="G326" s="7"/>
      <c r="H326" s="7"/>
      <c r="I326" s="7"/>
      <c r="J326" s="7"/>
      <c r="K326" s="7"/>
      <c r="L326" s="122"/>
      <c r="M326" s="7"/>
      <c r="N326" s="17"/>
      <c r="O326" s="120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6" customHeight="1">
      <c r="A327" s="17"/>
      <c r="B327" s="7"/>
      <c r="C327" s="7"/>
      <c r="D327" s="17"/>
      <c r="E327" s="109"/>
      <c r="F327" s="7"/>
      <c r="G327" s="7"/>
      <c r="H327" s="7"/>
      <c r="I327" s="7"/>
      <c r="J327" s="7"/>
      <c r="K327" s="7"/>
      <c r="L327" s="122"/>
      <c r="M327" s="7"/>
      <c r="N327" s="17"/>
      <c r="O327" s="120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6" customHeight="1">
      <c r="A328" s="17"/>
      <c r="B328" s="7"/>
      <c r="C328" s="7"/>
      <c r="D328" s="17"/>
      <c r="E328" s="109"/>
      <c r="F328" s="7"/>
      <c r="G328" s="7"/>
      <c r="H328" s="7"/>
      <c r="I328" s="7"/>
      <c r="J328" s="7"/>
      <c r="K328" s="7"/>
      <c r="L328" s="122"/>
      <c r="M328" s="7"/>
      <c r="N328" s="17"/>
      <c r="O328" s="120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6" customHeight="1">
      <c r="A329" s="17"/>
      <c r="B329" s="7"/>
      <c r="C329" s="7"/>
      <c r="D329" s="17"/>
      <c r="E329" s="109"/>
      <c r="F329" s="7"/>
      <c r="G329" s="7"/>
      <c r="H329" s="7"/>
      <c r="I329" s="7"/>
      <c r="J329" s="7"/>
      <c r="K329" s="7"/>
      <c r="L329" s="122"/>
      <c r="M329" s="7"/>
      <c r="N329" s="17"/>
      <c r="O329" s="120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6" customHeight="1">
      <c r="A330" s="17"/>
      <c r="B330" s="7"/>
      <c r="C330" s="7"/>
      <c r="D330" s="17"/>
      <c r="E330" s="109"/>
      <c r="F330" s="7"/>
      <c r="G330" s="7"/>
      <c r="H330" s="7"/>
      <c r="I330" s="7"/>
      <c r="J330" s="7"/>
      <c r="K330" s="7"/>
      <c r="L330" s="122"/>
      <c r="M330" s="7"/>
      <c r="N330" s="17"/>
      <c r="O330" s="120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6" customHeight="1">
      <c r="A331" s="17"/>
      <c r="B331" s="7"/>
      <c r="C331" s="7"/>
      <c r="D331" s="17"/>
      <c r="E331" s="109"/>
      <c r="F331" s="7"/>
      <c r="G331" s="7"/>
      <c r="H331" s="7"/>
      <c r="I331" s="7"/>
      <c r="J331" s="7"/>
      <c r="K331" s="7"/>
      <c r="L331" s="122"/>
      <c r="M331" s="7"/>
      <c r="N331" s="17"/>
      <c r="O331" s="120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6" customHeight="1">
      <c r="A332" s="17"/>
      <c r="B332" s="7"/>
      <c r="C332" s="7"/>
      <c r="D332" s="17"/>
      <c r="E332" s="109"/>
      <c r="F332" s="7"/>
      <c r="G332" s="7"/>
      <c r="H332" s="7"/>
      <c r="I332" s="7"/>
      <c r="J332" s="7"/>
      <c r="K332" s="7"/>
      <c r="L332" s="122"/>
      <c r="M332" s="7"/>
      <c r="N332" s="17"/>
      <c r="O332" s="120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6" customHeight="1">
      <c r="A333" s="17"/>
      <c r="B333" s="7"/>
      <c r="C333" s="7"/>
      <c r="D333" s="17"/>
      <c r="E333" s="109"/>
      <c r="F333" s="7"/>
      <c r="G333" s="7"/>
      <c r="H333" s="7"/>
      <c r="I333" s="7"/>
      <c r="J333" s="7"/>
      <c r="K333" s="7"/>
      <c r="L333" s="122"/>
      <c r="M333" s="7"/>
      <c r="N333" s="17"/>
      <c r="O333" s="120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6" customHeight="1">
      <c r="A334" s="17"/>
      <c r="B334" s="7"/>
      <c r="C334" s="7"/>
      <c r="D334" s="17"/>
      <c r="E334" s="109"/>
      <c r="F334" s="7"/>
      <c r="G334" s="7"/>
      <c r="H334" s="7"/>
      <c r="I334" s="7"/>
      <c r="J334" s="7"/>
      <c r="K334" s="7"/>
      <c r="L334" s="122"/>
      <c r="M334" s="7"/>
      <c r="N334" s="17"/>
      <c r="O334" s="120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6" customHeight="1">
      <c r="A335" s="17"/>
      <c r="B335" s="7"/>
      <c r="C335" s="7"/>
      <c r="D335" s="17"/>
      <c r="E335" s="109"/>
      <c r="F335" s="7"/>
      <c r="G335" s="7"/>
      <c r="H335" s="7"/>
      <c r="I335" s="7"/>
      <c r="J335" s="7"/>
      <c r="K335" s="7"/>
      <c r="L335" s="122"/>
      <c r="M335" s="7"/>
      <c r="N335" s="17"/>
      <c r="O335" s="120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6" customHeight="1">
      <c r="A336" s="17"/>
      <c r="B336" s="7"/>
      <c r="C336" s="7"/>
      <c r="D336" s="17"/>
      <c r="E336" s="109"/>
      <c r="F336" s="7"/>
      <c r="G336" s="7"/>
      <c r="H336" s="7"/>
      <c r="I336" s="7"/>
      <c r="J336" s="7"/>
      <c r="K336" s="7"/>
      <c r="L336" s="122"/>
      <c r="M336" s="7"/>
      <c r="N336" s="17"/>
      <c r="O336" s="120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6" customHeight="1">
      <c r="A337" s="17"/>
      <c r="B337" s="7"/>
      <c r="C337" s="7"/>
      <c r="D337" s="17"/>
      <c r="E337" s="109"/>
      <c r="F337" s="7"/>
      <c r="G337" s="7"/>
      <c r="H337" s="7"/>
      <c r="I337" s="7"/>
      <c r="J337" s="7"/>
      <c r="K337" s="7"/>
      <c r="L337" s="122"/>
      <c r="M337" s="7"/>
      <c r="N337" s="17"/>
      <c r="O337" s="120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6" customHeight="1">
      <c r="A338" s="17"/>
      <c r="B338" s="7"/>
      <c r="C338" s="7"/>
      <c r="D338" s="17"/>
      <c r="E338" s="109"/>
      <c r="F338" s="7"/>
      <c r="G338" s="7"/>
      <c r="H338" s="7"/>
      <c r="I338" s="7"/>
      <c r="J338" s="7"/>
      <c r="K338" s="7"/>
      <c r="L338" s="122"/>
      <c r="M338" s="7"/>
      <c r="N338" s="17"/>
      <c r="O338" s="120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6" customHeight="1">
      <c r="A339" s="17"/>
      <c r="B339" s="7"/>
      <c r="C339" s="7"/>
      <c r="D339" s="17"/>
      <c r="E339" s="109"/>
      <c r="F339" s="7"/>
      <c r="G339" s="7"/>
      <c r="H339" s="7"/>
      <c r="I339" s="7"/>
      <c r="J339" s="7"/>
      <c r="K339" s="7"/>
      <c r="L339" s="122"/>
      <c r="M339" s="7"/>
      <c r="N339" s="17"/>
      <c r="O339" s="120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6" customHeight="1">
      <c r="A340" s="17"/>
      <c r="B340" s="7"/>
      <c r="C340" s="7"/>
      <c r="D340" s="17"/>
      <c r="E340" s="109"/>
      <c r="F340" s="7"/>
      <c r="G340" s="7"/>
      <c r="H340" s="7"/>
      <c r="I340" s="7"/>
      <c r="J340" s="7"/>
      <c r="K340" s="7"/>
      <c r="L340" s="122"/>
      <c r="M340" s="7"/>
      <c r="N340" s="17"/>
      <c r="O340" s="120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6" customHeight="1">
      <c r="A341" s="17"/>
      <c r="B341" s="7"/>
      <c r="C341" s="7"/>
      <c r="D341" s="17"/>
      <c r="E341" s="109"/>
      <c r="F341" s="7"/>
      <c r="G341" s="7"/>
      <c r="H341" s="7"/>
      <c r="I341" s="7"/>
      <c r="J341" s="7"/>
      <c r="K341" s="7"/>
      <c r="L341" s="122"/>
      <c r="M341" s="7"/>
      <c r="N341" s="17"/>
      <c r="O341" s="120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6" customHeight="1">
      <c r="A342" s="17"/>
      <c r="B342" s="7"/>
      <c r="C342" s="7"/>
      <c r="D342" s="17"/>
      <c r="E342" s="109"/>
      <c r="F342" s="7"/>
      <c r="G342" s="7"/>
      <c r="H342" s="7"/>
      <c r="I342" s="7"/>
      <c r="J342" s="7"/>
      <c r="K342" s="7"/>
      <c r="L342" s="122"/>
      <c r="M342" s="7"/>
      <c r="N342" s="17"/>
      <c r="O342" s="120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6" customHeight="1">
      <c r="A343" s="17"/>
      <c r="B343" s="7"/>
      <c r="C343" s="7"/>
      <c r="D343" s="17"/>
      <c r="E343" s="109"/>
      <c r="F343" s="7"/>
      <c r="G343" s="7"/>
      <c r="H343" s="7"/>
      <c r="I343" s="7"/>
      <c r="J343" s="7"/>
      <c r="K343" s="7"/>
      <c r="L343" s="122"/>
      <c r="M343" s="7"/>
      <c r="N343" s="17"/>
      <c r="O343" s="120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6" customHeight="1">
      <c r="A344" s="17"/>
      <c r="B344" s="7"/>
      <c r="C344" s="7"/>
      <c r="D344" s="17"/>
      <c r="E344" s="109"/>
      <c r="F344" s="7"/>
      <c r="G344" s="7"/>
      <c r="H344" s="7"/>
      <c r="I344" s="7"/>
      <c r="J344" s="7"/>
      <c r="K344" s="7"/>
      <c r="L344" s="122"/>
      <c r="M344" s="7"/>
      <c r="N344" s="17"/>
      <c r="O344" s="120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6" customHeight="1">
      <c r="A345" s="17"/>
      <c r="B345" s="7"/>
      <c r="C345" s="7"/>
      <c r="D345" s="17"/>
      <c r="E345" s="109"/>
      <c r="F345" s="7"/>
      <c r="G345" s="7"/>
      <c r="H345" s="7"/>
      <c r="I345" s="7"/>
      <c r="J345" s="7"/>
      <c r="K345" s="7"/>
      <c r="L345" s="122"/>
      <c r="M345" s="7"/>
      <c r="N345" s="17"/>
      <c r="O345" s="120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6" customHeight="1">
      <c r="A346" s="17"/>
      <c r="B346" s="7"/>
      <c r="C346" s="7"/>
      <c r="D346" s="17"/>
      <c r="E346" s="109"/>
      <c r="F346" s="7"/>
      <c r="G346" s="7"/>
      <c r="H346" s="7"/>
      <c r="I346" s="7"/>
      <c r="J346" s="7"/>
      <c r="K346" s="7"/>
      <c r="L346" s="122"/>
      <c r="M346" s="7"/>
      <c r="N346" s="17"/>
      <c r="O346" s="120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6" customHeight="1">
      <c r="A347" s="17"/>
      <c r="B347" s="7"/>
      <c r="C347" s="7"/>
      <c r="D347" s="17"/>
      <c r="E347" s="109"/>
      <c r="F347" s="7"/>
      <c r="G347" s="7"/>
      <c r="H347" s="7"/>
      <c r="I347" s="7"/>
      <c r="J347" s="7"/>
      <c r="K347" s="7"/>
      <c r="L347" s="122"/>
      <c r="M347" s="7"/>
      <c r="N347" s="17"/>
      <c r="O347" s="120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6" customHeight="1">
      <c r="A348" s="17"/>
      <c r="B348" s="7"/>
      <c r="C348" s="7"/>
      <c r="D348" s="17"/>
      <c r="E348" s="109"/>
      <c r="F348" s="7"/>
      <c r="G348" s="7"/>
      <c r="H348" s="7"/>
      <c r="I348" s="7"/>
      <c r="J348" s="7"/>
      <c r="K348" s="7"/>
      <c r="L348" s="122"/>
      <c r="M348" s="7"/>
      <c r="N348" s="17"/>
      <c r="O348" s="120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6" customHeight="1">
      <c r="A349" s="17"/>
      <c r="B349" s="7"/>
      <c r="C349" s="7"/>
      <c r="D349" s="17"/>
      <c r="E349" s="109"/>
      <c r="F349" s="7"/>
      <c r="G349" s="7"/>
      <c r="H349" s="7"/>
      <c r="I349" s="7"/>
      <c r="J349" s="7"/>
      <c r="K349" s="7"/>
      <c r="L349" s="122"/>
      <c r="M349" s="7"/>
      <c r="N349" s="17"/>
      <c r="O349" s="120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6" customHeight="1">
      <c r="A350" s="17"/>
      <c r="B350" s="7"/>
      <c r="C350" s="7"/>
      <c r="D350" s="17"/>
      <c r="E350" s="109"/>
      <c r="F350" s="7"/>
      <c r="G350" s="7"/>
      <c r="H350" s="7"/>
      <c r="I350" s="7"/>
      <c r="J350" s="7"/>
      <c r="K350" s="7"/>
      <c r="L350" s="122"/>
      <c r="M350" s="7"/>
      <c r="N350" s="17"/>
      <c r="O350" s="120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6" customHeight="1">
      <c r="A351" s="17"/>
      <c r="B351" s="7"/>
      <c r="C351" s="7"/>
      <c r="D351" s="17"/>
      <c r="E351" s="109"/>
      <c r="F351" s="7"/>
      <c r="G351" s="7"/>
      <c r="H351" s="7"/>
      <c r="I351" s="7"/>
      <c r="J351" s="7"/>
      <c r="K351" s="7"/>
      <c r="L351" s="122"/>
      <c r="M351" s="7"/>
      <c r="N351" s="17"/>
      <c r="O351" s="120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6" customHeight="1">
      <c r="A352" s="17"/>
      <c r="B352" s="7"/>
      <c r="C352" s="7"/>
      <c r="D352" s="17"/>
      <c r="E352" s="109"/>
      <c r="F352" s="7"/>
      <c r="G352" s="7"/>
      <c r="H352" s="7"/>
      <c r="I352" s="7"/>
      <c r="J352" s="7"/>
      <c r="K352" s="7"/>
      <c r="L352" s="122"/>
      <c r="M352" s="7"/>
      <c r="N352" s="17"/>
      <c r="O352" s="120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6" customHeight="1">
      <c r="A353" s="17"/>
      <c r="B353" s="7"/>
      <c r="C353" s="7"/>
      <c r="D353" s="17"/>
      <c r="E353" s="109"/>
      <c r="F353" s="7"/>
      <c r="G353" s="7"/>
      <c r="H353" s="7"/>
      <c r="I353" s="7"/>
      <c r="J353" s="7"/>
      <c r="K353" s="7"/>
      <c r="L353" s="122"/>
      <c r="M353" s="7"/>
      <c r="N353" s="17"/>
      <c r="O353" s="120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6" customHeight="1">
      <c r="A354" s="17"/>
      <c r="B354" s="7"/>
      <c r="C354" s="7"/>
      <c r="D354" s="17"/>
      <c r="E354" s="109"/>
      <c r="F354" s="7"/>
      <c r="G354" s="7"/>
      <c r="H354" s="7"/>
      <c r="I354" s="7"/>
      <c r="J354" s="7"/>
      <c r="K354" s="7"/>
      <c r="L354" s="122"/>
      <c r="M354" s="7"/>
      <c r="N354" s="17"/>
      <c r="O354" s="120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6" customHeight="1">
      <c r="A355" s="17"/>
      <c r="B355" s="7"/>
      <c r="C355" s="7"/>
      <c r="D355" s="17"/>
      <c r="E355" s="109"/>
      <c r="F355" s="7"/>
      <c r="G355" s="7"/>
      <c r="H355" s="7"/>
      <c r="I355" s="7"/>
      <c r="J355" s="7"/>
      <c r="K355" s="7"/>
      <c r="L355" s="122"/>
      <c r="M355" s="7"/>
      <c r="N355" s="17"/>
      <c r="O355" s="120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6" customHeight="1">
      <c r="A356" s="17"/>
      <c r="B356" s="7"/>
      <c r="C356" s="7"/>
      <c r="D356" s="17"/>
      <c r="E356" s="109"/>
      <c r="F356" s="7"/>
      <c r="G356" s="7"/>
      <c r="H356" s="7"/>
      <c r="I356" s="7"/>
      <c r="J356" s="7"/>
      <c r="K356" s="7"/>
      <c r="L356" s="122"/>
      <c r="M356" s="7"/>
      <c r="N356" s="17"/>
      <c r="O356" s="120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6" customHeight="1">
      <c r="A357" s="17"/>
      <c r="B357" s="7"/>
      <c r="C357" s="7"/>
      <c r="D357" s="17"/>
      <c r="E357" s="109"/>
      <c r="F357" s="7"/>
      <c r="G357" s="7"/>
      <c r="H357" s="7"/>
      <c r="I357" s="7"/>
      <c r="J357" s="7"/>
      <c r="K357" s="7"/>
      <c r="L357" s="122"/>
      <c r="M357" s="7"/>
      <c r="N357" s="17"/>
      <c r="O357" s="120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6" customHeight="1">
      <c r="A358" s="17"/>
      <c r="B358" s="7"/>
      <c r="C358" s="7"/>
      <c r="D358" s="17"/>
      <c r="E358" s="109"/>
      <c r="F358" s="7"/>
      <c r="G358" s="7"/>
      <c r="H358" s="7"/>
      <c r="I358" s="7"/>
      <c r="J358" s="7"/>
      <c r="K358" s="7"/>
      <c r="L358" s="122"/>
      <c r="M358" s="7"/>
      <c r="N358" s="17"/>
      <c r="O358" s="120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6" customHeight="1">
      <c r="A359" s="17"/>
      <c r="B359" s="7"/>
      <c r="C359" s="7"/>
      <c r="D359" s="17"/>
      <c r="E359" s="109"/>
      <c r="F359" s="7"/>
      <c r="G359" s="7"/>
      <c r="H359" s="7"/>
      <c r="I359" s="7"/>
      <c r="J359" s="7"/>
      <c r="K359" s="7"/>
      <c r="L359" s="122"/>
      <c r="M359" s="7"/>
      <c r="N359" s="17"/>
      <c r="O359" s="120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6" customHeight="1">
      <c r="A360" s="17"/>
      <c r="B360" s="7"/>
      <c r="C360" s="7"/>
      <c r="D360" s="17"/>
      <c r="E360" s="109"/>
      <c r="F360" s="7"/>
      <c r="G360" s="7"/>
      <c r="H360" s="7"/>
      <c r="I360" s="7"/>
      <c r="J360" s="7"/>
      <c r="K360" s="7"/>
      <c r="L360" s="122"/>
      <c r="M360" s="7"/>
      <c r="N360" s="17"/>
      <c r="O360" s="120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6" customHeight="1">
      <c r="A361" s="17"/>
      <c r="B361" s="7"/>
      <c r="C361" s="7"/>
      <c r="D361" s="17"/>
      <c r="E361" s="109"/>
      <c r="F361" s="7"/>
      <c r="G361" s="7"/>
      <c r="H361" s="7"/>
      <c r="I361" s="7"/>
      <c r="J361" s="7"/>
      <c r="K361" s="7"/>
      <c r="L361" s="122"/>
      <c r="M361" s="7"/>
      <c r="N361" s="17"/>
      <c r="O361" s="120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6" customHeight="1">
      <c r="A362" s="17"/>
      <c r="B362" s="7"/>
      <c r="C362" s="7"/>
      <c r="D362" s="17"/>
      <c r="E362" s="109"/>
      <c r="F362" s="7"/>
      <c r="G362" s="7"/>
      <c r="H362" s="7"/>
      <c r="I362" s="7"/>
      <c r="J362" s="7"/>
      <c r="K362" s="7"/>
      <c r="L362" s="122"/>
      <c r="M362" s="7"/>
      <c r="N362" s="17"/>
      <c r="O362" s="120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6" customHeight="1">
      <c r="A363" s="17"/>
      <c r="B363" s="7"/>
      <c r="C363" s="7"/>
      <c r="D363" s="17"/>
      <c r="E363" s="109"/>
      <c r="F363" s="7"/>
      <c r="G363" s="7"/>
      <c r="H363" s="7"/>
      <c r="I363" s="7"/>
      <c r="J363" s="7"/>
      <c r="K363" s="7"/>
      <c r="L363" s="122"/>
      <c r="M363" s="7"/>
      <c r="N363" s="17"/>
      <c r="O363" s="120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6" customHeight="1">
      <c r="A364" s="17"/>
      <c r="B364" s="7"/>
      <c r="C364" s="7"/>
      <c r="D364" s="17"/>
      <c r="E364" s="109"/>
      <c r="F364" s="7"/>
      <c r="G364" s="7"/>
      <c r="H364" s="7"/>
      <c r="I364" s="7"/>
      <c r="J364" s="7"/>
      <c r="K364" s="7"/>
      <c r="L364" s="122"/>
      <c r="M364" s="7"/>
      <c r="N364" s="17"/>
      <c r="O364" s="120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6" customHeight="1">
      <c r="A365" s="17"/>
      <c r="B365" s="7"/>
      <c r="C365" s="7"/>
      <c r="D365" s="17"/>
      <c r="E365" s="109"/>
      <c r="F365" s="7"/>
      <c r="G365" s="7"/>
      <c r="H365" s="7"/>
      <c r="I365" s="7"/>
      <c r="J365" s="7"/>
      <c r="K365" s="7"/>
      <c r="L365" s="122"/>
      <c r="M365" s="7"/>
      <c r="N365" s="17"/>
      <c r="O365" s="120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6" customHeight="1">
      <c r="A366" s="17"/>
      <c r="B366" s="7"/>
      <c r="C366" s="7"/>
      <c r="D366" s="17"/>
      <c r="E366" s="109"/>
      <c r="F366" s="7"/>
      <c r="G366" s="7"/>
      <c r="H366" s="7"/>
      <c r="I366" s="7"/>
      <c r="J366" s="7"/>
      <c r="K366" s="7"/>
      <c r="L366" s="122"/>
      <c r="M366" s="7"/>
      <c r="N366" s="17"/>
      <c r="O366" s="120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6" customHeight="1">
      <c r="A367" s="17"/>
      <c r="B367" s="7"/>
      <c r="C367" s="7"/>
      <c r="D367" s="17"/>
      <c r="E367" s="109"/>
      <c r="F367" s="7"/>
      <c r="G367" s="7"/>
      <c r="H367" s="7"/>
      <c r="I367" s="7"/>
      <c r="J367" s="7"/>
      <c r="K367" s="7"/>
      <c r="L367" s="122"/>
      <c r="M367" s="7"/>
      <c r="N367" s="17"/>
      <c r="O367" s="120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6" customHeight="1">
      <c r="A368" s="17"/>
      <c r="B368" s="7"/>
      <c r="C368" s="7"/>
      <c r="D368" s="17"/>
      <c r="E368" s="109"/>
      <c r="F368" s="7"/>
      <c r="G368" s="7"/>
      <c r="H368" s="7"/>
      <c r="I368" s="7"/>
      <c r="J368" s="7"/>
      <c r="K368" s="7"/>
      <c r="L368" s="122"/>
      <c r="M368" s="7"/>
      <c r="N368" s="17"/>
      <c r="O368" s="120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6" customHeight="1">
      <c r="A369" s="17"/>
      <c r="B369" s="7"/>
      <c r="C369" s="7"/>
      <c r="D369" s="17"/>
      <c r="E369" s="109"/>
      <c r="F369" s="7"/>
      <c r="G369" s="7"/>
      <c r="H369" s="7"/>
      <c r="I369" s="7"/>
      <c r="J369" s="7"/>
      <c r="K369" s="7"/>
      <c r="L369" s="122"/>
      <c r="M369" s="7"/>
      <c r="N369" s="17"/>
      <c r="O369" s="120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6" customHeight="1">
      <c r="A370" s="17"/>
      <c r="B370" s="7"/>
      <c r="C370" s="7"/>
      <c r="D370" s="17"/>
      <c r="E370" s="109"/>
      <c r="F370" s="7"/>
      <c r="G370" s="7"/>
      <c r="H370" s="7"/>
      <c r="I370" s="7"/>
      <c r="J370" s="7"/>
      <c r="K370" s="7"/>
      <c r="L370" s="122"/>
      <c r="M370" s="7"/>
      <c r="N370" s="17"/>
      <c r="O370" s="120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6" customHeight="1">
      <c r="A371" s="17"/>
      <c r="B371" s="7"/>
      <c r="C371" s="7"/>
      <c r="D371" s="17"/>
      <c r="E371" s="109"/>
      <c r="F371" s="7"/>
      <c r="G371" s="7"/>
      <c r="H371" s="7"/>
      <c r="I371" s="7"/>
      <c r="J371" s="7"/>
      <c r="K371" s="7"/>
      <c r="L371" s="122"/>
      <c r="M371" s="7"/>
      <c r="N371" s="17"/>
      <c r="O371" s="120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6" customHeight="1">
      <c r="A372" s="17"/>
      <c r="B372" s="7"/>
      <c r="C372" s="7"/>
      <c r="D372" s="17"/>
      <c r="E372" s="109"/>
      <c r="F372" s="7"/>
      <c r="G372" s="7"/>
      <c r="H372" s="7"/>
      <c r="I372" s="7"/>
      <c r="J372" s="7"/>
      <c r="K372" s="7"/>
      <c r="L372" s="122"/>
      <c r="M372" s="7"/>
      <c r="N372" s="17"/>
      <c r="O372" s="120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6" customHeight="1">
      <c r="A373" s="17"/>
      <c r="B373" s="7"/>
      <c r="C373" s="7"/>
      <c r="D373" s="17"/>
      <c r="E373" s="109"/>
      <c r="F373" s="7"/>
      <c r="G373" s="7"/>
      <c r="H373" s="7"/>
      <c r="I373" s="7"/>
      <c r="J373" s="7"/>
      <c r="K373" s="7"/>
      <c r="L373" s="122"/>
      <c r="M373" s="7"/>
      <c r="N373" s="17"/>
      <c r="O373" s="120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6" customHeight="1">
      <c r="A374" s="17"/>
      <c r="B374" s="7"/>
      <c r="C374" s="7"/>
      <c r="D374" s="17"/>
      <c r="E374" s="109"/>
      <c r="F374" s="7"/>
      <c r="G374" s="7"/>
      <c r="H374" s="7"/>
      <c r="I374" s="7"/>
      <c r="J374" s="7"/>
      <c r="K374" s="7"/>
      <c r="L374" s="122"/>
      <c r="M374" s="7"/>
      <c r="N374" s="17"/>
      <c r="O374" s="120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6" customHeight="1">
      <c r="A375" s="17"/>
      <c r="B375" s="7"/>
      <c r="C375" s="7"/>
      <c r="D375" s="17"/>
      <c r="E375" s="109"/>
      <c r="F375" s="7"/>
      <c r="G375" s="7"/>
      <c r="H375" s="7"/>
      <c r="I375" s="7"/>
      <c r="J375" s="7"/>
      <c r="K375" s="7"/>
      <c r="L375" s="122"/>
      <c r="M375" s="7"/>
      <c r="N375" s="17"/>
      <c r="O375" s="120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6" customHeight="1">
      <c r="A376" s="17"/>
      <c r="B376" s="7"/>
      <c r="C376" s="7"/>
      <c r="D376" s="17"/>
      <c r="E376" s="109"/>
      <c r="F376" s="7"/>
      <c r="G376" s="7"/>
      <c r="H376" s="7"/>
      <c r="I376" s="7"/>
      <c r="J376" s="7"/>
      <c r="K376" s="7"/>
      <c r="L376" s="122"/>
      <c r="M376" s="7"/>
      <c r="N376" s="17"/>
      <c r="O376" s="120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6" customHeight="1">
      <c r="A377" s="17"/>
      <c r="B377" s="7"/>
      <c r="C377" s="7"/>
      <c r="D377" s="17"/>
      <c r="E377" s="109"/>
      <c r="F377" s="7"/>
      <c r="G377" s="7"/>
      <c r="H377" s="7"/>
      <c r="I377" s="7"/>
      <c r="J377" s="7"/>
      <c r="K377" s="7"/>
      <c r="L377" s="122"/>
      <c r="M377" s="7"/>
      <c r="N377" s="17"/>
      <c r="O377" s="120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6" customHeight="1">
      <c r="A378" s="17"/>
      <c r="B378" s="7"/>
      <c r="C378" s="7"/>
      <c r="D378" s="17"/>
      <c r="E378" s="109"/>
      <c r="F378" s="7"/>
      <c r="G378" s="7"/>
      <c r="H378" s="7"/>
      <c r="I378" s="7"/>
      <c r="J378" s="7"/>
      <c r="K378" s="7"/>
      <c r="L378" s="122"/>
      <c r="M378" s="7"/>
      <c r="N378" s="17"/>
      <c r="O378" s="120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6" customHeight="1">
      <c r="A379" s="17"/>
      <c r="B379" s="7"/>
      <c r="C379" s="7"/>
      <c r="D379" s="17"/>
      <c r="E379" s="109"/>
      <c r="F379" s="7"/>
      <c r="G379" s="7"/>
      <c r="H379" s="7"/>
      <c r="I379" s="7"/>
      <c r="J379" s="7"/>
      <c r="K379" s="7"/>
      <c r="L379" s="122"/>
      <c r="M379" s="7"/>
      <c r="N379" s="17"/>
      <c r="O379" s="120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6" customHeight="1">
      <c r="A380" s="17"/>
      <c r="B380" s="7"/>
      <c r="C380" s="7"/>
      <c r="D380" s="17"/>
      <c r="E380" s="109"/>
      <c r="F380" s="7"/>
      <c r="G380" s="7"/>
      <c r="H380" s="7"/>
      <c r="I380" s="7"/>
      <c r="J380" s="7"/>
      <c r="K380" s="7"/>
      <c r="L380" s="122"/>
      <c r="M380" s="7"/>
      <c r="N380" s="17"/>
      <c r="O380" s="120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6" customHeight="1">
      <c r="A381" s="17"/>
      <c r="B381" s="7"/>
      <c r="C381" s="7"/>
      <c r="D381" s="17"/>
      <c r="E381" s="109"/>
      <c r="F381" s="7"/>
      <c r="G381" s="7"/>
      <c r="H381" s="7"/>
      <c r="I381" s="7"/>
      <c r="J381" s="7"/>
      <c r="K381" s="7"/>
      <c r="L381" s="122"/>
      <c r="M381" s="7"/>
      <c r="N381" s="17"/>
      <c r="O381" s="120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6" customHeight="1">
      <c r="A382" s="17"/>
      <c r="B382" s="7"/>
      <c r="C382" s="7"/>
      <c r="D382" s="17"/>
      <c r="E382" s="109"/>
      <c r="F382" s="7"/>
      <c r="G382" s="7"/>
      <c r="H382" s="7"/>
      <c r="I382" s="7"/>
      <c r="J382" s="7"/>
      <c r="K382" s="7"/>
      <c r="L382" s="122"/>
      <c r="M382" s="7"/>
      <c r="N382" s="17"/>
      <c r="O382" s="120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6" customHeight="1">
      <c r="A383" s="17"/>
      <c r="B383" s="7"/>
      <c r="C383" s="7"/>
      <c r="D383" s="17"/>
      <c r="E383" s="109"/>
      <c r="F383" s="7"/>
      <c r="G383" s="7"/>
      <c r="H383" s="7"/>
      <c r="I383" s="7"/>
      <c r="J383" s="7"/>
      <c r="K383" s="7"/>
      <c r="L383" s="122"/>
      <c r="M383" s="7"/>
      <c r="N383" s="17"/>
      <c r="O383" s="120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6" customHeight="1">
      <c r="A384" s="17"/>
      <c r="B384" s="7"/>
      <c r="C384" s="7"/>
      <c r="D384" s="17"/>
      <c r="E384" s="109"/>
      <c r="F384" s="7"/>
      <c r="G384" s="7"/>
      <c r="H384" s="7"/>
      <c r="I384" s="7"/>
      <c r="J384" s="7"/>
      <c r="K384" s="7"/>
      <c r="L384" s="122"/>
      <c r="M384" s="7"/>
      <c r="N384" s="17"/>
      <c r="O384" s="120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6" customHeight="1">
      <c r="A385" s="17"/>
      <c r="B385" s="7"/>
      <c r="C385" s="7"/>
      <c r="D385" s="17"/>
      <c r="E385" s="109"/>
      <c r="F385" s="7"/>
      <c r="G385" s="7"/>
      <c r="H385" s="7"/>
      <c r="I385" s="7"/>
      <c r="J385" s="7"/>
      <c r="K385" s="7"/>
      <c r="L385" s="122"/>
      <c r="M385" s="7"/>
      <c r="N385" s="17"/>
      <c r="O385" s="120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6" customHeight="1">
      <c r="A386" s="17"/>
      <c r="B386" s="7"/>
      <c r="C386" s="7"/>
      <c r="D386" s="17"/>
      <c r="E386" s="109"/>
      <c r="F386" s="7"/>
      <c r="G386" s="7"/>
      <c r="H386" s="7"/>
      <c r="I386" s="7"/>
      <c r="J386" s="7"/>
      <c r="K386" s="7"/>
      <c r="L386" s="122"/>
      <c r="M386" s="7"/>
      <c r="N386" s="17"/>
      <c r="O386" s="120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6" customHeight="1">
      <c r="A387" s="17"/>
      <c r="B387" s="7"/>
      <c r="C387" s="7"/>
      <c r="D387" s="17"/>
      <c r="E387" s="109"/>
      <c r="F387" s="7"/>
      <c r="G387" s="7"/>
      <c r="H387" s="7"/>
      <c r="I387" s="7"/>
      <c r="J387" s="7"/>
      <c r="K387" s="7"/>
      <c r="L387" s="122"/>
      <c r="M387" s="7"/>
      <c r="N387" s="17"/>
      <c r="O387" s="120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6" customHeight="1">
      <c r="A388" s="17"/>
      <c r="B388" s="7"/>
      <c r="C388" s="7"/>
      <c r="D388" s="17"/>
      <c r="E388" s="109"/>
      <c r="F388" s="7"/>
      <c r="G388" s="7"/>
      <c r="H388" s="7"/>
      <c r="I388" s="7"/>
      <c r="J388" s="7"/>
      <c r="K388" s="7"/>
      <c r="L388" s="122"/>
      <c r="M388" s="7"/>
      <c r="N388" s="17"/>
      <c r="O388" s="120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6" customHeight="1">
      <c r="A389" s="17"/>
      <c r="B389" s="7"/>
      <c r="C389" s="7"/>
      <c r="D389" s="17"/>
      <c r="E389" s="109"/>
      <c r="F389" s="7"/>
      <c r="G389" s="7"/>
      <c r="H389" s="7"/>
      <c r="I389" s="7"/>
      <c r="J389" s="7"/>
      <c r="K389" s="7"/>
      <c r="L389" s="122"/>
      <c r="M389" s="7"/>
      <c r="N389" s="17"/>
      <c r="O389" s="120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6" customHeight="1">
      <c r="A390" s="17"/>
      <c r="B390" s="7"/>
      <c r="C390" s="7"/>
      <c r="D390" s="17"/>
      <c r="E390" s="109"/>
      <c r="F390" s="7"/>
      <c r="G390" s="7"/>
      <c r="H390" s="7"/>
      <c r="I390" s="7"/>
      <c r="J390" s="7"/>
      <c r="K390" s="7"/>
      <c r="L390" s="122"/>
      <c r="M390" s="7"/>
      <c r="N390" s="17"/>
      <c r="O390" s="120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6" customHeight="1">
      <c r="A391" s="17"/>
      <c r="B391" s="7"/>
      <c r="C391" s="7"/>
      <c r="D391" s="17"/>
      <c r="E391" s="109"/>
      <c r="F391" s="7"/>
      <c r="G391" s="7"/>
      <c r="H391" s="7"/>
      <c r="I391" s="7"/>
      <c r="J391" s="7"/>
      <c r="K391" s="7"/>
      <c r="L391" s="122"/>
      <c r="M391" s="7"/>
      <c r="N391" s="17"/>
      <c r="O391" s="120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6" customHeight="1">
      <c r="A392" s="17"/>
      <c r="B392" s="7"/>
      <c r="C392" s="7"/>
      <c r="D392" s="17"/>
      <c r="E392" s="109"/>
      <c r="F392" s="7"/>
      <c r="G392" s="7"/>
      <c r="H392" s="7"/>
      <c r="I392" s="7"/>
      <c r="J392" s="7"/>
      <c r="K392" s="7"/>
      <c r="L392" s="122"/>
      <c r="M392" s="7"/>
      <c r="N392" s="17"/>
      <c r="O392" s="120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6" customHeight="1">
      <c r="A393" s="17"/>
      <c r="B393" s="7"/>
      <c r="C393" s="7"/>
      <c r="D393" s="17"/>
      <c r="E393" s="109"/>
      <c r="F393" s="7"/>
      <c r="G393" s="7"/>
      <c r="H393" s="7"/>
      <c r="I393" s="7"/>
      <c r="J393" s="7"/>
      <c r="K393" s="7"/>
      <c r="L393" s="122"/>
      <c r="M393" s="7"/>
      <c r="N393" s="17"/>
      <c r="O393" s="120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6" customHeight="1">
      <c r="A394" s="17"/>
      <c r="B394" s="7"/>
      <c r="C394" s="7"/>
      <c r="D394" s="17"/>
      <c r="E394" s="109"/>
      <c r="F394" s="7"/>
      <c r="G394" s="7"/>
      <c r="H394" s="7"/>
      <c r="I394" s="7"/>
      <c r="J394" s="7"/>
      <c r="K394" s="7"/>
      <c r="L394" s="122"/>
      <c r="M394" s="7"/>
      <c r="N394" s="17"/>
      <c r="O394" s="120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6" customHeight="1">
      <c r="A395" s="17"/>
      <c r="B395" s="7"/>
      <c r="C395" s="7"/>
      <c r="D395" s="17"/>
      <c r="E395" s="109"/>
      <c r="F395" s="7"/>
      <c r="G395" s="7"/>
      <c r="H395" s="7"/>
      <c r="I395" s="7"/>
      <c r="J395" s="7"/>
      <c r="K395" s="7"/>
      <c r="L395" s="122"/>
      <c r="M395" s="7"/>
      <c r="N395" s="17"/>
      <c r="O395" s="120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6" customHeight="1">
      <c r="A396" s="17"/>
      <c r="B396" s="7"/>
      <c r="C396" s="7"/>
      <c r="D396" s="17"/>
      <c r="E396" s="109"/>
      <c r="F396" s="7"/>
      <c r="G396" s="7"/>
      <c r="H396" s="7"/>
      <c r="I396" s="7"/>
      <c r="J396" s="7"/>
      <c r="K396" s="7"/>
      <c r="L396" s="122"/>
      <c r="M396" s="7"/>
      <c r="N396" s="17"/>
      <c r="O396" s="120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6" customHeight="1">
      <c r="A397" s="17"/>
      <c r="B397" s="7"/>
      <c r="C397" s="7"/>
      <c r="D397" s="17"/>
      <c r="E397" s="109"/>
      <c r="F397" s="7"/>
      <c r="G397" s="7"/>
      <c r="H397" s="7"/>
      <c r="I397" s="7"/>
      <c r="J397" s="7"/>
      <c r="K397" s="7"/>
      <c r="L397" s="122"/>
      <c r="M397" s="7"/>
      <c r="N397" s="17"/>
      <c r="O397" s="120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6" customHeight="1">
      <c r="A398" s="17"/>
      <c r="B398" s="7"/>
      <c r="C398" s="7"/>
      <c r="D398" s="17"/>
      <c r="E398" s="109"/>
      <c r="F398" s="7"/>
      <c r="G398" s="7"/>
      <c r="H398" s="7"/>
      <c r="I398" s="7"/>
      <c r="J398" s="7"/>
      <c r="K398" s="7"/>
      <c r="L398" s="122"/>
      <c r="M398" s="7"/>
      <c r="N398" s="17"/>
      <c r="O398" s="120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6" customHeight="1">
      <c r="A399" s="17"/>
      <c r="B399" s="7"/>
      <c r="C399" s="7"/>
      <c r="D399" s="17"/>
      <c r="E399" s="109"/>
      <c r="F399" s="7"/>
      <c r="G399" s="7"/>
      <c r="H399" s="7"/>
      <c r="I399" s="7"/>
      <c r="J399" s="7"/>
      <c r="K399" s="7"/>
      <c r="L399" s="122"/>
      <c r="M399" s="7"/>
      <c r="N399" s="17"/>
      <c r="O399" s="120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6" customHeight="1">
      <c r="A400" s="17"/>
      <c r="B400" s="7"/>
      <c r="C400" s="7"/>
      <c r="D400" s="17"/>
      <c r="E400" s="109"/>
      <c r="F400" s="7"/>
      <c r="G400" s="7"/>
      <c r="H400" s="7"/>
      <c r="I400" s="7"/>
      <c r="J400" s="7"/>
      <c r="K400" s="7"/>
      <c r="L400" s="122"/>
      <c r="M400" s="7"/>
      <c r="N400" s="17"/>
      <c r="O400" s="120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6" customHeight="1">
      <c r="A401" s="17"/>
      <c r="B401" s="7"/>
      <c r="C401" s="7"/>
      <c r="D401" s="17"/>
      <c r="E401" s="109"/>
      <c r="F401" s="7"/>
      <c r="G401" s="7"/>
      <c r="H401" s="7"/>
      <c r="I401" s="7"/>
      <c r="J401" s="7"/>
      <c r="K401" s="7"/>
      <c r="L401" s="122"/>
      <c r="M401" s="7"/>
      <c r="N401" s="17"/>
      <c r="O401" s="120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6" customHeight="1">
      <c r="A402" s="17"/>
      <c r="B402" s="7"/>
      <c r="C402" s="7"/>
      <c r="D402" s="17"/>
      <c r="E402" s="109"/>
      <c r="F402" s="7"/>
      <c r="G402" s="7"/>
      <c r="H402" s="7"/>
      <c r="I402" s="7"/>
      <c r="J402" s="7"/>
      <c r="K402" s="7"/>
      <c r="L402" s="122"/>
      <c r="M402" s="7"/>
      <c r="N402" s="17"/>
      <c r="O402" s="120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6" customHeight="1">
      <c r="A403" s="17"/>
      <c r="B403" s="7"/>
      <c r="C403" s="7"/>
      <c r="D403" s="17"/>
      <c r="E403" s="109"/>
      <c r="F403" s="7"/>
      <c r="G403" s="7"/>
      <c r="H403" s="7"/>
      <c r="I403" s="7"/>
      <c r="J403" s="7"/>
      <c r="K403" s="7"/>
      <c r="L403" s="122"/>
      <c r="M403" s="7"/>
      <c r="N403" s="17"/>
      <c r="O403" s="120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6" customHeight="1">
      <c r="A404" s="17"/>
      <c r="B404" s="7"/>
      <c r="C404" s="7"/>
      <c r="D404" s="17"/>
      <c r="E404" s="109"/>
      <c r="F404" s="7"/>
      <c r="G404" s="7"/>
      <c r="H404" s="7"/>
      <c r="I404" s="7"/>
      <c r="J404" s="7"/>
      <c r="K404" s="7"/>
      <c r="L404" s="122"/>
      <c r="M404" s="7"/>
      <c r="N404" s="17"/>
      <c r="O404" s="120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6" customHeight="1">
      <c r="A405" s="17"/>
      <c r="B405" s="7"/>
      <c r="C405" s="7"/>
      <c r="D405" s="17"/>
      <c r="E405" s="109"/>
      <c r="F405" s="7"/>
      <c r="G405" s="7"/>
      <c r="H405" s="7"/>
      <c r="I405" s="7"/>
      <c r="J405" s="7"/>
      <c r="K405" s="7"/>
      <c r="L405" s="122"/>
      <c r="M405" s="7"/>
      <c r="N405" s="17"/>
      <c r="O405" s="120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6" customHeight="1">
      <c r="A406" s="17"/>
      <c r="B406" s="7"/>
      <c r="C406" s="7"/>
      <c r="D406" s="17"/>
      <c r="E406" s="109"/>
      <c r="F406" s="7"/>
      <c r="G406" s="7"/>
      <c r="H406" s="7"/>
      <c r="I406" s="7"/>
      <c r="J406" s="7"/>
      <c r="K406" s="7"/>
      <c r="L406" s="122"/>
      <c r="M406" s="7"/>
      <c r="N406" s="17"/>
      <c r="O406" s="120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6" customHeight="1">
      <c r="A407" s="17"/>
      <c r="B407" s="7"/>
      <c r="C407" s="7"/>
      <c r="D407" s="17"/>
      <c r="E407" s="109"/>
      <c r="F407" s="7"/>
      <c r="G407" s="7"/>
      <c r="H407" s="7"/>
      <c r="I407" s="7"/>
      <c r="J407" s="7"/>
      <c r="K407" s="7"/>
      <c r="L407" s="122"/>
      <c r="M407" s="7"/>
      <c r="N407" s="17"/>
      <c r="O407" s="120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6" customHeight="1">
      <c r="A408" s="17"/>
      <c r="B408" s="7"/>
      <c r="C408" s="7"/>
      <c r="D408" s="17"/>
      <c r="E408" s="109"/>
      <c r="F408" s="7"/>
      <c r="G408" s="7"/>
      <c r="H408" s="7"/>
      <c r="I408" s="7"/>
      <c r="J408" s="7"/>
      <c r="K408" s="7"/>
      <c r="L408" s="122"/>
      <c r="M408" s="7"/>
      <c r="N408" s="17"/>
      <c r="O408" s="120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6" customHeight="1">
      <c r="A409" s="17"/>
      <c r="B409" s="7"/>
      <c r="C409" s="7"/>
      <c r="D409" s="17"/>
      <c r="E409" s="109"/>
      <c r="F409" s="7"/>
      <c r="G409" s="7"/>
      <c r="H409" s="7"/>
      <c r="I409" s="7"/>
      <c r="J409" s="7"/>
      <c r="K409" s="7"/>
      <c r="L409" s="122"/>
      <c r="M409" s="7"/>
      <c r="N409" s="17"/>
      <c r="O409" s="120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6" customHeight="1">
      <c r="A410" s="17"/>
      <c r="B410" s="7"/>
      <c r="C410" s="7"/>
      <c r="D410" s="17"/>
      <c r="E410" s="109"/>
      <c r="F410" s="7"/>
      <c r="G410" s="7"/>
      <c r="H410" s="7"/>
      <c r="I410" s="7"/>
      <c r="J410" s="7"/>
      <c r="K410" s="7"/>
      <c r="L410" s="122"/>
      <c r="M410" s="7"/>
      <c r="N410" s="17"/>
      <c r="O410" s="120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6" customHeight="1">
      <c r="A411" s="17"/>
      <c r="B411" s="7"/>
      <c r="C411" s="7"/>
      <c r="D411" s="17"/>
      <c r="E411" s="109"/>
      <c r="F411" s="7"/>
      <c r="G411" s="7"/>
      <c r="H411" s="7"/>
      <c r="I411" s="7"/>
      <c r="J411" s="7"/>
      <c r="K411" s="7"/>
      <c r="L411" s="122"/>
      <c r="M411" s="7"/>
      <c r="N411" s="17"/>
      <c r="O411" s="120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6" customHeight="1">
      <c r="A412" s="17"/>
      <c r="B412" s="7"/>
      <c r="C412" s="7"/>
      <c r="D412" s="17"/>
      <c r="E412" s="109"/>
      <c r="F412" s="7"/>
      <c r="G412" s="7"/>
      <c r="H412" s="7"/>
      <c r="I412" s="7"/>
      <c r="J412" s="7"/>
      <c r="K412" s="7"/>
      <c r="L412" s="122"/>
      <c r="M412" s="7"/>
      <c r="N412" s="17"/>
      <c r="O412" s="120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6" customHeight="1">
      <c r="A413" s="17"/>
      <c r="B413" s="7"/>
      <c r="C413" s="7"/>
      <c r="D413" s="17"/>
      <c r="E413" s="109"/>
      <c r="F413" s="7"/>
      <c r="G413" s="7"/>
      <c r="H413" s="7"/>
      <c r="I413" s="7"/>
      <c r="J413" s="7"/>
      <c r="K413" s="7"/>
      <c r="L413" s="122"/>
      <c r="M413" s="7"/>
      <c r="N413" s="17"/>
      <c r="O413" s="120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6" customHeight="1">
      <c r="A414" s="17"/>
      <c r="B414" s="7"/>
      <c r="C414" s="7"/>
      <c r="D414" s="17"/>
      <c r="E414" s="109"/>
      <c r="F414" s="7"/>
      <c r="G414" s="7"/>
      <c r="H414" s="7"/>
      <c r="I414" s="7"/>
      <c r="J414" s="7"/>
      <c r="K414" s="7"/>
      <c r="L414" s="122"/>
      <c r="M414" s="7"/>
      <c r="N414" s="17"/>
      <c r="O414" s="120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6" customHeight="1">
      <c r="A415" s="17"/>
      <c r="B415" s="7"/>
      <c r="C415" s="7"/>
      <c r="D415" s="17"/>
      <c r="E415" s="109"/>
      <c r="F415" s="7"/>
      <c r="G415" s="7"/>
      <c r="H415" s="7"/>
      <c r="I415" s="7"/>
      <c r="J415" s="7"/>
      <c r="K415" s="7"/>
      <c r="L415" s="122"/>
      <c r="M415" s="7"/>
      <c r="N415" s="17"/>
      <c r="O415" s="120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6" customHeight="1">
      <c r="A416" s="17"/>
      <c r="B416" s="7"/>
      <c r="C416" s="7"/>
      <c r="D416" s="17"/>
      <c r="E416" s="109"/>
      <c r="F416" s="7"/>
      <c r="G416" s="7"/>
      <c r="H416" s="7"/>
      <c r="I416" s="7"/>
      <c r="J416" s="7"/>
      <c r="K416" s="7"/>
      <c r="L416" s="122"/>
      <c r="M416" s="7"/>
      <c r="N416" s="17"/>
      <c r="O416" s="120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6" customHeight="1">
      <c r="A417" s="17"/>
      <c r="B417" s="7"/>
      <c r="C417" s="7"/>
      <c r="D417" s="17"/>
      <c r="E417" s="109"/>
      <c r="F417" s="7"/>
      <c r="G417" s="7"/>
      <c r="H417" s="7"/>
      <c r="I417" s="7"/>
      <c r="J417" s="7"/>
      <c r="K417" s="7"/>
      <c r="L417" s="122"/>
      <c r="M417" s="7"/>
      <c r="N417" s="17"/>
      <c r="O417" s="120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6" customHeight="1">
      <c r="A418" s="17"/>
      <c r="B418" s="7"/>
      <c r="C418" s="7"/>
      <c r="D418" s="17"/>
      <c r="E418" s="109"/>
      <c r="F418" s="7"/>
      <c r="G418" s="7"/>
      <c r="H418" s="7"/>
      <c r="I418" s="7"/>
      <c r="J418" s="7"/>
      <c r="K418" s="7"/>
      <c r="L418" s="122"/>
      <c r="M418" s="7"/>
      <c r="N418" s="17"/>
      <c r="O418" s="120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6" customHeight="1">
      <c r="A419" s="17"/>
      <c r="B419" s="7"/>
      <c r="C419" s="7"/>
      <c r="D419" s="17"/>
      <c r="E419" s="109"/>
      <c r="F419" s="7"/>
      <c r="G419" s="7"/>
      <c r="H419" s="7"/>
      <c r="I419" s="7"/>
      <c r="J419" s="7"/>
      <c r="K419" s="7"/>
      <c r="L419" s="122"/>
      <c r="M419" s="7"/>
      <c r="N419" s="17"/>
      <c r="O419" s="120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6" customHeight="1">
      <c r="A420" s="17"/>
      <c r="B420" s="7"/>
      <c r="C420" s="7"/>
      <c r="D420" s="17"/>
      <c r="E420" s="109"/>
      <c r="F420" s="7"/>
      <c r="G420" s="7"/>
      <c r="H420" s="7"/>
      <c r="I420" s="7"/>
      <c r="J420" s="7"/>
      <c r="K420" s="7"/>
      <c r="L420" s="122"/>
      <c r="M420" s="7"/>
      <c r="N420" s="17"/>
      <c r="O420" s="120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6" customHeight="1">
      <c r="A421" s="17"/>
      <c r="B421" s="7"/>
      <c r="C421" s="7"/>
      <c r="D421" s="17"/>
      <c r="E421" s="109"/>
      <c r="F421" s="7"/>
      <c r="G421" s="7"/>
      <c r="H421" s="7"/>
      <c r="I421" s="7"/>
      <c r="J421" s="7"/>
      <c r="K421" s="7"/>
      <c r="L421" s="122"/>
      <c r="M421" s="7"/>
      <c r="N421" s="17"/>
      <c r="O421" s="120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6" customHeight="1">
      <c r="A422" s="17"/>
      <c r="B422" s="7"/>
      <c r="C422" s="7"/>
      <c r="D422" s="17"/>
      <c r="E422" s="109"/>
      <c r="F422" s="7"/>
      <c r="G422" s="7"/>
      <c r="H422" s="7"/>
      <c r="I422" s="7"/>
      <c r="J422" s="7"/>
      <c r="K422" s="7"/>
      <c r="L422" s="122"/>
      <c r="M422" s="7"/>
      <c r="N422" s="17"/>
      <c r="O422" s="120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6" customHeight="1">
      <c r="A423" s="17"/>
      <c r="B423" s="7"/>
      <c r="C423" s="7"/>
      <c r="D423" s="17"/>
      <c r="E423" s="109"/>
      <c r="F423" s="7"/>
      <c r="G423" s="7"/>
      <c r="H423" s="7"/>
      <c r="I423" s="7"/>
      <c r="J423" s="7"/>
      <c r="K423" s="7"/>
      <c r="L423" s="122"/>
      <c r="M423" s="7"/>
      <c r="N423" s="17"/>
      <c r="O423" s="120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6" customHeight="1">
      <c r="A424" s="17"/>
      <c r="B424" s="7"/>
      <c r="C424" s="7"/>
      <c r="D424" s="17"/>
      <c r="E424" s="109"/>
      <c r="F424" s="7"/>
      <c r="G424" s="7"/>
      <c r="H424" s="7"/>
      <c r="I424" s="7"/>
      <c r="J424" s="7"/>
      <c r="K424" s="7"/>
      <c r="L424" s="122"/>
      <c r="M424" s="7"/>
      <c r="N424" s="17"/>
      <c r="O424" s="120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6" customHeight="1">
      <c r="A425" s="17"/>
      <c r="B425" s="7"/>
      <c r="C425" s="7"/>
      <c r="D425" s="17"/>
      <c r="E425" s="109"/>
      <c r="F425" s="7"/>
      <c r="G425" s="7"/>
      <c r="H425" s="7"/>
      <c r="I425" s="7"/>
      <c r="J425" s="7"/>
      <c r="K425" s="7"/>
      <c r="L425" s="122"/>
      <c r="M425" s="7"/>
      <c r="N425" s="17"/>
      <c r="O425" s="120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6" customHeight="1">
      <c r="A426" s="17"/>
      <c r="B426" s="7"/>
      <c r="C426" s="7"/>
      <c r="D426" s="17"/>
      <c r="E426" s="109"/>
      <c r="F426" s="7"/>
      <c r="G426" s="7"/>
      <c r="H426" s="7"/>
      <c r="I426" s="7"/>
      <c r="J426" s="7"/>
      <c r="K426" s="7"/>
      <c r="L426" s="122"/>
      <c r="M426" s="7"/>
      <c r="N426" s="17"/>
      <c r="O426" s="120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6" customHeight="1">
      <c r="A427" s="17"/>
      <c r="B427" s="7"/>
      <c r="C427" s="7"/>
      <c r="D427" s="17"/>
      <c r="E427" s="109"/>
      <c r="F427" s="7"/>
      <c r="G427" s="7"/>
      <c r="H427" s="7"/>
      <c r="I427" s="7"/>
      <c r="J427" s="7"/>
      <c r="K427" s="7"/>
      <c r="L427" s="122"/>
      <c r="M427" s="7"/>
      <c r="N427" s="17"/>
      <c r="O427" s="120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6" customHeight="1">
      <c r="A428" s="17"/>
      <c r="B428" s="7"/>
      <c r="C428" s="7"/>
      <c r="D428" s="17"/>
      <c r="E428" s="109"/>
      <c r="F428" s="7"/>
      <c r="G428" s="7"/>
      <c r="H428" s="7"/>
      <c r="I428" s="7"/>
      <c r="J428" s="7"/>
      <c r="K428" s="7"/>
      <c r="L428" s="122"/>
      <c r="M428" s="7"/>
      <c r="N428" s="17"/>
      <c r="O428" s="120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6" customHeight="1">
      <c r="A429" s="17"/>
      <c r="B429" s="7"/>
      <c r="C429" s="7"/>
      <c r="D429" s="17"/>
      <c r="E429" s="109"/>
      <c r="F429" s="7"/>
      <c r="G429" s="7"/>
      <c r="H429" s="7"/>
      <c r="I429" s="7"/>
      <c r="J429" s="7"/>
      <c r="K429" s="7"/>
      <c r="L429" s="122"/>
      <c r="M429" s="7"/>
      <c r="N429" s="17"/>
      <c r="O429" s="120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6" customHeight="1">
      <c r="A430" s="17"/>
      <c r="B430" s="7"/>
      <c r="C430" s="7"/>
      <c r="D430" s="17"/>
      <c r="E430" s="109"/>
      <c r="F430" s="7"/>
      <c r="G430" s="7"/>
      <c r="H430" s="7"/>
      <c r="I430" s="7"/>
      <c r="J430" s="7"/>
      <c r="K430" s="7"/>
      <c r="L430" s="122"/>
      <c r="M430" s="7"/>
      <c r="N430" s="17"/>
      <c r="O430" s="120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6" customHeight="1">
      <c r="A431" s="17"/>
      <c r="B431" s="7"/>
      <c r="C431" s="7"/>
      <c r="D431" s="17"/>
      <c r="E431" s="109"/>
      <c r="F431" s="7"/>
      <c r="G431" s="7"/>
      <c r="H431" s="7"/>
      <c r="I431" s="7"/>
      <c r="J431" s="7"/>
      <c r="K431" s="7"/>
      <c r="L431" s="122"/>
      <c r="M431" s="7"/>
      <c r="N431" s="17"/>
      <c r="O431" s="120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6" customHeight="1">
      <c r="A432" s="17"/>
      <c r="B432" s="7"/>
      <c r="C432" s="7"/>
      <c r="D432" s="17"/>
      <c r="E432" s="109"/>
      <c r="F432" s="7"/>
      <c r="G432" s="7"/>
      <c r="H432" s="7"/>
      <c r="I432" s="7"/>
      <c r="J432" s="7"/>
      <c r="K432" s="7"/>
      <c r="L432" s="122"/>
      <c r="M432" s="7"/>
      <c r="N432" s="17"/>
      <c r="O432" s="120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6" customHeight="1">
      <c r="A433" s="17"/>
      <c r="B433" s="7"/>
      <c r="C433" s="7"/>
      <c r="D433" s="17"/>
      <c r="E433" s="109"/>
      <c r="F433" s="7"/>
      <c r="G433" s="7"/>
      <c r="H433" s="7"/>
      <c r="I433" s="7"/>
      <c r="J433" s="7"/>
      <c r="K433" s="7"/>
      <c r="L433" s="122"/>
      <c r="M433" s="7"/>
      <c r="N433" s="17"/>
      <c r="O433" s="120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6" customHeight="1">
      <c r="A434" s="17"/>
      <c r="B434" s="7"/>
      <c r="C434" s="7"/>
      <c r="D434" s="17"/>
      <c r="E434" s="109"/>
      <c r="F434" s="7"/>
      <c r="G434" s="7"/>
      <c r="H434" s="7"/>
      <c r="I434" s="7"/>
      <c r="J434" s="7"/>
      <c r="K434" s="7"/>
      <c r="L434" s="122"/>
      <c r="M434" s="7"/>
      <c r="N434" s="17"/>
      <c r="O434" s="120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6" customHeight="1">
      <c r="A435" s="17"/>
      <c r="B435" s="7"/>
      <c r="C435" s="7"/>
      <c r="D435" s="17"/>
      <c r="E435" s="109"/>
      <c r="F435" s="7"/>
      <c r="G435" s="7"/>
      <c r="H435" s="7"/>
      <c r="I435" s="7"/>
      <c r="J435" s="7"/>
      <c r="K435" s="7"/>
      <c r="L435" s="122"/>
      <c r="M435" s="7"/>
      <c r="N435" s="17"/>
      <c r="O435" s="120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6" customHeight="1">
      <c r="A436" s="17"/>
      <c r="B436" s="7"/>
      <c r="C436" s="7"/>
      <c r="D436" s="17"/>
      <c r="E436" s="109"/>
      <c r="F436" s="7"/>
      <c r="G436" s="7"/>
      <c r="H436" s="7"/>
      <c r="I436" s="7"/>
      <c r="J436" s="7"/>
      <c r="K436" s="7"/>
      <c r="L436" s="122"/>
      <c r="M436" s="7"/>
      <c r="N436" s="17"/>
      <c r="O436" s="120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6" customHeight="1">
      <c r="A437" s="17"/>
      <c r="B437" s="7"/>
      <c r="C437" s="7"/>
      <c r="D437" s="17"/>
      <c r="E437" s="109"/>
      <c r="F437" s="7"/>
      <c r="G437" s="7"/>
      <c r="H437" s="7"/>
      <c r="I437" s="7"/>
      <c r="J437" s="7"/>
      <c r="K437" s="7"/>
      <c r="L437" s="122"/>
      <c r="M437" s="7"/>
      <c r="N437" s="17"/>
      <c r="O437" s="120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6" customHeight="1">
      <c r="A438" s="17"/>
      <c r="B438" s="7"/>
      <c r="C438" s="7"/>
      <c r="D438" s="17"/>
      <c r="E438" s="109"/>
      <c r="F438" s="7"/>
      <c r="G438" s="7"/>
      <c r="H438" s="7"/>
      <c r="I438" s="7"/>
      <c r="J438" s="7"/>
      <c r="K438" s="7"/>
      <c r="L438" s="122"/>
      <c r="M438" s="7"/>
      <c r="N438" s="17"/>
      <c r="O438" s="120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6" customHeight="1">
      <c r="A439" s="17"/>
      <c r="B439" s="7"/>
      <c r="C439" s="7"/>
      <c r="D439" s="17"/>
      <c r="E439" s="109"/>
      <c r="F439" s="7"/>
      <c r="G439" s="7"/>
      <c r="H439" s="7"/>
      <c r="I439" s="7"/>
      <c r="J439" s="7"/>
      <c r="K439" s="7"/>
      <c r="L439" s="122"/>
      <c r="M439" s="7"/>
      <c r="N439" s="17"/>
      <c r="O439" s="120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6" customHeight="1">
      <c r="A440" s="17"/>
      <c r="B440" s="7"/>
      <c r="C440" s="7"/>
      <c r="D440" s="17"/>
      <c r="E440" s="109"/>
      <c r="F440" s="7"/>
      <c r="G440" s="7"/>
      <c r="H440" s="7"/>
      <c r="I440" s="7"/>
      <c r="J440" s="7"/>
      <c r="K440" s="7"/>
      <c r="L440" s="122"/>
      <c r="M440" s="7"/>
      <c r="N440" s="17"/>
      <c r="O440" s="120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6" customHeight="1">
      <c r="A441" s="17"/>
      <c r="B441" s="7"/>
      <c r="C441" s="7"/>
      <c r="D441" s="17"/>
      <c r="E441" s="109"/>
      <c r="F441" s="7"/>
      <c r="G441" s="7"/>
      <c r="H441" s="7"/>
      <c r="I441" s="7"/>
      <c r="J441" s="7"/>
      <c r="K441" s="7"/>
      <c r="L441" s="122"/>
      <c r="M441" s="7"/>
      <c r="N441" s="17"/>
      <c r="O441" s="120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6" customHeight="1">
      <c r="A442" s="17"/>
      <c r="B442" s="7"/>
      <c r="C442" s="7"/>
      <c r="D442" s="17"/>
      <c r="E442" s="109"/>
      <c r="F442" s="7"/>
      <c r="G442" s="7"/>
      <c r="H442" s="7"/>
      <c r="I442" s="7"/>
      <c r="J442" s="7"/>
      <c r="K442" s="7"/>
      <c r="L442" s="122"/>
      <c r="M442" s="7"/>
      <c r="N442" s="17"/>
      <c r="O442" s="120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6" customHeight="1">
      <c r="A443" s="17"/>
      <c r="B443" s="7"/>
      <c r="C443" s="7"/>
      <c r="D443" s="17"/>
      <c r="E443" s="109"/>
      <c r="F443" s="7"/>
      <c r="G443" s="7"/>
      <c r="H443" s="7"/>
      <c r="I443" s="7"/>
      <c r="J443" s="7"/>
      <c r="K443" s="7"/>
      <c r="L443" s="122"/>
      <c r="M443" s="7"/>
      <c r="N443" s="17"/>
      <c r="O443" s="120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6" customHeight="1">
      <c r="A444" s="17"/>
      <c r="B444" s="7"/>
      <c r="C444" s="7"/>
      <c r="D444" s="17"/>
      <c r="E444" s="109"/>
      <c r="F444" s="7"/>
      <c r="G444" s="7"/>
      <c r="H444" s="7"/>
      <c r="I444" s="7"/>
      <c r="J444" s="7"/>
      <c r="K444" s="7"/>
      <c r="L444" s="122"/>
      <c r="M444" s="7"/>
      <c r="N444" s="17"/>
      <c r="O444" s="120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6" customHeight="1">
      <c r="A445" s="17"/>
      <c r="B445" s="7"/>
      <c r="C445" s="7"/>
      <c r="D445" s="17"/>
      <c r="E445" s="109"/>
      <c r="F445" s="7"/>
      <c r="G445" s="7"/>
      <c r="H445" s="7"/>
      <c r="I445" s="7"/>
      <c r="J445" s="7"/>
      <c r="K445" s="7"/>
      <c r="L445" s="122"/>
      <c r="M445" s="7"/>
      <c r="N445" s="17"/>
      <c r="O445" s="120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6" customHeight="1">
      <c r="A446" s="17"/>
      <c r="B446" s="7"/>
      <c r="C446" s="7"/>
      <c r="D446" s="17"/>
      <c r="E446" s="109"/>
      <c r="F446" s="7"/>
      <c r="G446" s="7"/>
      <c r="H446" s="7"/>
      <c r="I446" s="7"/>
      <c r="J446" s="7"/>
      <c r="K446" s="7"/>
      <c r="L446" s="122"/>
      <c r="M446" s="7"/>
      <c r="N446" s="17"/>
      <c r="O446" s="120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6" customHeight="1">
      <c r="A447" s="17"/>
      <c r="B447" s="7"/>
      <c r="C447" s="7"/>
      <c r="D447" s="17"/>
      <c r="E447" s="109"/>
      <c r="F447" s="7"/>
      <c r="G447" s="7"/>
      <c r="H447" s="7"/>
      <c r="I447" s="7"/>
      <c r="J447" s="7"/>
      <c r="K447" s="7"/>
      <c r="L447" s="122"/>
      <c r="M447" s="7"/>
      <c r="N447" s="17"/>
      <c r="O447" s="120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6" customHeight="1">
      <c r="A448" s="17"/>
      <c r="B448" s="7"/>
      <c r="C448" s="7"/>
      <c r="D448" s="17"/>
      <c r="E448" s="109"/>
      <c r="F448" s="7"/>
      <c r="G448" s="7"/>
      <c r="H448" s="7"/>
      <c r="I448" s="7"/>
      <c r="J448" s="7"/>
      <c r="K448" s="7"/>
      <c r="L448" s="122"/>
      <c r="M448" s="7"/>
      <c r="N448" s="17"/>
      <c r="O448" s="120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6" customHeight="1">
      <c r="A449" s="17"/>
      <c r="B449" s="7"/>
      <c r="C449" s="7"/>
      <c r="D449" s="17"/>
      <c r="E449" s="109"/>
      <c r="F449" s="7"/>
      <c r="G449" s="7"/>
      <c r="H449" s="7"/>
      <c r="I449" s="7"/>
      <c r="J449" s="7"/>
      <c r="K449" s="7"/>
      <c r="L449" s="122"/>
      <c r="M449" s="7"/>
      <c r="N449" s="17"/>
      <c r="O449" s="120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6" customHeight="1">
      <c r="A450" s="17"/>
      <c r="B450" s="7"/>
      <c r="C450" s="7"/>
      <c r="D450" s="17"/>
      <c r="E450" s="109"/>
      <c r="F450" s="7"/>
      <c r="G450" s="7"/>
      <c r="H450" s="7"/>
      <c r="I450" s="7"/>
      <c r="J450" s="7"/>
      <c r="K450" s="7"/>
      <c r="L450" s="122"/>
      <c r="M450" s="7"/>
      <c r="N450" s="17"/>
      <c r="O450" s="120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6" customHeight="1">
      <c r="A451" s="17"/>
      <c r="B451" s="7"/>
      <c r="C451" s="7"/>
      <c r="D451" s="17"/>
      <c r="E451" s="109"/>
      <c r="F451" s="7"/>
      <c r="G451" s="7"/>
      <c r="H451" s="7"/>
      <c r="I451" s="7"/>
      <c r="J451" s="7"/>
      <c r="K451" s="7"/>
      <c r="L451" s="122"/>
      <c r="M451" s="7"/>
      <c r="N451" s="17"/>
      <c r="O451" s="120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6" customHeight="1">
      <c r="A452" s="17"/>
      <c r="B452" s="7"/>
      <c r="C452" s="7"/>
      <c r="D452" s="17"/>
      <c r="E452" s="109"/>
      <c r="F452" s="7"/>
      <c r="G452" s="7"/>
      <c r="H452" s="7"/>
      <c r="I452" s="7"/>
      <c r="J452" s="7"/>
      <c r="K452" s="7"/>
      <c r="L452" s="122"/>
      <c r="M452" s="7"/>
      <c r="N452" s="17"/>
      <c r="O452" s="120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6" customHeight="1">
      <c r="A453" s="17"/>
      <c r="B453" s="7"/>
      <c r="C453" s="7"/>
      <c r="D453" s="17"/>
      <c r="E453" s="109"/>
      <c r="F453" s="7"/>
      <c r="G453" s="7"/>
      <c r="H453" s="7"/>
      <c r="I453" s="7"/>
      <c r="J453" s="7"/>
      <c r="K453" s="7"/>
      <c r="L453" s="122"/>
      <c r="M453" s="7"/>
      <c r="N453" s="17"/>
      <c r="O453" s="120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6" customHeight="1">
      <c r="A454" s="17"/>
      <c r="B454" s="7"/>
      <c r="C454" s="7"/>
      <c r="D454" s="17"/>
      <c r="E454" s="109"/>
      <c r="F454" s="7"/>
      <c r="G454" s="7"/>
      <c r="H454" s="7"/>
      <c r="I454" s="7"/>
      <c r="J454" s="7"/>
      <c r="K454" s="7"/>
      <c r="L454" s="122"/>
      <c r="M454" s="7"/>
      <c r="N454" s="17"/>
      <c r="O454" s="120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6" customHeight="1">
      <c r="A455" s="17"/>
      <c r="B455" s="7"/>
      <c r="C455" s="7"/>
      <c r="D455" s="17"/>
      <c r="E455" s="109"/>
      <c r="F455" s="7"/>
      <c r="G455" s="7"/>
      <c r="H455" s="7"/>
      <c r="I455" s="7"/>
      <c r="J455" s="7"/>
      <c r="K455" s="7"/>
      <c r="L455" s="122"/>
      <c r="M455" s="7"/>
      <c r="N455" s="17"/>
      <c r="O455" s="120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6" customHeight="1">
      <c r="A456" s="17"/>
      <c r="B456" s="7"/>
      <c r="C456" s="7"/>
      <c r="D456" s="17"/>
      <c r="E456" s="109"/>
      <c r="F456" s="7"/>
      <c r="G456" s="7"/>
      <c r="H456" s="7"/>
      <c r="I456" s="7"/>
      <c r="J456" s="7"/>
      <c r="K456" s="7"/>
      <c r="L456" s="122"/>
      <c r="M456" s="7"/>
      <c r="N456" s="17"/>
      <c r="O456" s="120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6" customHeight="1">
      <c r="A457" s="17"/>
      <c r="B457" s="7"/>
      <c r="C457" s="7"/>
      <c r="D457" s="17"/>
      <c r="E457" s="109"/>
      <c r="F457" s="7"/>
      <c r="G457" s="7"/>
      <c r="H457" s="7"/>
      <c r="I457" s="7"/>
      <c r="J457" s="7"/>
      <c r="K457" s="7"/>
      <c r="L457" s="122"/>
      <c r="M457" s="7"/>
      <c r="N457" s="17"/>
      <c r="O457" s="120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6" customHeight="1">
      <c r="A458" s="17"/>
      <c r="B458" s="7"/>
      <c r="C458" s="7"/>
      <c r="D458" s="17"/>
      <c r="E458" s="109"/>
      <c r="F458" s="7"/>
      <c r="G458" s="7"/>
      <c r="H458" s="7"/>
      <c r="I458" s="7"/>
      <c r="J458" s="7"/>
      <c r="K458" s="7"/>
      <c r="L458" s="122"/>
      <c r="M458" s="7"/>
      <c r="N458" s="17"/>
      <c r="O458" s="120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6" customHeight="1">
      <c r="A459" s="17"/>
      <c r="B459" s="7"/>
      <c r="C459" s="7"/>
      <c r="D459" s="17"/>
      <c r="E459" s="109"/>
      <c r="F459" s="7"/>
      <c r="G459" s="7"/>
      <c r="H459" s="7"/>
      <c r="I459" s="7"/>
      <c r="J459" s="7"/>
      <c r="K459" s="7"/>
      <c r="L459" s="122"/>
      <c r="M459" s="7"/>
      <c r="N459" s="17"/>
      <c r="O459" s="120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6" customHeight="1">
      <c r="A460" s="17"/>
      <c r="B460" s="7"/>
      <c r="C460" s="7"/>
      <c r="D460" s="17"/>
      <c r="E460" s="109"/>
      <c r="F460" s="7"/>
      <c r="G460" s="7"/>
      <c r="H460" s="7"/>
      <c r="I460" s="7"/>
      <c r="J460" s="7"/>
      <c r="K460" s="7"/>
      <c r="L460" s="122"/>
      <c r="M460" s="7"/>
      <c r="N460" s="17"/>
      <c r="O460" s="120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6" customHeight="1">
      <c r="A461" s="17"/>
      <c r="B461" s="7"/>
      <c r="C461" s="7"/>
      <c r="D461" s="17"/>
      <c r="E461" s="109"/>
      <c r="F461" s="7"/>
      <c r="G461" s="7"/>
      <c r="H461" s="7"/>
      <c r="I461" s="7"/>
      <c r="J461" s="7"/>
      <c r="K461" s="7"/>
      <c r="L461" s="122"/>
      <c r="M461" s="7"/>
      <c r="N461" s="17"/>
      <c r="O461" s="120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6" customHeight="1">
      <c r="A462" s="17"/>
      <c r="B462" s="7"/>
      <c r="C462" s="7"/>
      <c r="D462" s="17"/>
      <c r="E462" s="109"/>
      <c r="F462" s="7"/>
      <c r="G462" s="7"/>
      <c r="H462" s="7"/>
      <c r="I462" s="7"/>
      <c r="J462" s="7"/>
      <c r="K462" s="7"/>
      <c r="L462" s="122"/>
      <c r="M462" s="7"/>
      <c r="N462" s="17"/>
      <c r="O462" s="120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6" customHeight="1">
      <c r="A463" s="17"/>
      <c r="B463" s="7"/>
      <c r="C463" s="7"/>
      <c r="D463" s="17"/>
      <c r="E463" s="109"/>
      <c r="F463" s="7"/>
      <c r="G463" s="7"/>
      <c r="H463" s="7"/>
      <c r="I463" s="7"/>
      <c r="J463" s="7"/>
      <c r="K463" s="7"/>
      <c r="L463" s="122"/>
      <c r="M463" s="7"/>
      <c r="N463" s="17"/>
      <c r="O463" s="120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6" customHeight="1">
      <c r="A464" s="17"/>
      <c r="B464" s="7"/>
      <c r="C464" s="7"/>
      <c r="D464" s="17"/>
      <c r="E464" s="109"/>
      <c r="F464" s="7"/>
      <c r="G464" s="7"/>
      <c r="H464" s="7"/>
      <c r="I464" s="7"/>
      <c r="J464" s="7"/>
      <c r="K464" s="7"/>
      <c r="L464" s="122"/>
      <c r="M464" s="7"/>
      <c r="N464" s="17"/>
      <c r="O464" s="120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6" customHeight="1">
      <c r="A465" s="17"/>
      <c r="B465" s="7"/>
      <c r="C465" s="7"/>
      <c r="D465" s="17"/>
      <c r="E465" s="109"/>
      <c r="F465" s="7"/>
      <c r="G465" s="7"/>
      <c r="H465" s="7"/>
      <c r="I465" s="7"/>
      <c r="J465" s="7"/>
      <c r="K465" s="7"/>
      <c r="L465" s="122"/>
      <c r="M465" s="7"/>
      <c r="N465" s="17"/>
      <c r="O465" s="120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6" customHeight="1">
      <c r="A466" s="17"/>
      <c r="B466" s="7"/>
      <c r="C466" s="7"/>
      <c r="D466" s="17"/>
      <c r="E466" s="109"/>
      <c r="F466" s="7"/>
      <c r="G466" s="7"/>
      <c r="H466" s="7"/>
      <c r="I466" s="7"/>
      <c r="J466" s="7"/>
      <c r="K466" s="7"/>
      <c r="L466" s="122"/>
      <c r="M466" s="7"/>
      <c r="N466" s="17"/>
      <c r="O466" s="120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6" customHeight="1">
      <c r="A467" s="17"/>
      <c r="B467" s="7"/>
      <c r="C467" s="7"/>
      <c r="D467" s="17"/>
      <c r="E467" s="109"/>
      <c r="F467" s="7"/>
      <c r="G467" s="7"/>
      <c r="H467" s="7"/>
      <c r="I467" s="7"/>
      <c r="J467" s="7"/>
      <c r="K467" s="7"/>
      <c r="L467" s="122"/>
      <c r="M467" s="7"/>
      <c r="N467" s="17"/>
      <c r="O467" s="120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6" customHeight="1">
      <c r="A468" s="17"/>
      <c r="B468" s="7"/>
      <c r="C468" s="7"/>
      <c r="D468" s="17"/>
      <c r="E468" s="109"/>
      <c r="F468" s="7"/>
      <c r="G468" s="7"/>
      <c r="H468" s="7"/>
      <c r="I468" s="7"/>
      <c r="J468" s="7"/>
      <c r="K468" s="7"/>
      <c r="L468" s="122"/>
      <c r="M468" s="7"/>
      <c r="N468" s="17"/>
      <c r="O468" s="120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6" customHeight="1">
      <c r="A469" s="17"/>
      <c r="B469" s="7"/>
      <c r="C469" s="7"/>
      <c r="D469" s="17"/>
      <c r="E469" s="109"/>
      <c r="F469" s="7"/>
      <c r="G469" s="7"/>
      <c r="H469" s="7"/>
      <c r="I469" s="7"/>
      <c r="J469" s="7"/>
      <c r="K469" s="7"/>
      <c r="L469" s="122"/>
      <c r="M469" s="7"/>
      <c r="N469" s="17"/>
      <c r="O469" s="120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6" customHeight="1">
      <c r="A470" s="17"/>
      <c r="B470" s="7"/>
      <c r="C470" s="7"/>
      <c r="D470" s="17"/>
      <c r="E470" s="109"/>
      <c r="F470" s="7"/>
      <c r="G470" s="7"/>
      <c r="H470" s="7"/>
      <c r="I470" s="7"/>
      <c r="J470" s="7"/>
      <c r="K470" s="7"/>
      <c r="L470" s="122"/>
      <c r="M470" s="7"/>
      <c r="N470" s="17"/>
      <c r="O470" s="120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6" customHeight="1">
      <c r="A471" s="17"/>
      <c r="B471" s="7"/>
      <c r="C471" s="7"/>
      <c r="D471" s="17"/>
      <c r="E471" s="109"/>
      <c r="F471" s="7"/>
      <c r="G471" s="7"/>
      <c r="H471" s="7"/>
      <c r="I471" s="7"/>
      <c r="J471" s="7"/>
      <c r="K471" s="7"/>
      <c r="L471" s="122"/>
      <c r="M471" s="7"/>
      <c r="N471" s="17"/>
      <c r="O471" s="120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6" customHeight="1">
      <c r="A472" s="17"/>
      <c r="B472" s="7"/>
      <c r="C472" s="7"/>
      <c r="D472" s="17"/>
      <c r="E472" s="109"/>
      <c r="F472" s="7"/>
      <c r="G472" s="7"/>
      <c r="H472" s="7"/>
      <c r="I472" s="7"/>
      <c r="J472" s="7"/>
      <c r="K472" s="7"/>
      <c r="L472" s="122"/>
      <c r="M472" s="7"/>
      <c r="N472" s="17"/>
      <c r="O472" s="120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6" customHeight="1">
      <c r="A473" s="17"/>
      <c r="B473" s="7"/>
      <c r="C473" s="7"/>
      <c r="D473" s="17"/>
      <c r="E473" s="109"/>
      <c r="F473" s="7"/>
      <c r="G473" s="7"/>
      <c r="H473" s="7"/>
      <c r="I473" s="7"/>
      <c r="J473" s="7"/>
      <c r="K473" s="7"/>
      <c r="L473" s="122"/>
      <c r="M473" s="7"/>
      <c r="N473" s="17"/>
      <c r="O473" s="120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6" customHeight="1">
      <c r="A474" s="17"/>
      <c r="B474" s="7"/>
      <c r="C474" s="7"/>
      <c r="D474" s="17"/>
      <c r="E474" s="109"/>
      <c r="F474" s="7"/>
      <c r="G474" s="7"/>
      <c r="H474" s="7"/>
      <c r="I474" s="7"/>
      <c r="J474" s="7"/>
      <c r="K474" s="7"/>
      <c r="L474" s="122"/>
      <c r="M474" s="7"/>
      <c r="N474" s="17"/>
      <c r="O474" s="120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6" customHeight="1">
      <c r="A475" s="17"/>
      <c r="B475" s="7"/>
      <c r="C475" s="7"/>
      <c r="D475" s="17"/>
      <c r="E475" s="109"/>
      <c r="F475" s="7"/>
      <c r="G475" s="7"/>
      <c r="H475" s="7"/>
      <c r="I475" s="7"/>
      <c r="J475" s="7"/>
      <c r="K475" s="7"/>
      <c r="L475" s="122"/>
      <c r="M475" s="7"/>
      <c r="N475" s="17"/>
      <c r="O475" s="120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6" customHeight="1">
      <c r="A476" s="17"/>
      <c r="B476" s="7"/>
      <c r="C476" s="7"/>
      <c r="D476" s="17"/>
      <c r="E476" s="109"/>
      <c r="F476" s="7"/>
      <c r="G476" s="7"/>
      <c r="H476" s="7"/>
      <c r="I476" s="7"/>
      <c r="J476" s="7"/>
      <c r="K476" s="7"/>
      <c r="L476" s="122"/>
      <c r="M476" s="7"/>
      <c r="N476" s="17"/>
      <c r="O476" s="120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6" customHeight="1">
      <c r="A477" s="17"/>
      <c r="B477" s="7"/>
      <c r="C477" s="7"/>
      <c r="D477" s="17"/>
      <c r="E477" s="109"/>
      <c r="F477" s="7"/>
      <c r="G477" s="7"/>
      <c r="H477" s="7"/>
      <c r="I477" s="7"/>
      <c r="J477" s="7"/>
      <c r="K477" s="7"/>
      <c r="L477" s="122"/>
      <c r="M477" s="7"/>
      <c r="N477" s="17"/>
      <c r="O477" s="120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6" customHeight="1">
      <c r="A478" s="17"/>
      <c r="B478" s="7"/>
      <c r="C478" s="7"/>
      <c r="D478" s="17"/>
      <c r="E478" s="109"/>
      <c r="F478" s="7"/>
      <c r="G478" s="7"/>
      <c r="H478" s="7"/>
      <c r="I478" s="7"/>
      <c r="J478" s="7"/>
      <c r="K478" s="7"/>
      <c r="L478" s="122"/>
      <c r="M478" s="7"/>
      <c r="N478" s="17"/>
      <c r="O478" s="120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6" customHeight="1">
      <c r="A479" s="17"/>
      <c r="B479" s="7"/>
      <c r="C479" s="7"/>
      <c r="D479" s="17"/>
      <c r="E479" s="109"/>
      <c r="F479" s="7"/>
      <c r="G479" s="7"/>
      <c r="H479" s="7"/>
      <c r="I479" s="7"/>
      <c r="J479" s="7"/>
      <c r="K479" s="7"/>
      <c r="L479" s="122"/>
      <c r="M479" s="7"/>
      <c r="N479" s="17"/>
      <c r="O479" s="120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6" customHeight="1">
      <c r="A480" s="17"/>
      <c r="B480" s="7"/>
      <c r="C480" s="7"/>
      <c r="D480" s="17"/>
      <c r="E480" s="109"/>
      <c r="F480" s="7"/>
      <c r="G480" s="7"/>
      <c r="H480" s="7"/>
      <c r="I480" s="7"/>
      <c r="J480" s="7"/>
      <c r="K480" s="7"/>
      <c r="L480" s="122"/>
      <c r="M480" s="7"/>
      <c r="N480" s="17"/>
      <c r="O480" s="120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6" customHeight="1">
      <c r="A481" s="17"/>
      <c r="B481" s="7"/>
      <c r="C481" s="7"/>
      <c r="D481" s="17"/>
      <c r="E481" s="109"/>
      <c r="F481" s="7"/>
      <c r="G481" s="7"/>
      <c r="H481" s="7"/>
      <c r="I481" s="7"/>
      <c r="J481" s="7"/>
      <c r="K481" s="7"/>
      <c r="L481" s="122"/>
      <c r="M481" s="7"/>
      <c r="N481" s="17"/>
      <c r="O481" s="120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6" customHeight="1">
      <c r="A482" s="17"/>
      <c r="B482" s="7"/>
      <c r="C482" s="7"/>
      <c r="D482" s="17"/>
      <c r="E482" s="109"/>
      <c r="F482" s="7"/>
      <c r="G482" s="7"/>
      <c r="H482" s="7"/>
      <c r="I482" s="7"/>
      <c r="J482" s="7"/>
      <c r="K482" s="7"/>
      <c r="L482" s="122"/>
      <c r="M482" s="7"/>
      <c r="N482" s="17"/>
      <c r="O482" s="120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6" customHeight="1">
      <c r="A483" s="17"/>
      <c r="B483" s="7"/>
      <c r="C483" s="7"/>
      <c r="D483" s="17"/>
      <c r="E483" s="109"/>
      <c r="F483" s="7"/>
      <c r="G483" s="7"/>
      <c r="H483" s="7"/>
      <c r="I483" s="7"/>
      <c r="J483" s="7"/>
      <c r="K483" s="7"/>
      <c r="L483" s="122"/>
      <c r="M483" s="7"/>
      <c r="N483" s="17"/>
      <c r="O483" s="120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6" customHeight="1">
      <c r="A484" s="17"/>
      <c r="B484" s="7"/>
      <c r="C484" s="7"/>
      <c r="D484" s="17"/>
      <c r="E484" s="109"/>
      <c r="F484" s="7"/>
      <c r="G484" s="7"/>
      <c r="H484" s="7"/>
      <c r="I484" s="7"/>
      <c r="J484" s="7"/>
      <c r="K484" s="7"/>
      <c r="L484" s="122"/>
      <c r="M484" s="7"/>
      <c r="N484" s="17"/>
      <c r="O484" s="120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6" customHeight="1">
      <c r="A485" s="17"/>
      <c r="B485" s="7"/>
      <c r="C485" s="7"/>
      <c r="D485" s="17"/>
      <c r="E485" s="109"/>
      <c r="F485" s="7"/>
      <c r="G485" s="7"/>
      <c r="H485" s="7"/>
      <c r="I485" s="7"/>
      <c r="J485" s="7"/>
      <c r="K485" s="7"/>
      <c r="L485" s="122"/>
      <c r="M485" s="7"/>
      <c r="N485" s="17"/>
      <c r="O485" s="120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6" customHeight="1">
      <c r="A486" s="17"/>
      <c r="B486" s="7"/>
      <c r="C486" s="7"/>
      <c r="D486" s="17"/>
      <c r="E486" s="109"/>
      <c r="F486" s="7"/>
      <c r="G486" s="7"/>
      <c r="H486" s="7"/>
      <c r="I486" s="7"/>
      <c r="J486" s="7"/>
      <c r="K486" s="7"/>
      <c r="L486" s="122"/>
      <c r="M486" s="7"/>
      <c r="N486" s="17"/>
      <c r="O486" s="120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6" customHeight="1">
      <c r="A487" s="17"/>
      <c r="B487" s="7"/>
      <c r="C487" s="7"/>
      <c r="D487" s="17"/>
      <c r="E487" s="109"/>
      <c r="F487" s="7"/>
      <c r="G487" s="7"/>
      <c r="H487" s="7"/>
      <c r="I487" s="7"/>
      <c r="J487" s="7"/>
      <c r="K487" s="7"/>
      <c r="L487" s="122"/>
      <c r="M487" s="7"/>
      <c r="N487" s="17"/>
      <c r="O487" s="120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6" customHeight="1">
      <c r="A488" s="17"/>
      <c r="B488" s="7"/>
      <c r="C488" s="7"/>
      <c r="D488" s="17"/>
      <c r="E488" s="109"/>
      <c r="F488" s="7"/>
      <c r="G488" s="7"/>
      <c r="H488" s="7"/>
      <c r="I488" s="7"/>
      <c r="J488" s="7"/>
      <c r="K488" s="7"/>
      <c r="L488" s="122"/>
      <c r="M488" s="7"/>
      <c r="N488" s="17"/>
      <c r="O488" s="120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6" customHeight="1">
      <c r="A489" s="17"/>
      <c r="B489" s="7"/>
      <c r="C489" s="7"/>
      <c r="D489" s="17"/>
      <c r="E489" s="109"/>
      <c r="F489" s="7"/>
      <c r="G489" s="7"/>
      <c r="H489" s="7"/>
      <c r="I489" s="7"/>
      <c r="J489" s="7"/>
      <c r="K489" s="7"/>
      <c r="L489" s="122"/>
      <c r="M489" s="7"/>
      <c r="N489" s="17"/>
      <c r="O489" s="120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6" customHeight="1">
      <c r="A490" s="17"/>
      <c r="B490" s="7"/>
      <c r="C490" s="7"/>
      <c r="D490" s="17"/>
      <c r="E490" s="109"/>
      <c r="F490" s="7"/>
      <c r="G490" s="7"/>
      <c r="H490" s="7"/>
      <c r="I490" s="7"/>
      <c r="J490" s="7"/>
      <c r="K490" s="7"/>
      <c r="L490" s="122"/>
      <c r="M490" s="7"/>
      <c r="N490" s="17"/>
      <c r="O490" s="120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6" customHeight="1">
      <c r="A491" s="17"/>
      <c r="B491" s="7"/>
      <c r="C491" s="7"/>
      <c r="D491" s="17"/>
      <c r="E491" s="109"/>
      <c r="F491" s="7"/>
      <c r="G491" s="7"/>
      <c r="H491" s="7"/>
      <c r="I491" s="7"/>
      <c r="J491" s="7"/>
      <c r="K491" s="7"/>
      <c r="L491" s="122"/>
      <c r="M491" s="7"/>
      <c r="N491" s="17"/>
      <c r="O491" s="120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6" customHeight="1">
      <c r="A492" s="17"/>
      <c r="B492" s="7"/>
      <c r="C492" s="7"/>
      <c r="D492" s="17"/>
      <c r="E492" s="109"/>
      <c r="F492" s="7"/>
      <c r="G492" s="7"/>
      <c r="H492" s="7"/>
      <c r="I492" s="7"/>
      <c r="J492" s="7"/>
      <c r="K492" s="7"/>
      <c r="L492" s="122"/>
      <c r="M492" s="7"/>
      <c r="N492" s="17"/>
      <c r="O492" s="120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6" customHeight="1">
      <c r="A493" s="17"/>
      <c r="B493" s="7"/>
      <c r="C493" s="7"/>
      <c r="D493" s="17"/>
      <c r="E493" s="109"/>
      <c r="F493" s="7"/>
      <c r="G493" s="7"/>
      <c r="H493" s="7"/>
      <c r="I493" s="7"/>
      <c r="J493" s="7"/>
      <c r="K493" s="7"/>
      <c r="L493" s="122"/>
      <c r="M493" s="7"/>
      <c r="N493" s="17"/>
      <c r="O493" s="120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6" customHeight="1">
      <c r="A494" s="17"/>
      <c r="B494" s="7"/>
      <c r="C494" s="7"/>
      <c r="D494" s="17"/>
      <c r="E494" s="109"/>
      <c r="F494" s="7"/>
      <c r="G494" s="7"/>
      <c r="H494" s="7"/>
      <c r="I494" s="7"/>
      <c r="J494" s="7"/>
      <c r="K494" s="7"/>
      <c r="L494" s="122"/>
      <c r="M494" s="7"/>
      <c r="N494" s="17"/>
      <c r="O494" s="120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6" customHeight="1">
      <c r="A495" s="17"/>
      <c r="B495" s="7"/>
      <c r="C495" s="7"/>
      <c r="D495" s="17"/>
      <c r="E495" s="109"/>
      <c r="F495" s="7"/>
      <c r="G495" s="7"/>
      <c r="H495" s="7"/>
      <c r="I495" s="7"/>
      <c r="J495" s="7"/>
      <c r="K495" s="7"/>
      <c r="L495" s="122"/>
      <c r="M495" s="7"/>
      <c r="N495" s="17"/>
      <c r="O495" s="120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6" customHeight="1">
      <c r="A496" s="17"/>
      <c r="B496" s="7"/>
      <c r="C496" s="7"/>
      <c r="D496" s="17"/>
      <c r="E496" s="109"/>
      <c r="F496" s="7"/>
      <c r="G496" s="7"/>
      <c r="H496" s="7"/>
      <c r="I496" s="7"/>
      <c r="J496" s="7"/>
      <c r="K496" s="7"/>
      <c r="L496" s="122"/>
      <c r="M496" s="7"/>
      <c r="N496" s="17"/>
      <c r="O496" s="120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6" customHeight="1">
      <c r="A497" s="17"/>
      <c r="B497" s="7"/>
      <c r="C497" s="7"/>
      <c r="D497" s="17"/>
      <c r="E497" s="109"/>
      <c r="F497" s="7"/>
      <c r="G497" s="7"/>
      <c r="H497" s="7"/>
      <c r="I497" s="7"/>
      <c r="J497" s="7"/>
      <c r="K497" s="7"/>
      <c r="L497" s="122"/>
      <c r="M497" s="7"/>
      <c r="N497" s="17"/>
      <c r="O497" s="120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6" customHeight="1">
      <c r="A498" s="17"/>
      <c r="B498" s="7"/>
      <c r="C498" s="7"/>
      <c r="D498" s="17"/>
      <c r="E498" s="109"/>
      <c r="F498" s="7"/>
      <c r="G498" s="7"/>
      <c r="H498" s="7"/>
      <c r="I498" s="7"/>
      <c r="J498" s="7"/>
      <c r="K498" s="7"/>
      <c r="L498" s="122"/>
      <c r="M498" s="7"/>
      <c r="N498" s="17"/>
      <c r="O498" s="120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6" customHeight="1">
      <c r="A499" s="17"/>
      <c r="B499" s="7"/>
      <c r="C499" s="7"/>
      <c r="D499" s="17"/>
      <c r="E499" s="109"/>
      <c r="F499" s="7"/>
      <c r="G499" s="7"/>
      <c r="H499" s="7"/>
      <c r="I499" s="7"/>
      <c r="J499" s="7"/>
      <c r="K499" s="7"/>
      <c r="L499" s="122"/>
      <c r="M499" s="7"/>
      <c r="N499" s="17"/>
      <c r="O499" s="120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6" customHeight="1">
      <c r="A500" s="17"/>
      <c r="B500" s="7"/>
      <c r="C500" s="7"/>
      <c r="D500" s="17"/>
      <c r="E500" s="109"/>
      <c r="F500" s="7"/>
      <c r="G500" s="7"/>
      <c r="H500" s="7"/>
      <c r="I500" s="7"/>
      <c r="J500" s="7"/>
      <c r="K500" s="7"/>
      <c r="L500" s="122"/>
      <c r="M500" s="7"/>
      <c r="N500" s="17"/>
      <c r="O500" s="120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6" customHeight="1">
      <c r="A501" s="17"/>
      <c r="B501" s="7"/>
      <c r="C501" s="7"/>
      <c r="D501" s="17"/>
      <c r="E501" s="109"/>
      <c r="F501" s="7"/>
      <c r="G501" s="7"/>
      <c r="H501" s="7"/>
      <c r="I501" s="7"/>
      <c r="J501" s="7"/>
      <c r="K501" s="7"/>
      <c r="L501" s="122"/>
      <c r="M501" s="7"/>
      <c r="N501" s="17"/>
      <c r="O501" s="120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6" customHeight="1">
      <c r="A502" s="17"/>
      <c r="B502" s="7"/>
      <c r="C502" s="7"/>
      <c r="D502" s="17"/>
      <c r="E502" s="109"/>
      <c r="F502" s="7"/>
      <c r="G502" s="7"/>
      <c r="H502" s="7"/>
      <c r="I502" s="7"/>
      <c r="J502" s="7"/>
      <c r="K502" s="7"/>
      <c r="L502" s="122"/>
      <c r="M502" s="7"/>
      <c r="N502" s="17"/>
      <c r="O502" s="120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6" customHeight="1">
      <c r="A503" s="17"/>
      <c r="B503" s="7"/>
      <c r="C503" s="7"/>
      <c r="D503" s="17"/>
      <c r="E503" s="109"/>
      <c r="F503" s="7"/>
      <c r="G503" s="7"/>
      <c r="H503" s="7"/>
      <c r="I503" s="7"/>
      <c r="J503" s="7"/>
      <c r="K503" s="7"/>
      <c r="L503" s="122"/>
      <c r="M503" s="7"/>
      <c r="N503" s="17"/>
      <c r="O503" s="120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6" customHeight="1">
      <c r="A504" s="17"/>
      <c r="B504" s="7"/>
      <c r="C504" s="7"/>
      <c r="D504" s="17"/>
      <c r="E504" s="109"/>
      <c r="F504" s="7"/>
      <c r="G504" s="7"/>
      <c r="H504" s="7"/>
      <c r="I504" s="7"/>
      <c r="J504" s="7"/>
      <c r="K504" s="7"/>
      <c r="L504" s="122"/>
      <c r="M504" s="7"/>
      <c r="N504" s="17"/>
      <c r="O504" s="120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6" customHeight="1">
      <c r="A505" s="17"/>
      <c r="B505" s="7"/>
      <c r="C505" s="7"/>
      <c r="D505" s="17"/>
      <c r="E505" s="109"/>
      <c r="F505" s="7"/>
      <c r="G505" s="7"/>
      <c r="H505" s="7"/>
      <c r="I505" s="7"/>
      <c r="J505" s="7"/>
      <c r="K505" s="7"/>
      <c r="L505" s="122"/>
      <c r="M505" s="7"/>
      <c r="N505" s="17"/>
      <c r="O505" s="120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6" customHeight="1">
      <c r="A506" s="17"/>
      <c r="B506" s="7"/>
      <c r="C506" s="7"/>
      <c r="D506" s="17"/>
      <c r="E506" s="109"/>
      <c r="F506" s="7"/>
      <c r="G506" s="7"/>
      <c r="H506" s="7"/>
      <c r="I506" s="7"/>
      <c r="J506" s="7"/>
      <c r="K506" s="7"/>
      <c r="L506" s="122"/>
      <c r="M506" s="7"/>
      <c r="N506" s="17"/>
      <c r="O506" s="120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6" customHeight="1">
      <c r="A507" s="17"/>
      <c r="B507" s="7"/>
      <c r="C507" s="7"/>
      <c r="D507" s="17"/>
      <c r="E507" s="109"/>
      <c r="F507" s="7"/>
      <c r="G507" s="7"/>
      <c r="H507" s="7"/>
      <c r="I507" s="7"/>
      <c r="J507" s="7"/>
      <c r="K507" s="7"/>
      <c r="L507" s="122"/>
      <c r="M507" s="7"/>
      <c r="N507" s="17"/>
      <c r="O507" s="120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6" customHeight="1">
      <c r="A508" s="17"/>
      <c r="B508" s="7"/>
      <c r="C508" s="7"/>
      <c r="D508" s="17"/>
      <c r="E508" s="109"/>
      <c r="F508" s="7"/>
      <c r="G508" s="7"/>
      <c r="H508" s="7"/>
      <c r="I508" s="7"/>
      <c r="J508" s="7"/>
      <c r="K508" s="7"/>
      <c r="L508" s="122"/>
      <c r="M508" s="7"/>
      <c r="N508" s="17"/>
      <c r="O508" s="120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6" customHeight="1">
      <c r="A509" s="17"/>
      <c r="B509" s="7"/>
      <c r="C509" s="7"/>
      <c r="D509" s="17"/>
      <c r="E509" s="109"/>
      <c r="F509" s="7"/>
      <c r="G509" s="7"/>
      <c r="H509" s="7"/>
      <c r="I509" s="7"/>
      <c r="J509" s="7"/>
      <c r="K509" s="7"/>
      <c r="L509" s="122"/>
      <c r="M509" s="7"/>
      <c r="N509" s="17"/>
      <c r="O509" s="120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6" customHeight="1">
      <c r="A510" s="17"/>
      <c r="B510" s="7"/>
      <c r="C510" s="7"/>
      <c r="D510" s="17"/>
      <c r="E510" s="109"/>
      <c r="F510" s="7"/>
      <c r="G510" s="7"/>
      <c r="H510" s="7"/>
      <c r="I510" s="7"/>
      <c r="J510" s="7"/>
      <c r="K510" s="7"/>
      <c r="L510" s="122"/>
      <c r="M510" s="7"/>
      <c r="N510" s="17"/>
      <c r="O510" s="120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6" customHeight="1">
      <c r="A511" s="17"/>
      <c r="B511" s="7"/>
      <c r="C511" s="7"/>
      <c r="D511" s="17"/>
      <c r="E511" s="109"/>
      <c r="F511" s="7"/>
      <c r="G511" s="7"/>
      <c r="H511" s="7"/>
      <c r="I511" s="7"/>
      <c r="J511" s="7"/>
      <c r="K511" s="7"/>
      <c r="L511" s="122"/>
      <c r="M511" s="7"/>
      <c r="N511" s="17"/>
      <c r="O511" s="120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6" customHeight="1">
      <c r="A512" s="17"/>
      <c r="B512" s="7"/>
      <c r="C512" s="7"/>
      <c r="D512" s="17"/>
      <c r="E512" s="109"/>
      <c r="F512" s="7"/>
      <c r="G512" s="7"/>
      <c r="H512" s="7"/>
      <c r="I512" s="7"/>
      <c r="J512" s="7"/>
      <c r="K512" s="7"/>
      <c r="L512" s="122"/>
      <c r="M512" s="7"/>
      <c r="N512" s="17"/>
      <c r="O512" s="120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6" customHeight="1">
      <c r="A513" s="17"/>
      <c r="B513" s="7"/>
      <c r="C513" s="7"/>
      <c r="D513" s="17"/>
      <c r="E513" s="109"/>
      <c r="F513" s="7"/>
      <c r="G513" s="7"/>
      <c r="H513" s="7"/>
      <c r="I513" s="7"/>
      <c r="J513" s="7"/>
      <c r="K513" s="7"/>
      <c r="L513" s="122"/>
      <c r="M513" s="7"/>
      <c r="N513" s="17"/>
      <c r="O513" s="120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6" customHeight="1">
      <c r="A514" s="17"/>
      <c r="B514" s="7"/>
      <c r="C514" s="7"/>
      <c r="D514" s="17"/>
      <c r="E514" s="109"/>
      <c r="F514" s="7"/>
      <c r="G514" s="7"/>
      <c r="H514" s="7"/>
      <c r="I514" s="7"/>
      <c r="J514" s="7"/>
      <c r="K514" s="7"/>
      <c r="L514" s="122"/>
      <c r="M514" s="7"/>
      <c r="N514" s="17"/>
      <c r="O514" s="120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6" customHeight="1">
      <c r="A515" s="17"/>
      <c r="B515" s="7"/>
      <c r="C515" s="7"/>
      <c r="D515" s="17"/>
      <c r="E515" s="109"/>
      <c r="F515" s="7"/>
      <c r="G515" s="7"/>
      <c r="H515" s="7"/>
      <c r="I515" s="7"/>
      <c r="J515" s="7"/>
      <c r="K515" s="7"/>
      <c r="L515" s="122"/>
      <c r="M515" s="7"/>
      <c r="N515" s="17"/>
      <c r="O515" s="120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6" customHeight="1">
      <c r="A516" s="17"/>
      <c r="B516" s="7"/>
      <c r="C516" s="7"/>
      <c r="D516" s="17"/>
      <c r="E516" s="109"/>
      <c r="F516" s="7"/>
      <c r="G516" s="7"/>
      <c r="H516" s="7"/>
      <c r="I516" s="7"/>
      <c r="J516" s="7"/>
      <c r="K516" s="7"/>
      <c r="L516" s="122"/>
      <c r="M516" s="7"/>
      <c r="N516" s="17"/>
      <c r="O516" s="120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6" customHeight="1">
      <c r="A517" s="17"/>
      <c r="B517" s="7"/>
      <c r="C517" s="7"/>
      <c r="D517" s="17"/>
      <c r="E517" s="109"/>
      <c r="F517" s="7"/>
      <c r="G517" s="7"/>
      <c r="H517" s="7"/>
      <c r="I517" s="7"/>
      <c r="J517" s="7"/>
      <c r="K517" s="7"/>
      <c r="L517" s="122"/>
      <c r="M517" s="7"/>
      <c r="N517" s="17"/>
      <c r="O517" s="120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6" customHeight="1">
      <c r="A518" s="17"/>
      <c r="B518" s="7"/>
      <c r="C518" s="7"/>
      <c r="D518" s="17"/>
      <c r="E518" s="109"/>
      <c r="F518" s="7"/>
      <c r="G518" s="7"/>
      <c r="H518" s="7"/>
      <c r="I518" s="7"/>
      <c r="J518" s="7"/>
      <c r="K518" s="7"/>
      <c r="L518" s="122"/>
      <c r="M518" s="7"/>
      <c r="N518" s="17"/>
      <c r="O518" s="120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6" customHeight="1">
      <c r="A519" s="17"/>
      <c r="B519" s="7"/>
      <c r="C519" s="7"/>
      <c r="D519" s="17"/>
      <c r="E519" s="109"/>
      <c r="F519" s="7"/>
      <c r="G519" s="7"/>
      <c r="H519" s="7"/>
      <c r="I519" s="7"/>
      <c r="J519" s="7"/>
      <c r="K519" s="7"/>
      <c r="L519" s="122"/>
      <c r="M519" s="7"/>
      <c r="N519" s="17"/>
      <c r="O519" s="120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6" customHeight="1">
      <c r="A520" s="17"/>
      <c r="B520" s="7"/>
      <c r="C520" s="7"/>
      <c r="D520" s="17"/>
      <c r="E520" s="109"/>
      <c r="F520" s="7"/>
      <c r="G520" s="7"/>
      <c r="H520" s="7"/>
      <c r="I520" s="7"/>
      <c r="J520" s="7"/>
      <c r="K520" s="7"/>
      <c r="L520" s="122"/>
      <c r="M520" s="7"/>
      <c r="N520" s="17"/>
      <c r="O520" s="120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6" customHeight="1">
      <c r="A521" s="17"/>
      <c r="B521" s="7"/>
      <c r="C521" s="7"/>
      <c r="D521" s="17"/>
      <c r="E521" s="109"/>
      <c r="F521" s="7"/>
      <c r="G521" s="7"/>
      <c r="H521" s="7"/>
      <c r="I521" s="7"/>
      <c r="J521" s="7"/>
      <c r="K521" s="7"/>
      <c r="L521" s="122"/>
      <c r="M521" s="7"/>
      <c r="N521" s="17"/>
      <c r="O521" s="120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6" customHeight="1">
      <c r="A522" s="17"/>
      <c r="B522" s="7"/>
      <c r="C522" s="7"/>
      <c r="D522" s="17"/>
      <c r="E522" s="109"/>
      <c r="F522" s="7"/>
      <c r="G522" s="7"/>
      <c r="H522" s="7"/>
      <c r="I522" s="7"/>
      <c r="J522" s="7"/>
      <c r="K522" s="7"/>
      <c r="L522" s="122"/>
      <c r="M522" s="7"/>
      <c r="N522" s="17"/>
      <c r="O522" s="120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6" customHeight="1">
      <c r="A523" s="17"/>
      <c r="B523" s="7"/>
      <c r="C523" s="7"/>
      <c r="D523" s="17"/>
      <c r="E523" s="109"/>
      <c r="F523" s="7"/>
      <c r="G523" s="7"/>
      <c r="H523" s="7"/>
      <c r="I523" s="7"/>
      <c r="J523" s="7"/>
      <c r="K523" s="7"/>
      <c r="L523" s="122"/>
      <c r="M523" s="7"/>
      <c r="N523" s="17"/>
      <c r="O523" s="120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6" customHeight="1">
      <c r="A524" s="17"/>
      <c r="B524" s="7"/>
      <c r="C524" s="7"/>
      <c r="D524" s="17"/>
      <c r="E524" s="109"/>
      <c r="F524" s="7"/>
      <c r="G524" s="7"/>
      <c r="H524" s="7"/>
      <c r="I524" s="7"/>
      <c r="J524" s="7"/>
      <c r="K524" s="7"/>
      <c r="L524" s="122"/>
      <c r="M524" s="7"/>
      <c r="N524" s="17"/>
      <c r="O524" s="120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6" customHeight="1">
      <c r="A525" s="17"/>
      <c r="B525" s="7"/>
      <c r="C525" s="7"/>
      <c r="D525" s="17"/>
      <c r="E525" s="109"/>
      <c r="F525" s="7"/>
      <c r="G525" s="7"/>
      <c r="H525" s="7"/>
      <c r="I525" s="7"/>
      <c r="J525" s="7"/>
      <c r="K525" s="7"/>
      <c r="L525" s="122"/>
      <c r="M525" s="7"/>
      <c r="N525" s="17"/>
      <c r="O525" s="120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6" customHeight="1">
      <c r="A526" s="17"/>
      <c r="B526" s="7"/>
      <c r="C526" s="7"/>
      <c r="D526" s="17"/>
      <c r="E526" s="109"/>
      <c r="F526" s="7"/>
      <c r="G526" s="7"/>
      <c r="H526" s="7"/>
      <c r="I526" s="7"/>
      <c r="J526" s="7"/>
      <c r="K526" s="7"/>
      <c r="L526" s="122"/>
      <c r="M526" s="7"/>
      <c r="N526" s="17"/>
      <c r="O526" s="120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6" customHeight="1">
      <c r="A527" s="17"/>
      <c r="B527" s="7"/>
      <c r="C527" s="7"/>
      <c r="D527" s="17"/>
      <c r="E527" s="109"/>
      <c r="F527" s="7"/>
      <c r="G527" s="7"/>
      <c r="H527" s="7"/>
      <c r="I527" s="7"/>
      <c r="J527" s="7"/>
      <c r="K527" s="7"/>
      <c r="L527" s="122"/>
      <c r="M527" s="7"/>
      <c r="N527" s="17"/>
      <c r="O527" s="120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6" customHeight="1">
      <c r="A528" s="17"/>
      <c r="B528" s="7"/>
      <c r="C528" s="7"/>
      <c r="D528" s="17"/>
      <c r="E528" s="109"/>
      <c r="F528" s="7"/>
      <c r="G528" s="7"/>
      <c r="H528" s="7"/>
      <c r="I528" s="7"/>
      <c r="J528" s="7"/>
      <c r="K528" s="7"/>
      <c r="L528" s="122"/>
      <c r="M528" s="7"/>
      <c r="N528" s="17"/>
      <c r="O528" s="120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6" customHeight="1">
      <c r="A529" s="17"/>
      <c r="B529" s="7"/>
      <c r="C529" s="7"/>
      <c r="D529" s="17"/>
      <c r="E529" s="109"/>
      <c r="F529" s="7"/>
      <c r="G529" s="7"/>
      <c r="H529" s="7"/>
      <c r="I529" s="7"/>
      <c r="J529" s="7"/>
      <c r="K529" s="7"/>
      <c r="L529" s="122"/>
      <c r="M529" s="7"/>
      <c r="N529" s="17"/>
      <c r="O529" s="120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6" customHeight="1">
      <c r="A530" s="17"/>
      <c r="B530" s="7"/>
      <c r="C530" s="7"/>
      <c r="D530" s="17"/>
      <c r="E530" s="109"/>
      <c r="F530" s="7"/>
      <c r="G530" s="7"/>
      <c r="H530" s="7"/>
      <c r="I530" s="7"/>
      <c r="J530" s="7"/>
      <c r="K530" s="7"/>
      <c r="L530" s="122"/>
      <c r="M530" s="7"/>
      <c r="N530" s="17"/>
      <c r="O530" s="120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6" customHeight="1">
      <c r="A531" s="17"/>
      <c r="B531" s="7"/>
      <c r="C531" s="7"/>
      <c r="D531" s="17"/>
      <c r="E531" s="109"/>
      <c r="F531" s="7"/>
      <c r="G531" s="7"/>
      <c r="H531" s="7"/>
      <c r="I531" s="7"/>
      <c r="J531" s="7"/>
      <c r="K531" s="7"/>
      <c r="L531" s="122"/>
      <c r="M531" s="7"/>
      <c r="N531" s="17"/>
      <c r="O531" s="120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6" customHeight="1">
      <c r="A532" s="17"/>
      <c r="B532" s="7"/>
      <c r="C532" s="7"/>
      <c r="D532" s="17"/>
      <c r="E532" s="109"/>
      <c r="F532" s="7"/>
      <c r="G532" s="7"/>
      <c r="H532" s="7"/>
      <c r="I532" s="7"/>
      <c r="J532" s="7"/>
      <c r="K532" s="7"/>
      <c r="L532" s="122"/>
      <c r="M532" s="7"/>
      <c r="N532" s="17"/>
      <c r="O532" s="120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6" customHeight="1">
      <c r="A533" s="17"/>
      <c r="B533" s="7"/>
      <c r="C533" s="7"/>
      <c r="D533" s="17"/>
      <c r="E533" s="109"/>
      <c r="F533" s="7"/>
      <c r="G533" s="7"/>
      <c r="H533" s="7"/>
      <c r="I533" s="7"/>
      <c r="J533" s="7"/>
      <c r="K533" s="7"/>
      <c r="L533" s="122"/>
      <c r="M533" s="7"/>
      <c r="N533" s="17"/>
      <c r="O533" s="120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6" customHeight="1">
      <c r="A534" s="17"/>
      <c r="B534" s="7"/>
      <c r="C534" s="7"/>
      <c r="D534" s="17"/>
      <c r="E534" s="109"/>
      <c r="F534" s="7"/>
      <c r="G534" s="7"/>
      <c r="H534" s="7"/>
      <c r="I534" s="7"/>
      <c r="J534" s="7"/>
      <c r="K534" s="7"/>
      <c r="L534" s="122"/>
      <c r="M534" s="7"/>
      <c r="N534" s="17"/>
      <c r="O534" s="120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6" customHeight="1">
      <c r="A535" s="17"/>
      <c r="B535" s="7"/>
      <c r="C535" s="7"/>
      <c r="D535" s="17"/>
      <c r="E535" s="109"/>
      <c r="F535" s="7"/>
      <c r="G535" s="7"/>
      <c r="H535" s="7"/>
      <c r="I535" s="7"/>
      <c r="J535" s="7"/>
      <c r="K535" s="7"/>
      <c r="L535" s="122"/>
      <c r="M535" s="7"/>
      <c r="N535" s="17"/>
      <c r="O535" s="120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6" customHeight="1">
      <c r="A536" s="17"/>
      <c r="B536" s="7"/>
      <c r="C536" s="7"/>
      <c r="D536" s="17"/>
      <c r="E536" s="109"/>
      <c r="F536" s="7"/>
      <c r="G536" s="7"/>
      <c r="H536" s="7"/>
      <c r="I536" s="7"/>
      <c r="J536" s="7"/>
      <c r="K536" s="7"/>
      <c r="L536" s="122"/>
      <c r="M536" s="7"/>
      <c r="N536" s="17"/>
      <c r="O536" s="120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6" customHeight="1">
      <c r="A537" s="17"/>
      <c r="B537" s="7"/>
      <c r="C537" s="7"/>
      <c r="D537" s="17"/>
      <c r="E537" s="109"/>
      <c r="F537" s="7"/>
      <c r="G537" s="7"/>
      <c r="H537" s="7"/>
      <c r="I537" s="7"/>
      <c r="J537" s="7"/>
      <c r="K537" s="7"/>
      <c r="L537" s="122"/>
      <c r="M537" s="7"/>
      <c r="N537" s="17"/>
      <c r="O537" s="120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6" customHeight="1">
      <c r="A538" s="17"/>
      <c r="B538" s="7"/>
      <c r="C538" s="7"/>
      <c r="D538" s="17"/>
      <c r="E538" s="109"/>
      <c r="F538" s="7"/>
      <c r="G538" s="7"/>
      <c r="H538" s="7"/>
      <c r="I538" s="7"/>
      <c r="J538" s="7"/>
      <c r="K538" s="7"/>
      <c r="L538" s="122"/>
      <c r="M538" s="7"/>
      <c r="N538" s="17"/>
      <c r="O538" s="120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6" customHeight="1">
      <c r="A539" s="17"/>
      <c r="B539" s="7"/>
      <c r="C539" s="7"/>
      <c r="D539" s="17"/>
      <c r="E539" s="109"/>
      <c r="F539" s="7"/>
      <c r="G539" s="7"/>
      <c r="H539" s="7"/>
      <c r="I539" s="7"/>
      <c r="J539" s="7"/>
      <c r="K539" s="7"/>
      <c r="L539" s="122"/>
      <c r="M539" s="7"/>
      <c r="N539" s="17"/>
      <c r="O539" s="120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6" customHeight="1">
      <c r="A540" s="17"/>
      <c r="B540" s="7"/>
      <c r="C540" s="7"/>
      <c r="D540" s="17"/>
      <c r="E540" s="109"/>
      <c r="F540" s="7"/>
      <c r="G540" s="7"/>
      <c r="H540" s="7"/>
      <c r="I540" s="7"/>
      <c r="J540" s="7"/>
      <c r="K540" s="7"/>
      <c r="L540" s="122"/>
      <c r="M540" s="7"/>
      <c r="N540" s="17"/>
      <c r="O540" s="120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6" customHeight="1">
      <c r="A541" s="17"/>
      <c r="B541" s="7"/>
      <c r="C541" s="7"/>
      <c r="D541" s="17"/>
      <c r="E541" s="109"/>
      <c r="F541" s="7"/>
      <c r="G541" s="7"/>
      <c r="H541" s="7"/>
      <c r="I541" s="7"/>
      <c r="J541" s="7"/>
      <c r="K541" s="7"/>
      <c r="L541" s="122"/>
      <c r="M541" s="7"/>
      <c r="N541" s="17"/>
      <c r="O541" s="120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6" customHeight="1">
      <c r="A542" s="17"/>
      <c r="B542" s="7"/>
      <c r="C542" s="7"/>
      <c r="D542" s="17"/>
      <c r="E542" s="109"/>
      <c r="F542" s="7"/>
      <c r="G542" s="7"/>
      <c r="H542" s="7"/>
      <c r="I542" s="7"/>
      <c r="J542" s="7"/>
      <c r="K542" s="7"/>
      <c r="L542" s="122"/>
      <c r="M542" s="7"/>
      <c r="N542" s="17"/>
      <c r="O542" s="120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6" customHeight="1">
      <c r="A543" s="17"/>
      <c r="B543" s="7"/>
      <c r="C543" s="7"/>
      <c r="D543" s="17"/>
      <c r="E543" s="109"/>
      <c r="F543" s="7"/>
      <c r="G543" s="7"/>
      <c r="H543" s="7"/>
      <c r="I543" s="7"/>
      <c r="J543" s="7"/>
      <c r="K543" s="7"/>
      <c r="L543" s="122"/>
      <c r="M543" s="7"/>
      <c r="N543" s="17"/>
      <c r="O543" s="120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6" customHeight="1">
      <c r="A544" s="17"/>
      <c r="B544" s="7"/>
      <c r="C544" s="7"/>
      <c r="D544" s="17"/>
      <c r="E544" s="109"/>
      <c r="F544" s="7"/>
      <c r="G544" s="7"/>
      <c r="H544" s="7"/>
      <c r="I544" s="7"/>
      <c r="J544" s="7"/>
      <c r="K544" s="7"/>
      <c r="L544" s="122"/>
      <c r="M544" s="7"/>
      <c r="N544" s="17"/>
      <c r="O544" s="120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6" customHeight="1">
      <c r="A545" s="17"/>
      <c r="B545" s="7"/>
      <c r="C545" s="7"/>
      <c r="D545" s="17"/>
      <c r="E545" s="109"/>
      <c r="F545" s="7"/>
      <c r="G545" s="7"/>
      <c r="H545" s="7"/>
      <c r="I545" s="7"/>
      <c r="J545" s="7"/>
      <c r="K545" s="7"/>
      <c r="L545" s="122"/>
      <c r="M545" s="7"/>
      <c r="N545" s="17"/>
      <c r="O545" s="120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6" customHeight="1">
      <c r="A546" s="17"/>
      <c r="B546" s="7"/>
      <c r="C546" s="7"/>
      <c r="D546" s="17"/>
      <c r="E546" s="109"/>
      <c r="F546" s="7"/>
      <c r="G546" s="7"/>
      <c r="H546" s="7"/>
      <c r="I546" s="7"/>
      <c r="J546" s="7"/>
      <c r="K546" s="7"/>
      <c r="L546" s="122"/>
      <c r="M546" s="7"/>
      <c r="N546" s="17"/>
      <c r="O546" s="120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6" customHeight="1">
      <c r="A547" s="17"/>
      <c r="B547" s="7"/>
      <c r="C547" s="7"/>
      <c r="D547" s="17"/>
      <c r="E547" s="109"/>
      <c r="F547" s="7"/>
      <c r="G547" s="7"/>
      <c r="H547" s="7"/>
      <c r="I547" s="7"/>
      <c r="J547" s="7"/>
      <c r="K547" s="7"/>
      <c r="L547" s="122"/>
      <c r="M547" s="7"/>
      <c r="N547" s="17"/>
      <c r="O547" s="120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6" customHeight="1">
      <c r="A548" s="17"/>
      <c r="B548" s="7"/>
      <c r="C548" s="7"/>
      <c r="D548" s="17"/>
      <c r="E548" s="109"/>
      <c r="F548" s="7"/>
      <c r="G548" s="7"/>
      <c r="H548" s="7"/>
      <c r="I548" s="7"/>
      <c r="J548" s="7"/>
      <c r="K548" s="7"/>
      <c r="L548" s="122"/>
      <c r="M548" s="7"/>
      <c r="N548" s="17"/>
      <c r="O548" s="120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6" customHeight="1">
      <c r="A549" s="17"/>
      <c r="B549" s="7"/>
      <c r="C549" s="7"/>
      <c r="D549" s="17"/>
      <c r="E549" s="109"/>
      <c r="F549" s="7"/>
      <c r="G549" s="7"/>
      <c r="H549" s="7"/>
      <c r="I549" s="7"/>
      <c r="J549" s="7"/>
      <c r="K549" s="7"/>
      <c r="L549" s="122"/>
      <c r="M549" s="7"/>
      <c r="N549" s="17"/>
      <c r="O549" s="120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6" customHeight="1">
      <c r="A550" s="17"/>
      <c r="B550" s="7"/>
      <c r="C550" s="7"/>
      <c r="D550" s="17"/>
      <c r="E550" s="109"/>
      <c r="F550" s="7"/>
      <c r="G550" s="7"/>
      <c r="H550" s="7"/>
      <c r="I550" s="7"/>
      <c r="J550" s="7"/>
      <c r="K550" s="7"/>
      <c r="L550" s="122"/>
      <c r="M550" s="7"/>
      <c r="N550" s="17"/>
      <c r="O550" s="120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6" customHeight="1">
      <c r="A551" s="17"/>
      <c r="B551" s="7"/>
      <c r="C551" s="7"/>
      <c r="D551" s="17"/>
      <c r="E551" s="109"/>
      <c r="F551" s="7"/>
      <c r="G551" s="7"/>
      <c r="H551" s="7"/>
      <c r="I551" s="7"/>
      <c r="J551" s="7"/>
      <c r="K551" s="7"/>
      <c r="L551" s="122"/>
      <c r="M551" s="7"/>
      <c r="N551" s="17"/>
      <c r="O551" s="120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6" customHeight="1">
      <c r="A552" s="17"/>
      <c r="B552" s="7"/>
      <c r="C552" s="7"/>
      <c r="D552" s="17"/>
      <c r="E552" s="109"/>
      <c r="F552" s="7"/>
      <c r="G552" s="7"/>
      <c r="H552" s="7"/>
      <c r="I552" s="7"/>
      <c r="J552" s="7"/>
      <c r="K552" s="7"/>
      <c r="L552" s="122"/>
      <c r="M552" s="7"/>
      <c r="N552" s="17"/>
      <c r="O552" s="120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6" customHeight="1">
      <c r="A553" s="17"/>
      <c r="B553" s="7"/>
      <c r="C553" s="7"/>
      <c r="D553" s="17"/>
      <c r="E553" s="109"/>
      <c r="F553" s="7"/>
      <c r="G553" s="7"/>
      <c r="H553" s="7"/>
      <c r="I553" s="7"/>
      <c r="J553" s="7"/>
      <c r="K553" s="7"/>
      <c r="L553" s="122"/>
      <c r="M553" s="7"/>
      <c r="N553" s="17"/>
      <c r="O553" s="120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6" customHeight="1">
      <c r="A554" s="17"/>
      <c r="B554" s="7"/>
      <c r="C554" s="7"/>
      <c r="D554" s="17"/>
      <c r="E554" s="109"/>
      <c r="F554" s="7"/>
      <c r="G554" s="7"/>
      <c r="H554" s="7"/>
      <c r="I554" s="7"/>
      <c r="J554" s="7"/>
      <c r="K554" s="7"/>
      <c r="L554" s="122"/>
      <c r="M554" s="7"/>
      <c r="N554" s="17"/>
      <c r="O554" s="120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6" customHeight="1">
      <c r="A555" s="17"/>
      <c r="B555" s="7"/>
      <c r="C555" s="7"/>
      <c r="D555" s="17"/>
      <c r="E555" s="109"/>
      <c r="F555" s="7"/>
      <c r="G555" s="7"/>
      <c r="H555" s="7"/>
      <c r="I555" s="7"/>
      <c r="J555" s="7"/>
      <c r="K555" s="7"/>
      <c r="L555" s="122"/>
      <c r="M555" s="7"/>
      <c r="N555" s="17"/>
      <c r="O555" s="120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6" customHeight="1">
      <c r="A556" s="17"/>
      <c r="B556" s="7"/>
      <c r="C556" s="7"/>
      <c r="D556" s="17"/>
      <c r="E556" s="109"/>
      <c r="F556" s="7"/>
      <c r="G556" s="7"/>
      <c r="H556" s="7"/>
      <c r="I556" s="7"/>
      <c r="J556" s="7"/>
      <c r="K556" s="7"/>
      <c r="L556" s="122"/>
      <c r="M556" s="7"/>
      <c r="N556" s="17"/>
      <c r="O556" s="120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6" customHeight="1">
      <c r="A557" s="17"/>
      <c r="B557" s="7"/>
      <c r="C557" s="7"/>
      <c r="D557" s="17"/>
      <c r="E557" s="109"/>
      <c r="F557" s="7"/>
      <c r="G557" s="7"/>
      <c r="H557" s="7"/>
      <c r="I557" s="7"/>
      <c r="J557" s="7"/>
      <c r="K557" s="7"/>
      <c r="L557" s="122"/>
      <c r="M557" s="7"/>
      <c r="N557" s="17"/>
      <c r="O557" s="120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6" customHeight="1">
      <c r="A558" s="17"/>
      <c r="B558" s="7"/>
      <c r="C558" s="7"/>
      <c r="D558" s="17"/>
      <c r="E558" s="109"/>
      <c r="F558" s="7"/>
      <c r="G558" s="7"/>
      <c r="H558" s="7"/>
      <c r="I558" s="7"/>
      <c r="J558" s="7"/>
      <c r="K558" s="7"/>
      <c r="L558" s="122"/>
      <c r="M558" s="7"/>
      <c r="N558" s="17"/>
      <c r="O558" s="120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6" customHeight="1">
      <c r="A559" s="17"/>
      <c r="B559" s="7"/>
      <c r="C559" s="7"/>
      <c r="D559" s="17"/>
      <c r="E559" s="109"/>
      <c r="F559" s="7"/>
      <c r="G559" s="7"/>
      <c r="H559" s="7"/>
      <c r="I559" s="7"/>
      <c r="J559" s="7"/>
      <c r="K559" s="7"/>
      <c r="L559" s="122"/>
      <c r="M559" s="7"/>
      <c r="N559" s="17"/>
      <c r="O559" s="120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6" customHeight="1">
      <c r="A560" s="17"/>
      <c r="B560" s="7"/>
      <c r="C560" s="7"/>
      <c r="D560" s="17"/>
      <c r="E560" s="109"/>
      <c r="F560" s="7"/>
      <c r="G560" s="7"/>
      <c r="H560" s="7"/>
      <c r="I560" s="7"/>
      <c r="J560" s="7"/>
      <c r="K560" s="7"/>
      <c r="L560" s="122"/>
      <c r="M560" s="7"/>
      <c r="N560" s="17"/>
      <c r="O560" s="120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6" customHeight="1">
      <c r="A561" s="17"/>
      <c r="B561" s="7"/>
      <c r="C561" s="7"/>
      <c r="D561" s="17"/>
      <c r="E561" s="109"/>
      <c r="F561" s="7"/>
      <c r="G561" s="7"/>
      <c r="H561" s="7"/>
      <c r="I561" s="7"/>
      <c r="J561" s="7"/>
      <c r="K561" s="7"/>
      <c r="L561" s="122"/>
      <c r="M561" s="7"/>
      <c r="N561" s="17"/>
      <c r="O561" s="120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6" customHeight="1">
      <c r="A562" s="17"/>
      <c r="B562" s="7"/>
      <c r="C562" s="7"/>
      <c r="D562" s="17"/>
      <c r="E562" s="109"/>
      <c r="F562" s="7"/>
      <c r="G562" s="7"/>
      <c r="H562" s="7"/>
      <c r="I562" s="7"/>
      <c r="J562" s="7"/>
      <c r="K562" s="7"/>
      <c r="L562" s="122"/>
      <c r="M562" s="7"/>
      <c r="N562" s="17"/>
      <c r="O562" s="120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6" customHeight="1">
      <c r="A563" s="17"/>
      <c r="B563" s="7"/>
      <c r="C563" s="7"/>
      <c r="D563" s="17"/>
      <c r="E563" s="109"/>
      <c r="F563" s="7"/>
      <c r="G563" s="7"/>
      <c r="H563" s="7"/>
      <c r="I563" s="7"/>
      <c r="J563" s="7"/>
      <c r="K563" s="7"/>
      <c r="L563" s="122"/>
      <c r="M563" s="7"/>
      <c r="N563" s="17"/>
      <c r="O563" s="120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6" customHeight="1">
      <c r="A564" s="17"/>
      <c r="B564" s="7"/>
      <c r="C564" s="7"/>
      <c r="D564" s="17"/>
      <c r="E564" s="109"/>
      <c r="F564" s="7"/>
      <c r="G564" s="7"/>
      <c r="H564" s="7"/>
      <c r="I564" s="7"/>
      <c r="J564" s="7"/>
      <c r="K564" s="7"/>
      <c r="L564" s="122"/>
      <c r="M564" s="7"/>
      <c r="N564" s="17"/>
      <c r="O564" s="120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6" customHeight="1">
      <c r="A565" s="17"/>
      <c r="B565" s="7"/>
      <c r="C565" s="7"/>
      <c r="D565" s="17"/>
      <c r="E565" s="109"/>
      <c r="F565" s="7"/>
      <c r="G565" s="7"/>
      <c r="H565" s="7"/>
      <c r="I565" s="7"/>
      <c r="J565" s="7"/>
      <c r="K565" s="7"/>
      <c r="L565" s="122"/>
      <c r="M565" s="7"/>
      <c r="N565" s="17"/>
      <c r="O565" s="120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6" customHeight="1">
      <c r="A566" s="17"/>
      <c r="B566" s="7"/>
      <c r="C566" s="7"/>
      <c r="D566" s="17"/>
      <c r="E566" s="109"/>
      <c r="F566" s="7"/>
      <c r="G566" s="7"/>
      <c r="H566" s="7"/>
      <c r="I566" s="7"/>
      <c r="J566" s="7"/>
      <c r="K566" s="7"/>
      <c r="L566" s="122"/>
      <c r="M566" s="7"/>
      <c r="N566" s="17"/>
      <c r="O566" s="120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6" customHeight="1">
      <c r="A567" s="17"/>
      <c r="B567" s="7"/>
      <c r="C567" s="7"/>
      <c r="D567" s="17"/>
      <c r="E567" s="109"/>
      <c r="F567" s="7"/>
      <c r="G567" s="7"/>
      <c r="H567" s="7"/>
      <c r="I567" s="7"/>
      <c r="J567" s="7"/>
      <c r="K567" s="7"/>
      <c r="L567" s="122"/>
      <c r="M567" s="7"/>
      <c r="N567" s="17"/>
      <c r="O567" s="120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6" customHeight="1">
      <c r="A568" s="17"/>
      <c r="B568" s="7"/>
      <c r="C568" s="7"/>
      <c r="D568" s="17"/>
      <c r="E568" s="109"/>
      <c r="F568" s="7"/>
      <c r="G568" s="7"/>
      <c r="H568" s="7"/>
      <c r="I568" s="7"/>
      <c r="J568" s="7"/>
      <c r="K568" s="7"/>
      <c r="L568" s="122"/>
      <c r="M568" s="7"/>
      <c r="N568" s="17"/>
      <c r="O568" s="120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6" customHeight="1">
      <c r="A569" s="17"/>
      <c r="B569" s="7"/>
      <c r="C569" s="7"/>
      <c r="D569" s="17"/>
      <c r="E569" s="109"/>
      <c r="F569" s="7"/>
      <c r="G569" s="7"/>
      <c r="H569" s="7"/>
      <c r="I569" s="7"/>
      <c r="J569" s="7"/>
      <c r="K569" s="7"/>
      <c r="L569" s="122"/>
      <c r="M569" s="7"/>
      <c r="N569" s="17"/>
      <c r="O569" s="120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6" customHeight="1">
      <c r="A570" s="17"/>
      <c r="B570" s="7"/>
      <c r="C570" s="7"/>
      <c r="D570" s="17"/>
      <c r="E570" s="109"/>
      <c r="F570" s="7"/>
      <c r="G570" s="7"/>
      <c r="H570" s="7"/>
      <c r="I570" s="7"/>
      <c r="J570" s="7"/>
      <c r="K570" s="7"/>
      <c r="L570" s="122"/>
      <c r="M570" s="7"/>
      <c r="N570" s="17"/>
      <c r="O570" s="120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6" customHeight="1">
      <c r="A571" s="17"/>
      <c r="B571" s="7"/>
      <c r="C571" s="7"/>
      <c r="D571" s="17"/>
      <c r="E571" s="109"/>
      <c r="F571" s="7"/>
      <c r="G571" s="7"/>
      <c r="H571" s="7"/>
      <c r="I571" s="7"/>
      <c r="J571" s="7"/>
      <c r="K571" s="7"/>
      <c r="L571" s="122"/>
      <c r="M571" s="7"/>
      <c r="N571" s="17"/>
      <c r="O571" s="120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6" customHeight="1">
      <c r="A572" s="17"/>
      <c r="B572" s="7"/>
      <c r="C572" s="7"/>
      <c r="D572" s="17"/>
      <c r="E572" s="109"/>
      <c r="F572" s="7"/>
      <c r="G572" s="7"/>
      <c r="H572" s="7"/>
      <c r="I572" s="7"/>
      <c r="J572" s="7"/>
      <c r="K572" s="7"/>
      <c r="L572" s="122"/>
      <c r="M572" s="7"/>
      <c r="N572" s="17"/>
      <c r="O572" s="120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6" customHeight="1">
      <c r="A573" s="17"/>
      <c r="B573" s="7"/>
      <c r="C573" s="7"/>
      <c r="D573" s="17"/>
      <c r="E573" s="109"/>
      <c r="F573" s="7"/>
      <c r="G573" s="7"/>
      <c r="H573" s="7"/>
      <c r="I573" s="7"/>
      <c r="J573" s="7"/>
      <c r="K573" s="7"/>
      <c r="L573" s="122"/>
      <c r="M573" s="7"/>
      <c r="N573" s="17"/>
      <c r="O573" s="120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6" customHeight="1">
      <c r="A574" s="17"/>
      <c r="B574" s="7"/>
      <c r="C574" s="7"/>
      <c r="D574" s="17"/>
      <c r="E574" s="109"/>
      <c r="F574" s="7"/>
      <c r="G574" s="7"/>
      <c r="H574" s="7"/>
      <c r="I574" s="7"/>
      <c r="J574" s="7"/>
      <c r="K574" s="7"/>
      <c r="L574" s="122"/>
      <c r="M574" s="7"/>
      <c r="N574" s="17"/>
      <c r="O574" s="120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6" customHeight="1">
      <c r="A575" s="17"/>
      <c r="B575" s="7"/>
      <c r="C575" s="7"/>
      <c r="D575" s="17"/>
      <c r="E575" s="109"/>
      <c r="F575" s="7"/>
      <c r="G575" s="7"/>
      <c r="H575" s="7"/>
      <c r="I575" s="7"/>
      <c r="J575" s="7"/>
      <c r="K575" s="7"/>
      <c r="L575" s="122"/>
      <c r="M575" s="7"/>
      <c r="N575" s="17"/>
      <c r="O575" s="120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6" customHeight="1">
      <c r="A576" s="17"/>
      <c r="B576" s="7"/>
      <c r="C576" s="7"/>
      <c r="D576" s="17"/>
      <c r="E576" s="109"/>
      <c r="F576" s="7"/>
      <c r="G576" s="7"/>
      <c r="H576" s="7"/>
      <c r="I576" s="7"/>
      <c r="J576" s="7"/>
      <c r="K576" s="7"/>
      <c r="L576" s="122"/>
      <c r="M576" s="7"/>
      <c r="N576" s="17"/>
      <c r="O576" s="120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6" customHeight="1">
      <c r="A577" s="17"/>
      <c r="B577" s="7"/>
      <c r="C577" s="7"/>
      <c r="D577" s="17"/>
      <c r="E577" s="109"/>
      <c r="F577" s="7"/>
      <c r="G577" s="7"/>
      <c r="H577" s="7"/>
      <c r="I577" s="7"/>
      <c r="J577" s="7"/>
      <c r="K577" s="7"/>
      <c r="L577" s="122"/>
      <c r="M577" s="7"/>
      <c r="N577" s="17"/>
      <c r="O577" s="120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6" customHeight="1">
      <c r="A578" s="17"/>
      <c r="B578" s="7"/>
      <c r="C578" s="7"/>
      <c r="D578" s="17"/>
      <c r="E578" s="109"/>
      <c r="F578" s="7"/>
      <c r="G578" s="7"/>
      <c r="H578" s="7"/>
      <c r="I578" s="7"/>
      <c r="J578" s="7"/>
      <c r="K578" s="7"/>
      <c r="L578" s="122"/>
      <c r="M578" s="7"/>
      <c r="N578" s="17"/>
      <c r="O578" s="120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6" customHeight="1">
      <c r="A579" s="17"/>
      <c r="B579" s="7"/>
      <c r="C579" s="7"/>
      <c r="D579" s="17"/>
      <c r="E579" s="109"/>
      <c r="F579" s="7"/>
      <c r="G579" s="7"/>
      <c r="H579" s="7"/>
      <c r="I579" s="7"/>
      <c r="J579" s="7"/>
      <c r="K579" s="7"/>
      <c r="L579" s="122"/>
      <c r="M579" s="7"/>
      <c r="N579" s="17"/>
      <c r="O579" s="120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6" customHeight="1">
      <c r="A580" s="17"/>
      <c r="B580" s="7"/>
      <c r="C580" s="7"/>
      <c r="D580" s="17"/>
      <c r="E580" s="109"/>
      <c r="F580" s="7"/>
      <c r="G580" s="7"/>
      <c r="H580" s="7"/>
      <c r="I580" s="7"/>
      <c r="J580" s="7"/>
      <c r="K580" s="7"/>
      <c r="L580" s="122"/>
      <c r="M580" s="7"/>
      <c r="N580" s="17"/>
      <c r="O580" s="120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6" customHeight="1">
      <c r="A581" s="17"/>
      <c r="B581" s="7"/>
      <c r="C581" s="7"/>
      <c r="D581" s="17"/>
      <c r="E581" s="109"/>
      <c r="F581" s="7"/>
      <c r="G581" s="7"/>
      <c r="H581" s="7"/>
      <c r="I581" s="7"/>
      <c r="J581" s="7"/>
      <c r="K581" s="7"/>
      <c r="L581" s="122"/>
      <c r="M581" s="7"/>
      <c r="N581" s="17"/>
      <c r="O581" s="120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6" customHeight="1">
      <c r="A582" s="17"/>
      <c r="B582" s="7"/>
      <c r="C582" s="7"/>
      <c r="D582" s="17"/>
      <c r="E582" s="109"/>
      <c r="F582" s="7"/>
      <c r="G582" s="7"/>
      <c r="H582" s="7"/>
      <c r="I582" s="7"/>
      <c r="J582" s="7"/>
      <c r="K582" s="7"/>
      <c r="L582" s="122"/>
      <c r="M582" s="7"/>
      <c r="N582" s="17"/>
      <c r="O582" s="120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6" customHeight="1">
      <c r="A583" s="17"/>
      <c r="B583" s="7"/>
      <c r="C583" s="7"/>
      <c r="D583" s="17"/>
      <c r="E583" s="109"/>
      <c r="F583" s="7"/>
      <c r="G583" s="7"/>
      <c r="H583" s="7"/>
      <c r="I583" s="7"/>
      <c r="J583" s="7"/>
      <c r="K583" s="7"/>
      <c r="L583" s="122"/>
      <c r="M583" s="7"/>
      <c r="N583" s="17"/>
      <c r="O583" s="120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6" customHeight="1">
      <c r="A584" s="17"/>
      <c r="B584" s="7"/>
      <c r="C584" s="7"/>
      <c r="D584" s="17"/>
      <c r="E584" s="109"/>
      <c r="F584" s="7"/>
      <c r="G584" s="7"/>
      <c r="H584" s="7"/>
      <c r="I584" s="7"/>
      <c r="J584" s="7"/>
      <c r="K584" s="7"/>
      <c r="L584" s="122"/>
      <c r="M584" s="7"/>
      <c r="N584" s="17"/>
      <c r="O584" s="120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6" customHeight="1">
      <c r="A585" s="17"/>
      <c r="B585" s="7"/>
      <c r="C585" s="7"/>
      <c r="D585" s="17"/>
      <c r="E585" s="109"/>
      <c r="F585" s="7"/>
      <c r="G585" s="7"/>
      <c r="H585" s="7"/>
      <c r="I585" s="7"/>
      <c r="J585" s="7"/>
      <c r="K585" s="7"/>
      <c r="L585" s="122"/>
      <c r="M585" s="7"/>
      <c r="N585" s="17"/>
      <c r="O585" s="120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6" customHeight="1">
      <c r="A586" s="17"/>
      <c r="B586" s="7"/>
      <c r="C586" s="7"/>
      <c r="D586" s="17"/>
      <c r="E586" s="109"/>
      <c r="F586" s="7"/>
      <c r="G586" s="7"/>
      <c r="H586" s="7"/>
      <c r="I586" s="7"/>
      <c r="J586" s="7"/>
      <c r="K586" s="7"/>
      <c r="L586" s="122"/>
      <c r="M586" s="7"/>
      <c r="N586" s="17"/>
      <c r="O586" s="120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6" customHeight="1">
      <c r="A587" s="17"/>
      <c r="B587" s="7"/>
      <c r="C587" s="7"/>
      <c r="D587" s="17"/>
      <c r="E587" s="109"/>
      <c r="F587" s="7"/>
      <c r="G587" s="7"/>
      <c r="H587" s="7"/>
      <c r="I587" s="7"/>
      <c r="J587" s="7"/>
      <c r="K587" s="7"/>
      <c r="L587" s="122"/>
      <c r="M587" s="7"/>
      <c r="N587" s="17"/>
      <c r="O587" s="120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6" customHeight="1">
      <c r="A588" s="17"/>
      <c r="B588" s="7"/>
      <c r="C588" s="7"/>
      <c r="D588" s="17"/>
      <c r="E588" s="109"/>
      <c r="F588" s="7"/>
      <c r="G588" s="7"/>
      <c r="H588" s="7"/>
      <c r="I588" s="7"/>
      <c r="J588" s="7"/>
      <c r="K588" s="7"/>
      <c r="L588" s="122"/>
      <c r="M588" s="7"/>
      <c r="N588" s="17"/>
      <c r="O588" s="120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6" customHeight="1">
      <c r="A589" s="17"/>
      <c r="B589" s="7"/>
      <c r="C589" s="7"/>
      <c r="D589" s="17"/>
      <c r="E589" s="109"/>
      <c r="F589" s="7"/>
      <c r="G589" s="7"/>
      <c r="H589" s="7"/>
      <c r="I589" s="7"/>
      <c r="J589" s="7"/>
      <c r="K589" s="7"/>
      <c r="L589" s="122"/>
      <c r="M589" s="7"/>
      <c r="N589" s="17"/>
      <c r="O589" s="120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6" customHeight="1">
      <c r="A590" s="17"/>
      <c r="B590" s="7"/>
      <c r="C590" s="7"/>
      <c r="D590" s="17"/>
      <c r="E590" s="109"/>
      <c r="F590" s="7"/>
      <c r="G590" s="7"/>
      <c r="H590" s="7"/>
      <c r="I590" s="7"/>
      <c r="J590" s="7"/>
      <c r="K590" s="7"/>
      <c r="L590" s="122"/>
      <c r="M590" s="7"/>
      <c r="N590" s="17"/>
      <c r="O590" s="120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6" customHeight="1">
      <c r="A591" s="17"/>
      <c r="B591" s="7"/>
      <c r="C591" s="7"/>
      <c r="D591" s="17"/>
      <c r="E591" s="109"/>
      <c r="F591" s="7"/>
      <c r="G591" s="7"/>
      <c r="H591" s="7"/>
      <c r="I591" s="7"/>
      <c r="J591" s="7"/>
      <c r="K591" s="7"/>
      <c r="L591" s="122"/>
      <c r="M591" s="7"/>
      <c r="N591" s="17"/>
      <c r="O591" s="120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6" customHeight="1">
      <c r="A592" s="17"/>
      <c r="B592" s="7"/>
      <c r="C592" s="7"/>
      <c r="D592" s="17"/>
      <c r="E592" s="109"/>
      <c r="F592" s="7"/>
      <c r="G592" s="7"/>
      <c r="H592" s="7"/>
      <c r="I592" s="7"/>
      <c r="J592" s="7"/>
      <c r="K592" s="7"/>
      <c r="L592" s="122"/>
      <c r="M592" s="7"/>
      <c r="N592" s="17"/>
      <c r="O592" s="120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6" customHeight="1">
      <c r="A593" s="17"/>
      <c r="B593" s="7"/>
      <c r="C593" s="7"/>
      <c r="D593" s="17"/>
      <c r="E593" s="109"/>
      <c r="F593" s="7"/>
      <c r="G593" s="7"/>
      <c r="H593" s="7"/>
      <c r="I593" s="7"/>
      <c r="J593" s="7"/>
      <c r="K593" s="7"/>
      <c r="L593" s="122"/>
      <c r="M593" s="7"/>
      <c r="N593" s="17"/>
      <c r="O593" s="120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6" customHeight="1">
      <c r="A594" s="17"/>
      <c r="B594" s="7"/>
      <c r="C594" s="7"/>
      <c r="D594" s="17"/>
      <c r="E594" s="109"/>
      <c r="F594" s="7"/>
      <c r="G594" s="7"/>
      <c r="H594" s="7"/>
      <c r="I594" s="7"/>
      <c r="J594" s="7"/>
      <c r="K594" s="7"/>
      <c r="L594" s="122"/>
      <c r="M594" s="7"/>
      <c r="N594" s="17"/>
      <c r="O594" s="120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6" customHeight="1">
      <c r="A595" s="17"/>
      <c r="B595" s="7"/>
      <c r="C595" s="7"/>
      <c r="D595" s="17"/>
      <c r="E595" s="109"/>
      <c r="F595" s="7"/>
      <c r="G595" s="7"/>
      <c r="H595" s="7"/>
      <c r="I595" s="7"/>
      <c r="J595" s="7"/>
      <c r="K595" s="7"/>
      <c r="L595" s="122"/>
      <c r="M595" s="7"/>
      <c r="N595" s="17"/>
      <c r="O595" s="120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6" customHeight="1">
      <c r="A596" s="17"/>
      <c r="B596" s="7"/>
      <c r="C596" s="7"/>
      <c r="D596" s="17"/>
      <c r="E596" s="109"/>
      <c r="F596" s="7"/>
      <c r="G596" s="7"/>
      <c r="H596" s="7"/>
      <c r="I596" s="7"/>
      <c r="J596" s="7"/>
      <c r="K596" s="7"/>
      <c r="L596" s="122"/>
      <c r="M596" s="7"/>
      <c r="N596" s="17"/>
      <c r="O596" s="120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6" customHeight="1">
      <c r="A597" s="17"/>
      <c r="B597" s="7"/>
      <c r="C597" s="7"/>
      <c r="D597" s="17"/>
      <c r="E597" s="109"/>
      <c r="F597" s="7"/>
      <c r="G597" s="7"/>
      <c r="H597" s="7"/>
      <c r="I597" s="7"/>
      <c r="J597" s="7"/>
      <c r="K597" s="7"/>
      <c r="L597" s="122"/>
      <c r="M597" s="7"/>
      <c r="N597" s="17"/>
      <c r="O597" s="120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6" customHeight="1">
      <c r="A598" s="17"/>
      <c r="B598" s="7"/>
      <c r="C598" s="7"/>
      <c r="D598" s="17"/>
      <c r="E598" s="109"/>
      <c r="F598" s="7"/>
      <c r="G598" s="7"/>
      <c r="H598" s="7"/>
      <c r="I598" s="7"/>
      <c r="J598" s="7"/>
      <c r="K598" s="7"/>
      <c r="L598" s="122"/>
      <c r="M598" s="7"/>
      <c r="N598" s="17"/>
      <c r="O598" s="120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6" customHeight="1">
      <c r="A599" s="17"/>
      <c r="B599" s="7"/>
      <c r="C599" s="7"/>
      <c r="D599" s="17"/>
      <c r="E599" s="109"/>
      <c r="F599" s="7"/>
      <c r="G599" s="7"/>
      <c r="H599" s="7"/>
      <c r="I599" s="7"/>
      <c r="J599" s="7"/>
      <c r="K599" s="7"/>
      <c r="L599" s="122"/>
      <c r="M599" s="7"/>
      <c r="N599" s="17"/>
      <c r="O599" s="120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6" customHeight="1">
      <c r="A600" s="17"/>
      <c r="B600" s="7"/>
      <c r="C600" s="7"/>
      <c r="D600" s="17"/>
      <c r="E600" s="109"/>
      <c r="F600" s="7"/>
      <c r="G600" s="7"/>
      <c r="H600" s="7"/>
      <c r="I600" s="7"/>
      <c r="J600" s="7"/>
      <c r="K600" s="7"/>
      <c r="L600" s="122"/>
      <c r="M600" s="7"/>
      <c r="N600" s="17"/>
      <c r="O600" s="120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6" customHeight="1">
      <c r="A601" s="17"/>
      <c r="B601" s="7"/>
      <c r="C601" s="7"/>
      <c r="D601" s="17"/>
      <c r="E601" s="109"/>
      <c r="F601" s="7"/>
      <c r="G601" s="7"/>
      <c r="H601" s="7"/>
      <c r="I601" s="7"/>
      <c r="J601" s="7"/>
      <c r="K601" s="7"/>
      <c r="L601" s="122"/>
      <c r="M601" s="7"/>
      <c r="N601" s="17"/>
      <c r="O601" s="120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6" customHeight="1">
      <c r="A602" s="17"/>
      <c r="B602" s="7"/>
      <c r="C602" s="7"/>
      <c r="D602" s="17"/>
      <c r="E602" s="109"/>
      <c r="F602" s="7"/>
      <c r="G602" s="7"/>
      <c r="H602" s="7"/>
      <c r="I602" s="7"/>
      <c r="J602" s="7"/>
      <c r="K602" s="7"/>
      <c r="L602" s="122"/>
      <c r="M602" s="7"/>
      <c r="N602" s="17"/>
      <c r="O602" s="120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6" customHeight="1">
      <c r="A603" s="17"/>
      <c r="B603" s="7"/>
      <c r="C603" s="7"/>
      <c r="D603" s="17"/>
      <c r="E603" s="109"/>
      <c r="F603" s="7"/>
      <c r="G603" s="7"/>
      <c r="H603" s="7"/>
      <c r="I603" s="7"/>
      <c r="J603" s="7"/>
      <c r="K603" s="7"/>
      <c r="L603" s="122"/>
      <c r="M603" s="7"/>
      <c r="N603" s="17"/>
      <c r="O603" s="120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6" customHeight="1">
      <c r="A604" s="17"/>
      <c r="B604" s="7"/>
      <c r="C604" s="7"/>
      <c r="D604" s="17"/>
      <c r="E604" s="109"/>
      <c r="F604" s="7"/>
      <c r="G604" s="7"/>
      <c r="H604" s="7"/>
      <c r="I604" s="7"/>
      <c r="J604" s="7"/>
      <c r="K604" s="7"/>
      <c r="L604" s="122"/>
      <c r="M604" s="7"/>
      <c r="N604" s="17"/>
      <c r="O604" s="120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6" customHeight="1">
      <c r="A605" s="17"/>
      <c r="B605" s="7"/>
      <c r="C605" s="7"/>
      <c r="D605" s="17"/>
      <c r="E605" s="109"/>
      <c r="F605" s="7"/>
      <c r="G605" s="7"/>
      <c r="H605" s="7"/>
      <c r="I605" s="7"/>
      <c r="J605" s="7"/>
      <c r="K605" s="7"/>
      <c r="L605" s="122"/>
      <c r="M605" s="7"/>
      <c r="N605" s="17"/>
      <c r="O605" s="120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6" customHeight="1">
      <c r="A606" s="17"/>
      <c r="B606" s="7"/>
      <c r="C606" s="7"/>
      <c r="D606" s="17"/>
      <c r="E606" s="109"/>
      <c r="F606" s="7"/>
      <c r="G606" s="7"/>
      <c r="H606" s="7"/>
      <c r="I606" s="7"/>
      <c r="J606" s="7"/>
      <c r="K606" s="7"/>
      <c r="L606" s="122"/>
      <c r="M606" s="7"/>
      <c r="N606" s="17"/>
      <c r="O606" s="120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6" customHeight="1">
      <c r="A607" s="17"/>
      <c r="B607" s="7"/>
      <c r="C607" s="7"/>
      <c r="D607" s="17"/>
      <c r="E607" s="109"/>
      <c r="F607" s="7"/>
      <c r="G607" s="7"/>
      <c r="H607" s="7"/>
      <c r="I607" s="7"/>
      <c r="J607" s="7"/>
      <c r="K607" s="7"/>
      <c r="L607" s="122"/>
      <c r="M607" s="7"/>
      <c r="N607" s="17"/>
      <c r="O607" s="120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6" customHeight="1">
      <c r="A608" s="17"/>
      <c r="B608" s="7"/>
      <c r="C608" s="7"/>
      <c r="D608" s="17"/>
      <c r="E608" s="109"/>
      <c r="F608" s="7"/>
      <c r="G608" s="7"/>
      <c r="H608" s="7"/>
      <c r="I608" s="7"/>
      <c r="J608" s="7"/>
      <c r="K608" s="7"/>
      <c r="L608" s="122"/>
      <c r="M608" s="7"/>
      <c r="N608" s="17"/>
      <c r="O608" s="120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6" customHeight="1">
      <c r="A609" s="17"/>
      <c r="B609" s="7"/>
      <c r="C609" s="7"/>
      <c r="D609" s="17"/>
      <c r="E609" s="109"/>
      <c r="F609" s="7"/>
      <c r="G609" s="7"/>
      <c r="H609" s="7"/>
      <c r="I609" s="7"/>
      <c r="J609" s="7"/>
      <c r="K609" s="7"/>
      <c r="L609" s="122"/>
      <c r="M609" s="7"/>
      <c r="N609" s="17"/>
      <c r="O609" s="120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6" customHeight="1">
      <c r="A610" s="17"/>
      <c r="B610" s="7"/>
      <c r="C610" s="7"/>
      <c r="D610" s="17"/>
      <c r="E610" s="109"/>
      <c r="F610" s="7"/>
      <c r="G610" s="7"/>
      <c r="H610" s="7"/>
      <c r="I610" s="7"/>
      <c r="J610" s="7"/>
      <c r="K610" s="7"/>
      <c r="L610" s="122"/>
      <c r="M610" s="7"/>
      <c r="N610" s="17"/>
      <c r="O610" s="120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6" customHeight="1">
      <c r="A611" s="17"/>
      <c r="B611" s="7"/>
      <c r="C611" s="7"/>
      <c r="D611" s="17"/>
      <c r="E611" s="109"/>
      <c r="F611" s="7"/>
      <c r="G611" s="7"/>
      <c r="H611" s="7"/>
      <c r="I611" s="7"/>
      <c r="J611" s="7"/>
      <c r="K611" s="7"/>
      <c r="L611" s="122"/>
      <c r="M611" s="7"/>
      <c r="N611" s="17"/>
      <c r="O611" s="120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6" customHeight="1">
      <c r="A612" s="17"/>
      <c r="B612" s="7"/>
      <c r="C612" s="7"/>
      <c r="D612" s="17"/>
      <c r="E612" s="109"/>
      <c r="F612" s="7"/>
      <c r="G612" s="7"/>
      <c r="H612" s="7"/>
      <c r="I612" s="7"/>
      <c r="J612" s="7"/>
      <c r="K612" s="7"/>
      <c r="L612" s="122"/>
      <c r="M612" s="7"/>
      <c r="N612" s="17"/>
      <c r="O612" s="120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6" customHeight="1">
      <c r="A613" s="17"/>
      <c r="B613" s="7"/>
      <c r="C613" s="7"/>
      <c r="D613" s="17"/>
      <c r="E613" s="109"/>
      <c r="F613" s="7"/>
      <c r="G613" s="7"/>
      <c r="H613" s="7"/>
      <c r="I613" s="7"/>
      <c r="J613" s="7"/>
      <c r="K613" s="7"/>
      <c r="L613" s="122"/>
      <c r="M613" s="7"/>
      <c r="N613" s="17"/>
      <c r="O613" s="120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6" customHeight="1">
      <c r="A614" s="17"/>
      <c r="B614" s="7"/>
      <c r="C614" s="7"/>
      <c r="D614" s="17"/>
      <c r="E614" s="109"/>
      <c r="F614" s="7"/>
      <c r="G614" s="7"/>
      <c r="H614" s="7"/>
      <c r="I614" s="7"/>
      <c r="J614" s="7"/>
      <c r="K614" s="7"/>
      <c r="L614" s="122"/>
      <c r="M614" s="7"/>
      <c r="N614" s="17"/>
      <c r="O614" s="120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6" customHeight="1">
      <c r="A615" s="17"/>
      <c r="B615" s="7"/>
      <c r="C615" s="7"/>
      <c r="D615" s="17"/>
      <c r="E615" s="109"/>
      <c r="F615" s="7"/>
      <c r="G615" s="7"/>
      <c r="H615" s="7"/>
      <c r="I615" s="7"/>
      <c r="J615" s="7"/>
      <c r="K615" s="7"/>
      <c r="L615" s="122"/>
      <c r="M615" s="7"/>
      <c r="N615" s="17"/>
      <c r="O615" s="120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6" customHeight="1">
      <c r="A616" s="17"/>
      <c r="B616" s="7"/>
      <c r="C616" s="7"/>
      <c r="D616" s="17"/>
      <c r="E616" s="109"/>
      <c r="F616" s="7"/>
      <c r="G616" s="7"/>
      <c r="H616" s="7"/>
      <c r="I616" s="7"/>
      <c r="J616" s="7"/>
      <c r="K616" s="7"/>
      <c r="L616" s="122"/>
      <c r="M616" s="7"/>
      <c r="N616" s="17"/>
      <c r="O616" s="120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6" customHeight="1">
      <c r="A617" s="17"/>
      <c r="B617" s="7"/>
      <c r="C617" s="7"/>
      <c r="D617" s="17"/>
      <c r="E617" s="109"/>
      <c r="F617" s="7"/>
      <c r="G617" s="7"/>
      <c r="H617" s="7"/>
      <c r="I617" s="7"/>
      <c r="J617" s="7"/>
      <c r="K617" s="7"/>
      <c r="L617" s="122"/>
      <c r="M617" s="7"/>
      <c r="N617" s="17"/>
      <c r="O617" s="120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6" customHeight="1">
      <c r="A618" s="17"/>
      <c r="B618" s="7"/>
      <c r="C618" s="7"/>
      <c r="D618" s="17"/>
      <c r="E618" s="109"/>
      <c r="F618" s="7"/>
      <c r="G618" s="7"/>
      <c r="H618" s="7"/>
      <c r="I618" s="7"/>
      <c r="J618" s="7"/>
      <c r="K618" s="7"/>
      <c r="L618" s="122"/>
      <c r="M618" s="7"/>
      <c r="N618" s="17"/>
      <c r="O618" s="120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6" customHeight="1">
      <c r="A619" s="17"/>
      <c r="B619" s="7"/>
      <c r="C619" s="7"/>
      <c r="D619" s="17"/>
      <c r="E619" s="109"/>
      <c r="F619" s="7"/>
      <c r="G619" s="7"/>
      <c r="H619" s="7"/>
      <c r="I619" s="7"/>
      <c r="J619" s="7"/>
      <c r="K619" s="7"/>
      <c r="L619" s="122"/>
      <c r="M619" s="7"/>
      <c r="N619" s="17"/>
      <c r="O619" s="120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6" customHeight="1">
      <c r="A620" s="17"/>
      <c r="B620" s="7"/>
      <c r="C620" s="7"/>
      <c r="D620" s="17"/>
      <c r="E620" s="109"/>
      <c r="F620" s="7"/>
      <c r="G620" s="7"/>
      <c r="H620" s="7"/>
      <c r="I620" s="7"/>
      <c r="J620" s="7"/>
      <c r="K620" s="7"/>
      <c r="L620" s="122"/>
      <c r="M620" s="7"/>
      <c r="N620" s="17"/>
      <c r="O620" s="120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6" customHeight="1">
      <c r="A621" s="17"/>
      <c r="B621" s="7"/>
      <c r="C621" s="7"/>
      <c r="D621" s="17"/>
      <c r="E621" s="109"/>
      <c r="F621" s="7"/>
      <c r="G621" s="7"/>
      <c r="H621" s="7"/>
      <c r="I621" s="7"/>
      <c r="J621" s="7"/>
      <c r="K621" s="7"/>
      <c r="L621" s="122"/>
      <c r="M621" s="7"/>
      <c r="N621" s="17"/>
      <c r="O621" s="120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6" customHeight="1">
      <c r="A622" s="17"/>
      <c r="B622" s="7"/>
      <c r="C622" s="7"/>
      <c r="D622" s="17"/>
      <c r="E622" s="109"/>
      <c r="F622" s="7"/>
      <c r="G622" s="7"/>
      <c r="H622" s="7"/>
      <c r="I622" s="7"/>
      <c r="J622" s="7"/>
      <c r="K622" s="7"/>
      <c r="L622" s="122"/>
      <c r="M622" s="7"/>
      <c r="N622" s="17"/>
      <c r="O622" s="120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6" customHeight="1">
      <c r="A623" s="17"/>
      <c r="B623" s="7"/>
      <c r="C623" s="7"/>
      <c r="D623" s="17"/>
      <c r="E623" s="109"/>
      <c r="F623" s="7"/>
      <c r="G623" s="7"/>
      <c r="H623" s="7"/>
      <c r="I623" s="7"/>
      <c r="J623" s="7"/>
      <c r="K623" s="7"/>
      <c r="L623" s="122"/>
      <c r="M623" s="7"/>
      <c r="N623" s="17"/>
      <c r="O623" s="120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6" customHeight="1">
      <c r="A624" s="17"/>
      <c r="B624" s="7"/>
      <c r="C624" s="7"/>
      <c r="D624" s="17"/>
      <c r="E624" s="109"/>
      <c r="F624" s="7"/>
      <c r="G624" s="7"/>
      <c r="H624" s="7"/>
      <c r="I624" s="7"/>
      <c r="J624" s="7"/>
      <c r="K624" s="7"/>
      <c r="L624" s="122"/>
      <c r="M624" s="7"/>
      <c r="N624" s="17"/>
      <c r="O624" s="120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6" customHeight="1">
      <c r="A625" s="17"/>
      <c r="B625" s="7"/>
      <c r="C625" s="7"/>
      <c r="D625" s="17"/>
      <c r="E625" s="109"/>
      <c r="F625" s="7"/>
      <c r="G625" s="7"/>
      <c r="H625" s="7"/>
      <c r="I625" s="7"/>
      <c r="J625" s="7"/>
      <c r="K625" s="7"/>
      <c r="L625" s="122"/>
      <c r="M625" s="7"/>
      <c r="N625" s="17"/>
      <c r="O625" s="120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6" customHeight="1">
      <c r="A626" s="17"/>
      <c r="B626" s="7"/>
      <c r="C626" s="7"/>
      <c r="D626" s="17"/>
      <c r="E626" s="109"/>
      <c r="F626" s="7"/>
      <c r="G626" s="7"/>
      <c r="H626" s="7"/>
      <c r="I626" s="7"/>
      <c r="J626" s="7"/>
      <c r="K626" s="7"/>
      <c r="L626" s="122"/>
      <c r="M626" s="7"/>
      <c r="N626" s="17"/>
      <c r="O626" s="120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6" customHeight="1">
      <c r="A627" s="17"/>
      <c r="B627" s="7"/>
      <c r="C627" s="7"/>
      <c r="D627" s="17"/>
      <c r="E627" s="109"/>
      <c r="F627" s="7"/>
      <c r="G627" s="7"/>
      <c r="H627" s="7"/>
      <c r="I627" s="7"/>
      <c r="J627" s="7"/>
      <c r="K627" s="7"/>
      <c r="L627" s="122"/>
      <c r="M627" s="7"/>
      <c r="N627" s="17"/>
      <c r="O627" s="120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6" customHeight="1">
      <c r="A628" s="17"/>
      <c r="B628" s="7"/>
      <c r="C628" s="7"/>
      <c r="D628" s="17"/>
      <c r="E628" s="109"/>
      <c r="F628" s="7"/>
      <c r="G628" s="7"/>
      <c r="H628" s="7"/>
      <c r="I628" s="7"/>
      <c r="J628" s="7"/>
      <c r="K628" s="7"/>
      <c r="L628" s="122"/>
      <c r="M628" s="7"/>
      <c r="N628" s="17"/>
      <c r="O628" s="120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6" customHeight="1">
      <c r="A629" s="17"/>
      <c r="B629" s="7"/>
      <c r="C629" s="7"/>
      <c r="D629" s="17"/>
      <c r="E629" s="109"/>
      <c r="F629" s="7"/>
      <c r="G629" s="7"/>
      <c r="H629" s="7"/>
      <c r="I629" s="7"/>
      <c r="J629" s="7"/>
      <c r="K629" s="7"/>
      <c r="L629" s="122"/>
      <c r="M629" s="7"/>
      <c r="N629" s="17"/>
      <c r="O629" s="120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6" customHeight="1">
      <c r="A630" s="17"/>
      <c r="B630" s="7"/>
      <c r="C630" s="7"/>
      <c r="D630" s="17"/>
      <c r="E630" s="109"/>
      <c r="F630" s="7"/>
      <c r="G630" s="7"/>
      <c r="H630" s="7"/>
      <c r="I630" s="7"/>
      <c r="J630" s="7"/>
      <c r="K630" s="7"/>
      <c r="L630" s="122"/>
      <c r="M630" s="7"/>
      <c r="N630" s="17"/>
      <c r="O630" s="120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6" customHeight="1">
      <c r="A631" s="17"/>
      <c r="B631" s="7"/>
      <c r="C631" s="7"/>
      <c r="D631" s="17"/>
      <c r="E631" s="109"/>
      <c r="F631" s="7"/>
      <c r="G631" s="7"/>
      <c r="H631" s="7"/>
      <c r="I631" s="7"/>
      <c r="J631" s="7"/>
      <c r="K631" s="7"/>
      <c r="L631" s="122"/>
      <c r="M631" s="7"/>
      <c r="N631" s="17"/>
      <c r="O631" s="120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6" customHeight="1">
      <c r="A632" s="17"/>
      <c r="B632" s="7"/>
      <c r="C632" s="7"/>
      <c r="D632" s="17"/>
      <c r="E632" s="109"/>
      <c r="F632" s="7"/>
      <c r="G632" s="7"/>
      <c r="H632" s="7"/>
      <c r="I632" s="7"/>
      <c r="J632" s="7"/>
      <c r="K632" s="7"/>
      <c r="L632" s="122"/>
      <c r="M632" s="7"/>
      <c r="N632" s="17"/>
      <c r="O632" s="120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6" customHeight="1">
      <c r="A633" s="17"/>
      <c r="B633" s="7"/>
      <c r="C633" s="7"/>
      <c r="D633" s="17"/>
      <c r="E633" s="109"/>
      <c r="F633" s="7"/>
      <c r="G633" s="7"/>
      <c r="H633" s="7"/>
      <c r="I633" s="7"/>
      <c r="J633" s="7"/>
      <c r="K633" s="7"/>
      <c r="L633" s="122"/>
      <c r="M633" s="7"/>
      <c r="N633" s="17"/>
      <c r="O633" s="120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6" customHeight="1">
      <c r="A634" s="17"/>
      <c r="B634" s="7"/>
      <c r="C634" s="7"/>
      <c r="D634" s="17"/>
      <c r="E634" s="109"/>
      <c r="F634" s="7"/>
      <c r="G634" s="7"/>
      <c r="H634" s="7"/>
      <c r="I634" s="7"/>
      <c r="J634" s="7"/>
      <c r="K634" s="7"/>
      <c r="L634" s="122"/>
      <c r="M634" s="7"/>
      <c r="N634" s="17"/>
      <c r="O634" s="120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6" customHeight="1">
      <c r="A635" s="17"/>
      <c r="B635" s="7"/>
      <c r="C635" s="7"/>
      <c r="D635" s="17"/>
      <c r="E635" s="109"/>
      <c r="F635" s="7"/>
      <c r="G635" s="7"/>
      <c r="H635" s="7"/>
      <c r="I635" s="7"/>
      <c r="J635" s="7"/>
      <c r="K635" s="7"/>
      <c r="L635" s="122"/>
      <c r="M635" s="7"/>
      <c r="N635" s="17"/>
      <c r="O635" s="120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6" customHeight="1">
      <c r="A636" s="17"/>
      <c r="B636" s="7"/>
      <c r="C636" s="7"/>
      <c r="D636" s="17"/>
      <c r="E636" s="109"/>
      <c r="F636" s="7"/>
      <c r="G636" s="7"/>
      <c r="H636" s="7"/>
      <c r="I636" s="7"/>
      <c r="J636" s="7"/>
      <c r="K636" s="7"/>
      <c r="L636" s="122"/>
      <c r="M636" s="7"/>
      <c r="N636" s="17"/>
      <c r="O636" s="120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6" customHeight="1">
      <c r="A637" s="17"/>
      <c r="B637" s="7"/>
      <c r="C637" s="7"/>
      <c r="D637" s="17"/>
      <c r="E637" s="109"/>
      <c r="F637" s="7"/>
      <c r="G637" s="7"/>
      <c r="H637" s="7"/>
      <c r="I637" s="7"/>
      <c r="J637" s="7"/>
      <c r="K637" s="7"/>
      <c r="L637" s="122"/>
      <c r="M637" s="7"/>
      <c r="N637" s="17"/>
      <c r="O637" s="120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6" customHeight="1">
      <c r="A638" s="17"/>
      <c r="B638" s="7"/>
      <c r="C638" s="7"/>
      <c r="D638" s="17"/>
      <c r="E638" s="109"/>
      <c r="F638" s="7"/>
      <c r="G638" s="7"/>
      <c r="H638" s="7"/>
      <c r="I638" s="7"/>
      <c r="J638" s="7"/>
      <c r="K638" s="7"/>
      <c r="L638" s="122"/>
      <c r="M638" s="7"/>
      <c r="N638" s="17"/>
      <c r="O638" s="120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6" customHeight="1">
      <c r="A639" s="17"/>
      <c r="B639" s="7"/>
      <c r="C639" s="7"/>
      <c r="D639" s="17"/>
      <c r="E639" s="109"/>
      <c r="F639" s="7"/>
      <c r="G639" s="7"/>
      <c r="H639" s="7"/>
      <c r="I639" s="7"/>
      <c r="J639" s="7"/>
      <c r="K639" s="7"/>
      <c r="L639" s="122"/>
      <c r="M639" s="7"/>
      <c r="N639" s="17"/>
      <c r="O639" s="120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6" customHeight="1">
      <c r="A640" s="17"/>
      <c r="B640" s="7"/>
      <c r="C640" s="7"/>
      <c r="D640" s="17"/>
      <c r="E640" s="109"/>
      <c r="F640" s="7"/>
      <c r="G640" s="7"/>
      <c r="H640" s="7"/>
      <c r="I640" s="7"/>
      <c r="J640" s="7"/>
      <c r="K640" s="7"/>
      <c r="L640" s="122"/>
      <c r="M640" s="7"/>
      <c r="N640" s="17"/>
      <c r="O640" s="120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6" customHeight="1">
      <c r="A641" s="17"/>
      <c r="B641" s="7"/>
      <c r="C641" s="7"/>
      <c r="D641" s="17"/>
      <c r="E641" s="109"/>
      <c r="F641" s="7"/>
      <c r="G641" s="7"/>
      <c r="H641" s="7"/>
      <c r="I641" s="7"/>
      <c r="J641" s="7"/>
      <c r="K641" s="7"/>
      <c r="L641" s="122"/>
      <c r="M641" s="7"/>
      <c r="N641" s="17"/>
      <c r="O641" s="120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6" customHeight="1">
      <c r="A642" s="17"/>
      <c r="B642" s="7"/>
      <c r="C642" s="7"/>
      <c r="D642" s="17"/>
      <c r="E642" s="109"/>
      <c r="F642" s="7"/>
      <c r="G642" s="7"/>
      <c r="H642" s="7"/>
      <c r="I642" s="7"/>
      <c r="J642" s="7"/>
      <c r="K642" s="7"/>
      <c r="L642" s="122"/>
      <c r="M642" s="7"/>
      <c r="N642" s="17"/>
      <c r="O642" s="120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6" customHeight="1">
      <c r="A643" s="17"/>
      <c r="B643" s="7"/>
      <c r="C643" s="7"/>
      <c r="D643" s="17"/>
      <c r="E643" s="109"/>
      <c r="F643" s="7"/>
      <c r="G643" s="7"/>
      <c r="H643" s="7"/>
      <c r="I643" s="7"/>
      <c r="J643" s="7"/>
      <c r="K643" s="7"/>
      <c r="L643" s="122"/>
      <c r="M643" s="7"/>
      <c r="N643" s="17"/>
      <c r="O643" s="120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6" customHeight="1">
      <c r="A644" s="17"/>
      <c r="B644" s="7"/>
      <c r="C644" s="7"/>
      <c r="D644" s="17"/>
      <c r="E644" s="109"/>
      <c r="F644" s="7"/>
      <c r="G644" s="7"/>
      <c r="H644" s="7"/>
      <c r="I644" s="7"/>
      <c r="J644" s="7"/>
      <c r="K644" s="7"/>
      <c r="L644" s="122"/>
      <c r="M644" s="7"/>
      <c r="N644" s="17"/>
      <c r="O644" s="120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6" customHeight="1">
      <c r="A645" s="17"/>
      <c r="B645" s="7"/>
      <c r="C645" s="7"/>
      <c r="D645" s="17"/>
      <c r="E645" s="109"/>
      <c r="F645" s="7"/>
      <c r="G645" s="7"/>
      <c r="H645" s="7"/>
      <c r="I645" s="7"/>
      <c r="J645" s="7"/>
      <c r="K645" s="7"/>
      <c r="L645" s="122"/>
      <c r="M645" s="7"/>
      <c r="N645" s="17"/>
      <c r="O645" s="120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6" customHeight="1">
      <c r="A646" s="17"/>
      <c r="B646" s="7"/>
      <c r="C646" s="7"/>
      <c r="D646" s="17"/>
      <c r="E646" s="109"/>
      <c r="F646" s="7"/>
      <c r="G646" s="7"/>
      <c r="H646" s="7"/>
      <c r="I646" s="7"/>
      <c r="J646" s="7"/>
      <c r="K646" s="7"/>
      <c r="L646" s="122"/>
      <c r="M646" s="7"/>
      <c r="N646" s="17"/>
      <c r="O646" s="120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6" customHeight="1">
      <c r="A647" s="17"/>
      <c r="B647" s="7"/>
      <c r="C647" s="7"/>
      <c r="D647" s="17"/>
      <c r="E647" s="109"/>
      <c r="F647" s="7"/>
      <c r="G647" s="7"/>
      <c r="H647" s="7"/>
      <c r="I647" s="7"/>
      <c r="J647" s="7"/>
      <c r="K647" s="7"/>
      <c r="L647" s="122"/>
      <c r="M647" s="7"/>
      <c r="N647" s="17"/>
      <c r="O647" s="120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6" customHeight="1">
      <c r="A648" s="17"/>
      <c r="B648" s="7"/>
      <c r="C648" s="7"/>
      <c r="D648" s="17"/>
      <c r="E648" s="109"/>
      <c r="F648" s="7"/>
      <c r="G648" s="7"/>
      <c r="H648" s="7"/>
      <c r="I648" s="7"/>
      <c r="J648" s="7"/>
      <c r="K648" s="7"/>
      <c r="L648" s="122"/>
      <c r="M648" s="7"/>
      <c r="N648" s="17"/>
      <c r="O648" s="120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6" customHeight="1">
      <c r="A649" s="17"/>
      <c r="B649" s="7"/>
      <c r="C649" s="7"/>
      <c r="D649" s="17"/>
      <c r="E649" s="109"/>
      <c r="F649" s="7"/>
      <c r="G649" s="7"/>
      <c r="H649" s="7"/>
      <c r="I649" s="7"/>
      <c r="J649" s="7"/>
      <c r="K649" s="7"/>
      <c r="L649" s="122"/>
      <c r="M649" s="7"/>
      <c r="N649" s="17"/>
      <c r="O649" s="120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6" customHeight="1">
      <c r="A650" s="17"/>
      <c r="B650" s="7"/>
      <c r="C650" s="7"/>
      <c r="D650" s="17"/>
      <c r="E650" s="109"/>
      <c r="F650" s="7"/>
      <c r="G650" s="7"/>
      <c r="H650" s="7"/>
      <c r="I650" s="7"/>
      <c r="J650" s="7"/>
      <c r="K650" s="7"/>
      <c r="L650" s="122"/>
      <c r="M650" s="7"/>
      <c r="N650" s="17"/>
      <c r="O650" s="120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6" customHeight="1">
      <c r="A651" s="17"/>
      <c r="B651" s="7"/>
      <c r="C651" s="7"/>
      <c r="D651" s="17"/>
      <c r="E651" s="109"/>
      <c r="F651" s="7"/>
      <c r="G651" s="7"/>
      <c r="H651" s="7"/>
      <c r="I651" s="7"/>
      <c r="J651" s="7"/>
      <c r="K651" s="7"/>
      <c r="L651" s="122"/>
      <c r="M651" s="7"/>
      <c r="N651" s="17"/>
      <c r="O651" s="120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6" customHeight="1">
      <c r="A652" s="17"/>
      <c r="B652" s="7"/>
      <c r="C652" s="7"/>
      <c r="D652" s="17"/>
      <c r="E652" s="109"/>
      <c r="F652" s="7"/>
      <c r="G652" s="7"/>
      <c r="H652" s="7"/>
      <c r="I652" s="7"/>
      <c r="J652" s="7"/>
      <c r="K652" s="7"/>
      <c r="L652" s="122"/>
      <c r="M652" s="7"/>
      <c r="N652" s="17"/>
      <c r="O652" s="120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6" customHeight="1">
      <c r="A653" s="17"/>
      <c r="B653" s="7"/>
      <c r="C653" s="7"/>
      <c r="D653" s="17"/>
      <c r="E653" s="109"/>
      <c r="F653" s="7"/>
      <c r="G653" s="7"/>
      <c r="H653" s="7"/>
      <c r="I653" s="7"/>
      <c r="J653" s="7"/>
      <c r="K653" s="7"/>
      <c r="L653" s="122"/>
      <c r="M653" s="7"/>
      <c r="N653" s="17"/>
      <c r="O653" s="120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6" customHeight="1">
      <c r="A654" s="17"/>
      <c r="B654" s="7"/>
      <c r="C654" s="7"/>
      <c r="D654" s="17"/>
      <c r="E654" s="109"/>
      <c r="F654" s="7"/>
      <c r="G654" s="7"/>
      <c r="H654" s="7"/>
      <c r="I654" s="7"/>
      <c r="J654" s="7"/>
      <c r="K654" s="7"/>
      <c r="L654" s="122"/>
      <c r="M654" s="7"/>
      <c r="N654" s="17"/>
      <c r="O654" s="120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6" customHeight="1">
      <c r="A655" s="17"/>
      <c r="B655" s="7"/>
      <c r="C655" s="7"/>
      <c r="D655" s="17"/>
      <c r="E655" s="109"/>
      <c r="F655" s="7"/>
      <c r="G655" s="7"/>
      <c r="H655" s="7"/>
      <c r="I655" s="7"/>
      <c r="J655" s="7"/>
      <c r="K655" s="7"/>
      <c r="L655" s="122"/>
      <c r="M655" s="7"/>
      <c r="N655" s="17"/>
      <c r="O655" s="120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6" customHeight="1">
      <c r="A656" s="17"/>
      <c r="B656" s="7"/>
      <c r="C656" s="7"/>
      <c r="D656" s="17"/>
      <c r="E656" s="109"/>
      <c r="F656" s="7"/>
      <c r="G656" s="7"/>
      <c r="H656" s="7"/>
      <c r="I656" s="7"/>
      <c r="J656" s="7"/>
      <c r="K656" s="7"/>
      <c r="L656" s="122"/>
      <c r="M656" s="7"/>
      <c r="N656" s="17"/>
      <c r="O656" s="120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6" customHeight="1">
      <c r="A657" s="17"/>
      <c r="B657" s="7"/>
      <c r="C657" s="7"/>
      <c r="D657" s="17"/>
      <c r="E657" s="109"/>
      <c r="F657" s="7"/>
      <c r="G657" s="7"/>
      <c r="H657" s="7"/>
      <c r="I657" s="7"/>
      <c r="J657" s="7"/>
      <c r="K657" s="7"/>
      <c r="L657" s="122"/>
      <c r="M657" s="7"/>
      <c r="N657" s="17"/>
      <c r="O657" s="120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6" customHeight="1">
      <c r="A658" s="17"/>
      <c r="B658" s="7"/>
      <c r="C658" s="7"/>
      <c r="D658" s="17"/>
      <c r="E658" s="109"/>
      <c r="F658" s="7"/>
      <c r="G658" s="7"/>
      <c r="H658" s="7"/>
      <c r="I658" s="7"/>
      <c r="J658" s="7"/>
      <c r="K658" s="7"/>
      <c r="L658" s="122"/>
      <c r="M658" s="7"/>
      <c r="N658" s="17"/>
      <c r="O658" s="120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6" customHeight="1">
      <c r="A659" s="17"/>
      <c r="B659" s="7"/>
      <c r="C659" s="7"/>
      <c r="D659" s="17"/>
      <c r="E659" s="109"/>
      <c r="F659" s="7"/>
      <c r="G659" s="7"/>
      <c r="H659" s="7"/>
      <c r="I659" s="7"/>
      <c r="J659" s="7"/>
      <c r="K659" s="7"/>
      <c r="L659" s="122"/>
      <c r="M659" s="7"/>
      <c r="N659" s="17"/>
      <c r="O659" s="120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6" customHeight="1">
      <c r="A660" s="17"/>
      <c r="B660" s="7"/>
      <c r="C660" s="7"/>
      <c r="D660" s="17"/>
      <c r="E660" s="109"/>
      <c r="F660" s="7"/>
      <c r="G660" s="7"/>
      <c r="H660" s="7"/>
      <c r="I660" s="7"/>
      <c r="J660" s="7"/>
      <c r="K660" s="7"/>
      <c r="L660" s="122"/>
      <c r="M660" s="7"/>
      <c r="N660" s="17"/>
      <c r="O660" s="120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6" customHeight="1">
      <c r="A661" s="17"/>
      <c r="B661" s="7"/>
      <c r="C661" s="7"/>
      <c r="D661" s="17"/>
      <c r="E661" s="109"/>
      <c r="F661" s="7"/>
      <c r="G661" s="7"/>
      <c r="H661" s="7"/>
      <c r="I661" s="7"/>
      <c r="J661" s="7"/>
      <c r="K661" s="7"/>
      <c r="L661" s="122"/>
      <c r="M661" s="7"/>
      <c r="N661" s="17"/>
      <c r="O661" s="120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6" customHeight="1">
      <c r="A662" s="17"/>
      <c r="B662" s="7"/>
      <c r="C662" s="7"/>
      <c r="D662" s="17"/>
      <c r="E662" s="109"/>
      <c r="F662" s="7"/>
      <c r="G662" s="7"/>
      <c r="H662" s="7"/>
      <c r="I662" s="7"/>
      <c r="J662" s="7"/>
      <c r="K662" s="7"/>
      <c r="L662" s="122"/>
      <c r="M662" s="7"/>
      <c r="N662" s="17"/>
      <c r="O662" s="120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6" customHeight="1">
      <c r="A663" s="17"/>
      <c r="B663" s="7"/>
      <c r="C663" s="7"/>
      <c r="D663" s="17"/>
      <c r="E663" s="109"/>
      <c r="F663" s="7"/>
      <c r="G663" s="7"/>
      <c r="H663" s="7"/>
      <c r="I663" s="7"/>
      <c r="J663" s="7"/>
      <c r="K663" s="7"/>
      <c r="L663" s="122"/>
      <c r="M663" s="7"/>
      <c r="N663" s="17"/>
      <c r="O663" s="120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6" customHeight="1">
      <c r="A664" s="17"/>
      <c r="B664" s="7"/>
      <c r="C664" s="7"/>
      <c r="D664" s="17"/>
      <c r="E664" s="109"/>
      <c r="F664" s="7"/>
      <c r="G664" s="7"/>
      <c r="H664" s="7"/>
      <c r="I664" s="7"/>
      <c r="J664" s="7"/>
      <c r="K664" s="7"/>
      <c r="L664" s="122"/>
      <c r="M664" s="7"/>
      <c r="N664" s="17"/>
      <c r="O664" s="120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6" customHeight="1">
      <c r="A665" s="17"/>
      <c r="B665" s="7"/>
      <c r="C665" s="7"/>
      <c r="D665" s="17"/>
      <c r="E665" s="109"/>
      <c r="F665" s="7"/>
      <c r="G665" s="7"/>
      <c r="H665" s="7"/>
      <c r="I665" s="7"/>
      <c r="J665" s="7"/>
      <c r="K665" s="7"/>
      <c r="L665" s="122"/>
      <c r="M665" s="7"/>
      <c r="N665" s="17"/>
      <c r="O665" s="120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6" customHeight="1">
      <c r="A666" s="17"/>
      <c r="B666" s="7"/>
      <c r="C666" s="7"/>
      <c r="D666" s="17"/>
      <c r="E666" s="109"/>
      <c r="F666" s="7"/>
      <c r="G666" s="7"/>
      <c r="H666" s="7"/>
      <c r="I666" s="7"/>
      <c r="J666" s="7"/>
      <c r="K666" s="7"/>
      <c r="L666" s="122"/>
      <c r="M666" s="7"/>
      <c r="N666" s="17"/>
      <c r="O666" s="120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6" customHeight="1">
      <c r="A667" s="17"/>
      <c r="B667" s="7"/>
      <c r="C667" s="7"/>
      <c r="D667" s="17"/>
      <c r="E667" s="109"/>
      <c r="F667" s="7"/>
      <c r="G667" s="7"/>
      <c r="H667" s="7"/>
      <c r="I667" s="7"/>
      <c r="J667" s="7"/>
      <c r="K667" s="7"/>
      <c r="L667" s="122"/>
      <c r="M667" s="7"/>
      <c r="N667" s="17"/>
      <c r="O667" s="120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6" customHeight="1">
      <c r="A668" s="17"/>
      <c r="B668" s="7"/>
      <c r="C668" s="7"/>
      <c r="D668" s="17"/>
      <c r="E668" s="109"/>
      <c r="F668" s="7"/>
      <c r="G668" s="7"/>
      <c r="H668" s="7"/>
      <c r="I668" s="7"/>
      <c r="J668" s="7"/>
      <c r="K668" s="7"/>
      <c r="L668" s="122"/>
      <c r="M668" s="7"/>
      <c r="N668" s="17"/>
      <c r="O668" s="120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6" customHeight="1">
      <c r="A669" s="17"/>
      <c r="B669" s="7"/>
      <c r="C669" s="7"/>
      <c r="D669" s="17"/>
      <c r="E669" s="109"/>
      <c r="F669" s="7"/>
      <c r="G669" s="7"/>
      <c r="H669" s="7"/>
      <c r="I669" s="7"/>
      <c r="J669" s="7"/>
      <c r="K669" s="7"/>
      <c r="L669" s="122"/>
      <c r="M669" s="7"/>
      <c r="N669" s="17"/>
      <c r="O669" s="120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6" customHeight="1">
      <c r="A670" s="17"/>
      <c r="B670" s="7"/>
      <c r="C670" s="7"/>
      <c r="D670" s="17"/>
      <c r="E670" s="109"/>
      <c r="F670" s="7"/>
      <c r="G670" s="7"/>
      <c r="H670" s="7"/>
      <c r="I670" s="7"/>
      <c r="J670" s="7"/>
      <c r="K670" s="7"/>
      <c r="L670" s="122"/>
      <c r="M670" s="7"/>
      <c r="N670" s="17"/>
      <c r="O670" s="120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6" customHeight="1">
      <c r="A671" s="17"/>
      <c r="B671" s="7"/>
      <c r="C671" s="7"/>
      <c r="D671" s="17"/>
      <c r="E671" s="109"/>
      <c r="F671" s="7"/>
      <c r="G671" s="7"/>
      <c r="H671" s="7"/>
      <c r="I671" s="7"/>
      <c r="J671" s="7"/>
      <c r="K671" s="7"/>
      <c r="L671" s="122"/>
      <c r="M671" s="7"/>
      <c r="N671" s="17"/>
      <c r="O671" s="120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6" customHeight="1">
      <c r="A672" s="17"/>
      <c r="B672" s="7"/>
      <c r="C672" s="7"/>
      <c r="D672" s="17"/>
      <c r="E672" s="109"/>
      <c r="F672" s="7"/>
      <c r="G672" s="7"/>
      <c r="H672" s="7"/>
      <c r="I672" s="7"/>
      <c r="J672" s="7"/>
      <c r="K672" s="7"/>
      <c r="L672" s="122"/>
      <c r="M672" s="7"/>
      <c r="N672" s="17"/>
      <c r="O672" s="120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6" customHeight="1">
      <c r="A673" s="17"/>
      <c r="B673" s="7"/>
      <c r="C673" s="7"/>
      <c r="D673" s="17"/>
      <c r="E673" s="109"/>
      <c r="F673" s="7"/>
      <c r="G673" s="7"/>
      <c r="H673" s="7"/>
      <c r="I673" s="7"/>
      <c r="J673" s="7"/>
      <c r="K673" s="7"/>
      <c r="L673" s="122"/>
      <c r="M673" s="7"/>
      <c r="N673" s="17"/>
      <c r="O673" s="120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6" customHeight="1">
      <c r="A674" s="17"/>
      <c r="B674" s="7"/>
      <c r="C674" s="7"/>
      <c r="D674" s="17"/>
      <c r="E674" s="109"/>
      <c r="F674" s="7"/>
      <c r="G674" s="7"/>
      <c r="H674" s="7"/>
      <c r="I674" s="7"/>
      <c r="J674" s="7"/>
      <c r="K674" s="7"/>
      <c r="L674" s="122"/>
      <c r="M674" s="7"/>
      <c r="N674" s="17"/>
      <c r="O674" s="120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6" customHeight="1">
      <c r="A675" s="17"/>
      <c r="B675" s="7"/>
      <c r="C675" s="7"/>
      <c r="D675" s="17"/>
      <c r="E675" s="109"/>
      <c r="F675" s="7"/>
      <c r="G675" s="7"/>
      <c r="H675" s="7"/>
      <c r="I675" s="7"/>
      <c r="J675" s="7"/>
      <c r="K675" s="7"/>
      <c r="L675" s="122"/>
      <c r="M675" s="7"/>
      <c r="N675" s="17"/>
      <c r="O675" s="120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6" customHeight="1">
      <c r="A676" s="17"/>
      <c r="B676" s="7"/>
      <c r="C676" s="7"/>
      <c r="D676" s="17"/>
      <c r="E676" s="109"/>
      <c r="F676" s="7"/>
      <c r="G676" s="7"/>
      <c r="H676" s="7"/>
      <c r="I676" s="7"/>
      <c r="J676" s="7"/>
      <c r="K676" s="7"/>
      <c r="L676" s="122"/>
      <c r="M676" s="7"/>
      <c r="N676" s="17"/>
      <c r="O676" s="120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6" customHeight="1">
      <c r="A677" s="17"/>
      <c r="B677" s="7"/>
      <c r="C677" s="7"/>
      <c r="D677" s="17"/>
      <c r="E677" s="109"/>
      <c r="F677" s="7"/>
      <c r="G677" s="7"/>
      <c r="H677" s="7"/>
      <c r="I677" s="7"/>
      <c r="J677" s="7"/>
      <c r="K677" s="7"/>
      <c r="L677" s="122"/>
      <c r="M677" s="7"/>
      <c r="N677" s="17"/>
      <c r="O677" s="120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6" customHeight="1">
      <c r="A678" s="17"/>
      <c r="B678" s="7"/>
      <c r="C678" s="7"/>
      <c r="D678" s="17"/>
      <c r="E678" s="109"/>
      <c r="F678" s="7"/>
      <c r="G678" s="7"/>
      <c r="H678" s="7"/>
      <c r="I678" s="7"/>
      <c r="J678" s="7"/>
      <c r="K678" s="7"/>
      <c r="L678" s="122"/>
      <c r="M678" s="7"/>
      <c r="N678" s="17"/>
      <c r="O678" s="120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6" customHeight="1">
      <c r="A679" s="17"/>
      <c r="B679" s="7"/>
      <c r="C679" s="7"/>
      <c r="D679" s="17"/>
      <c r="E679" s="109"/>
      <c r="F679" s="7"/>
      <c r="G679" s="7"/>
      <c r="H679" s="7"/>
      <c r="I679" s="7"/>
      <c r="J679" s="7"/>
      <c r="K679" s="7"/>
      <c r="L679" s="122"/>
      <c r="M679" s="7"/>
      <c r="N679" s="17"/>
      <c r="O679" s="120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6" customHeight="1">
      <c r="A680" s="17"/>
      <c r="B680" s="7"/>
      <c r="C680" s="7"/>
      <c r="D680" s="17"/>
      <c r="E680" s="109"/>
      <c r="F680" s="7"/>
      <c r="G680" s="7"/>
      <c r="H680" s="7"/>
      <c r="I680" s="7"/>
      <c r="J680" s="7"/>
      <c r="K680" s="7"/>
      <c r="L680" s="122"/>
      <c r="M680" s="7"/>
      <c r="N680" s="17"/>
      <c r="O680" s="120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6" customHeight="1">
      <c r="A681" s="17"/>
      <c r="B681" s="7"/>
      <c r="C681" s="7"/>
      <c r="D681" s="17"/>
      <c r="E681" s="109"/>
      <c r="F681" s="7"/>
      <c r="G681" s="7"/>
      <c r="H681" s="7"/>
      <c r="I681" s="7"/>
      <c r="J681" s="7"/>
      <c r="K681" s="7"/>
      <c r="L681" s="122"/>
      <c r="M681" s="7"/>
      <c r="N681" s="17"/>
      <c r="O681" s="120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6" customHeight="1">
      <c r="A682" s="17"/>
      <c r="B682" s="7"/>
      <c r="C682" s="7"/>
      <c r="D682" s="17"/>
      <c r="E682" s="109"/>
      <c r="F682" s="7"/>
      <c r="G682" s="7"/>
      <c r="H682" s="7"/>
      <c r="I682" s="7"/>
      <c r="J682" s="7"/>
      <c r="K682" s="7"/>
      <c r="L682" s="122"/>
      <c r="M682" s="7"/>
      <c r="N682" s="17"/>
      <c r="O682" s="120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6" customHeight="1">
      <c r="A683" s="17"/>
      <c r="B683" s="7"/>
      <c r="C683" s="7"/>
      <c r="D683" s="17"/>
      <c r="E683" s="109"/>
      <c r="F683" s="7"/>
      <c r="G683" s="7"/>
      <c r="H683" s="7"/>
      <c r="I683" s="7"/>
      <c r="J683" s="7"/>
      <c r="K683" s="7"/>
      <c r="L683" s="122"/>
      <c r="M683" s="7"/>
      <c r="N683" s="17"/>
      <c r="O683" s="120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6" customHeight="1">
      <c r="A684" s="17"/>
      <c r="B684" s="7"/>
      <c r="C684" s="7"/>
      <c r="D684" s="17"/>
      <c r="E684" s="109"/>
      <c r="F684" s="7"/>
      <c r="G684" s="7"/>
      <c r="H684" s="7"/>
      <c r="I684" s="7"/>
      <c r="J684" s="7"/>
      <c r="K684" s="7"/>
      <c r="L684" s="122"/>
      <c r="M684" s="7"/>
      <c r="N684" s="17"/>
      <c r="O684" s="120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6" customHeight="1">
      <c r="A685" s="17"/>
      <c r="B685" s="7"/>
      <c r="C685" s="7"/>
      <c r="D685" s="17"/>
      <c r="E685" s="109"/>
      <c r="F685" s="7"/>
      <c r="G685" s="7"/>
      <c r="H685" s="7"/>
      <c r="I685" s="7"/>
      <c r="J685" s="7"/>
      <c r="K685" s="7"/>
      <c r="L685" s="122"/>
      <c r="M685" s="7"/>
      <c r="N685" s="17"/>
      <c r="O685" s="120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6" customHeight="1">
      <c r="A686" s="17"/>
      <c r="B686" s="7"/>
      <c r="C686" s="7"/>
      <c r="D686" s="17"/>
      <c r="E686" s="109"/>
      <c r="F686" s="7"/>
      <c r="G686" s="7"/>
      <c r="H686" s="7"/>
      <c r="I686" s="7"/>
      <c r="J686" s="7"/>
      <c r="K686" s="7"/>
      <c r="L686" s="122"/>
      <c r="M686" s="7"/>
      <c r="N686" s="17"/>
      <c r="O686" s="120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6" customHeight="1">
      <c r="A687" s="17"/>
      <c r="B687" s="7"/>
      <c r="C687" s="7"/>
      <c r="D687" s="17"/>
      <c r="E687" s="109"/>
      <c r="F687" s="7"/>
      <c r="G687" s="7"/>
      <c r="H687" s="7"/>
      <c r="I687" s="7"/>
      <c r="J687" s="7"/>
      <c r="K687" s="7"/>
      <c r="L687" s="122"/>
      <c r="M687" s="7"/>
      <c r="N687" s="17"/>
      <c r="O687" s="120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6" customHeight="1">
      <c r="A688" s="17"/>
      <c r="B688" s="7"/>
      <c r="C688" s="7"/>
      <c r="D688" s="17"/>
      <c r="E688" s="109"/>
      <c r="F688" s="7"/>
      <c r="G688" s="7"/>
      <c r="H688" s="7"/>
      <c r="I688" s="7"/>
      <c r="J688" s="7"/>
      <c r="K688" s="7"/>
      <c r="L688" s="122"/>
      <c r="M688" s="7"/>
      <c r="N688" s="17"/>
      <c r="O688" s="120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6" customHeight="1">
      <c r="A689" s="17"/>
      <c r="B689" s="7"/>
      <c r="C689" s="7"/>
      <c r="D689" s="17"/>
      <c r="E689" s="109"/>
      <c r="F689" s="7"/>
      <c r="G689" s="7"/>
      <c r="H689" s="7"/>
      <c r="I689" s="7"/>
      <c r="J689" s="7"/>
      <c r="K689" s="7"/>
      <c r="L689" s="122"/>
      <c r="M689" s="7"/>
      <c r="N689" s="17"/>
      <c r="O689" s="120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6" customHeight="1">
      <c r="A690" s="17"/>
      <c r="B690" s="7"/>
      <c r="C690" s="7"/>
      <c r="D690" s="17"/>
      <c r="E690" s="109"/>
      <c r="F690" s="7"/>
      <c r="G690" s="7"/>
      <c r="H690" s="7"/>
      <c r="I690" s="7"/>
      <c r="J690" s="7"/>
      <c r="K690" s="7"/>
      <c r="L690" s="122"/>
      <c r="M690" s="7"/>
      <c r="N690" s="17"/>
      <c r="O690" s="120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6" customHeight="1">
      <c r="A691" s="17"/>
      <c r="B691" s="7"/>
      <c r="C691" s="7"/>
      <c r="D691" s="17"/>
      <c r="E691" s="109"/>
      <c r="F691" s="7"/>
      <c r="G691" s="7"/>
      <c r="H691" s="7"/>
      <c r="I691" s="7"/>
      <c r="J691" s="7"/>
      <c r="K691" s="7"/>
      <c r="L691" s="122"/>
      <c r="M691" s="7"/>
      <c r="N691" s="17"/>
      <c r="O691" s="120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6" customHeight="1">
      <c r="A692" s="17"/>
      <c r="B692" s="7"/>
      <c r="C692" s="7"/>
      <c r="D692" s="17"/>
      <c r="E692" s="109"/>
      <c r="F692" s="7"/>
      <c r="G692" s="7"/>
      <c r="H692" s="7"/>
      <c r="I692" s="7"/>
      <c r="J692" s="7"/>
      <c r="K692" s="7"/>
      <c r="L692" s="122"/>
      <c r="M692" s="7"/>
      <c r="N692" s="17"/>
      <c r="O692" s="120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6" customHeight="1">
      <c r="A693" s="17"/>
      <c r="B693" s="7"/>
      <c r="C693" s="7"/>
      <c r="D693" s="17"/>
      <c r="E693" s="109"/>
      <c r="F693" s="7"/>
      <c r="G693" s="7"/>
      <c r="H693" s="7"/>
      <c r="I693" s="7"/>
      <c r="J693" s="7"/>
      <c r="K693" s="7"/>
      <c r="L693" s="122"/>
      <c r="M693" s="7"/>
      <c r="N693" s="17"/>
      <c r="O693" s="120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6" customHeight="1">
      <c r="A694" s="17"/>
      <c r="B694" s="7"/>
      <c r="C694" s="7"/>
      <c r="D694" s="17"/>
      <c r="E694" s="109"/>
      <c r="F694" s="7"/>
      <c r="G694" s="7"/>
      <c r="H694" s="7"/>
      <c r="I694" s="7"/>
      <c r="J694" s="7"/>
      <c r="K694" s="7"/>
      <c r="L694" s="122"/>
      <c r="M694" s="7"/>
      <c r="N694" s="17"/>
      <c r="O694" s="120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6" customHeight="1">
      <c r="A695" s="17"/>
      <c r="B695" s="7"/>
      <c r="C695" s="7"/>
      <c r="D695" s="17"/>
      <c r="E695" s="109"/>
      <c r="F695" s="7"/>
      <c r="G695" s="7"/>
      <c r="H695" s="7"/>
      <c r="I695" s="7"/>
      <c r="J695" s="7"/>
      <c r="K695" s="7"/>
      <c r="L695" s="122"/>
      <c r="M695" s="7"/>
      <c r="N695" s="17"/>
      <c r="O695" s="120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6" customHeight="1">
      <c r="A696" s="17"/>
      <c r="B696" s="7"/>
      <c r="C696" s="7"/>
      <c r="D696" s="17"/>
      <c r="E696" s="109"/>
      <c r="F696" s="7"/>
      <c r="G696" s="7"/>
      <c r="H696" s="7"/>
      <c r="I696" s="7"/>
      <c r="J696" s="7"/>
      <c r="K696" s="7"/>
      <c r="L696" s="122"/>
      <c r="M696" s="7"/>
      <c r="N696" s="17"/>
      <c r="O696" s="120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6" customHeight="1">
      <c r="A697" s="17"/>
      <c r="B697" s="7"/>
      <c r="C697" s="7"/>
      <c r="D697" s="17"/>
      <c r="E697" s="109"/>
      <c r="F697" s="7"/>
      <c r="G697" s="7"/>
      <c r="H697" s="7"/>
      <c r="I697" s="7"/>
      <c r="J697" s="7"/>
      <c r="K697" s="7"/>
      <c r="L697" s="122"/>
      <c r="M697" s="7"/>
      <c r="N697" s="17"/>
      <c r="O697" s="120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6" customHeight="1">
      <c r="A698" s="17"/>
      <c r="B698" s="7"/>
      <c r="C698" s="7"/>
      <c r="D698" s="17"/>
      <c r="E698" s="109"/>
      <c r="F698" s="7"/>
      <c r="G698" s="7"/>
      <c r="H698" s="7"/>
      <c r="I698" s="7"/>
      <c r="J698" s="7"/>
      <c r="K698" s="7"/>
      <c r="L698" s="122"/>
      <c r="M698" s="7"/>
      <c r="N698" s="17"/>
      <c r="O698" s="120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6" customHeight="1">
      <c r="A699" s="17"/>
      <c r="B699" s="7"/>
      <c r="C699" s="7"/>
      <c r="D699" s="17"/>
      <c r="E699" s="109"/>
      <c r="F699" s="7"/>
      <c r="G699" s="7"/>
      <c r="H699" s="7"/>
      <c r="I699" s="7"/>
      <c r="J699" s="7"/>
      <c r="K699" s="7"/>
      <c r="L699" s="122"/>
      <c r="M699" s="7"/>
      <c r="N699" s="17"/>
      <c r="O699" s="120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6" customHeight="1">
      <c r="A700" s="17"/>
      <c r="B700" s="7"/>
      <c r="C700" s="7"/>
      <c r="D700" s="17"/>
      <c r="E700" s="109"/>
      <c r="F700" s="7"/>
      <c r="G700" s="7"/>
      <c r="H700" s="7"/>
      <c r="I700" s="7"/>
      <c r="J700" s="7"/>
      <c r="K700" s="7"/>
      <c r="L700" s="122"/>
      <c r="M700" s="7"/>
      <c r="N700" s="17"/>
      <c r="O700" s="120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6" customHeight="1">
      <c r="A701" s="17"/>
      <c r="B701" s="7"/>
      <c r="C701" s="7"/>
      <c r="D701" s="17"/>
      <c r="E701" s="109"/>
      <c r="F701" s="7"/>
      <c r="G701" s="7"/>
      <c r="H701" s="7"/>
      <c r="I701" s="7"/>
      <c r="J701" s="7"/>
      <c r="K701" s="7"/>
      <c r="L701" s="122"/>
      <c r="M701" s="7"/>
      <c r="N701" s="17"/>
      <c r="O701" s="120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6" customHeight="1">
      <c r="A702" s="17"/>
      <c r="B702" s="7"/>
      <c r="C702" s="7"/>
      <c r="D702" s="17"/>
      <c r="E702" s="109"/>
      <c r="F702" s="7"/>
      <c r="G702" s="7"/>
      <c r="H702" s="7"/>
      <c r="I702" s="7"/>
      <c r="J702" s="7"/>
      <c r="K702" s="7"/>
      <c r="L702" s="122"/>
      <c r="M702" s="7"/>
      <c r="N702" s="17"/>
      <c r="O702" s="120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6" customHeight="1">
      <c r="A703" s="17"/>
      <c r="B703" s="7"/>
      <c r="C703" s="7"/>
      <c r="D703" s="17"/>
      <c r="E703" s="109"/>
      <c r="F703" s="7"/>
      <c r="G703" s="7"/>
      <c r="H703" s="7"/>
      <c r="I703" s="7"/>
      <c r="J703" s="7"/>
      <c r="K703" s="7"/>
      <c r="L703" s="122"/>
      <c r="M703" s="7"/>
      <c r="N703" s="17"/>
      <c r="O703" s="120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6" customHeight="1">
      <c r="A704" s="17"/>
      <c r="B704" s="7"/>
      <c r="C704" s="7"/>
      <c r="D704" s="17"/>
      <c r="E704" s="109"/>
      <c r="F704" s="7"/>
      <c r="G704" s="7"/>
      <c r="H704" s="7"/>
      <c r="I704" s="7"/>
      <c r="J704" s="7"/>
      <c r="K704" s="7"/>
      <c r="L704" s="122"/>
      <c r="M704" s="7"/>
      <c r="N704" s="17"/>
      <c r="O704" s="120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6" customHeight="1">
      <c r="A705" s="17"/>
      <c r="B705" s="7"/>
      <c r="C705" s="7"/>
      <c r="D705" s="17"/>
      <c r="E705" s="109"/>
      <c r="F705" s="7"/>
      <c r="G705" s="7"/>
      <c r="H705" s="7"/>
      <c r="I705" s="7"/>
      <c r="J705" s="7"/>
      <c r="K705" s="7"/>
      <c r="L705" s="122"/>
      <c r="M705" s="7"/>
      <c r="N705" s="17"/>
      <c r="O705" s="120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6" customHeight="1">
      <c r="A706" s="17"/>
      <c r="B706" s="7"/>
      <c r="C706" s="7"/>
      <c r="D706" s="17"/>
      <c r="E706" s="109"/>
      <c r="F706" s="7"/>
      <c r="G706" s="7"/>
      <c r="H706" s="7"/>
      <c r="I706" s="7"/>
      <c r="J706" s="7"/>
      <c r="K706" s="7"/>
      <c r="L706" s="122"/>
      <c r="M706" s="7"/>
      <c r="N706" s="17"/>
      <c r="O706" s="120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6" customHeight="1">
      <c r="A707" s="17"/>
      <c r="B707" s="7"/>
      <c r="C707" s="7"/>
      <c r="D707" s="17"/>
      <c r="E707" s="109"/>
      <c r="F707" s="7"/>
      <c r="G707" s="7"/>
      <c r="H707" s="7"/>
      <c r="I707" s="7"/>
      <c r="J707" s="7"/>
      <c r="K707" s="7"/>
      <c r="L707" s="122"/>
      <c r="M707" s="7"/>
      <c r="N707" s="17"/>
      <c r="O707" s="120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6" customHeight="1">
      <c r="A708" s="17"/>
      <c r="B708" s="7"/>
      <c r="C708" s="7"/>
      <c r="D708" s="17"/>
      <c r="E708" s="109"/>
      <c r="F708" s="7"/>
      <c r="G708" s="7"/>
      <c r="H708" s="7"/>
      <c r="I708" s="7"/>
      <c r="J708" s="7"/>
      <c r="K708" s="7"/>
      <c r="L708" s="122"/>
      <c r="M708" s="7"/>
      <c r="N708" s="17"/>
      <c r="O708" s="120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6" customHeight="1">
      <c r="A709" s="17"/>
      <c r="B709" s="7"/>
      <c r="C709" s="7"/>
      <c r="D709" s="17"/>
      <c r="E709" s="109"/>
      <c r="F709" s="7"/>
      <c r="G709" s="7"/>
      <c r="H709" s="7"/>
      <c r="I709" s="7"/>
      <c r="J709" s="7"/>
      <c r="K709" s="7"/>
      <c r="L709" s="122"/>
      <c r="M709" s="7"/>
      <c r="N709" s="17"/>
      <c r="O709" s="120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6" customHeight="1">
      <c r="A710" s="17"/>
      <c r="B710" s="7"/>
      <c r="C710" s="7"/>
      <c r="D710" s="17"/>
      <c r="E710" s="109"/>
      <c r="F710" s="7"/>
      <c r="G710" s="7"/>
      <c r="H710" s="7"/>
      <c r="I710" s="7"/>
      <c r="J710" s="7"/>
      <c r="K710" s="7"/>
      <c r="L710" s="122"/>
      <c r="M710" s="7"/>
      <c r="N710" s="17"/>
      <c r="O710" s="120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6" customHeight="1">
      <c r="A711" s="17"/>
      <c r="B711" s="7"/>
      <c r="C711" s="7"/>
      <c r="D711" s="17"/>
      <c r="E711" s="109"/>
      <c r="F711" s="7"/>
      <c r="G711" s="7"/>
      <c r="H711" s="7"/>
      <c r="I711" s="7"/>
      <c r="J711" s="7"/>
      <c r="K711" s="7"/>
      <c r="L711" s="122"/>
      <c r="M711" s="7"/>
      <c r="N711" s="17"/>
      <c r="O711" s="120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6" customHeight="1">
      <c r="A712" s="17"/>
      <c r="B712" s="7"/>
      <c r="C712" s="7"/>
      <c r="D712" s="17"/>
      <c r="E712" s="109"/>
      <c r="F712" s="7"/>
      <c r="G712" s="7"/>
      <c r="H712" s="7"/>
      <c r="I712" s="7"/>
      <c r="J712" s="7"/>
      <c r="K712" s="7"/>
      <c r="L712" s="122"/>
      <c r="M712" s="7"/>
      <c r="N712" s="17"/>
      <c r="O712" s="120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6" customHeight="1">
      <c r="A713" s="17"/>
      <c r="B713" s="7"/>
      <c r="C713" s="7"/>
      <c r="D713" s="17"/>
      <c r="E713" s="109"/>
      <c r="F713" s="7"/>
      <c r="G713" s="7"/>
      <c r="H713" s="7"/>
      <c r="I713" s="7"/>
      <c r="J713" s="7"/>
      <c r="K713" s="7"/>
      <c r="L713" s="122"/>
      <c r="M713" s="7"/>
      <c r="N713" s="17"/>
      <c r="O713" s="120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6" customHeight="1">
      <c r="A714" s="17"/>
      <c r="B714" s="7"/>
      <c r="C714" s="7"/>
      <c r="D714" s="17"/>
      <c r="E714" s="109"/>
      <c r="F714" s="7"/>
      <c r="G714" s="7"/>
      <c r="H714" s="7"/>
      <c r="I714" s="7"/>
      <c r="J714" s="7"/>
      <c r="K714" s="7"/>
      <c r="L714" s="122"/>
      <c r="M714" s="7"/>
      <c r="N714" s="17"/>
      <c r="O714" s="120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6" customHeight="1">
      <c r="A715" s="17"/>
      <c r="B715" s="7"/>
      <c r="C715" s="7"/>
      <c r="D715" s="17"/>
      <c r="E715" s="109"/>
      <c r="F715" s="7"/>
      <c r="G715" s="7"/>
      <c r="H715" s="7"/>
      <c r="I715" s="7"/>
      <c r="J715" s="7"/>
      <c r="K715" s="7"/>
      <c r="L715" s="122"/>
      <c r="M715" s="7"/>
      <c r="N715" s="17"/>
      <c r="O715" s="120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6" customHeight="1">
      <c r="A716" s="17"/>
      <c r="B716" s="7"/>
      <c r="C716" s="7"/>
      <c r="D716" s="17"/>
      <c r="E716" s="109"/>
      <c r="F716" s="7"/>
      <c r="G716" s="7"/>
      <c r="H716" s="7"/>
      <c r="I716" s="7"/>
      <c r="J716" s="7"/>
      <c r="K716" s="7"/>
      <c r="L716" s="122"/>
      <c r="M716" s="7"/>
      <c r="N716" s="17"/>
      <c r="O716" s="120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6" customHeight="1">
      <c r="A717" s="17"/>
      <c r="B717" s="7"/>
      <c r="C717" s="7"/>
      <c r="D717" s="17"/>
      <c r="E717" s="109"/>
      <c r="F717" s="7"/>
      <c r="G717" s="7"/>
      <c r="H717" s="7"/>
      <c r="I717" s="7"/>
      <c r="J717" s="7"/>
      <c r="K717" s="7"/>
      <c r="L717" s="122"/>
      <c r="M717" s="7"/>
      <c r="N717" s="17"/>
      <c r="O717" s="120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6" customHeight="1">
      <c r="A718" s="17"/>
      <c r="B718" s="7"/>
      <c r="C718" s="7"/>
      <c r="D718" s="17"/>
      <c r="E718" s="109"/>
      <c r="F718" s="7"/>
      <c r="G718" s="7"/>
      <c r="H718" s="7"/>
      <c r="I718" s="7"/>
      <c r="J718" s="7"/>
      <c r="K718" s="7"/>
      <c r="L718" s="122"/>
      <c r="M718" s="7"/>
      <c r="N718" s="17"/>
      <c r="O718" s="120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6" customHeight="1">
      <c r="A719" s="17"/>
      <c r="B719" s="7"/>
      <c r="C719" s="7"/>
      <c r="D719" s="17"/>
      <c r="E719" s="109"/>
      <c r="F719" s="7"/>
      <c r="G719" s="7"/>
      <c r="H719" s="7"/>
      <c r="I719" s="7"/>
      <c r="J719" s="7"/>
      <c r="K719" s="7"/>
      <c r="L719" s="122"/>
      <c r="M719" s="7"/>
      <c r="N719" s="17"/>
      <c r="O719" s="120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6" customHeight="1">
      <c r="A720" s="17"/>
      <c r="B720" s="7"/>
      <c r="C720" s="7"/>
      <c r="D720" s="17"/>
      <c r="E720" s="109"/>
      <c r="F720" s="7"/>
      <c r="G720" s="7"/>
      <c r="H720" s="7"/>
      <c r="I720" s="7"/>
      <c r="J720" s="7"/>
      <c r="K720" s="7"/>
      <c r="L720" s="122"/>
      <c r="M720" s="7"/>
      <c r="N720" s="17"/>
      <c r="O720" s="120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6" customHeight="1">
      <c r="A721" s="17"/>
      <c r="B721" s="7"/>
      <c r="C721" s="7"/>
      <c r="D721" s="17"/>
      <c r="E721" s="109"/>
      <c r="F721" s="7"/>
      <c r="G721" s="7"/>
      <c r="H721" s="7"/>
      <c r="I721" s="7"/>
      <c r="J721" s="7"/>
      <c r="K721" s="7"/>
      <c r="L721" s="122"/>
      <c r="M721" s="7"/>
      <c r="N721" s="17"/>
      <c r="O721" s="120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6" customHeight="1">
      <c r="A722" s="17"/>
      <c r="B722" s="7"/>
      <c r="C722" s="7"/>
      <c r="D722" s="17"/>
      <c r="E722" s="109"/>
      <c r="F722" s="7"/>
      <c r="G722" s="7"/>
      <c r="H722" s="7"/>
      <c r="I722" s="7"/>
      <c r="J722" s="7"/>
      <c r="K722" s="7"/>
      <c r="L722" s="122"/>
      <c r="M722" s="7"/>
      <c r="N722" s="17"/>
      <c r="O722" s="120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6" customHeight="1">
      <c r="A723" s="17"/>
      <c r="B723" s="7"/>
      <c r="C723" s="7"/>
      <c r="D723" s="17"/>
      <c r="E723" s="109"/>
      <c r="F723" s="7"/>
      <c r="G723" s="7"/>
      <c r="H723" s="7"/>
      <c r="I723" s="7"/>
      <c r="J723" s="7"/>
      <c r="K723" s="7"/>
      <c r="L723" s="122"/>
      <c r="M723" s="7"/>
      <c r="N723" s="17"/>
      <c r="O723" s="120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6" customHeight="1">
      <c r="A724" s="17"/>
      <c r="B724" s="7"/>
      <c r="C724" s="7"/>
      <c r="D724" s="17"/>
      <c r="E724" s="109"/>
      <c r="F724" s="7"/>
      <c r="G724" s="7"/>
      <c r="H724" s="7"/>
      <c r="I724" s="7"/>
      <c r="J724" s="7"/>
      <c r="K724" s="7"/>
      <c r="L724" s="122"/>
      <c r="M724" s="7"/>
      <c r="N724" s="17"/>
      <c r="O724" s="120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6" customHeight="1">
      <c r="A725" s="17"/>
      <c r="B725" s="7"/>
      <c r="C725" s="7"/>
      <c r="D725" s="17"/>
      <c r="E725" s="109"/>
      <c r="F725" s="7"/>
      <c r="G725" s="7"/>
      <c r="H725" s="7"/>
      <c r="I725" s="7"/>
      <c r="J725" s="7"/>
      <c r="K725" s="7"/>
      <c r="L725" s="122"/>
      <c r="M725" s="7"/>
      <c r="N725" s="17"/>
      <c r="O725" s="120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6" customHeight="1">
      <c r="A726" s="17"/>
      <c r="B726" s="7"/>
      <c r="C726" s="7"/>
      <c r="D726" s="17"/>
      <c r="E726" s="109"/>
      <c r="F726" s="7"/>
      <c r="G726" s="7"/>
      <c r="H726" s="7"/>
      <c r="I726" s="7"/>
      <c r="J726" s="7"/>
      <c r="K726" s="7"/>
      <c r="L726" s="122"/>
      <c r="M726" s="7"/>
      <c r="N726" s="17"/>
      <c r="O726" s="120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6" customHeight="1">
      <c r="A727" s="17"/>
      <c r="B727" s="7"/>
      <c r="C727" s="7"/>
      <c r="D727" s="17"/>
      <c r="E727" s="109"/>
      <c r="F727" s="7"/>
      <c r="G727" s="7"/>
      <c r="H727" s="7"/>
      <c r="I727" s="7"/>
      <c r="J727" s="7"/>
      <c r="K727" s="7"/>
      <c r="L727" s="122"/>
      <c r="M727" s="7"/>
      <c r="N727" s="17"/>
      <c r="O727" s="120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6" customHeight="1">
      <c r="A728" s="17"/>
      <c r="B728" s="7"/>
      <c r="C728" s="7"/>
      <c r="D728" s="17"/>
      <c r="E728" s="109"/>
      <c r="F728" s="7"/>
      <c r="G728" s="7"/>
      <c r="H728" s="7"/>
      <c r="I728" s="7"/>
      <c r="J728" s="7"/>
      <c r="K728" s="7"/>
      <c r="L728" s="122"/>
      <c r="M728" s="7"/>
      <c r="N728" s="17"/>
      <c r="O728" s="120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6" customHeight="1">
      <c r="A729" s="17"/>
      <c r="B729" s="7"/>
      <c r="C729" s="7"/>
      <c r="D729" s="17"/>
      <c r="E729" s="109"/>
      <c r="F729" s="7"/>
      <c r="G729" s="7"/>
      <c r="H729" s="7"/>
      <c r="I729" s="7"/>
      <c r="J729" s="7"/>
      <c r="K729" s="7"/>
      <c r="L729" s="122"/>
      <c r="M729" s="7"/>
      <c r="N729" s="17"/>
      <c r="O729" s="120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6" customHeight="1">
      <c r="A730" s="17"/>
      <c r="B730" s="7"/>
      <c r="C730" s="7"/>
      <c r="D730" s="17"/>
      <c r="E730" s="109"/>
      <c r="F730" s="7"/>
      <c r="G730" s="7"/>
      <c r="H730" s="7"/>
      <c r="I730" s="7"/>
      <c r="J730" s="7"/>
      <c r="K730" s="7"/>
      <c r="L730" s="122"/>
      <c r="M730" s="7"/>
      <c r="N730" s="17"/>
      <c r="O730" s="120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6" customHeight="1">
      <c r="A731" s="17"/>
      <c r="B731" s="7"/>
      <c r="C731" s="7"/>
      <c r="D731" s="17"/>
      <c r="E731" s="109"/>
      <c r="F731" s="7"/>
      <c r="G731" s="7"/>
      <c r="H731" s="7"/>
      <c r="I731" s="7"/>
      <c r="J731" s="7"/>
      <c r="K731" s="7"/>
      <c r="L731" s="122"/>
      <c r="M731" s="7"/>
      <c r="N731" s="17"/>
      <c r="O731" s="120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6" customHeight="1">
      <c r="A732" s="17"/>
      <c r="B732" s="7"/>
      <c r="C732" s="7"/>
      <c r="D732" s="17"/>
      <c r="E732" s="109"/>
      <c r="F732" s="7"/>
      <c r="G732" s="7"/>
      <c r="H732" s="7"/>
      <c r="I732" s="7"/>
      <c r="J732" s="7"/>
      <c r="K732" s="7"/>
      <c r="L732" s="122"/>
      <c r="M732" s="7"/>
      <c r="N732" s="17"/>
      <c r="O732" s="120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6" customHeight="1">
      <c r="A733" s="17"/>
      <c r="B733" s="7"/>
      <c r="C733" s="7"/>
      <c r="D733" s="17"/>
      <c r="E733" s="109"/>
      <c r="F733" s="7"/>
      <c r="G733" s="7"/>
      <c r="H733" s="7"/>
      <c r="I733" s="7"/>
      <c r="J733" s="7"/>
      <c r="K733" s="7"/>
      <c r="L733" s="122"/>
      <c r="M733" s="7"/>
      <c r="N733" s="17"/>
      <c r="O733" s="120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6" customHeight="1">
      <c r="A734" s="17"/>
      <c r="B734" s="7"/>
      <c r="C734" s="7"/>
      <c r="D734" s="17"/>
      <c r="E734" s="109"/>
      <c r="F734" s="7"/>
      <c r="G734" s="7"/>
      <c r="H734" s="7"/>
      <c r="I734" s="7"/>
      <c r="J734" s="7"/>
      <c r="K734" s="7"/>
      <c r="L734" s="122"/>
      <c r="M734" s="7"/>
      <c r="N734" s="17"/>
      <c r="O734" s="120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6" customHeight="1">
      <c r="A735" s="17"/>
      <c r="B735" s="7"/>
      <c r="C735" s="7"/>
      <c r="D735" s="17"/>
      <c r="E735" s="109"/>
      <c r="F735" s="7"/>
      <c r="G735" s="7"/>
      <c r="H735" s="7"/>
      <c r="I735" s="7"/>
      <c r="J735" s="7"/>
      <c r="K735" s="7"/>
      <c r="L735" s="122"/>
      <c r="M735" s="7"/>
      <c r="N735" s="17"/>
      <c r="O735" s="120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6" customHeight="1">
      <c r="A736" s="17"/>
      <c r="B736" s="7"/>
      <c r="C736" s="7"/>
      <c r="D736" s="17"/>
      <c r="E736" s="109"/>
      <c r="F736" s="7"/>
      <c r="G736" s="7"/>
      <c r="H736" s="7"/>
      <c r="I736" s="7"/>
      <c r="J736" s="7"/>
      <c r="K736" s="7"/>
      <c r="L736" s="122"/>
      <c r="M736" s="7"/>
      <c r="N736" s="17"/>
      <c r="O736" s="120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6" customHeight="1">
      <c r="A737" s="17"/>
      <c r="B737" s="7"/>
      <c r="C737" s="7"/>
      <c r="D737" s="17"/>
      <c r="E737" s="109"/>
      <c r="F737" s="7"/>
      <c r="G737" s="7"/>
      <c r="H737" s="7"/>
      <c r="I737" s="7"/>
      <c r="J737" s="7"/>
      <c r="K737" s="7"/>
      <c r="L737" s="122"/>
      <c r="M737" s="7"/>
      <c r="N737" s="17"/>
      <c r="O737" s="120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6" customHeight="1">
      <c r="A738" s="17"/>
      <c r="B738" s="7"/>
      <c r="C738" s="7"/>
      <c r="D738" s="17"/>
      <c r="E738" s="109"/>
      <c r="F738" s="7"/>
      <c r="G738" s="7"/>
      <c r="H738" s="7"/>
      <c r="I738" s="7"/>
      <c r="J738" s="7"/>
      <c r="K738" s="7"/>
      <c r="L738" s="122"/>
      <c r="M738" s="7"/>
      <c r="N738" s="17"/>
      <c r="O738" s="120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6" customHeight="1">
      <c r="A739" s="17"/>
      <c r="B739" s="7"/>
      <c r="C739" s="7"/>
      <c r="D739" s="17"/>
      <c r="E739" s="109"/>
      <c r="F739" s="7"/>
      <c r="G739" s="7"/>
      <c r="H739" s="7"/>
      <c r="I739" s="7"/>
      <c r="J739" s="7"/>
      <c r="K739" s="7"/>
      <c r="L739" s="122"/>
      <c r="M739" s="7"/>
      <c r="N739" s="17"/>
      <c r="O739" s="120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6" customHeight="1">
      <c r="A740" s="17"/>
      <c r="B740" s="7"/>
      <c r="C740" s="7"/>
      <c r="D740" s="17"/>
      <c r="E740" s="109"/>
      <c r="F740" s="7"/>
      <c r="G740" s="7"/>
      <c r="H740" s="7"/>
      <c r="I740" s="7"/>
      <c r="J740" s="7"/>
      <c r="K740" s="7"/>
      <c r="L740" s="122"/>
      <c r="M740" s="7"/>
      <c r="N740" s="17"/>
      <c r="O740" s="120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6" customHeight="1">
      <c r="A741" s="17"/>
      <c r="B741" s="7"/>
      <c r="C741" s="7"/>
      <c r="D741" s="17"/>
      <c r="E741" s="109"/>
      <c r="F741" s="7"/>
      <c r="G741" s="7"/>
      <c r="H741" s="7"/>
      <c r="I741" s="7"/>
      <c r="J741" s="7"/>
      <c r="K741" s="7"/>
      <c r="L741" s="122"/>
      <c r="M741" s="7"/>
      <c r="N741" s="17"/>
      <c r="O741" s="120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6" customHeight="1">
      <c r="A742" s="17"/>
      <c r="B742" s="7"/>
      <c r="C742" s="7"/>
      <c r="D742" s="17"/>
      <c r="E742" s="109"/>
      <c r="F742" s="7"/>
      <c r="G742" s="7"/>
      <c r="H742" s="7"/>
      <c r="I742" s="7"/>
      <c r="J742" s="7"/>
      <c r="K742" s="7"/>
      <c r="L742" s="122"/>
      <c r="M742" s="7"/>
      <c r="N742" s="17"/>
      <c r="O742" s="120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6" customHeight="1">
      <c r="A743" s="17"/>
      <c r="B743" s="7"/>
      <c r="C743" s="7"/>
      <c r="D743" s="17"/>
      <c r="E743" s="109"/>
      <c r="F743" s="7"/>
      <c r="G743" s="7"/>
      <c r="H743" s="7"/>
      <c r="I743" s="7"/>
      <c r="J743" s="7"/>
      <c r="K743" s="7"/>
      <c r="L743" s="122"/>
      <c r="M743" s="7"/>
      <c r="N743" s="17"/>
      <c r="O743" s="120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6" customHeight="1">
      <c r="A744" s="17"/>
      <c r="B744" s="7"/>
      <c r="C744" s="7"/>
      <c r="D744" s="17"/>
      <c r="E744" s="109"/>
      <c r="F744" s="7"/>
      <c r="G744" s="7"/>
      <c r="H744" s="7"/>
      <c r="I744" s="7"/>
      <c r="J744" s="7"/>
      <c r="K744" s="7"/>
      <c r="L744" s="122"/>
      <c r="M744" s="7"/>
      <c r="N744" s="17"/>
      <c r="O744" s="120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6" customHeight="1">
      <c r="A745" s="17"/>
      <c r="B745" s="7"/>
      <c r="C745" s="7"/>
      <c r="D745" s="17"/>
      <c r="E745" s="109"/>
      <c r="F745" s="7"/>
      <c r="G745" s="7"/>
      <c r="H745" s="7"/>
      <c r="I745" s="7"/>
      <c r="J745" s="7"/>
      <c r="K745" s="7"/>
      <c r="L745" s="122"/>
      <c r="M745" s="7"/>
      <c r="N745" s="17"/>
      <c r="O745" s="120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6" customHeight="1">
      <c r="A746" s="17"/>
      <c r="B746" s="7"/>
      <c r="C746" s="7"/>
      <c r="D746" s="17"/>
      <c r="E746" s="109"/>
      <c r="F746" s="7"/>
      <c r="G746" s="7"/>
      <c r="H746" s="7"/>
      <c r="I746" s="7"/>
      <c r="J746" s="7"/>
      <c r="K746" s="7"/>
      <c r="L746" s="122"/>
      <c r="M746" s="7"/>
      <c r="N746" s="17"/>
      <c r="O746" s="120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6" customHeight="1">
      <c r="A747" s="17"/>
      <c r="B747" s="7"/>
      <c r="C747" s="7"/>
      <c r="D747" s="17"/>
      <c r="E747" s="109"/>
      <c r="F747" s="7"/>
      <c r="G747" s="7"/>
      <c r="H747" s="7"/>
      <c r="I747" s="7"/>
      <c r="J747" s="7"/>
      <c r="K747" s="7"/>
      <c r="L747" s="122"/>
      <c r="M747" s="7"/>
      <c r="N747" s="17"/>
      <c r="O747" s="120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6" customHeight="1">
      <c r="A748" s="17"/>
      <c r="B748" s="7"/>
      <c r="C748" s="7"/>
      <c r="D748" s="17"/>
      <c r="E748" s="109"/>
      <c r="F748" s="7"/>
      <c r="G748" s="7"/>
      <c r="H748" s="7"/>
      <c r="I748" s="7"/>
      <c r="J748" s="7"/>
      <c r="K748" s="7"/>
      <c r="L748" s="122"/>
      <c r="M748" s="7"/>
      <c r="N748" s="17"/>
      <c r="O748" s="120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6" customHeight="1">
      <c r="A749" s="17"/>
      <c r="B749" s="7"/>
      <c r="C749" s="7"/>
      <c r="D749" s="17"/>
      <c r="E749" s="109"/>
      <c r="F749" s="7"/>
      <c r="G749" s="7"/>
      <c r="H749" s="7"/>
      <c r="I749" s="7"/>
      <c r="J749" s="7"/>
      <c r="K749" s="7"/>
      <c r="L749" s="122"/>
      <c r="M749" s="7"/>
      <c r="N749" s="17"/>
      <c r="O749" s="120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6" customHeight="1">
      <c r="A750" s="17"/>
      <c r="B750" s="7"/>
      <c r="C750" s="7"/>
      <c r="D750" s="17"/>
      <c r="E750" s="109"/>
      <c r="F750" s="7"/>
      <c r="G750" s="7"/>
      <c r="H750" s="7"/>
      <c r="I750" s="7"/>
      <c r="J750" s="7"/>
      <c r="K750" s="7"/>
      <c r="L750" s="122"/>
      <c r="M750" s="7"/>
      <c r="N750" s="17"/>
      <c r="O750" s="120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6" customHeight="1">
      <c r="A751" s="17"/>
      <c r="B751" s="7"/>
      <c r="C751" s="7"/>
      <c r="D751" s="17"/>
      <c r="E751" s="109"/>
      <c r="F751" s="7"/>
      <c r="G751" s="7"/>
      <c r="H751" s="7"/>
      <c r="I751" s="7"/>
      <c r="J751" s="7"/>
      <c r="K751" s="7"/>
      <c r="L751" s="122"/>
      <c r="M751" s="7"/>
      <c r="N751" s="17"/>
      <c r="O751" s="120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6" customHeight="1">
      <c r="A752" s="17"/>
      <c r="B752" s="7"/>
      <c r="C752" s="7"/>
      <c r="D752" s="17"/>
      <c r="E752" s="109"/>
      <c r="F752" s="7"/>
      <c r="G752" s="7"/>
      <c r="H752" s="7"/>
      <c r="I752" s="7"/>
      <c r="J752" s="7"/>
      <c r="K752" s="7"/>
      <c r="L752" s="122"/>
      <c r="M752" s="7"/>
      <c r="N752" s="17"/>
      <c r="O752" s="120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6" customHeight="1">
      <c r="A753" s="17"/>
      <c r="B753" s="7"/>
      <c r="C753" s="7"/>
      <c r="D753" s="17"/>
      <c r="E753" s="109"/>
      <c r="F753" s="7"/>
      <c r="G753" s="7"/>
      <c r="H753" s="7"/>
      <c r="I753" s="7"/>
      <c r="J753" s="7"/>
      <c r="K753" s="7"/>
      <c r="L753" s="122"/>
      <c r="M753" s="7"/>
      <c r="N753" s="17"/>
      <c r="O753" s="120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6" customHeight="1">
      <c r="A754" s="17"/>
      <c r="B754" s="7"/>
      <c r="C754" s="7"/>
      <c r="D754" s="17"/>
      <c r="E754" s="109"/>
      <c r="F754" s="7"/>
      <c r="G754" s="7"/>
      <c r="H754" s="7"/>
      <c r="I754" s="7"/>
      <c r="J754" s="7"/>
      <c r="K754" s="7"/>
      <c r="L754" s="122"/>
      <c r="M754" s="7"/>
      <c r="N754" s="17"/>
      <c r="O754" s="120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6" customHeight="1">
      <c r="A755" s="17"/>
      <c r="B755" s="7"/>
      <c r="C755" s="7"/>
      <c r="D755" s="17"/>
      <c r="E755" s="109"/>
      <c r="F755" s="7"/>
      <c r="G755" s="7"/>
      <c r="H755" s="7"/>
      <c r="I755" s="7"/>
      <c r="J755" s="7"/>
      <c r="K755" s="7"/>
      <c r="L755" s="122"/>
      <c r="M755" s="7"/>
      <c r="N755" s="17"/>
      <c r="O755" s="120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6" customHeight="1">
      <c r="A756" s="17"/>
      <c r="B756" s="7"/>
      <c r="C756" s="7"/>
      <c r="D756" s="17"/>
      <c r="E756" s="109"/>
      <c r="F756" s="7"/>
      <c r="G756" s="7"/>
      <c r="H756" s="7"/>
      <c r="I756" s="7"/>
      <c r="J756" s="7"/>
      <c r="K756" s="7"/>
      <c r="L756" s="122"/>
      <c r="M756" s="7"/>
      <c r="N756" s="17"/>
      <c r="O756" s="120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6" customHeight="1">
      <c r="A757" s="17"/>
      <c r="B757" s="7"/>
      <c r="C757" s="7"/>
      <c r="D757" s="17"/>
      <c r="E757" s="109"/>
      <c r="F757" s="7"/>
      <c r="G757" s="7"/>
      <c r="H757" s="7"/>
      <c r="I757" s="7"/>
      <c r="J757" s="7"/>
      <c r="K757" s="7"/>
      <c r="L757" s="122"/>
      <c r="M757" s="7"/>
      <c r="N757" s="17"/>
      <c r="O757" s="120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6" customHeight="1">
      <c r="A758" s="17"/>
      <c r="B758" s="7"/>
      <c r="C758" s="7"/>
      <c r="D758" s="17"/>
      <c r="E758" s="109"/>
      <c r="F758" s="7"/>
      <c r="G758" s="7"/>
      <c r="H758" s="7"/>
      <c r="I758" s="7"/>
      <c r="J758" s="7"/>
      <c r="K758" s="7"/>
      <c r="L758" s="122"/>
      <c r="M758" s="7"/>
      <c r="N758" s="17"/>
      <c r="O758" s="120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6" customHeight="1">
      <c r="A759" s="17"/>
      <c r="B759" s="7"/>
      <c r="C759" s="7"/>
      <c r="D759" s="17"/>
      <c r="E759" s="109"/>
      <c r="F759" s="7"/>
      <c r="G759" s="7"/>
      <c r="H759" s="7"/>
      <c r="I759" s="7"/>
      <c r="J759" s="7"/>
      <c r="K759" s="7"/>
      <c r="L759" s="122"/>
      <c r="M759" s="7"/>
      <c r="N759" s="17"/>
      <c r="O759" s="120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6" customHeight="1">
      <c r="A760" s="17"/>
      <c r="B760" s="7"/>
      <c r="C760" s="7"/>
      <c r="D760" s="17"/>
      <c r="E760" s="109"/>
      <c r="F760" s="7"/>
      <c r="G760" s="7"/>
      <c r="H760" s="7"/>
      <c r="I760" s="7"/>
      <c r="J760" s="7"/>
      <c r="K760" s="7"/>
      <c r="L760" s="122"/>
      <c r="M760" s="7"/>
      <c r="N760" s="17"/>
      <c r="O760" s="120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6" customHeight="1">
      <c r="A761" s="17"/>
      <c r="B761" s="7"/>
      <c r="C761" s="7"/>
      <c r="D761" s="17"/>
      <c r="E761" s="109"/>
      <c r="F761" s="7"/>
      <c r="G761" s="7"/>
      <c r="H761" s="7"/>
      <c r="I761" s="7"/>
      <c r="J761" s="7"/>
      <c r="K761" s="7"/>
      <c r="L761" s="122"/>
      <c r="M761" s="7"/>
      <c r="N761" s="17"/>
      <c r="O761" s="120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6" customHeight="1">
      <c r="A762" s="17"/>
      <c r="B762" s="7"/>
      <c r="C762" s="7"/>
      <c r="D762" s="17"/>
      <c r="E762" s="109"/>
      <c r="F762" s="7"/>
      <c r="G762" s="7"/>
      <c r="H762" s="7"/>
      <c r="I762" s="7"/>
      <c r="J762" s="7"/>
      <c r="K762" s="7"/>
      <c r="L762" s="122"/>
      <c r="M762" s="7"/>
      <c r="N762" s="17"/>
      <c r="O762" s="120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6" customHeight="1">
      <c r="A763" s="17"/>
      <c r="B763" s="7"/>
      <c r="C763" s="7"/>
      <c r="D763" s="17"/>
      <c r="E763" s="109"/>
      <c r="F763" s="7"/>
      <c r="G763" s="7"/>
      <c r="H763" s="7"/>
      <c r="I763" s="7"/>
      <c r="J763" s="7"/>
      <c r="K763" s="7"/>
      <c r="L763" s="122"/>
      <c r="M763" s="7"/>
      <c r="N763" s="17"/>
      <c r="O763" s="120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6" customHeight="1">
      <c r="A764" s="17"/>
      <c r="B764" s="7"/>
      <c r="C764" s="7"/>
      <c r="D764" s="17"/>
      <c r="E764" s="109"/>
      <c r="F764" s="7"/>
      <c r="G764" s="7"/>
      <c r="H764" s="7"/>
      <c r="I764" s="7"/>
      <c r="J764" s="7"/>
      <c r="K764" s="7"/>
      <c r="L764" s="122"/>
      <c r="M764" s="7"/>
      <c r="N764" s="17"/>
      <c r="O764" s="120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6" customHeight="1">
      <c r="A765" s="17"/>
      <c r="B765" s="7"/>
      <c r="C765" s="7"/>
      <c r="D765" s="17"/>
      <c r="E765" s="109"/>
      <c r="F765" s="7"/>
      <c r="G765" s="7"/>
      <c r="H765" s="7"/>
      <c r="I765" s="7"/>
      <c r="J765" s="7"/>
      <c r="K765" s="7"/>
      <c r="L765" s="122"/>
      <c r="M765" s="7"/>
      <c r="N765" s="17"/>
      <c r="O765" s="120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6" customHeight="1">
      <c r="A766" s="17"/>
      <c r="B766" s="7"/>
      <c r="C766" s="7"/>
      <c r="D766" s="17"/>
      <c r="E766" s="109"/>
      <c r="F766" s="7"/>
      <c r="G766" s="7"/>
      <c r="H766" s="7"/>
      <c r="I766" s="7"/>
      <c r="J766" s="7"/>
      <c r="K766" s="7"/>
      <c r="L766" s="122"/>
      <c r="M766" s="7"/>
      <c r="N766" s="17"/>
      <c r="O766" s="120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6" customHeight="1">
      <c r="A767" s="17"/>
      <c r="B767" s="7"/>
      <c r="C767" s="7"/>
      <c r="D767" s="17"/>
      <c r="E767" s="109"/>
      <c r="F767" s="7"/>
      <c r="G767" s="7"/>
      <c r="H767" s="7"/>
      <c r="I767" s="7"/>
      <c r="J767" s="7"/>
      <c r="K767" s="7"/>
      <c r="L767" s="122"/>
      <c r="M767" s="7"/>
      <c r="N767" s="17"/>
      <c r="O767" s="120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6" customHeight="1">
      <c r="A768" s="17"/>
      <c r="B768" s="7"/>
      <c r="C768" s="7"/>
      <c r="D768" s="17"/>
      <c r="E768" s="109"/>
      <c r="F768" s="7"/>
      <c r="G768" s="7"/>
      <c r="H768" s="7"/>
      <c r="I768" s="7"/>
      <c r="J768" s="7"/>
      <c r="K768" s="7"/>
      <c r="L768" s="122"/>
      <c r="M768" s="7"/>
      <c r="N768" s="17"/>
      <c r="O768" s="120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6" customHeight="1">
      <c r="A769" s="17"/>
      <c r="B769" s="7"/>
      <c r="C769" s="7"/>
      <c r="D769" s="17"/>
      <c r="E769" s="109"/>
      <c r="F769" s="7"/>
      <c r="G769" s="7"/>
      <c r="H769" s="7"/>
      <c r="I769" s="7"/>
      <c r="J769" s="7"/>
      <c r="K769" s="7"/>
      <c r="L769" s="122"/>
      <c r="M769" s="7"/>
      <c r="N769" s="17"/>
      <c r="O769" s="120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6" customHeight="1">
      <c r="A770" s="17"/>
      <c r="B770" s="7"/>
      <c r="C770" s="7"/>
      <c r="D770" s="17"/>
      <c r="E770" s="109"/>
      <c r="F770" s="7"/>
      <c r="G770" s="7"/>
      <c r="H770" s="7"/>
      <c r="I770" s="7"/>
      <c r="J770" s="7"/>
      <c r="K770" s="7"/>
      <c r="L770" s="122"/>
      <c r="M770" s="7"/>
      <c r="N770" s="17"/>
      <c r="O770" s="120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6" customHeight="1">
      <c r="A771" s="17"/>
      <c r="B771" s="7"/>
      <c r="C771" s="7"/>
      <c r="D771" s="17"/>
      <c r="E771" s="109"/>
      <c r="F771" s="7"/>
      <c r="G771" s="7"/>
      <c r="H771" s="7"/>
      <c r="I771" s="7"/>
      <c r="J771" s="7"/>
      <c r="K771" s="7"/>
      <c r="L771" s="122"/>
      <c r="M771" s="7"/>
      <c r="N771" s="17"/>
      <c r="O771" s="120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6" customHeight="1">
      <c r="A772" s="17"/>
      <c r="B772" s="7"/>
      <c r="C772" s="7"/>
      <c r="D772" s="17"/>
      <c r="E772" s="109"/>
      <c r="F772" s="7"/>
      <c r="G772" s="7"/>
      <c r="H772" s="7"/>
      <c r="I772" s="7"/>
      <c r="J772" s="7"/>
      <c r="K772" s="7"/>
      <c r="L772" s="122"/>
      <c r="M772" s="7"/>
      <c r="N772" s="17"/>
      <c r="O772" s="120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6" customHeight="1">
      <c r="A773" s="17"/>
      <c r="B773" s="7"/>
      <c r="C773" s="7"/>
      <c r="D773" s="17"/>
      <c r="E773" s="109"/>
      <c r="F773" s="7"/>
      <c r="G773" s="7"/>
      <c r="H773" s="7"/>
      <c r="I773" s="7"/>
      <c r="J773" s="7"/>
      <c r="K773" s="7"/>
      <c r="L773" s="122"/>
      <c r="M773" s="7"/>
      <c r="N773" s="17"/>
      <c r="O773" s="120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6" customHeight="1">
      <c r="A774" s="17"/>
      <c r="B774" s="7"/>
      <c r="C774" s="7"/>
      <c r="D774" s="17"/>
      <c r="E774" s="109"/>
      <c r="F774" s="7"/>
      <c r="G774" s="7"/>
      <c r="H774" s="7"/>
      <c r="I774" s="7"/>
      <c r="J774" s="7"/>
      <c r="K774" s="7"/>
      <c r="L774" s="122"/>
      <c r="M774" s="7"/>
      <c r="N774" s="17"/>
      <c r="O774" s="120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6" customHeight="1">
      <c r="A775" s="17"/>
      <c r="B775" s="7"/>
      <c r="C775" s="7"/>
      <c r="D775" s="17"/>
      <c r="E775" s="109"/>
      <c r="F775" s="7"/>
      <c r="G775" s="7"/>
      <c r="H775" s="7"/>
      <c r="I775" s="7"/>
      <c r="J775" s="7"/>
      <c r="K775" s="7"/>
      <c r="L775" s="122"/>
      <c r="M775" s="7"/>
      <c r="N775" s="17"/>
      <c r="O775" s="120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6" customHeight="1">
      <c r="A776" s="17"/>
      <c r="B776" s="7"/>
      <c r="C776" s="7"/>
      <c r="D776" s="17"/>
      <c r="E776" s="109"/>
      <c r="F776" s="7"/>
      <c r="G776" s="7"/>
      <c r="H776" s="7"/>
      <c r="I776" s="7"/>
      <c r="J776" s="7"/>
      <c r="K776" s="7"/>
      <c r="L776" s="122"/>
      <c r="M776" s="7"/>
      <c r="N776" s="17"/>
      <c r="O776" s="120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6" customHeight="1">
      <c r="A777" s="17"/>
      <c r="B777" s="7"/>
      <c r="C777" s="7"/>
      <c r="D777" s="17"/>
      <c r="E777" s="109"/>
      <c r="F777" s="7"/>
      <c r="G777" s="7"/>
      <c r="H777" s="7"/>
      <c r="I777" s="7"/>
      <c r="J777" s="7"/>
      <c r="K777" s="7"/>
      <c r="L777" s="122"/>
      <c r="M777" s="7"/>
      <c r="N777" s="17"/>
      <c r="O777" s="120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6" customHeight="1">
      <c r="A778" s="17"/>
      <c r="B778" s="7"/>
      <c r="C778" s="7"/>
      <c r="D778" s="17"/>
      <c r="E778" s="109"/>
      <c r="F778" s="7"/>
      <c r="G778" s="7"/>
      <c r="H778" s="7"/>
      <c r="I778" s="7"/>
      <c r="J778" s="7"/>
      <c r="K778" s="7"/>
      <c r="L778" s="122"/>
      <c r="M778" s="7"/>
      <c r="N778" s="17"/>
      <c r="O778" s="120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6" customHeight="1">
      <c r="A779" s="17"/>
      <c r="B779" s="7"/>
      <c r="C779" s="7"/>
      <c r="D779" s="17"/>
      <c r="E779" s="109"/>
      <c r="F779" s="7"/>
      <c r="G779" s="7"/>
      <c r="H779" s="7"/>
      <c r="I779" s="7"/>
      <c r="J779" s="7"/>
      <c r="K779" s="7"/>
      <c r="L779" s="122"/>
      <c r="M779" s="7"/>
      <c r="N779" s="17"/>
      <c r="O779" s="120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6" customHeight="1">
      <c r="A780" s="17"/>
      <c r="B780" s="7"/>
      <c r="C780" s="7"/>
      <c r="D780" s="17"/>
      <c r="E780" s="109"/>
      <c r="F780" s="7"/>
      <c r="G780" s="7"/>
      <c r="H780" s="7"/>
      <c r="I780" s="7"/>
      <c r="J780" s="7"/>
      <c r="K780" s="7"/>
      <c r="L780" s="122"/>
      <c r="M780" s="7"/>
      <c r="N780" s="17"/>
      <c r="O780" s="120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6" customHeight="1">
      <c r="A781" s="17"/>
      <c r="B781" s="7"/>
      <c r="C781" s="7"/>
      <c r="D781" s="17"/>
      <c r="E781" s="109"/>
      <c r="F781" s="7"/>
      <c r="G781" s="7"/>
      <c r="H781" s="7"/>
      <c r="I781" s="7"/>
      <c r="J781" s="7"/>
      <c r="K781" s="7"/>
      <c r="L781" s="122"/>
      <c r="M781" s="7"/>
      <c r="N781" s="17"/>
      <c r="O781" s="120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6" customHeight="1">
      <c r="A782" s="17"/>
      <c r="B782" s="7"/>
      <c r="C782" s="7"/>
      <c r="D782" s="17"/>
      <c r="E782" s="109"/>
      <c r="F782" s="7"/>
      <c r="G782" s="7"/>
      <c r="H782" s="7"/>
      <c r="I782" s="7"/>
      <c r="J782" s="7"/>
      <c r="K782" s="7"/>
      <c r="L782" s="122"/>
      <c r="M782" s="7"/>
      <c r="N782" s="17"/>
      <c r="O782" s="120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6" customHeight="1">
      <c r="A783" s="17"/>
      <c r="B783" s="7"/>
      <c r="C783" s="7"/>
      <c r="D783" s="17"/>
      <c r="E783" s="109"/>
      <c r="F783" s="7"/>
      <c r="G783" s="7"/>
      <c r="H783" s="7"/>
      <c r="I783" s="7"/>
      <c r="J783" s="7"/>
      <c r="K783" s="7"/>
      <c r="L783" s="122"/>
      <c r="M783" s="7"/>
      <c r="N783" s="17"/>
      <c r="O783" s="120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6" customHeight="1">
      <c r="A784" s="17"/>
      <c r="B784" s="7"/>
      <c r="C784" s="7"/>
      <c r="D784" s="17"/>
      <c r="E784" s="109"/>
      <c r="F784" s="7"/>
      <c r="G784" s="7"/>
      <c r="H784" s="7"/>
      <c r="I784" s="7"/>
      <c r="J784" s="7"/>
      <c r="K784" s="7"/>
      <c r="L784" s="122"/>
      <c r="M784" s="7"/>
      <c r="N784" s="17"/>
      <c r="O784" s="120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6" customHeight="1">
      <c r="A785" s="17"/>
      <c r="B785" s="7"/>
      <c r="C785" s="7"/>
      <c r="D785" s="17"/>
      <c r="E785" s="109"/>
      <c r="F785" s="7"/>
      <c r="G785" s="7"/>
      <c r="H785" s="7"/>
      <c r="I785" s="7"/>
      <c r="J785" s="7"/>
      <c r="K785" s="7"/>
      <c r="L785" s="122"/>
      <c r="M785" s="7"/>
      <c r="N785" s="17"/>
      <c r="O785" s="120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6" customHeight="1">
      <c r="A786" s="17"/>
      <c r="B786" s="7"/>
      <c r="C786" s="7"/>
      <c r="D786" s="17"/>
      <c r="E786" s="109"/>
      <c r="F786" s="7"/>
      <c r="G786" s="7"/>
      <c r="H786" s="7"/>
      <c r="I786" s="7"/>
      <c r="J786" s="7"/>
      <c r="K786" s="7"/>
      <c r="L786" s="122"/>
      <c r="M786" s="7"/>
      <c r="N786" s="17"/>
      <c r="O786" s="120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6" customHeight="1">
      <c r="A787" s="17"/>
      <c r="B787" s="7"/>
      <c r="C787" s="7"/>
      <c r="D787" s="17"/>
      <c r="E787" s="109"/>
      <c r="F787" s="7"/>
      <c r="G787" s="7"/>
      <c r="H787" s="7"/>
      <c r="I787" s="7"/>
      <c r="J787" s="7"/>
      <c r="K787" s="7"/>
      <c r="L787" s="122"/>
      <c r="M787" s="7"/>
      <c r="N787" s="17"/>
      <c r="O787" s="120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6" customHeight="1">
      <c r="A788" s="17"/>
      <c r="B788" s="7"/>
      <c r="C788" s="7"/>
      <c r="D788" s="17"/>
      <c r="E788" s="109"/>
      <c r="F788" s="7"/>
      <c r="G788" s="7"/>
      <c r="H788" s="7"/>
      <c r="I788" s="7"/>
      <c r="J788" s="7"/>
      <c r="K788" s="7"/>
      <c r="L788" s="122"/>
      <c r="M788" s="7"/>
      <c r="N788" s="17"/>
      <c r="O788" s="120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6" customHeight="1">
      <c r="A789" s="17"/>
      <c r="B789" s="7"/>
      <c r="C789" s="7"/>
      <c r="D789" s="17"/>
      <c r="E789" s="109"/>
      <c r="F789" s="7"/>
      <c r="G789" s="7"/>
      <c r="H789" s="7"/>
      <c r="I789" s="7"/>
      <c r="J789" s="7"/>
      <c r="K789" s="7"/>
      <c r="L789" s="122"/>
      <c r="M789" s="7"/>
      <c r="N789" s="17"/>
      <c r="O789" s="120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6" customHeight="1">
      <c r="A790" s="17"/>
      <c r="B790" s="7"/>
      <c r="C790" s="7"/>
      <c r="D790" s="17"/>
      <c r="E790" s="109"/>
      <c r="F790" s="7"/>
      <c r="G790" s="7"/>
      <c r="H790" s="7"/>
      <c r="I790" s="7"/>
      <c r="J790" s="7"/>
      <c r="K790" s="7"/>
      <c r="L790" s="122"/>
      <c r="M790" s="7"/>
      <c r="N790" s="17"/>
      <c r="O790" s="120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6" customHeight="1">
      <c r="A791" s="17"/>
      <c r="B791" s="7"/>
      <c r="C791" s="7"/>
      <c r="D791" s="17"/>
      <c r="E791" s="109"/>
      <c r="F791" s="7"/>
      <c r="G791" s="7"/>
      <c r="H791" s="7"/>
      <c r="I791" s="7"/>
      <c r="J791" s="7"/>
      <c r="K791" s="7"/>
      <c r="L791" s="122"/>
      <c r="M791" s="7"/>
      <c r="N791" s="17"/>
      <c r="O791" s="120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6" customHeight="1">
      <c r="A792" s="17"/>
      <c r="B792" s="7"/>
      <c r="C792" s="7"/>
      <c r="D792" s="17"/>
      <c r="E792" s="109"/>
      <c r="F792" s="7"/>
      <c r="G792" s="7"/>
      <c r="H792" s="7"/>
      <c r="I792" s="7"/>
      <c r="J792" s="7"/>
      <c r="K792" s="7"/>
      <c r="L792" s="122"/>
      <c r="M792" s="7"/>
      <c r="N792" s="17"/>
      <c r="O792" s="120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6" customHeight="1">
      <c r="A793" s="17"/>
      <c r="B793" s="7"/>
      <c r="C793" s="7"/>
      <c r="D793" s="17"/>
      <c r="E793" s="109"/>
      <c r="F793" s="7"/>
      <c r="G793" s="7"/>
      <c r="H793" s="7"/>
      <c r="I793" s="7"/>
      <c r="J793" s="7"/>
      <c r="K793" s="7"/>
      <c r="L793" s="122"/>
      <c r="M793" s="7"/>
      <c r="N793" s="17"/>
      <c r="O793" s="120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6" customHeight="1">
      <c r="A794" s="17"/>
      <c r="B794" s="7"/>
      <c r="C794" s="7"/>
      <c r="D794" s="17"/>
      <c r="E794" s="109"/>
      <c r="F794" s="7"/>
      <c r="G794" s="7"/>
      <c r="H794" s="7"/>
      <c r="I794" s="7"/>
      <c r="J794" s="7"/>
      <c r="K794" s="7"/>
      <c r="L794" s="122"/>
      <c r="M794" s="7"/>
      <c r="N794" s="17"/>
      <c r="O794" s="120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6" customHeight="1">
      <c r="A795" s="17"/>
      <c r="B795" s="7"/>
      <c r="C795" s="7"/>
      <c r="D795" s="17"/>
      <c r="E795" s="109"/>
      <c r="F795" s="7"/>
      <c r="G795" s="7"/>
      <c r="H795" s="7"/>
      <c r="I795" s="7"/>
      <c r="J795" s="7"/>
      <c r="K795" s="7"/>
      <c r="L795" s="122"/>
      <c r="M795" s="7"/>
      <c r="N795" s="17"/>
      <c r="O795" s="120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6" customHeight="1">
      <c r="A796" s="17"/>
      <c r="B796" s="7"/>
      <c r="C796" s="7"/>
      <c r="D796" s="17"/>
      <c r="E796" s="109"/>
      <c r="F796" s="7"/>
      <c r="G796" s="7"/>
      <c r="H796" s="7"/>
      <c r="I796" s="7"/>
      <c r="J796" s="7"/>
      <c r="K796" s="7"/>
      <c r="L796" s="122"/>
      <c r="M796" s="7"/>
      <c r="N796" s="17"/>
      <c r="O796" s="120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6" customHeight="1">
      <c r="A797" s="17"/>
      <c r="B797" s="7"/>
      <c r="C797" s="7"/>
      <c r="D797" s="17"/>
      <c r="E797" s="109"/>
      <c r="F797" s="7"/>
      <c r="G797" s="7"/>
      <c r="H797" s="7"/>
      <c r="I797" s="7"/>
      <c r="J797" s="7"/>
      <c r="K797" s="7"/>
      <c r="L797" s="122"/>
      <c r="M797" s="7"/>
      <c r="N797" s="17"/>
      <c r="O797" s="120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6" customHeight="1">
      <c r="A798" s="17"/>
      <c r="B798" s="7"/>
      <c r="C798" s="7"/>
      <c r="D798" s="17"/>
      <c r="E798" s="109"/>
      <c r="F798" s="7"/>
      <c r="G798" s="7"/>
      <c r="H798" s="7"/>
      <c r="I798" s="7"/>
      <c r="J798" s="7"/>
      <c r="K798" s="7"/>
      <c r="L798" s="122"/>
      <c r="M798" s="7"/>
      <c r="N798" s="17"/>
      <c r="O798" s="120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6" customHeight="1">
      <c r="A799" s="17"/>
      <c r="B799" s="7"/>
      <c r="C799" s="7"/>
      <c r="D799" s="17"/>
      <c r="E799" s="109"/>
      <c r="F799" s="7"/>
      <c r="G799" s="7"/>
      <c r="H799" s="7"/>
      <c r="I799" s="7"/>
      <c r="J799" s="7"/>
      <c r="K799" s="7"/>
      <c r="L799" s="122"/>
      <c r="M799" s="7"/>
      <c r="N799" s="17"/>
      <c r="O799" s="120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6" customHeight="1">
      <c r="A800" s="17"/>
      <c r="B800" s="7"/>
      <c r="C800" s="7"/>
      <c r="D800" s="17"/>
      <c r="E800" s="109"/>
      <c r="F800" s="7"/>
      <c r="G800" s="7"/>
      <c r="H800" s="7"/>
      <c r="I800" s="7"/>
      <c r="J800" s="7"/>
      <c r="K800" s="7"/>
      <c r="L800" s="122"/>
      <c r="M800" s="7"/>
      <c r="N800" s="17"/>
      <c r="O800" s="120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6" customHeight="1">
      <c r="A801" s="17"/>
      <c r="B801" s="7"/>
      <c r="C801" s="7"/>
      <c r="D801" s="17"/>
      <c r="E801" s="109"/>
      <c r="F801" s="7"/>
      <c r="G801" s="7"/>
      <c r="H801" s="7"/>
      <c r="I801" s="7"/>
      <c r="J801" s="7"/>
      <c r="K801" s="7"/>
      <c r="L801" s="122"/>
      <c r="M801" s="7"/>
      <c r="N801" s="17"/>
      <c r="O801" s="120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6" customHeight="1">
      <c r="A802" s="17"/>
      <c r="B802" s="7"/>
      <c r="C802" s="7"/>
      <c r="D802" s="17"/>
      <c r="E802" s="109"/>
      <c r="F802" s="7"/>
      <c r="G802" s="7"/>
      <c r="H802" s="7"/>
      <c r="I802" s="7"/>
      <c r="J802" s="7"/>
      <c r="K802" s="7"/>
      <c r="L802" s="122"/>
      <c r="M802" s="7"/>
      <c r="N802" s="17"/>
      <c r="O802" s="120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6" customHeight="1">
      <c r="A803" s="17"/>
      <c r="B803" s="7"/>
      <c r="C803" s="7"/>
      <c r="D803" s="17"/>
      <c r="E803" s="109"/>
      <c r="F803" s="7"/>
      <c r="G803" s="7"/>
      <c r="H803" s="7"/>
      <c r="I803" s="7"/>
      <c r="J803" s="7"/>
      <c r="K803" s="7"/>
      <c r="L803" s="122"/>
      <c r="M803" s="7"/>
      <c r="N803" s="17"/>
      <c r="O803" s="120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6" customHeight="1">
      <c r="A804" s="17"/>
      <c r="B804" s="7"/>
      <c r="C804" s="7"/>
      <c r="D804" s="17"/>
      <c r="E804" s="109"/>
      <c r="F804" s="7"/>
      <c r="G804" s="7"/>
      <c r="H804" s="7"/>
      <c r="I804" s="7"/>
      <c r="J804" s="7"/>
      <c r="K804" s="7"/>
      <c r="L804" s="122"/>
      <c r="M804" s="7"/>
      <c r="N804" s="17"/>
      <c r="O804" s="120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6" customHeight="1">
      <c r="A805" s="17"/>
      <c r="B805" s="7"/>
      <c r="C805" s="7"/>
      <c r="D805" s="17"/>
      <c r="E805" s="109"/>
      <c r="F805" s="7"/>
      <c r="G805" s="7"/>
      <c r="H805" s="7"/>
      <c r="I805" s="7"/>
      <c r="J805" s="7"/>
      <c r="K805" s="7"/>
      <c r="L805" s="122"/>
      <c r="M805" s="7"/>
      <c r="N805" s="17"/>
      <c r="O805" s="120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6" customHeight="1">
      <c r="A806" s="17"/>
      <c r="B806" s="7"/>
      <c r="C806" s="7"/>
      <c r="D806" s="17"/>
      <c r="E806" s="109"/>
      <c r="F806" s="7"/>
      <c r="G806" s="7"/>
      <c r="H806" s="7"/>
      <c r="I806" s="7"/>
      <c r="J806" s="7"/>
      <c r="K806" s="7"/>
      <c r="L806" s="122"/>
      <c r="M806" s="7"/>
      <c r="N806" s="17"/>
      <c r="O806" s="120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6" customHeight="1">
      <c r="A807" s="17"/>
      <c r="B807" s="7"/>
      <c r="C807" s="7"/>
      <c r="D807" s="17"/>
      <c r="E807" s="109"/>
      <c r="F807" s="7"/>
      <c r="G807" s="7"/>
      <c r="H807" s="7"/>
      <c r="I807" s="7"/>
      <c r="J807" s="7"/>
      <c r="K807" s="7"/>
      <c r="L807" s="122"/>
      <c r="M807" s="7"/>
      <c r="N807" s="17"/>
      <c r="O807" s="120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6" customHeight="1">
      <c r="A808" s="17"/>
      <c r="B808" s="7"/>
      <c r="C808" s="7"/>
      <c r="D808" s="17"/>
      <c r="E808" s="109"/>
      <c r="F808" s="7"/>
      <c r="G808" s="7"/>
      <c r="H808" s="7"/>
      <c r="I808" s="7"/>
      <c r="J808" s="7"/>
      <c r="K808" s="7"/>
      <c r="L808" s="122"/>
      <c r="M808" s="7"/>
      <c r="N808" s="17"/>
      <c r="O808" s="120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6" customHeight="1">
      <c r="A809" s="17"/>
      <c r="B809" s="7"/>
      <c r="C809" s="7"/>
      <c r="D809" s="17"/>
      <c r="E809" s="109"/>
      <c r="F809" s="7"/>
      <c r="G809" s="7"/>
      <c r="H809" s="7"/>
      <c r="I809" s="7"/>
      <c r="J809" s="7"/>
      <c r="K809" s="7"/>
      <c r="L809" s="122"/>
      <c r="M809" s="7"/>
      <c r="N809" s="17"/>
      <c r="O809" s="120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6" customHeight="1">
      <c r="A810" s="17"/>
      <c r="B810" s="7"/>
      <c r="C810" s="7"/>
      <c r="D810" s="17"/>
      <c r="E810" s="109"/>
      <c r="F810" s="7"/>
      <c r="G810" s="7"/>
      <c r="H810" s="7"/>
      <c r="I810" s="7"/>
      <c r="J810" s="7"/>
      <c r="K810" s="7"/>
      <c r="L810" s="122"/>
      <c r="M810" s="7"/>
      <c r="N810" s="17"/>
      <c r="O810" s="120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6" customHeight="1">
      <c r="A811" s="17"/>
      <c r="B811" s="7"/>
      <c r="C811" s="7"/>
      <c r="D811" s="17"/>
      <c r="E811" s="109"/>
      <c r="F811" s="7"/>
      <c r="G811" s="7"/>
      <c r="H811" s="7"/>
      <c r="I811" s="7"/>
      <c r="J811" s="7"/>
      <c r="K811" s="7"/>
      <c r="L811" s="122"/>
      <c r="M811" s="7"/>
      <c r="N811" s="17"/>
      <c r="O811" s="120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6" customHeight="1">
      <c r="A812" s="17"/>
      <c r="B812" s="7"/>
      <c r="C812" s="7"/>
      <c r="D812" s="17"/>
      <c r="E812" s="109"/>
      <c r="F812" s="7"/>
      <c r="G812" s="7"/>
      <c r="H812" s="7"/>
      <c r="I812" s="7"/>
      <c r="J812" s="7"/>
      <c r="K812" s="7"/>
      <c r="L812" s="122"/>
      <c r="M812" s="7"/>
      <c r="N812" s="17"/>
      <c r="O812" s="120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6" customHeight="1">
      <c r="A813" s="17"/>
      <c r="B813" s="7"/>
      <c r="C813" s="7"/>
      <c r="D813" s="17"/>
      <c r="E813" s="109"/>
      <c r="F813" s="7"/>
      <c r="G813" s="7"/>
      <c r="H813" s="7"/>
      <c r="I813" s="7"/>
      <c r="J813" s="7"/>
      <c r="K813" s="7"/>
      <c r="L813" s="122"/>
      <c r="M813" s="7"/>
      <c r="N813" s="17"/>
      <c r="O813" s="120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6" customHeight="1">
      <c r="A814" s="17"/>
      <c r="B814" s="7"/>
      <c r="C814" s="7"/>
      <c r="D814" s="17"/>
      <c r="E814" s="109"/>
      <c r="F814" s="7"/>
      <c r="G814" s="7"/>
      <c r="H814" s="7"/>
      <c r="I814" s="7"/>
      <c r="J814" s="7"/>
      <c r="K814" s="7"/>
      <c r="L814" s="122"/>
      <c r="M814" s="7"/>
      <c r="N814" s="17"/>
      <c r="O814" s="120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6" customHeight="1">
      <c r="A815" s="17"/>
      <c r="B815" s="7"/>
      <c r="C815" s="7"/>
      <c r="D815" s="17"/>
      <c r="E815" s="109"/>
      <c r="F815" s="7"/>
      <c r="G815" s="7"/>
      <c r="H815" s="7"/>
      <c r="I815" s="7"/>
      <c r="J815" s="7"/>
      <c r="K815" s="7"/>
      <c r="L815" s="122"/>
      <c r="M815" s="7"/>
      <c r="N815" s="17"/>
      <c r="O815" s="120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6" customHeight="1">
      <c r="A816" s="17"/>
      <c r="B816" s="7"/>
      <c r="C816" s="7"/>
      <c r="D816" s="17"/>
      <c r="E816" s="109"/>
      <c r="F816" s="7"/>
      <c r="G816" s="7"/>
      <c r="H816" s="7"/>
      <c r="I816" s="7"/>
      <c r="J816" s="7"/>
      <c r="K816" s="7"/>
      <c r="L816" s="122"/>
      <c r="M816" s="7"/>
      <c r="N816" s="17"/>
      <c r="O816" s="120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6" customHeight="1">
      <c r="A817" s="17"/>
      <c r="B817" s="7"/>
      <c r="C817" s="7"/>
      <c r="D817" s="17"/>
      <c r="E817" s="109"/>
      <c r="F817" s="7"/>
      <c r="G817" s="7"/>
      <c r="H817" s="7"/>
      <c r="I817" s="7"/>
      <c r="J817" s="7"/>
      <c r="K817" s="7"/>
      <c r="L817" s="122"/>
      <c r="M817" s="7"/>
      <c r="N817" s="17"/>
      <c r="O817" s="120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6" customHeight="1">
      <c r="A818" s="17"/>
      <c r="B818" s="7"/>
      <c r="C818" s="7"/>
      <c r="D818" s="17"/>
      <c r="E818" s="109"/>
      <c r="F818" s="7"/>
      <c r="G818" s="7"/>
      <c r="H818" s="7"/>
      <c r="I818" s="7"/>
      <c r="J818" s="7"/>
      <c r="K818" s="7"/>
      <c r="L818" s="122"/>
      <c r="M818" s="7"/>
      <c r="N818" s="17"/>
      <c r="O818" s="120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6" customHeight="1">
      <c r="A819" s="17"/>
      <c r="B819" s="7"/>
      <c r="C819" s="7"/>
      <c r="D819" s="17"/>
      <c r="E819" s="109"/>
      <c r="F819" s="7"/>
      <c r="G819" s="7"/>
      <c r="H819" s="7"/>
      <c r="I819" s="7"/>
      <c r="J819" s="7"/>
      <c r="K819" s="7"/>
      <c r="L819" s="122"/>
      <c r="M819" s="7"/>
      <c r="N819" s="17"/>
      <c r="O819" s="120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6" customHeight="1">
      <c r="A820" s="17"/>
      <c r="B820" s="7"/>
      <c r="C820" s="7"/>
      <c r="D820" s="17"/>
      <c r="E820" s="109"/>
      <c r="F820" s="7"/>
      <c r="G820" s="7"/>
      <c r="H820" s="7"/>
      <c r="I820" s="7"/>
      <c r="J820" s="7"/>
      <c r="K820" s="7"/>
      <c r="L820" s="122"/>
      <c r="M820" s="7"/>
      <c r="N820" s="17"/>
      <c r="O820" s="120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6" customHeight="1">
      <c r="A821" s="17"/>
      <c r="B821" s="7"/>
      <c r="C821" s="7"/>
      <c r="D821" s="17"/>
      <c r="E821" s="109"/>
      <c r="F821" s="7"/>
      <c r="G821" s="7"/>
      <c r="H821" s="7"/>
      <c r="I821" s="7"/>
      <c r="J821" s="7"/>
      <c r="K821" s="7"/>
      <c r="L821" s="122"/>
      <c r="M821" s="7"/>
      <c r="N821" s="17"/>
      <c r="O821" s="120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6" customHeight="1">
      <c r="A822" s="17"/>
      <c r="B822" s="7"/>
      <c r="C822" s="7"/>
      <c r="D822" s="17"/>
      <c r="E822" s="109"/>
      <c r="F822" s="7"/>
      <c r="G822" s="7"/>
      <c r="H822" s="7"/>
      <c r="I822" s="7"/>
      <c r="J822" s="7"/>
      <c r="K822" s="7"/>
      <c r="L822" s="122"/>
      <c r="M822" s="7"/>
      <c r="N822" s="17"/>
      <c r="O822" s="120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6" customHeight="1">
      <c r="A823" s="17"/>
      <c r="B823" s="7"/>
      <c r="C823" s="7"/>
      <c r="D823" s="17"/>
      <c r="E823" s="109"/>
      <c r="F823" s="7"/>
      <c r="G823" s="7"/>
      <c r="H823" s="7"/>
      <c r="I823" s="7"/>
      <c r="J823" s="7"/>
      <c r="K823" s="7"/>
      <c r="L823" s="122"/>
      <c r="M823" s="7"/>
      <c r="N823" s="17"/>
      <c r="O823" s="120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6" customHeight="1">
      <c r="A824" s="17"/>
      <c r="B824" s="7"/>
      <c r="C824" s="7"/>
      <c r="D824" s="17"/>
      <c r="E824" s="109"/>
      <c r="F824" s="7"/>
      <c r="G824" s="7"/>
      <c r="H824" s="7"/>
      <c r="I824" s="7"/>
      <c r="J824" s="7"/>
      <c r="K824" s="7"/>
      <c r="L824" s="122"/>
      <c r="M824" s="7"/>
      <c r="N824" s="17"/>
      <c r="O824" s="120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6" customHeight="1">
      <c r="A825" s="17"/>
      <c r="B825" s="7"/>
      <c r="C825" s="7"/>
      <c r="D825" s="17"/>
      <c r="E825" s="109"/>
      <c r="F825" s="7"/>
      <c r="G825" s="7"/>
      <c r="H825" s="7"/>
      <c r="I825" s="7"/>
      <c r="J825" s="7"/>
      <c r="K825" s="7"/>
      <c r="L825" s="122"/>
      <c r="M825" s="7"/>
      <c r="N825" s="17"/>
      <c r="O825" s="120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6" customHeight="1">
      <c r="A826" s="17"/>
      <c r="B826" s="7"/>
      <c r="C826" s="7"/>
      <c r="D826" s="17"/>
      <c r="E826" s="109"/>
      <c r="F826" s="7"/>
      <c r="G826" s="7"/>
      <c r="H826" s="7"/>
      <c r="I826" s="7"/>
      <c r="J826" s="7"/>
      <c r="K826" s="7"/>
      <c r="L826" s="122"/>
      <c r="M826" s="7"/>
      <c r="N826" s="17"/>
      <c r="O826" s="120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6" customHeight="1">
      <c r="A827" s="17"/>
      <c r="B827" s="7"/>
      <c r="C827" s="7"/>
      <c r="D827" s="17"/>
      <c r="E827" s="109"/>
      <c r="F827" s="7"/>
      <c r="G827" s="7"/>
      <c r="H827" s="7"/>
      <c r="I827" s="7"/>
      <c r="J827" s="7"/>
      <c r="K827" s="7"/>
      <c r="L827" s="122"/>
      <c r="M827" s="7"/>
      <c r="N827" s="17"/>
      <c r="O827" s="120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6" customHeight="1">
      <c r="A828" s="17"/>
      <c r="B828" s="7"/>
      <c r="C828" s="7"/>
      <c r="D828" s="17"/>
      <c r="E828" s="109"/>
      <c r="F828" s="7"/>
      <c r="G828" s="7"/>
      <c r="H828" s="7"/>
      <c r="I828" s="7"/>
      <c r="J828" s="7"/>
      <c r="K828" s="7"/>
      <c r="L828" s="122"/>
      <c r="M828" s="7"/>
      <c r="N828" s="17"/>
      <c r="O828" s="120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6" customHeight="1">
      <c r="A829" s="17"/>
      <c r="B829" s="7"/>
      <c r="C829" s="7"/>
      <c r="D829" s="17"/>
      <c r="E829" s="109"/>
      <c r="F829" s="7"/>
      <c r="G829" s="7"/>
      <c r="H829" s="7"/>
      <c r="I829" s="7"/>
      <c r="J829" s="7"/>
      <c r="K829" s="7"/>
      <c r="L829" s="122"/>
      <c r="M829" s="7"/>
      <c r="N829" s="17"/>
      <c r="O829" s="120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6" customHeight="1">
      <c r="A830" s="17"/>
      <c r="B830" s="7"/>
      <c r="C830" s="7"/>
      <c r="D830" s="17"/>
      <c r="E830" s="109"/>
      <c r="F830" s="7"/>
      <c r="G830" s="7"/>
      <c r="H830" s="7"/>
      <c r="I830" s="7"/>
      <c r="J830" s="7"/>
      <c r="K830" s="7"/>
      <c r="L830" s="122"/>
      <c r="M830" s="7"/>
      <c r="N830" s="17"/>
      <c r="O830" s="120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6" customHeight="1">
      <c r="A831" s="17"/>
      <c r="B831" s="7"/>
      <c r="C831" s="7"/>
      <c r="D831" s="17"/>
      <c r="E831" s="109"/>
      <c r="F831" s="7"/>
      <c r="G831" s="7"/>
      <c r="H831" s="7"/>
      <c r="I831" s="7"/>
      <c r="J831" s="7"/>
      <c r="K831" s="7"/>
      <c r="L831" s="122"/>
      <c r="M831" s="7"/>
      <c r="N831" s="17"/>
      <c r="O831" s="120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6" customHeight="1">
      <c r="A832" s="17"/>
      <c r="B832" s="7"/>
      <c r="C832" s="7"/>
      <c r="D832" s="17"/>
      <c r="E832" s="109"/>
      <c r="F832" s="7"/>
      <c r="G832" s="7"/>
      <c r="H832" s="7"/>
      <c r="I832" s="7"/>
      <c r="J832" s="7"/>
      <c r="K832" s="7"/>
      <c r="L832" s="122"/>
      <c r="M832" s="7"/>
      <c r="N832" s="17"/>
      <c r="O832" s="120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6" customHeight="1">
      <c r="A833" s="17"/>
      <c r="B833" s="7"/>
      <c r="C833" s="7"/>
      <c r="D833" s="17"/>
      <c r="E833" s="109"/>
      <c r="F833" s="7"/>
      <c r="G833" s="7"/>
      <c r="H833" s="7"/>
      <c r="I833" s="7"/>
      <c r="J833" s="7"/>
      <c r="K833" s="7"/>
      <c r="L833" s="122"/>
      <c r="M833" s="7"/>
      <c r="N833" s="17"/>
      <c r="O833" s="120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6" customHeight="1">
      <c r="A834" s="17"/>
      <c r="B834" s="7"/>
      <c r="C834" s="7"/>
      <c r="D834" s="17"/>
      <c r="E834" s="109"/>
      <c r="F834" s="7"/>
      <c r="G834" s="7"/>
      <c r="H834" s="7"/>
      <c r="I834" s="7"/>
      <c r="J834" s="7"/>
      <c r="K834" s="7"/>
      <c r="L834" s="122"/>
      <c r="M834" s="7"/>
      <c r="N834" s="17"/>
      <c r="O834" s="120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6" customHeight="1">
      <c r="A835" s="17"/>
      <c r="B835" s="7"/>
      <c r="C835" s="7"/>
      <c r="D835" s="17"/>
      <c r="E835" s="109"/>
      <c r="F835" s="7"/>
      <c r="G835" s="7"/>
      <c r="H835" s="7"/>
      <c r="I835" s="7"/>
      <c r="J835" s="7"/>
      <c r="K835" s="7"/>
      <c r="L835" s="122"/>
      <c r="M835" s="7"/>
      <c r="N835" s="17"/>
      <c r="O835" s="120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6" customHeight="1">
      <c r="A836" s="17"/>
      <c r="B836" s="7"/>
      <c r="C836" s="7"/>
      <c r="D836" s="17"/>
      <c r="E836" s="109"/>
      <c r="F836" s="7"/>
      <c r="G836" s="7"/>
      <c r="H836" s="7"/>
      <c r="I836" s="7"/>
      <c r="J836" s="7"/>
      <c r="K836" s="7"/>
      <c r="L836" s="122"/>
      <c r="M836" s="7"/>
      <c r="N836" s="17"/>
      <c r="O836" s="120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6" customHeight="1">
      <c r="A837" s="17"/>
      <c r="B837" s="7"/>
      <c r="C837" s="7"/>
      <c r="D837" s="17"/>
      <c r="E837" s="109"/>
      <c r="F837" s="7"/>
      <c r="G837" s="7"/>
      <c r="H837" s="7"/>
      <c r="I837" s="7"/>
      <c r="J837" s="7"/>
      <c r="K837" s="7"/>
      <c r="L837" s="122"/>
      <c r="M837" s="7"/>
      <c r="N837" s="17"/>
      <c r="O837" s="120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6" customHeight="1">
      <c r="A838" s="17"/>
      <c r="B838" s="7"/>
      <c r="C838" s="7"/>
      <c r="D838" s="17"/>
      <c r="E838" s="109"/>
      <c r="F838" s="7"/>
      <c r="G838" s="7"/>
      <c r="H838" s="7"/>
      <c r="I838" s="7"/>
      <c r="J838" s="7"/>
      <c r="K838" s="7"/>
      <c r="L838" s="122"/>
      <c r="M838" s="7"/>
      <c r="N838" s="17"/>
      <c r="O838" s="120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6" customHeight="1">
      <c r="A839" s="17"/>
      <c r="B839" s="7"/>
      <c r="C839" s="7"/>
      <c r="D839" s="17"/>
      <c r="E839" s="109"/>
      <c r="F839" s="7"/>
      <c r="G839" s="7"/>
      <c r="H839" s="7"/>
      <c r="I839" s="7"/>
      <c r="J839" s="7"/>
      <c r="K839" s="7"/>
      <c r="L839" s="122"/>
      <c r="M839" s="7"/>
      <c r="N839" s="17"/>
      <c r="O839" s="120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6" customHeight="1">
      <c r="A840" s="17"/>
      <c r="B840" s="7"/>
      <c r="C840" s="7"/>
      <c r="D840" s="17"/>
      <c r="E840" s="109"/>
      <c r="F840" s="7"/>
      <c r="G840" s="7"/>
      <c r="H840" s="7"/>
      <c r="I840" s="7"/>
      <c r="J840" s="7"/>
      <c r="K840" s="7"/>
      <c r="L840" s="122"/>
      <c r="M840" s="7"/>
      <c r="N840" s="17"/>
      <c r="O840" s="120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6" customHeight="1">
      <c r="A841" s="17"/>
      <c r="B841" s="7"/>
      <c r="C841" s="7"/>
      <c r="D841" s="17"/>
      <c r="E841" s="109"/>
      <c r="F841" s="7"/>
      <c r="G841" s="7"/>
      <c r="H841" s="7"/>
      <c r="I841" s="7"/>
      <c r="J841" s="7"/>
      <c r="K841" s="7"/>
      <c r="L841" s="122"/>
      <c r="M841" s="7"/>
      <c r="N841" s="17"/>
      <c r="O841" s="120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6" customHeight="1">
      <c r="A842" s="17"/>
      <c r="B842" s="7"/>
      <c r="C842" s="7"/>
      <c r="D842" s="17"/>
      <c r="E842" s="109"/>
      <c r="F842" s="7"/>
      <c r="G842" s="7"/>
      <c r="H842" s="7"/>
      <c r="I842" s="7"/>
      <c r="J842" s="7"/>
      <c r="K842" s="7"/>
      <c r="L842" s="122"/>
      <c r="M842" s="7"/>
      <c r="N842" s="17"/>
      <c r="O842" s="120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6" customHeight="1">
      <c r="A843" s="17"/>
      <c r="B843" s="7"/>
      <c r="C843" s="7"/>
      <c r="D843" s="17"/>
      <c r="E843" s="109"/>
      <c r="F843" s="7"/>
      <c r="G843" s="7"/>
      <c r="H843" s="7"/>
      <c r="I843" s="7"/>
      <c r="J843" s="7"/>
      <c r="K843" s="7"/>
      <c r="L843" s="122"/>
      <c r="M843" s="7"/>
      <c r="N843" s="17"/>
      <c r="O843" s="120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6" customHeight="1">
      <c r="A844" s="17"/>
      <c r="B844" s="7"/>
      <c r="C844" s="7"/>
      <c r="D844" s="17"/>
      <c r="E844" s="109"/>
      <c r="F844" s="7"/>
      <c r="G844" s="7"/>
      <c r="H844" s="7"/>
      <c r="I844" s="7"/>
      <c r="J844" s="7"/>
      <c r="K844" s="7"/>
      <c r="L844" s="122"/>
      <c r="M844" s="7"/>
      <c r="N844" s="17"/>
      <c r="O844" s="120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6" customHeight="1">
      <c r="A845" s="17"/>
      <c r="B845" s="7"/>
      <c r="C845" s="7"/>
      <c r="D845" s="17"/>
      <c r="E845" s="109"/>
      <c r="F845" s="7"/>
      <c r="G845" s="7"/>
      <c r="H845" s="7"/>
      <c r="I845" s="7"/>
      <c r="J845" s="7"/>
      <c r="K845" s="7"/>
      <c r="L845" s="122"/>
      <c r="M845" s="7"/>
      <c r="N845" s="17"/>
      <c r="O845" s="120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6" customHeight="1">
      <c r="A846" s="17"/>
      <c r="B846" s="7"/>
      <c r="C846" s="7"/>
      <c r="D846" s="17"/>
      <c r="E846" s="109"/>
      <c r="F846" s="7"/>
      <c r="G846" s="7"/>
      <c r="H846" s="7"/>
      <c r="I846" s="7"/>
      <c r="J846" s="7"/>
      <c r="K846" s="7"/>
      <c r="L846" s="122"/>
      <c r="M846" s="7"/>
      <c r="N846" s="17"/>
      <c r="O846" s="120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6" customHeight="1">
      <c r="A847" s="17"/>
      <c r="B847" s="7"/>
      <c r="C847" s="7"/>
      <c r="D847" s="17"/>
      <c r="E847" s="109"/>
      <c r="F847" s="7"/>
      <c r="G847" s="7"/>
      <c r="H847" s="7"/>
      <c r="I847" s="7"/>
      <c r="J847" s="7"/>
      <c r="K847" s="7"/>
      <c r="L847" s="122"/>
      <c r="M847" s="7"/>
      <c r="N847" s="17"/>
      <c r="O847" s="120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6" customHeight="1">
      <c r="A848" s="17"/>
      <c r="B848" s="7"/>
      <c r="C848" s="7"/>
      <c r="D848" s="17"/>
      <c r="E848" s="109"/>
      <c r="F848" s="7"/>
      <c r="G848" s="7"/>
      <c r="H848" s="7"/>
      <c r="I848" s="7"/>
      <c r="J848" s="7"/>
      <c r="K848" s="7"/>
      <c r="L848" s="122"/>
      <c r="M848" s="7"/>
      <c r="N848" s="17"/>
      <c r="O848" s="120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6" customHeight="1">
      <c r="A849" s="17"/>
      <c r="B849" s="7"/>
      <c r="C849" s="7"/>
      <c r="D849" s="17"/>
      <c r="E849" s="109"/>
      <c r="F849" s="7"/>
      <c r="G849" s="7"/>
      <c r="H849" s="7"/>
      <c r="I849" s="7"/>
      <c r="J849" s="7"/>
      <c r="K849" s="7"/>
      <c r="L849" s="122"/>
      <c r="M849" s="7"/>
      <c r="N849" s="17"/>
      <c r="O849" s="120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6" customHeight="1">
      <c r="A850" s="17"/>
      <c r="B850" s="7"/>
      <c r="C850" s="7"/>
      <c r="D850" s="17"/>
      <c r="E850" s="109"/>
      <c r="F850" s="7"/>
      <c r="G850" s="7"/>
      <c r="H850" s="7"/>
      <c r="I850" s="7"/>
      <c r="J850" s="7"/>
      <c r="K850" s="7"/>
      <c r="L850" s="122"/>
      <c r="M850" s="7"/>
      <c r="N850" s="17"/>
      <c r="O850" s="120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6" customHeight="1">
      <c r="A851" s="17"/>
      <c r="B851" s="7"/>
      <c r="C851" s="7"/>
      <c r="D851" s="17"/>
      <c r="E851" s="109"/>
      <c r="F851" s="7"/>
      <c r="G851" s="7"/>
      <c r="H851" s="7"/>
      <c r="I851" s="7"/>
      <c r="J851" s="7"/>
      <c r="K851" s="7"/>
      <c r="L851" s="122"/>
      <c r="M851" s="7"/>
      <c r="N851" s="17"/>
      <c r="O851" s="120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6" customHeight="1">
      <c r="A852" s="17"/>
      <c r="B852" s="7"/>
      <c r="C852" s="7"/>
      <c r="D852" s="17"/>
      <c r="E852" s="109"/>
      <c r="F852" s="7"/>
      <c r="G852" s="7"/>
      <c r="H852" s="7"/>
      <c r="I852" s="7"/>
      <c r="J852" s="7"/>
      <c r="K852" s="7"/>
      <c r="L852" s="122"/>
      <c r="M852" s="7"/>
      <c r="N852" s="17"/>
      <c r="O852" s="120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6" customHeight="1">
      <c r="A853" s="17"/>
      <c r="B853" s="7"/>
      <c r="C853" s="7"/>
      <c r="D853" s="17"/>
      <c r="E853" s="109"/>
      <c r="F853" s="7"/>
      <c r="G853" s="7"/>
      <c r="H853" s="7"/>
      <c r="I853" s="7"/>
      <c r="J853" s="7"/>
      <c r="K853" s="7"/>
      <c r="L853" s="122"/>
      <c r="M853" s="7"/>
      <c r="N853" s="17"/>
      <c r="O853" s="120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6" customHeight="1">
      <c r="A854" s="17"/>
      <c r="B854" s="7"/>
      <c r="C854" s="7"/>
      <c r="D854" s="17"/>
      <c r="E854" s="109"/>
      <c r="F854" s="7"/>
      <c r="G854" s="7"/>
      <c r="H854" s="7"/>
      <c r="I854" s="7"/>
      <c r="J854" s="7"/>
      <c r="K854" s="7"/>
      <c r="L854" s="122"/>
      <c r="M854" s="7"/>
      <c r="N854" s="17"/>
      <c r="O854" s="120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6" customHeight="1">
      <c r="A855" s="17"/>
      <c r="B855" s="7"/>
      <c r="C855" s="7"/>
      <c r="D855" s="17"/>
      <c r="E855" s="109"/>
      <c r="F855" s="7"/>
      <c r="G855" s="7"/>
      <c r="H855" s="7"/>
      <c r="I855" s="7"/>
      <c r="J855" s="7"/>
      <c r="K855" s="7"/>
      <c r="L855" s="122"/>
      <c r="M855" s="7"/>
      <c r="N855" s="17"/>
      <c r="O855" s="120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6" customHeight="1">
      <c r="A856" s="17"/>
      <c r="B856" s="7"/>
      <c r="C856" s="7"/>
      <c r="D856" s="17"/>
      <c r="E856" s="109"/>
      <c r="F856" s="7"/>
      <c r="G856" s="7"/>
      <c r="H856" s="7"/>
      <c r="I856" s="7"/>
      <c r="J856" s="7"/>
      <c r="K856" s="7"/>
      <c r="L856" s="122"/>
      <c r="M856" s="7"/>
      <c r="N856" s="17"/>
      <c r="O856" s="120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6" customHeight="1">
      <c r="A857" s="17"/>
      <c r="B857" s="7"/>
      <c r="C857" s="7"/>
      <c r="D857" s="17"/>
      <c r="E857" s="109"/>
      <c r="F857" s="7"/>
      <c r="G857" s="7"/>
      <c r="H857" s="7"/>
      <c r="I857" s="7"/>
      <c r="J857" s="7"/>
      <c r="K857" s="7"/>
      <c r="L857" s="122"/>
      <c r="M857" s="7"/>
      <c r="N857" s="17"/>
      <c r="O857" s="120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6" customHeight="1">
      <c r="A858" s="17"/>
      <c r="B858" s="7"/>
      <c r="C858" s="7"/>
      <c r="D858" s="17"/>
      <c r="E858" s="109"/>
      <c r="F858" s="7"/>
      <c r="G858" s="7"/>
      <c r="H858" s="7"/>
      <c r="I858" s="7"/>
      <c r="J858" s="7"/>
      <c r="K858" s="7"/>
      <c r="L858" s="122"/>
      <c r="M858" s="7"/>
      <c r="N858" s="17"/>
      <c r="O858" s="120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6" customHeight="1">
      <c r="A859" s="17"/>
      <c r="B859" s="7"/>
      <c r="C859" s="7"/>
      <c r="D859" s="17"/>
      <c r="E859" s="109"/>
      <c r="F859" s="7"/>
      <c r="G859" s="7"/>
      <c r="H859" s="7"/>
      <c r="I859" s="7"/>
      <c r="J859" s="7"/>
      <c r="K859" s="7"/>
      <c r="L859" s="122"/>
      <c r="M859" s="7"/>
      <c r="N859" s="17"/>
      <c r="O859" s="120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6" customHeight="1">
      <c r="A860" s="17"/>
      <c r="B860" s="7"/>
      <c r="C860" s="7"/>
      <c r="D860" s="17"/>
      <c r="E860" s="109"/>
      <c r="F860" s="7"/>
      <c r="G860" s="7"/>
      <c r="H860" s="7"/>
      <c r="I860" s="7"/>
      <c r="J860" s="7"/>
      <c r="K860" s="7"/>
      <c r="L860" s="122"/>
      <c r="M860" s="7"/>
      <c r="N860" s="17"/>
      <c r="O860" s="120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6" customHeight="1">
      <c r="A861" s="17"/>
      <c r="B861" s="7"/>
      <c r="C861" s="7"/>
      <c r="D861" s="17"/>
      <c r="E861" s="109"/>
      <c r="F861" s="7"/>
      <c r="G861" s="7"/>
      <c r="H861" s="7"/>
      <c r="I861" s="7"/>
      <c r="J861" s="7"/>
      <c r="K861" s="7"/>
      <c r="L861" s="122"/>
      <c r="M861" s="7"/>
      <c r="N861" s="17"/>
      <c r="O861" s="120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6" customHeight="1">
      <c r="A862" s="17"/>
      <c r="B862" s="7"/>
      <c r="C862" s="7"/>
      <c r="D862" s="17"/>
      <c r="E862" s="109"/>
      <c r="F862" s="7"/>
      <c r="G862" s="7"/>
      <c r="H862" s="7"/>
      <c r="I862" s="7"/>
      <c r="J862" s="7"/>
      <c r="K862" s="7"/>
      <c r="L862" s="122"/>
      <c r="M862" s="7"/>
      <c r="N862" s="17"/>
      <c r="O862" s="120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6" customHeight="1">
      <c r="A863" s="17"/>
      <c r="B863" s="7"/>
      <c r="C863" s="7"/>
      <c r="D863" s="17"/>
      <c r="E863" s="109"/>
      <c r="F863" s="7"/>
      <c r="G863" s="7"/>
      <c r="H863" s="7"/>
      <c r="I863" s="7"/>
      <c r="J863" s="7"/>
      <c r="K863" s="7"/>
      <c r="L863" s="122"/>
      <c r="M863" s="7"/>
      <c r="N863" s="17"/>
      <c r="O863" s="120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6" customHeight="1">
      <c r="A864" s="17"/>
      <c r="B864" s="7"/>
      <c r="C864" s="7"/>
      <c r="D864" s="17"/>
      <c r="E864" s="109"/>
      <c r="F864" s="7"/>
      <c r="G864" s="7"/>
      <c r="H864" s="7"/>
      <c r="I864" s="7"/>
      <c r="J864" s="7"/>
      <c r="K864" s="7"/>
      <c r="L864" s="122"/>
      <c r="M864" s="7"/>
      <c r="N864" s="17"/>
      <c r="O864" s="120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6" customHeight="1">
      <c r="A865" s="17"/>
      <c r="B865" s="7"/>
      <c r="C865" s="7"/>
      <c r="D865" s="17"/>
      <c r="E865" s="109"/>
      <c r="F865" s="7"/>
      <c r="G865" s="7"/>
      <c r="H865" s="7"/>
      <c r="I865" s="7"/>
      <c r="J865" s="7"/>
      <c r="K865" s="7"/>
      <c r="L865" s="122"/>
      <c r="M865" s="7"/>
      <c r="N865" s="17"/>
      <c r="O865" s="120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6" customHeight="1">
      <c r="A866" s="17"/>
      <c r="B866" s="7"/>
      <c r="C866" s="7"/>
      <c r="D866" s="17"/>
      <c r="E866" s="109"/>
      <c r="F866" s="7"/>
      <c r="G866" s="7"/>
      <c r="H866" s="7"/>
      <c r="I866" s="7"/>
      <c r="J866" s="7"/>
      <c r="K866" s="7"/>
      <c r="L866" s="122"/>
      <c r="M866" s="7"/>
      <c r="N866" s="17"/>
      <c r="O866" s="120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6" customHeight="1">
      <c r="A867" s="17"/>
      <c r="B867" s="7"/>
      <c r="C867" s="7"/>
      <c r="D867" s="17"/>
      <c r="E867" s="109"/>
      <c r="F867" s="7"/>
      <c r="G867" s="7"/>
      <c r="H867" s="7"/>
      <c r="I867" s="7"/>
      <c r="J867" s="7"/>
      <c r="K867" s="7"/>
      <c r="L867" s="122"/>
      <c r="M867" s="7"/>
      <c r="N867" s="17"/>
      <c r="O867" s="120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6" customHeight="1">
      <c r="A868" s="17"/>
      <c r="B868" s="7"/>
      <c r="C868" s="7"/>
      <c r="D868" s="17"/>
      <c r="E868" s="109"/>
      <c r="F868" s="7"/>
      <c r="G868" s="7"/>
      <c r="H868" s="7"/>
      <c r="I868" s="7"/>
      <c r="J868" s="7"/>
      <c r="K868" s="7"/>
      <c r="L868" s="122"/>
      <c r="M868" s="7"/>
      <c r="N868" s="17"/>
      <c r="O868" s="120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6" customHeight="1">
      <c r="A869" s="17"/>
      <c r="B869" s="7"/>
      <c r="C869" s="7"/>
      <c r="D869" s="17"/>
      <c r="E869" s="109"/>
      <c r="F869" s="7"/>
      <c r="G869" s="7"/>
      <c r="H869" s="7"/>
      <c r="I869" s="7"/>
      <c r="J869" s="7"/>
      <c r="K869" s="7"/>
      <c r="L869" s="122"/>
      <c r="M869" s="7"/>
      <c r="N869" s="17"/>
      <c r="O869" s="120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6" customHeight="1">
      <c r="A870" s="17"/>
      <c r="B870" s="7"/>
      <c r="C870" s="7"/>
      <c r="D870" s="17"/>
      <c r="E870" s="109"/>
      <c r="F870" s="7"/>
      <c r="G870" s="7"/>
      <c r="H870" s="7"/>
      <c r="I870" s="7"/>
      <c r="J870" s="7"/>
      <c r="K870" s="7"/>
      <c r="L870" s="122"/>
      <c r="M870" s="7"/>
      <c r="N870" s="17"/>
      <c r="O870" s="120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6" customHeight="1">
      <c r="A871" s="17"/>
      <c r="B871" s="7"/>
      <c r="C871" s="7"/>
      <c r="D871" s="17"/>
      <c r="E871" s="109"/>
      <c r="F871" s="7"/>
      <c r="G871" s="7"/>
      <c r="H871" s="7"/>
      <c r="I871" s="7"/>
      <c r="J871" s="7"/>
      <c r="K871" s="7"/>
      <c r="L871" s="122"/>
      <c r="M871" s="7"/>
      <c r="N871" s="17"/>
      <c r="O871" s="120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6" customHeight="1">
      <c r="A872" s="17"/>
      <c r="B872" s="7"/>
      <c r="C872" s="7"/>
      <c r="D872" s="17"/>
      <c r="E872" s="109"/>
      <c r="F872" s="7"/>
      <c r="G872" s="7"/>
      <c r="H872" s="7"/>
      <c r="I872" s="7"/>
      <c r="J872" s="7"/>
      <c r="K872" s="7"/>
      <c r="L872" s="122"/>
      <c r="M872" s="7"/>
      <c r="N872" s="17"/>
      <c r="O872" s="120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6" customHeight="1">
      <c r="A873" s="17"/>
      <c r="B873" s="7"/>
      <c r="C873" s="7"/>
      <c r="D873" s="17"/>
      <c r="E873" s="109"/>
      <c r="F873" s="7"/>
      <c r="G873" s="7"/>
      <c r="H873" s="7"/>
      <c r="I873" s="7"/>
      <c r="J873" s="7"/>
      <c r="K873" s="7"/>
      <c r="L873" s="122"/>
      <c r="M873" s="7"/>
      <c r="N873" s="17"/>
      <c r="O873" s="120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6" customHeight="1">
      <c r="A874" s="17"/>
      <c r="B874" s="7"/>
      <c r="C874" s="7"/>
      <c r="D874" s="17"/>
      <c r="E874" s="109"/>
      <c r="F874" s="7"/>
      <c r="G874" s="7"/>
      <c r="H874" s="7"/>
      <c r="I874" s="7"/>
      <c r="J874" s="7"/>
      <c r="K874" s="7"/>
      <c r="L874" s="122"/>
      <c r="M874" s="7"/>
      <c r="N874" s="17"/>
      <c r="O874" s="120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6" customHeight="1">
      <c r="A875" s="17"/>
      <c r="B875" s="7"/>
      <c r="C875" s="7"/>
      <c r="D875" s="17"/>
      <c r="E875" s="109"/>
      <c r="F875" s="7"/>
      <c r="G875" s="7"/>
      <c r="H875" s="7"/>
      <c r="I875" s="7"/>
      <c r="J875" s="7"/>
      <c r="K875" s="7"/>
      <c r="L875" s="122"/>
      <c r="M875" s="7"/>
      <c r="N875" s="17"/>
      <c r="O875" s="120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6" customHeight="1">
      <c r="A876" s="17"/>
      <c r="B876" s="7"/>
      <c r="C876" s="7"/>
      <c r="D876" s="17"/>
      <c r="E876" s="109"/>
      <c r="F876" s="7"/>
      <c r="G876" s="7"/>
      <c r="H876" s="7"/>
      <c r="I876" s="7"/>
      <c r="J876" s="7"/>
      <c r="K876" s="7"/>
      <c r="L876" s="122"/>
      <c r="M876" s="7"/>
      <c r="N876" s="17"/>
      <c r="O876" s="120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6" customHeight="1">
      <c r="A877" s="17"/>
      <c r="B877" s="7"/>
      <c r="C877" s="7"/>
      <c r="D877" s="17"/>
      <c r="E877" s="109"/>
      <c r="F877" s="7"/>
      <c r="G877" s="7"/>
      <c r="H877" s="7"/>
      <c r="I877" s="7"/>
      <c r="J877" s="7"/>
      <c r="K877" s="7"/>
      <c r="L877" s="122"/>
      <c r="M877" s="7"/>
      <c r="N877" s="17"/>
      <c r="O877" s="120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6" customHeight="1">
      <c r="A878" s="17"/>
      <c r="B878" s="7"/>
      <c r="C878" s="7"/>
      <c r="D878" s="17"/>
      <c r="E878" s="109"/>
      <c r="F878" s="7"/>
      <c r="G878" s="7"/>
      <c r="H878" s="7"/>
      <c r="I878" s="7"/>
      <c r="J878" s="7"/>
      <c r="K878" s="7"/>
      <c r="L878" s="122"/>
      <c r="M878" s="7"/>
      <c r="N878" s="17"/>
      <c r="O878" s="120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6" customHeight="1">
      <c r="A879" s="17"/>
      <c r="B879" s="7"/>
      <c r="C879" s="7"/>
      <c r="D879" s="17"/>
      <c r="E879" s="109"/>
      <c r="F879" s="7"/>
      <c r="G879" s="7"/>
      <c r="H879" s="7"/>
      <c r="I879" s="7"/>
      <c r="J879" s="7"/>
      <c r="K879" s="7"/>
      <c r="L879" s="122"/>
      <c r="M879" s="7"/>
      <c r="N879" s="17"/>
      <c r="O879" s="120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6" customHeight="1">
      <c r="A880" s="17"/>
      <c r="B880" s="7"/>
      <c r="C880" s="7"/>
      <c r="D880" s="17"/>
      <c r="E880" s="109"/>
      <c r="F880" s="7"/>
      <c r="G880" s="7"/>
      <c r="H880" s="7"/>
      <c r="I880" s="7"/>
      <c r="J880" s="7"/>
      <c r="K880" s="7"/>
      <c r="L880" s="122"/>
      <c r="M880" s="7"/>
      <c r="N880" s="17"/>
      <c r="O880" s="120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6" customHeight="1">
      <c r="A881" s="17"/>
      <c r="B881" s="7"/>
      <c r="C881" s="7"/>
      <c r="D881" s="17"/>
      <c r="E881" s="109"/>
      <c r="F881" s="7"/>
      <c r="G881" s="7"/>
      <c r="H881" s="7"/>
      <c r="I881" s="7"/>
      <c r="J881" s="7"/>
      <c r="K881" s="7"/>
      <c r="L881" s="122"/>
      <c r="M881" s="7"/>
      <c r="N881" s="17"/>
      <c r="O881" s="120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6" customHeight="1">
      <c r="A882" s="17"/>
      <c r="B882" s="7"/>
      <c r="C882" s="7"/>
      <c r="D882" s="17"/>
      <c r="E882" s="109"/>
      <c r="F882" s="7"/>
      <c r="G882" s="7"/>
      <c r="H882" s="7"/>
      <c r="I882" s="7"/>
      <c r="J882" s="7"/>
      <c r="K882" s="7"/>
      <c r="L882" s="122"/>
      <c r="M882" s="7"/>
      <c r="N882" s="17"/>
      <c r="O882" s="120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6" customHeight="1">
      <c r="A883" s="17"/>
      <c r="B883" s="7"/>
      <c r="C883" s="7"/>
      <c r="D883" s="17"/>
      <c r="E883" s="109"/>
      <c r="F883" s="7"/>
      <c r="G883" s="7"/>
      <c r="H883" s="7"/>
      <c r="I883" s="7"/>
      <c r="J883" s="7"/>
      <c r="K883" s="7"/>
      <c r="L883" s="122"/>
      <c r="M883" s="7"/>
      <c r="N883" s="17"/>
      <c r="O883" s="120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6" customHeight="1">
      <c r="A884" s="17"/>
      <c r="B884" s="7"/>
      <c r="C884" s="7"/>
      <c r="D884" s="17"/>
      <c r="E884" s="109"/>
      <c r="F884" s="7"/>
      <c r="G884" s="7"/>
      <c r="H884" s="7"/>
      <c r="I884" s="7"/>
      <c r="J884" s="7"/>
      <c r="K884" s="7"/>
      <c r="L884" s="122"/>
      <c r="M884" s="7"/>
      <c r="N884" s="17"/>
      <c r="O884" s="120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6" customHeight="1">
      <c r="A885" s="17"/>
      <c r="B885" s="7"/>
      <c r="C885" s="7"/>
      <c r="D885" s="17"/>
      <c r="E885" s="109"/>
      <c r="F885" s="7"/>
      <c r="G885" s="7"/>
      <c r="H885" s="7"/>
      <c r="I885" s="7"/>
      <c r="J885" s="7"/>
      <c r="K885" s="7"/>
      <c r="L885" s="122"/>
      <c r="M885" s="7"/>
      <c r="N885" s="17"/>
      <c r="O885" s="120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6" customHeight="1">
      <c r="A886" s="17"/>
      <c r="B886" s="7"/>
      <c r="C886" s="7"/>
      <c r="D886" s="17"/>
      <c r="E886" s="109"/>
      <c r="F886" s="7"/>
      <c r="G886" s="7"/>
      <c r="H886" s="7"/>
      <c r="I886" s="7"/>
      <c r="J886" s="7"/>
      <c r="K886" s="7"/>
      <c r="L886" s="122"/>
      <c r="M886" s="7"/>
      <c r="N886" s="17"/>
      <c r="O886" s="120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6" customHeight="1">
      <c r="A887" s="17"/>
      <c r="B887" s="7"/>
      <c r="C887" s="7"/>
      <c r="D887" s="17"/>
      <c r="E887" s="109"/>
      <c r="F887" s="7"/>
      <c r="G887" s="7"/>
      <c r="H887" s="7"/>
      <c r="I887" s="7"/>
      <c r="J887" s="7"/>
      <c r="K887" s="7"/>
      <c r="L887" s="122"/>
      <c r="M887" s="7"/>
      <c r="N887" s="17"/>
      <c r="O887" s="120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6" customHeight="1">
      <c r="A888" s="17"/>
      <c r="B888" s="7"/>
      <c r="C888" s="7"/>
      <c r="D888" s="17"/>
      <c r="E888" s="109"/>
      <c r="F888" s="7"/>
      <c r="G888" s="7"/>
      <c r="H888" s="7"/>
      <c r="I888" s="7"/>
      <c r="J888" s="7"/>
      <c r="K888" s="7"/>
      <c r="L888" s="122"/>
      <c r="M888" s="7"/>
      <c r="N888" s="17"/>
      <c r="O888" s="120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6" customHeight="1">
      <c r="A889" s="17"/>
      <c r="B889" s="7"/>
      <c r="C889" s="7"/>
      <c r="D889" s="17"/>
      <c r="E889" s="109"/>
      <c r="F889" s="7"/>
      <c r="G889" s="7"/>
      <c r="H889" s="7"/>
      <c r="I889" s="7"/>
      <c r="J889" s="7"/>
      <c r="K889" s="7"/>
      <c r="L889" s="122"/>
      <c r="M889" s="7"/>
      <c r="N889" s="17"/>
      <c r="O889" s="120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6" customHeight="1">
      <c r="A890" s="17"/>
      <c r="B890" s="7"/>
      <c r="C890" s="7"/>
      <c r="D890" s="17"/>
      <c r="E890" s="109"/>
      <c r="F890" s="7"/>
      <c r="G890" s="7"/>
      <c r="H890" s="7"/>
      <c r="I890" s="7"/>
      <c r="J890" s="7"/>
      <c r="K890" s="7"/>
      <c r="L890" s="122"/>
      <c r="M890" s="7"/>
      <c r="N890" s="17"/>
      <c r="O890" s="120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6" customHeight="1">
      <c r="A891" s="17"/>
      <c r="B891" s="7"/>
      <c r="C891" s="7"/>
      <c r="D891" s="17"/>
      <c r="E891" s="109"/>
      <c r="F891" s="7"/>
      <c r="G891" s="7"/>
      <c r="H891" s="7"/>
      <c r="I891" s="7"/>
      <c r="J891" s="7"/>
      <c r="K891" s="7"/>
      <c r="L891" s="122"/>
      <c r="M891" s="7"/>
      <c r="N891" s="17"/>
      <c r="O891" s="120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6" customHeight="1">
      <c r="A892" s="17"/>
      <c r="B892" s="7"/>
      <c r="C892" s="7"/>
      <c r="D892" s="17"/>
      <c r="E892" s="109"/>
      <c r="F892" s="7"/>
      <c r="G892" s="7"/>
      <c r="H892" s="7"/>
      <c r="I892" s="7"/>
      <c r="J892" s="7"/>
      <c r="K892" s="7"/>
      <c r="L892" s="122"/>
      <c r="M892" s="7"/>
      <c r="N892" s="17"/>
      <c r="O892" s="120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6" customHeight="1">
      <c r="A893" s="17"/>
      <c r="B893" s="7"/>
      <c r="C893" s="7"/>
      <c r="D893" s="17"/>
      <c r="E893" s="109"/>
      <c r="F893" s="7"/>
      <c r="G893" s="7"/>
      <c r="H893" s="7"/>
      <c r="I893" s="7"/>
      <c r="J893" s="7"/>
      <c r="K893" s="7"/>
      <c r="L893" s="122"/>
      <c r="M893" s="7"/>
      <c r="N893" s="17"/>
      <c r="O893" s="120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6" customHeight="1">
      <c r="A894" s="17"/>
      <c r="B894" s="7"/>
      <c r="C894" s="7"/>
      <c r="D894" s="17"/>
      <c r="E894" s="109"/>
      <c r="F894" s="7"/>
      <c r="G894" s="7"/>
      <c r="H894" s="7"/>
      <c r="I894" s="7"/>
      <c r="J894" s="7"/>
      <c r="K894" s="7"/>
      <c r="L894" s="122"/>
      <c r="M894" s="7"/>
      <c r="N894" s="17"/>
      <c r="O894" s="120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6" customHeight="1">
      <c r="A895" s="17"/>
      <c r="B895" s="7"/>
      <c r="C895" s="7"/>
      <c r="D895" s="17"/>
      <c r="E895" s="109"/>
      <c r="F895" s="7"/>
      <c r="G895" s="7"/>
      <c r="H895" s="7"/>
      <c r="I895" s="7"/>
      <c r="J895" s="7"/>
      <c r="K895" s="7"/>
      <c r="L895" s="122"/>
      <c r="M895" s="7"/>
      <c r="N895" s="17"/>
      <c r="O895" s="120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6" customHeight="1">
      <c r="A896" s="17"/>
      <c r="B896" s="7"/>
      <c r="C896" s="7"/>
      <c r="D896" s="17"/>
      <c r="E896" s="109"/>
      <c r="F896" s="7"/>
      <c r="G896" s="7"/>
      <c r="H896" s="7"/>
      <c r="I896" s="7"/>
      <c r="J896" s="7"/>
      <c r="K896" s="7"/>
      <c r="L896" s="122"/>
      <c r="M896" s="7"/>
      <c r="N896" s="17"/>
      <c r="O896" s="120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6" customHeight="1">
      <c r="A897" s="17"/>
      <c r="B897" s="7"/>
      <c r="C897" s="7"/>
      <c r="D897" s="17"/>
      <c r="E897" s="109"/>
      <c r="F897" s="7"/>
      <c r="G897" s="7"/>
      <c r="H897" s="7"/>
      <c r="I897" s="7"/>
      <c r="J897" s="7"/>
      <c r="K897" s="7"/>
      <c r="L897" s="122"/>
      <c r="M897" s="7"/>
      <c r="N897" s="17"/>
      <c r="O897" s="120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6" customHeight="1">
      <c r="A898" s="17"/>
      <c r="B898" s="7"/>
      <c r="C898" s="7"/>
      <c r="D898" s="17"/>
      <c r="E898" s="109"/>
      <c r="F898" s="7"/>
      <c r="G898" s="7"/>
      <c r="H898" s="7"/>
      <c r="I898" s="7"/>
      <c r="J898" s="7"/>
      <c r="K898" s="7"/>
      <c r="L898" s="122"/>
      <c r="M898" s="7"/>
      <c r="N898" s="17"/>
      <c r="O898" s="120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6" customHeight="1">
      <c r="A899" s="17"/>
      <c r="B899" s="7"/>
      <c r="C899" s="7"/>
      <c r="D899" s="17"/>
      <c r="E899" s="109"/>
      <c r="F899" s="7"/>
      <c r="G899" s="7"/>
      <c r="H899" s="7"/>
      <c r="I899" s="7"/>
      <c r="J899" s="7"/>
      <c r="K899" s="7"/>
      <c r="L899" s="122"/>
      <c r="M899" s="7"/>
      <c r="N899" s="17"/>
      <c r="O899" s="120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6" customHeight="1">
      <c r="A900" s="17"/>
      <c r="B900" s="7"/>
      <c r="C900" s="7"/>
      <c r="D900" s="17"/>
      <c r="E900" s="109"/>
      <c r="F900" s="7"/>
      <c r="G900" s="7"/>
      <c r="H900" s="7"/>
      <c r="I900" s="7"/>
      <c r="J900" s="7"/>
      <c r="K900" s="7"/>
      <c r="L900" s="122"/>
      <c r="M900" s="7"/>
      <c r="N900" s="17"/>
      <c r="O900" s="120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6" customHeight="1">
      <c r="A901" s="17"/>
      <c r="B901" s="7"/>
      <c r="C901" s="7"/>
      <c r="D901" s="17"/>
      <c r="E901" s="109"/>
      <c r="F901" s="7"/>
      <c r="G901" s="7"/>
      <c r="H901" s="7"/>
      <c r="I901" s="7"/>
      <c r="J901" s="7"/>
      <c r="K901" s="7"/>
      <c r="L901" s="122"/>
      <c r="M901" s="7"/>
      <c r="N901" s="17"/>
      <c r="O901" s="120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6" customHeight="1">
      <c r="A902" s="17"/>
      <c r="B902" s="7"/>
      <c r="C902" s="7"/>
      <c r="D902" s="17"/>
      <c r="E902" s="109"/>
      <c r="F902" s="7"/>
      <c r="G902" s="7"/>
      <c r="H902" s="7"/>
      <c r="I902" s="7"/>
      <c r="J902" s="7"/>
      <c r="K902" s="7"/>
      <c r="L902" s="122"/>
      <c r="M902" s="7"/>
      <c r="N902" s="17"/>
      <c r="O902" s="120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6" customHeight="1">
      <c r="A903" s="17"/>
      <c r="B903" s="7"/>
      <c r="C903" s="7"/>
      <c r="D903" s="17"/>
      <c r="E903" s="109"/>
      <c r="F903" s="7"/>
      <c r="G903" s="7"/>
      <c r="H903" s="7"/>
      <c r="I903" s="7"/>
      <c r="J903" s="7"/>
      <c r="K903" s="7"/>
      <c r="L903" s="122"/>
      <c r="M903" s="7"/>
      <c r="N903" s="17"/>
      <c r="O903" s="120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6" customHeight="1">
      <c r="A904" s="17"/>
      <c r="B904" s="7"/>
      <c r="C904" s="7"/>
      <c r="D904" s="17"/>
      <c r="E904" s="109"/>
      <c r="F904" s="7"/>
      <c r="G904" s="7"/>
      <c r="H904" s="7"/>
      <c r="I904" s="7"/>
      <c r="J904" s="7"/>
      <c r="K904" s="7"/>
      <c r="L904" s="122"/>
      <c r="M904" s="7"/>
      <c r="N904" s="17"/>
      <c r="O904" s="120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6" customHeight="1">
      <c r="A905" s="17"/>
      <c r="B905" s="7"/>
      <c r="C905" s="7"/>
      <c r="D905" s="17"/>
      <c r="E905" s="109"/>
      <c r="F905" s="7"/>
      <c r="G905" s="7"/>
      <c r="H905" s="7"/>
      <c r="I905" s="7"/>
      <c r="J905" s="7"/>
      <c r="K905" s="7"/>
      <c r="L905" s="122"/>
      <c r="M905" s="7"/>
      <c r="N905" s="17"/>
      <c r="O905" s="120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6" customHeight="1">
      <c r="A906" s="17"/>
      <c r="B906" s="7"/>
      <c r="C906" s="7"/>
      <c r="D906" s="17"/>
      <c r="E906" s="109"/>
      <c r="F906" s="7"/>
      <c r="G906" s="7"/>
      <c r="H906" s="7"/>
      <c r="I906" s="7"/>
      <c r="J906" s="7"/>
      <c r="K906" s="7"/>
      <c r="L906" s="122"/>
      <c r="M906" s="7"/>
      <c r="N906" s="17"/>
      <c r="O906" s="120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6" customHeight="1">
      <c r="A907" s="17"/>
      <c r="B907" s="7"/>
      <c r="C907" s="7"/>
      <c r="D907" s="17"/>
      <c r="E907" s="109"/>
      <c r="F907" s="7"/>
      <c r="G907" s="7"/>
      <c r="H907" s="7"/>
      <c r="I907" s="7"/>
      <c r="J907" s="7"/>
      <c r="K907" s="7"/>
      <c r="L907" s="122"/>
      <c r="M907" s="7"/>
      <c r="N907" s="17"/>
      <c r="O907" s="120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6" customHeight="1">
      <c r="A908" s="17"/>
      <c r="B908" s="7"/>
      <c r="C908" s="7"/>
      <c r="D908" s="17"/>
      <c r="E908" s="109"/>
      <c r="F908" s="7"/>
      <c r="G908" s="7"/>
      <c r="H908" s="7"/>
      <c r="I908" s="7"/>
      <c r="J908" s="7"/>
      <c r="K908" s="7"/>
      <c r="L908" s="122"/>
      <c r="M908" s="7"/>
      <c r="N908" s="17"/>
      <c r="O908" s="120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6" customHeight="1">
      <c r="A909" s="17"/>
      <c r="B909" s="7"/>
      <c r="C909" s="7"/>
      <c r="D909" s="17"/>
      <c r="E909" s="109"/>
      <c r="F909" s="7"/>
      <c r="G909" s="7"/>
      <c r="H909" s="7"/>
      <c r="I909" s="7"/>
      <c r="J909" s="7"/>
      <c r="K909" s="7"/>
      <c r="L909" s="122"/>
      <c r="M909" s="7"/>
      <c r="N909" s="17"/>
      <c r="O909" s="120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6" customHeight="1">
      <c r="A910" s="17"/>
      <c r="B910" s="7"/>
      <c r="C910" s="7"/>
      <c r="D910" s="17"/>
      <c r="E910" s="109"/>
      <c r="F910" s="7"/>
      <c r="G910" s="7"/>
      <c r="H910" s="7"/>
      <c r="I910" s="7"/>
      <c r="J910" s="7"/>
      <c r="K910" s="7"/>
      <c r="L910" s="122"/>
      <c r="M910" s="7"/>
      <c r="N910" s="17"/>
      <c r="O910" s="120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6" customHeight="1">
      <c r="A911" s="17"/>
      <c r="B911" s="7"/>
      <c r="C911" s="7"/>
      <c r="D911" s="17"/>
      <c r="E911" s="109"/>
      <c r="F911" s="7"/>
      <c r="G911" s="7"/>
      <c r="H911" s="7"/>
      <c r="I911" s="7"/>
      <c r="J911" s="7"/>
      <c r="K911" s="7"/>
      <c r="L911" s="122"/>
      <c r="M911" s="7"/>
      <c r="N911" s="17"/>
      <c r="O911" s="120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6" customHeight="1">
      <c r="A912" s="17"/>
      <c r="B912" s="7"/>
      <c r="C912" s="7"/>
      <c r="D912" s="17"/>
      <c r="E912" s="109"/>
      <c r="F912" s="7"/>
      <c r="G912" s="7"/>
      <c r="H912" s="7"/>
      <c r="I912" s="7"/>
      <c r="J912" s="7"/>
      <c r="K912" s="7"/>
      <c r="L912" s="122"/>
      <c r="M912" s="7"/>
      <c r="N912" s="17"/>
      <c r="O912" s="120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6" customHeight="1">
      <c r="A913" s="17"/>
      <c r="B913" s="7"/>
      <c r="C913" s="7"/>
      <c r="D913" s="17"/>
      <c r="E913" s="109"/>
      <c r="F913" s="7"/>
      <c r="G913" s="7"/>
      <c r="H913" s="7"/>
      <c r="I913" s="7"/>
      <c r="J913" s="7"/>
      <c r="K913" s="7"/>
      <c r="L913" s="122"/>
      <c r="M913" s="7"/>
      <c r="N913" s="17"/>
      <c r="O913" s="120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6" customHeight="1">
      <c r="A914" s="17"/>
      <c r="B914" s="7"/>
      <c r="C914" s="7"/>
      <c r="D914" s="17"/>
      <c r="E914" s="109"/>
      <c r="F914" s="7"/>
      <c r="G914" s="7"/>
      <c r="H914" s="7"/>
      <c r="I914" s="7"/>
      <c r="J914" s="7"/>
      <c r="K914" s="7"/>
      <c r="L914" s="122"/>
      <c r="M914" s="7"/>
      <c r="N914" s="17"/>
      <c r="O914" s="120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6" customHeight="1">
      <c r="A915" s="17"/>
      <c r="B915" s="7"/>
      <c r="C915" s="7"/>
      <c r="D915" s="17"/>
      <c r="E915" s="109"/>
      <c r="F915" s="7"/>
      <c r="G915" s="7"/>
      <c r="H915" s="7"/>
      <c r="I915" s="7"/>
      <c r="J915" s="7"/>
      <c r="K915" s="7"/>
      <c r="L915" s="122"/>
      <c r="M915" s="7"/>
      <c r="N915" s="17"/>
      <c r="O915" s="120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6" customHeight="1">
      <c r="A916" s="17"/>
      <c r="B916" s="7"/>
      <c r="C916" s="7"/>
      <c r="D916" s="17"/>
      <c r="E916" s="109"/>
      <c r="F916" s="7"/>
      <c r="G916" s="7"/>
      <c r="H916" s="7"/>
      <c r="I916" s="7"/>
      <c r="J916" s="7"/>
      <c r="K916" s="7"/>
      <c r="L916" s="122"/>
      <c r="M916" s="7"/>
      <c r="N916" s="17"/>
      <c r="O916" s="120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6" customHeight="1">
      <c r="A917" s="17"/>
      <c r="B917" s="7"/>
      <c r="C917" s="7"/>
      <c r="D917" s="17"/>
      <c r="E917" s="109"/>
      <c r="F917" s="7"/>
      <c r="G917" s="7"/>
      <c r="H917" s="7"/>
      <c r="I917" s="7"/>
      <c r="J917" s="7"/>
      <c r="K917" s="7"/>
      <c r="L917" s="122"/>
      <c r="M917" s="7"/>
      <c r="N917" s="17"/>
      <c r="O917" s="120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6" customHeight="1">
      <c r="A918" s="17"/>
      <c r="B918" s="7"/>
      <c r="C918" s="7"/>
      <c r="D918" s="17"/>
      <c r="E918" s="109"/>
      <c r="F918" s="7"/>
      <c r="G918" s="7"/>
      <c r="H918" s="7"/>
      <c r="I918" s="7"/>
      <c r="J918" s="7"/>
      <c r="K918" s="7"/>
      <c r="L918" s="122"/>
      <c r="M918" s="7"/>
      <c r="N918" s="17"/>
      <c r="O918" s="120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6" customHeight="1">
      <c r="A919" s="17"/>
      <c r="B919" s="7"/>
      <c r="C919" s="7"/>
      <c r="D919" s="17"/>
      <c r="E919" s="109"/>
      <c r="F919" s="7"/>
      <c r="G919" s="7"/>
      <c r="H919" s="7"/>
      <c r="I919" s="7"/>
      <c r="J919" s="7"/>
      <c r="K919" s="7"/>
      <c r="L919" s="122"/>
      <c r="M919" s="7"/>
      <c r="N919" s="17"/>
      <c r="O919" s="120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6" customHeight="1">
      <c r="A920" s="17"/>
      <c r="B920" s="7"/>
      <c r="C920" s="7"/>
      <c r="D920" s="17"/>
      <c r="E920" s="109"/>
      <c r="F920" s="7"/>
      <c r="G920" s="7"/>
      <c r="H920" s="7"/>
      <c r="I920" s="7"/>
      <c r="J920" s="7"/>
      <c r="K920" s="7"/>
      <c r="L920" s="122"/>
      <c r="M920" s="7"/>
      <c r="N920" s="17"/>
      <c r="O920" s="120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6" customHeight="1">
      <c r="A921" s="17"/>
      <c r="B921" s="7"/>
      <c r="C921" s="7"/>
      <c r="D921" s="17"/>
      <c r="E921" s="109"/>
      <c r="F921" s="7"/>
      <c r="G921" s="7"/>
      <c r="H921" s="7"/>
      <c r="I921" s="7"/>
      <c r="J921" s="7"/>
      <c r="K921" s="7"/>
      <c r="L921" s="122"/>
      <c r="M921" s="7"/>
      <c r="N921" s="17"/>
      <c r="O921" s="120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6" customHeight="1">
      <c r="A922" s="17"/>
      <c r="B922" s="7"/>
      <c r="C922" s="7"/>
      <c r="D922" s="17"/>
      <c r="E922" s="109"/>
      <c r="F922" s="7"/>
      <c r="G922" s="7"/>
      <c r="H922" s="7"/>
      <c r="I922" s="7"/>
      <c r="J922" s="7"/>
      <c r="K922" s="7"/>
      <c r="L922" s="122"/>
      <c r="M922" s="7"/>
      <c r="N922" s="17"/>
      <c r="O922" s="120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6" customHeight="1">
      <c r="A923" s="17"/>
      <c r="B923" s="7"/>
      <c r="C923" s="7"/>
      <c r="D923" s="17"/>
      <c r="E923" s="109"/>
      <c r="F923" s="7"/>
      <c r="G923" s="7"/>
      <c r="H923" s="7"/>
      <c r="I923" s="7"/>
      <c r="J923" s="7"/>
      <c r="K923" s="7"/>
      <c r="L923" s="122"/>
      <c r="M923" s="7"/>
      <c r="N923" s="17"/>
      <c r="O923" s="120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6" customHeight="1">
      <c r="A924" s="17"/>
      <c r="B924" s="7"/>
      <c r="C924" s="7"/>
      <c r="D924" s="17"/>
      <c r="E924" s="109"/>
      <c r="F924" s="7"/>
      <c r="G924" s="7"/>
      <c r="H924" s="7"/>
      <c r="I924" s="7"/>
      <c r="J924" s="7"/>
      <c r="K924" s="7"/>
      <c r="L924" s="122"/>
      <c r="M924" s="7"/>
      <c r="N924" s="17"/>
      <c r="O924" s="120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6" customHeight="1">
      <c r="A925" s="17"/>
      <c r="B925" s="7"/>
      <c r="C925" s="7"/>
      <c r="D925" s="17"/>
      <c r="E925" s="109"/>
      <c r="F925" s="7"/>
      <c r="G925" s="7"/>
      <c r="H925" s="7"/>
      <c r="I925" s="7"/>
      <c r="J925" s="7"/>
      <c r="K925" s="7"/>
      <c r="L925" s="122"/>
      <c r="M925" s="7"/>
      <c r="N925" s="17"/>
      <c r="O925" s="120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6" customHeight="1">
      <c r="A926" s="17"/>
      <c r="B926" s="7"/>
      <c r="C926" s="7"/>
      <c r="D926" s="17"/>
      <c r="E926" s="109"/>
      <c r="F926" s="7"/>
      <c r="G926" s="7"/>
      <c r="H926" s="7"/>
      <c r="I926" s="7"/>
      <c r="J926" s="7"/>
      <c r="K926" s="7"/>
      <c r="L926" s="122"/>
      <c r="M926" s="7"/>
      <c r="N926" s="17"/>
      <c r="O926" s="120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6" customHeight="1">
      <c r="A927" s="17"/>
      <c r="B927" s="7"/>
      <c r="C927" s="7"/>
      <c r="D927" s="17"/>
      <c r="E927" s="109"/>
      <c r="F927" s="7"/>
      <c r="G927" s="7"/>
      <c r="H927" s="7"/>
      <c r="I927" s="7"/>
      <c r="J927" s="7"/>
      <c r="K927" s="7"/>
      <c r="L927" s="122"/>
      <c r="M927" s="7"/>
      <c r="N927" s="17"/>
      <c r="O927" s="120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6" customHeight="1">
      <c r="A928" s="17"/>
      <c r="B928" s="7"/>
      <c r="C928" s="7"/>
      <c r="D928" s="17"/>
      <c r="E928" s="109"/>
      <c r="F928" s="7"/>
      <c r="G928" s="7"/>
      <c r="H928" s="7"/>
      <c r="I928" s="7"/>
      <c r="J928" s="7"/>
      <c r="K928" s="7"/>
      <c r="L928" s="122"/>
      <c r="M928" s="7"/>
      <c r="N928" s="17"/>
      <c r="O928" s="120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6" customHeight="1">
      <c r="A929" s="17"/>
      <c r="B929" s="7"/>
      <c r="C929" s="7"/>
      <c r="D929" s="17"/>
      <c r="E929" s="109"/>
      <c r="F929" s="7"/>
      <c r="G929" s="7"/>
      <c r="H929" s="7"/>
      <c r="I929" s="7"/>
      <c r="J929" s="7"/>
      <c r="K929" s="7"/>
      <c r="L929" s="122"/>
      <c r="M929" s="7"/>
      <c r="N929" s="17"/>
      <c r="O929" s="120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6" customHeight="1">
      <c r="A930" s="17"/>
      <c r="B930" s="7"/>
      <c r="C930" s="7"/>
      <c r="D930" s="17"/>
      <c r="E930" s="109"/>
      <c r="F930" s="7"/>
      <c r="G930" s="7"/>
      <c r="H930" s="7"/>
      <c r="I930" s="7"/>
      <c r="J930" s="7"/>
      <c r="K930" s="7"/>
      <c r="L930" s="122"/>
      <c r="M930" s="7"/>
      <c r="N930" s="17"/>
      <c r="O930" s="120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6" customHeight="1">
      <c r="A931" s="17"/>
      <c r="B931" s="7"/>
      <c r="C931" s="7"/>
      <c r="D931" s="17"/>
      <c r="E931" s="109"/>
      <c r="F931" s="7"/>
      <c r="G931" s="7"/>
      <c r="H931" s="7"/>
      <c r="I931" s="7"/>
      <c r="J931" s="7"/>
      <c r="K931" s="7"/>
      <c r="L931" s="122"/>
      <c r="M931" s="7"/>
      <c r="N931" s="17"/>
      <c r="O931" s="120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6" customHeight="1">
      <c r="A932" s="17"/>
      <c r="B932" s="7"/>
      <c r="C932" s="7"/>
      <c r="D932" s="17"/>
      <c r="E932" s="109"/>
      <c r="F932" s="7"/>
      <c r="G932" s="7"/>
      <c r="H932" s="7"/>
      <c r="I932" s="7"/>
      <c r="J932" s="7"/>
      <c r="K932" s="7"/>
      <c r="L932" s="122"/>
      <c r="M932" s="7"/>
      <c r="N932" s="17"/>
      <c r="O932" s="120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6" customHeight="1">
      <c r="A933" s="17"/>
      <c r="B933" s="7"/>
      <c r="C933" s="7"/>
      <c r="D933" s="17"/>
      <c r="E933" s="109"/>
      <c r="F933" s="7"/>
      <c r="G933" s="7"/>
      <c r="H933" s="7"/>
      <c r="I933" s="7"/>
      <c r="J933" s="7"/>
      <c r="K933" s="7"/>
      <c r="L933" s="122"/>
      <c r="M933" s="7"/>
      <c r="N933" s="17"/>
      <c r="O933" s="120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6" customHeight="1">
      <c r="A934" s="17"/>
      <c r="B934" s="7"/>
      <c r="C934" s="7"/>
      <c r="D934" s="17"/>
      <c r="E934" s="109"/>
      <c r="F934" s="7"/>
      <c r="G934" s="7"/>
      <c r="H934" s="7"/>
      <c r="I934" s="7"/>
      <c r="J934" s="7"/>
      <c r="K934" s="7"/>
      <c r="L934" s="122"/>
      <c r="M934" s="7"/>
      <c r="N934" s="17"/>
      <c r="O934" s="120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6" customHeight="1">
      <c r="A935" s="17"/>
      <c r="B935" s="7"/>
      <c r="C935" s="7"/>
      <c r="D935" s="17"/>
      <c r="E935" s="109"/>
      <c r="F935" s="7"/>
      <c r="G935" s="7"/>
      <c r="H935" s="7"/>
      <c r="I935" s="7"/>
      <c r="J935" s="7"/>
      <c r="K935" s="7"/>
      <c r="L935" s="122"/>
      <c r="M935" s="7"/>
      <c r="N935" s="17"/>
      <c r="O935" s="120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6" customHeight="1">
      <c r="A936" s="17"/>
      <c r="B936" s="7"/>
      <c r="C936" s="7"/>
      <c r="D936" s="17"/>
      <c r="E936" s="109"/>
      <c r="F936" s="7"/>
      <c r="G936" s="7"/>
      <c r="H936" s="7"/>
      <c r="I936" s="7"/>
      <c r="J936" s="7"/>
      <c r="K936" s="7"/>
      <c r="L936" s="122"/>
      <c r="M936" s="7"/>
      <c r="N936" s="17"/>
      <c r="O936" s="120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6" customHeight="1">
      <c r="A937" s="17"/>
      <c r="B937" s="7"/>
      <c r="C937" s="7"/>
      <c r="D937" s="17"/>
      <c r="E937" s="109"/>
      <c r="F937" s="7"/>
      <c r="G937" s="7"/>
      <c r="H937" s="7"/>
      <c r="I937" s="7"/>
      <c r="J937" s="7"/>
      <c r="K937" s="7"/>
      <c r="L937" s="122"/>
      <c r="M937" s="7"/>
      <c r="N937" s="17"/>
      <c r="O937" s="120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6" customHeight="1">
      <c r="A938" s="17"/>
      <c r="B938" s="7"/>
      <c r="C938" s="7"/>
      <c r="D938" s="17"/>
      <c r="E938" s="109"/>
      <c r="F938" s="7"/>
      <c r="G938" s="7"/>
      <c r="H938" s="7"/>
      <c r="I938" s="7"/>
      <c r="J938" s="7"/>
      <c r="K938" s="7"/>
      <c r="L938" s="122"/>
      <c r="M938" s="7"/>
      <c r="N938" s="17"/>
      <c r="O938" s="120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6" customHeight="1">
      <c r="A939" s="17"/>
      <c r="B939" s="7"/>
      <c r="C939" s="7"/>
      <c r="D939" s="17"/>
      <c r="E939" s="109"/>
      <c r="F939" s="7"/>
      <c r="G939" s="7"/>
      <c r="H939" s="7"/>
      <c r="I939" s="7"/>
      <c r="J939" s="7"/>
      <c r="K939" s="7"/>
      <c r="L939" s="122"/>
      <c r="M939" s="7"/>
      <c r="N939" s="17"/>
      <c r="O939" s="120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6" customHeight="1">
      <c r="A940" s="17"/>
      <c r="B940" s="7"/>
      <c r="C940" s="7"/>
      <c r="D940" s="17"/>
      <c r="E940" s="109"/>
      <c r="F940" s="7"/>
      <c r="G940" s="7"/>
      <c r="H940" s="7"/>
      <c r="I940" s="7"/>
      <c r="J940" s="7"/>
      <c r="K940" s="7"/>
      <c r="L940" s="122"/>
      <c r="M940" s="7"/>
      <c r="N940" s="17"/>
      <c r="O940" s="120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6" customHeight="1">
      <c r="A941" s="17"/>
      <c r="B941" s="7"/>
      <c r="C941" s="7"/>
      <c r="D941" s="17"/>
      <c r="E941" s="109"/>
      <c r="F941" s="7"/>
      <c r="G941" s="7"/>
      <c r="H941" s="7"/>
      <c r="I941" s="7"/>
      <c r="J941" s="7"/>
      <c r="K941" s="7"/>
      <c r="L941" s="122"/>
      <c r="M941" s="7"/>
      <c r="N941" s="17"/>
      <c r="O941" s="120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6" customHeight="1">
      <c r="A942" s="17"/>
      <c r="B942" s="7"/>
      <c r="C942" s="7"/>
      <c r="D942" s="17"/>
      <c r="E942" s="109"/>
      <c r="F942" s="7"/>
      <c r="G942" s="7"/>
      <c r="H942" s="7"/>
      <c r="I942" s="7"/>
      <c r="J942" s="7"/>
      <c r="K942" s="7"/>
      <c r="L942" s="122"/>
      <c r="M942" s="7"/>
      <c r="N942" s="17"/>
      <c r="O942" s="120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6" customHeight="1">
      <c r="A943" s="17"/>
      <c r="B943" s="7"/>
      <c r="C943" s="7"/>
      <c r="D943" s="17"/>
      <c r="E943" s="109"/>
      <c r="F943" s="7"/>
      <c r="G943" s="7"/>
      <c r="H943" s="7"/>
      <c r="I943" s="7"/>
      <c r="J943" s="7"/>
      <c r="K943" s="7"/>
      <c r="L943" s="122"/>
      <c r="M943" s="7"/>
      <c r="N943" s="17"/>
      <c r="O943" s="120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6" customHeight="1">
      <c r="A944" s="17"/>
      <c r="B944" s="7"/>
      <c r="C944" s="7"/>
      <c r="D944" s="17"/>
      <c r="E944" s="109"/>
      <c r="F944" s="7"/>
      <c r="G944" s="7"/>
      <c r="H944" s="7"/>
      <c r="I944" s="7"/>
      <c r="J944" s="7"/>
      <c r="K944" s="7"/>
      <c r="L944" s="122"/>
      <c r="M944" s="7"/>
      <c r="N944" s="17"/>
      <c r="O944" s="120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6" customHeight="1">
      <c r="A945" s="17"/>
      <c r="B945" s="7"/>
      <c r="C945" s="7"/>
      <c r="D945" s="17"/>
      <c r="E945" s="109"/>
      <c r="F945" s="7"/>
      <c r="G945" s="7"/>
      <c r="H945" s="7"/>
      <c r="I945" s="7"/>
      <c r="J945" s="7"/>
      <c r="K945" s="7"/>
      <c r="L945" s="122"/>
      <c r="M945" s="7"/>
      <c r="N945" s="17"/>
      <c r="O945" s="120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6" customHeight="1">
      <c r="A946" s="17"/>
      <c r="B946" s="7"/>
      <c r="C946" s="7"/>
      <c r="D946" s="17"/>
      <c r="E946" s="109"/>
      <c r="F946" s="7"/>
      <c r="G946" s="7"/>
      <c r="H946" s="7"/>
      <c r="I946" s="7"/>
      <c r="J946" s="7"/>
      <c r="K946" s="7"/>
      <c r="L946" s="122"/>
      <c r="M946" s="7"/>
      <c r="N946" s="17"/>
      <c r="O946" s="120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6" customHeight="1">
      <c r="A947" s="17"/>
      <c r="B947" s="7"/>
      <c r="C947" s="7"/>
      <c r="D947" s="17"/>
      <c r="E947" s="109"/>
      <c r="F947" s="7"/>
      <c r="G947" s="7"/>
      <c r="H947" s="7"/>
      <c r="I947" s="7"/>
      <c r="J947" s="7"/>
      <c r="K947" s="7"/>
      <c r="L947" s="122"/>
      <c r="M947" s="7"/>
      <c r="N947" s="17"/>
      <c r="O947" s="120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6" customHeight="1">
      <c r="A948" s="17"/>
      <c r="B948" s="7"/>
      <c r="C948" s="7"/>
      <c r="D948" s="17"/>
      <c r="E948" s="109"/>
      <c r="F948" s="7"/>
      <c r="G948" s="7"/>
      <c r="H948" s="7"/>
      <c r="I948" s="7"/>
      <c r="J948" s="7"/>
      <c r="K948" s="7"/>
      <c r="L948" s="122"/>
      <c r="M948" s="7"/>
      <c r="N948" s="17"/>
      <c r="O948" s="120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6" customHeight="1">
      <c r="A949" s="17"/>
      <c r="B949" s="7"/>
      <c r="C949" s="7"/>
      <c r="D949" s="17"/>
      <c r="E949" s="109"/>
      <c r="F949" s="7"/>
      <c r="G949" s="7"/>
      <c r="H949" s="7"/>
      <c r="I949" s="7"/>
      <c r="J949" s="7"/>
      <c r="K949" s="7"/>
      <c r="L949" s="122"/>
      <c r="M949" s="7"/>
      <c r="N949" s="17"/>
      <c r="O949" s="120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6" customHeight="1">
      <c r="A950" s="17"/>
      <c r="B950" s="7"/>
      <c r="C950" s="7"/>
      <c r="D950" s="17"/>
      <c r="E950" s="109"/>
      <c r="F950" s="7"/>
      <c r="G950" s="7"/>
      <c r="H950" s="7"/>
      <c r="I950" s="7"/>
      <c r="J950" s="7"/>
      <c r="K950" s="7"/>
      <c r="L950" s="122"/>
      <c r="M950" s="7"/>
      <c r="N950" s="17"/>
      <c r="O950" s="120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6" customHeight="1">
      <c r="A951" s="17"/>
      <c r="B951" s="7"/>
      <c r="C951" s="7"/>
      <c r="D951" s="17"/>
      <c r="E951" s="109"/>
      <c r="F951" s="7"/>
      <c r="G951" s="7"/>
      <c r="H951" s="7"/>
      <c r="I951" s="7"/>
      <c r="J951" s="7"/>
      <c r="K951" s="7"/>
      <c r="L951" s="122"/>
      <c r="M951" s="7"/>
      <c r="N951" s="17"/>
      <c r="O951" s="120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6" customHeight="1">
      <c r="A952" s="17"/>
      <c r="B952" s="7"/>
      <c r="C952" s="7"/>
      <c r="D952" s="17"/>
      <c r="E952" s="109"/>
      <c r="F952" s="7"/>
      <c r="G952" s="7"/>
      <c r="H952" s="7"/>
      <c r="I952" s="7"/>
      <c r="J952" s="7"/>
      <c r="K952" s="7"/>
      <c r="L952" s="122"/>
      <c r="M952" s="7"/>
      <c r="N952" s="17"/>
      <c r="O952" s="120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6" customHeight="1">
      <c r="A953" s="17"/>
      <c r="B953" s="7"/>
      <c r="C953" s="7"/>
      <c r="D953" s="17"/>
      <c r="E953" s="109"/>
      <c r="F953" s="7"/>
      <c r="G953" s="7"/>
      <c r="H953" s="7"/>
      <c r="I953" s="7"/>
      <c r="J953" s="7"/>
      <c r="K953" s="7"/>
      <c r="L953" s="122"/>
      <c r="M953" s="7"/>
      <c r="N953" s="17"/>
      <c r="O953" s="120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6" customHeight="1">
      <c r="A954" s="17"/>
      <c r="B954" s="7"/>
      <c r="C954" s="7"/>
      <c r="D954" s="17"/>
      <c r="E954" s="109"/>
      <c r="F954" s="7"/>
      <c r="G954" s="7"/>
      <c r="H954" s="7"/>
      <c r="I954" s="7"/>
      <c r="J954" s="7"/>
      <c r="K954" s="7"/>
      <c r="L954" s="122"/>
      <c r="M954" s="7"/>
      <c r="N954" s="17"/>
      <c r="O954" s="120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6" customHeight="1">
      <c r="A955" s="17"/>
      <c r="B955" s="7"/>
      <c r="C955" s="7"/>
      <c r="D955" s="17"/>
      <c r="E955" s="109"/>
      <c r="F955" s="7"/>
      <c r="G955" s="7"/>
      <c r="H955" s="7"/>
      <c r="I955" s="7"/>
      <c r="J955" s="7"/>
      <c r="K955" s="7"/>
      <c r="L955" s="122"/>
      <c r="M955" s="7"/>
      <c r="N955" s="17"/>
      <c r="O955" s="120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6" customHeight="1">
      <c r="A956" s="17"/>
      <c r="B956" s="7"/>
      <c r="C956" s="7"/>
      <c r="D956" s="17"/>
      <c r="E956" s="109"/>
      <c r="F956" s="7"/>
      <c r="G956" s="7"/>
      <c r="H956" s="7"/>
      <c r="I956" s="7"/>
      <c r="J956" s="7"/>
      <c r="K956" s="7"/>
      <c r="L956" s="122"/>
      <c r="M956" s="7"/>
      <c r="N956" s="17"/>
      <c r="O956" s="120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6" customHeight="1">
      <c r="A957" s="17"/>
      <c r="B957" s="7"/>
      <c r="C957" s="7"/>
      <c r="D957" s="17"/>
      <c r="E957" s="109"/>
      <c r="F957" s="7"/>
      <c r="G957" s="7"/>
      <c r="H957" s="7"/>
      <c r="I957" s="7"/>
      <c r="J957" s="7"/>
      <c r="K957" s="7"/>
      <c r="L957" s="122"/>
      <c r="M957" s="7"/>
      <c r="N957" s="17"/>
      <c r="O957" s="120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6" customHeight="1">
      <c r="A958" s="17"/>
      <c r="B958" s="7"/>
      <c r="C958" s="7"/>
      <c r="D958" s="17"/>
      <c r="E958" s="109"/>
      <c r="F958" s="7"/>
      <c r="G958" s="7"/>
      <c r="H958" s="7"/>
      <c r="I958" s="7"/>
      <c r="J958" s="7"/>
      <c r="K958" s="7"/>
      <c r="L958" s="122"/>
      <c r="M958" s="7"/>
      <c r="N958" s="17"/>
      <c r="O958" s="120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6" customHeight="1">
      <c r="A959" s="17"/>
      <c r="B959" s="7"/>
      <c r="C959" s="7"/>
      <c r="D959" s="17"/>
      <c r="E959" s="109"/>
      <c r="F959" s="7"/>
      <c r="G959" s="7"/>
      <c r="H959" s="7"/>
      <c r="I959" s="7"/>
      <c r="J959" s="7"/>
      <c r="K959" s="7"/>
      <c r="L959" s="122"/>
      <c r="M959" s="7"/>
      <c r="N959" s="17"/>
      <c r="O959" s="120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6" customHeight="1">
      <c r="A960" s="17"/>
      <c r="B960" s="7"/>
      <c r="C960" s="7"/>
      <c r="D960" s="17"/>
      <c r="E960" s="109"/>
      <c r="F960" s="7"/>
      <c r="G960" s="7"/>
      <c r="H960" s="7"/>
      <c r="I960" s="7"/>
      <c r="J960" s="7"/>
      <c r="K960" s="7"/>
      <c r="L960" s="122"/>
      <c r="M960" s="7"/>
      <c r="N960" s="17"/>
      <c r="O960" s="120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6" customHeight="1">
      <c r="A961" s="17"/>
      <c r="B961" s="7"/>
      <c r="C961" s="7"/>
      <c r="D961" s="17"/>
      <c r="E961" s="109"/>
      <c r="F961" s="7"/>
      <c r="G961" s="7"/>
      <c r="H961" s="7"/>
      <c r="I961" s="7"/>
      <c r="J961" s="7"/>
      <c r="K961" s="7"/>
      <c r="L961" s="122"/>
      <c r="M961" s="7"/>
      <c r="N961" s="17"/>
      <c r="O961" s="120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6" customHeight="1">
      <c r="A962" s="17"/>
      <c r="B962" s="7"/>
      <c r="C962" s="7"/>
      <c r="D962" s="17"/>
      <c r="E962" s="109"/>
      <c r="F962" s="7"/>
      <c r="G962" s="7"/>
      <c r="H962" s="7"/>
      <c r="I962" s="7"/>
      <c r="J962" s="7"/>
      <c r="K962" s="7"/>
      <c r="L962" s="122"/>
      <c r="M962" s="7"/>
      <c r="N962" s="17"/>
      <c r="O962" s="120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6" customHeight="1">
      <c r="A963" s="17"/>
      <c r="B963" s="7"/>
      <c r="C963" s="7"/>
      <c r="D963" s="17"/>
      <c r="E963" s="109"/>
      <c r="F963" s="7"/>
      <c r="G963" s="7"/>
      <c r="H963" s="7"/>
      <c r="I963" s="7"/>
      <c r="J963" s="7"/>
      <c r="K963" s="7"/>
      <c r="L963" s="122"/>
      <c r="M963" s="7"/>
      <c r="N963" s="17"/>
      <c r="O963" s="120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6" customHeight="1">
      <c r="A964" s="17"/>
      <c r="B964" s="7"/>
      <c r="C964" s="7"/>
      <c r="D964" s="17"/>
      <c r="E964" s="109"/>
      <c r="F964" s="7"/>
      <c r="G964" s="7"/>
      <c r="H964" s="7"/>
      <c r="I964" s="7"/>
      <c r="J964" s="7"/>
      <c r="K964" s="7"/>
      <c r="L964" s="122"/>
      <c r="M964" s="7"/>
      <c r="N964" s="17"/>
      <c r="O964" s="120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6" customHeight="1">
      <c r="A965" s="17"/>
      <c r="B965" s="7"/>
      <c r="C965" s="7"/>
      <c r="D965" s="17"/>
      <c r="E965" s="109"/>
      <c r="F965" s="7"/>
      <c r="G965" s="7"/>
      <c r="H965" s="7"/>
      <c r="I965" s="7"/>
      <c r="J965" s="7"/>
      <c r="K965" s="7"/>
      <c r="L965" s="122"/>
      <c r="M965" s="7"/>
      <c r="N965" s="17"/>
      <c r="O965" s="120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6" customHeight="1">
      <c r="A966" s="17"/>
      <c r="B966" s="7"/>
      <c r="C966" s="7"/>
      <c r="D966" s="17"/>
      <c r="E966" s="109"/>
      <c r="F966" s="7"/>
      <c r="G966" s="7"/>
      <c r="H966" s="7"/>
      <c r="I966" s="7"/>
      <c r="J966" s="7"/>
      <c r="K966" s="7"/>
      <c r="L966" s="122"/>
      <c r="M966" s="7"/>
      <c r="N966" s="17"/>
      <c r="O966" s="120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6" customHeight="1">
      <c r="A967" s="17"/>
      <c r="B967" s="7"/>
      <c r="C967" s="7"/>
      <c r="D967" s="17"/>
      <c r="E967" s="109"/>
      <c r="F967" s="7"/>
      <c r="G967" s="7"/>
      <c r="H967" s="7"/>
      <c r="I967" s="7"/>
      <c r="J967" s="7"/>
      <c r="K967" s="7"/>
      <c r="L967" s="122"/>
      <c r="M967" s="7"/>
      <c r="N967" s="17"/>
      <c r="O967" s="120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6" customHeight="1">
      <c r="A968" s="17"/>
      <c r="B968" s="7"/>
      <c r="C968" s="7"/>
      <c r="D968" s="17"/>
      <c r="E968" s="109"/>
      <c r="F968" s="7"/>
      <c r="G968" s="7"/>
      <c r="H968" s="7"/>
      <c r="I968" s="7"/>
      <c r="J968" s="7"/>
      <c r="K968" s="7"/>
      <c r="L968" s="122"/>
      <c r="M968" s="7"/>
      <c r="N968" s="17"/>
      <c r="O968" s="120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6" customHeight="1">
      <c r="A969" s="17"/>
      <c r="B969" s="7"/>
      <c r="C969" s="7"/>
      <c r="D969" s="17"/>
      <c r="E969" s="109"/>
      <c r="F969" s="7"/>
      <c r="G969" s="7"/>
      <c r="H969" s="7"/>
      <c r="I969" s="7"/>
      <c r="J969" s="7"/>
      <c r="K969" s="7"/>
      <c r="L969" s="122"/>
      <c r="M969" s="7"/>
      <c r="N969" s="17"/>
      <c r="O969" s="120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6" customHeight="1">
      <c r="A970" s="17"/>
      <c r="B970" s="7"/>
      <c r="C970" s="7"/>
      <c r="D970" s="17"/>
      <c r="E970" s="109"/>
      <c r="F970" s="7"/>
      <c r="G970" s="7"/>
      <c r="H970" s="7"/>
      <c r="I970" s="7"/>
      <c r="J970" s="7"/>
      <c r="K970" s="7"/>
      <c r="L970" s="122"/>
      <c r="M970" s="7"/>
      <c r="N970" s="17"/>
      <c r="O970" s="120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6" customHeight="1">
      <c r="A971" s="17"/>
      <c r="B971" s="7"/>
      <c r="C971" s="7"/>
      <c r="D971" s="17"/>
      <c r="E971" s="109"/>
      <c r="F971" s="7"/>
      <c r="G971" s="7"/>
      <c r="H971" s="7"/>
      <c r="I971" s="7"/>
      <c r="J971" s="7"/>
      <c r="K971" s="7"/>
      <c r="L971" s="122"/>
      <c r="M971" s="7"/>
      <c r="N971" s="17"/>
      <c r="O971" s="120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6" customHeight="1">
      <c r="A972" s="17"/>
      <c r="B972" s="7"/>
      <c r="C972" s="7"/>
      <c r="D972" s="17"/>
      <c r="E972" s="109"/>
      <c r="F972" s="7"/>
      <c r="G972" s="7"/>
      <c r="H972" s="7"/>
      <c r="I972" s="7"/>
      <c r="J972" s="7"/>
      <c r="K972" s="7"/>
      <c r="L972" s="122"/>
      <c r="M972" s="7"/>
      <c r="N972" s="17"/>
      <c r="O972" s="120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6" customHeight="1">
      <c r="A973" s="17"/>
      <c r="B973" s="7"/>
      <c r="C973" s="7"/>
      <c r="D973" s="17"/>
      <c r="E973" s="109"/>
      <c r="F973" s="7"/>
      <c r="G973" s="7"/>
      <c r="H973" s="7"/>
      <c r="I973" s="7"/>
      <c r="J973" s="7"/>
      <c r="K973" s="7"/>
      <c r="L973" s="122"/>
      <c r="M973" s="7"/>
      <c r="N973" s="17"/>
      <c r="O973" s="120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6" customHeight="1">
      <c r="A974" s="17"/>
      <c r="B974" s="7"/>
      <c r="C974" s="7"/>
      <c r="D974" s="17"/>
      <c r="E974" s="109"/>
      <c r="F974" s="7"/>
      <c r="G974" s="7"/>
      <c r="H974" s="7"/>
      <c r="I974" s="7"/>
      <c r="J974" s="7"/>
      <c r="K974" s="7"/>
      <c r="L974" s="122"/>
      <c r="M974" s="7"/>
      <c r="N974" s="17"/>
      <c r="O974" s="120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6" customHeight="1">
      <c r="A975" s="17"/>
      <c r="B975" s="7"/>
      <c r="C975" s="7"/>
      <c r="D975" s="17"/>
      <c r="E975" s="109"/>
      <c r="F975" s="7"/>
      <c r="G975" s="7"/>
      <c r="H975" s="7"/>
      <c r="I975" s="7"/>
      <c r="J975" s="7"/>
      <c r="K975" s="7"/>
      <c r="L975" s="122"/>
      <c r="M975" s="7"/>
      <c r="N975" s="17"/>
      <c r="O975" s="120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6" customHeight="1">
      <c r="A976" s="17"/>
      <c r="B976" s="7"/>
      <c r="C976" s="7"/>
      <c r="D976" s="17"/>
      <c r="E976" s="109"/>
      <c r="F976" s="7"/>
      <c r="G976" s="7"/>
      <c r="H976" s="7"/>
      <c r="I976" s="7"/>
      <c r="J976" s="7"/>
      <c r="K976" s="7"/>
      <c r="L976" s="122"/>
      <c r="M976" s="7"/>
      <c r="N976" s="17"/>
      <c r="O976" s="120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6" customHeight="1">
      <c r="A977" s="17"/>
      <c r="B977" s="7"/>
      <c r="C977" s="7"/>
      <c r="D977" s="17"/>
      <c r="E977" s="109"/>
      <c r="F977" s="7"/>
      <c r="G977" s="7"/>
      <c r="H977" s="7"/>
      <c r="I977" s="7"/>
      <c r="J977" s="7"/>
      <c r="K977" s="7"/>
      <c r="L977" s="122"/>
      <c r="M977" s="7"/>
      <c r="N977" s="17"/>
      <c r="O977" s="120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6" customHeight="1">
      <c r="A978" s="17"/>
      <c r="B978" s="7"/>
      <c r="C978" s="7"/>
      <c r="D978" s="17"/>
      <c r="E978" s="109"/>
      <c r="F978" s="7"/>
      <c r="G978" s="7"/>
      <c r="H978" s="7"/>
      <c r="I978" s="7"/>
      <c r="J978" s="7"/>
      <c r="K978" s="7"/>
      <c r="L978" s="122"/>
      <c r="M978" s="7"/>
      <c r="N978" s="17"/>
      <c r="O978" s="120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6" customHeight="1">
      <c r="A979" s="17"/>
      <c r="B979" s="7"/>
      <c r="C979" s="7"/>
      <c r="D979" s="17"/>
      <c r="E979" s="109"/>
      <c r="F979" s="7"/>
      <c r="G979" s="7"/>
      <c r="H979" s="7"/>
      <c r="I979" s="7"/>
      <c r="J979" s="7"/>
      <c r="K979" s="7"/>
      <c r="L979" s="122"/>
      <c r="M979" s="7"/>
      <c r="N979" s="17"/>
      <c r="O979" s="120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6" customHeight="1">
      <c r="A980" s="17"/>
      <c r="B980" s="7"/>
      <c r="C980" s="7"/>
      <c r="D980" s="17"/>
      <c r="E980" s="109"/>
      <c r="F980" s="7"/>
      <c r="G980" s="7"/>
      <c r="H980" s="7"/>
      <c r="I980" s="7"/>
      <c r="J980" s="7"/>
      <c r="K980" s="7"/>
      <c r="L980" s="122"/>
      <c r="M980" s="7"/>
      <c r="N980" s="17"/>
      <c r="O980" s="120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6" customHeight="1">
      <c r="A981" s="17"/>
      <c r="B981" s="7"/>
      <c r="C981" s="7"/>
      <c r="D981" s="17"/>
      <c r="E981" s="109"/>
      <c r="F981" s="7"/>
      <c r="G981" s="7"/>
      <c r="H981" s="7"/>
      <c r="I981" s="7"/>
      <c r="J981" s="7"/>
      <c r="K981" s="7"/>
      <c r="L981" s="122"/>
      <c r="M981" s="7"/>
      <c r="N981" s="17"/>
      <c r="O981" s="120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6" customHeight="1">
      <c r="A982" s="17"/>
      <c r="B982" s="7"/>
      <c r="C982" s="7"/>
      <c r="D982" s="17"/>
      <c r="E982" s="109"/>
      <c r="F982" s="7"/>
      <c r="G982" s="7"/>
      <c r="H982" s="7"/>
      <c r="I982" s="7"/>
      <c r="J982" s="7"/>
      <c r="K982" s="7"/>
      <c r="L982" s="122"/>
      <c r="M982" s="7"/>
      <c r="N982" s="17"/>
      <c r="O982" s="120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6" customHeight="1">
      <c r="A983" s="17"/>
      <c r="B983" s="7"/>
      <c r="C983" s="7"/>
      <c r="D983" s="17"/>
      <c r="E983" s="109"/>
      <c r="F983" s="7"/>
      <c r="G983" s="7"/>
      <c r="H983" s="7"/>
      <c r="I983" s="7"/>
      <c r="J983" s="7"/>
      <c r="K983" s="7"/>
      <c r="L983" s="122"/>
      <c r="M983" s="7"/>
      <c r="N983" s="17"/>
      <c r="O983" s="120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6" customHeight="1">
      <c r="A984" s="17"/>
      <c r="B984" s="7"/>
      <c r="C984" s="7"/>
      <c r="D984" s="17"/>
      <c r="E984" s="109"/>
      <c r="F984" s="7"/>
      <c r="G984" s="7"/>
      <c r="H984" s="7"/>
      <c r="I984" s="7"/>
      <c r="J984" s="7"/>
      <c r="K984" s="7"/>
      <c r="L984" s="122"/>
      <c r="M984" s="7"/>
      <c r="N984" s="17"/>
      <c r="O984" s="120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6" customHeight="1">
      <c r="A985" s="17"/>
      <c r="B985" s="7"/>
      <c r="C985" s="7"/>
      <c r="D985" s="17"/>
      <c r="E985" s="109"/>
      <c r="F985" s="7"/>
      <c r="G985" s="7"/>
      <c r="H985" s="7"/>
      <c r="I985" s="7"/>
      <c r="J985" s="7"/>
      <c r="K985" s="7"/>
      <c r="L985" s="122"/>
      <c r="M985" s="7"/>
      <c r="N985" s="17"/>
      <c r="O985" s="120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6" customHeight="1">
      <c r="A986" s="17"/>
      <c r="B986" s="7"/>
      <c r="C986" s="7"/>
      <c r="D986" s="17"/>
      <c r="E986" s="109"/>
      <c r="F986" s="7"/>
      <c r="G986" s="7"/>
      <c r="H986" s="7"/>
      <c r="I986" s="7"/>
      <c r="J986" s="7"/>
      <c r="K986" s="7"/>
      <c r="L986" s="122"/>
      <c r="M986" s="7"/>
      <c r="N986" s="17"/>
      <c r="O986" s="120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6" customHeight="1">
      <c r="A987" s="17"/>
      <c r="B987" s="7"/>
      <c r="C987" s="7"/>
      <c r="D987" s="17"/>
      <c r="E987" s="109"/>
      <c r="F987" s="7"/>
      <c r="G987" s="7"/>
      <c r="H987" s="7"/>
      <c r="I987" s="7"/>
      <c r="J987" s="7"/>
      <c r="K987" s="7"/>
      <c r="L987" s="122"/>
      <c r="M987" s="7"/>
      <c r="N987" s="17"/>
      <c r="O987" s="120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6" customHeight="1">
      <c r="A988" s="17"/>
      <c r="B988" s="7"/>
      <c r="C988" s="7"/>
      <c r="D988" s="17"/>
      <c r="E988" s="109"/>
      <c r="F988" s="7"/>
      <c r="G988" s="7"/>
      <c r="H988" s="7"/>
      <c r="I988" s="7"/>
      <c r="J988" s="7"/>
      <c r="K988" s="7"/>
      <c r="L988" s="122"/>
      <c r="M988" s="7"/>
      <c r="N988" s="17"/>
      <c r="O988" s="120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6" customHeight="1">
      <c r="A989" s="17"/>
      <c r="B989" s="7"/>
      <c r="C989" s="7"/>
      <c r="D989" s="17"/>
      <c r="E989" s="109"/>
      <c r="F989" s="7"/>
      <c r="G989" s="7"/>
      <c r="H989" s="7"/>
      <c r="I989" s="7"/>
      <c r="J989" s="7"/>
      <c r="K989" s="7"/>
      <c r="L989" s="122"/>
      <c r="M989" s="7"/>
      <c r="N989" s="17"/>
      <c r="O989" s="120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6" customHeight="1">
      <c r="A990" s="17"/>
      <c r="B990" s="7"/>
      <c r="C990" s="7"/>
      <c r="D990" s="17"/>
      <c r="E990" s="109"/>
      <c r="F990" s="7"/>
      <c r="G990" s="7"/>
      <c r="H990" s="7"/>
      <c r="I990" s="7"/>
      <c r="J990" s="7"/>
      <c r="K990" s="7"/>
      <c r="L990" s="122"/>
      <c r="M990" s="7"/>
      <c r="N990" s="17"/>
      <c r="O990" s="120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6" customHeight="1">
      <c r="A991" s="17"/>
      <c r="B991" s="7"/>
      <c r="C991" s="7"/>
      <c r="D991" s="17"/>
      <c r="E991" s="109"/>
      <c r="F991" s="7"/>
      <c r="G991" s="7"/>
      <c r="H991" s="7"/>
      <c r="I991" s="7"/>
      <c r="J991" s="7"/>
      <c r="K991" s="7"/>
      <c r="L991" s="122"/>
      <c r="M991" s="7"/>
      <c r="N991" s="17"/>
      <c r="O991" s="120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6" customHeight="1">
      <c r="A992" s="17"/>
      <c r="B992" s="7"/>
      <c r="C992" s="7"/>
      <c r="D992" s="17"/>
      <c r="E992" s="109"/>
      <c r="F992" s="7"/>
      <c r="G992" s="7"/>
      <c r="H992" s="7"/>
      <c r="I992" s="7"/>
      <c r="J992" s="7"/>
      <c r="K992" s="7"/>
      <c r="L992" s="122"/>
      <c r="M992" s="7"/>
      <c r="N992" s="17"/>
      <c r="O992" s="120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6" customHeight="1">
      <c r="A993" s="17"/>
      <c r="B993" s="7"/>
      <c r="C993" s="7"/>
      <c r="D993" s="17"/>
      <c r="E993" s="109"/>
      <c r="F993" s="7"/>
      <c r="G993" s="7"/>
      <c r="H993" s="7"/>
      <c r="I993" s="7"/>
      <c r="J993" s="7"/>
      <c r="K993" s="7"/>
      <c r="L993" s="122"/>
      <c r="M993" s="7"/>
      <c r="N993" s="17"/>
      <c r="O993" s="120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6" customHeight="1">
      <c r="A994" s="17"/>
      <c r="B994" s="7"/>
      <c r="C994" s="7"/>
      <c r="D994" s="17"/>
      <c r="E994" s="109"/>
      <c r="F994" s="7"/>
      <c r="G994" s="7"/>
      <c r="H994" s="7"/>
      <c r="I994" s="7"/>
      <c r="J994" s="7"/>
      <c r="K994" s="7"/>
      <c r="L994" s="122"/>
      <c r="M994" s="7"/>
      <c r="N994" s="17"/>
      <c r="O994" s="120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6" customHeight="1">
      <c r="A995" s="17"/>
      <c r="B995" s="7"/>
      <c r="C995" s="7"/>
      <c r="D995" s="17"/>
      <c r="E995" s="109"/>
      <c r="F995" s="7"/>
      <c r="G995" s="7"/>
      <c r="H995" s="7"/>
      <c r="I995" s="7"/>
      <c r="J995" s="7"/>
      <c r="K995" s="7"/>
      <c r="L995" s="122"/>
      <c r="M995" s="7"/>
      <c r="N995" s="17"/>
      <c r="O995" s="120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6" customHeight="1">
      <c r="A996" s="17"/>
      <c r="B996" s="7"/>
      <c r="C996" s="7"/>
      <c r="D996" s="17"/>
      <c r="E996" s="109"/>
      <c r="F996" s="7"/>
      <c r="G996" s="7"/>
      <c r="H996" s="7"/>
      <c r="I996" s="7"/>
      <c r="J996" s="7"/>
      <c r="K996" s="7"/>
      <c r="L996" s="122"/>
      <c r="M996" s="7"/>
      <c r="N996" s="17"/>
      <c r="O996" s="120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6" customHeight="1">
      <c r="A997" s="17"/>
      <c r="B997" s="7"/>
      <c r="C997" s="7"/>
      <c r="D997" s="17"/>
      <c r="E997" s="109"/>
      <c r="F997" s="7"/>
      <c r="G997" s="7"/>
      <c r="H997" s="7"/>
      <c r="I997" s="7"/>
      <c r="J997" s="7"/>
      <c r="K997" s="7"/>
      <c r="L997" s="122"/>
      <c r="M997" s="7"/>
      <c r="N997" s="17"/>
      <c r="O997" s="120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6" customHeight="1">
      <c r="A998" s="17"/>
      <c r="B998" s="7"/>
      <c r="C998" s="7"/>
      <c r="D998" s="17"/>
      <c r="E998" s="109"/>
      <c r="F998" s="7"/>
      <c r="G998" s="7"/>
      <c r="H998" s="7"/>
      <c r="I998" s="7"/>
      <c r="J998" s="7"/>
      <c r="K998" s="7"/>
      <c r="L998" s="122"/>
      <c r="M998" s="7"/>
      <c r="N998" s="17"/>
      <c r="O998" s="120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6" customHeight="1">
      <c r="A999" s="17"/>
      <c r="B999" s="7"/>
      <c r="C999" s="7"/>
      <c r="D999" s="17"/>
      <c r="E999" s="109"/>
      <c r="F999" s="7"/>
      <c r="G999" s="7"/>
      <c r="H999" s="7"/>
      <c r="I999" s="7"/>
      <c r="J999" s="7"/>
      <c r="K999" s="7"/>
      <c r="L999" s="122"/>
      <c r="M999" s="7"/>
      <c r="N999" s="17"/>
      <c r="O999" s="120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6" customHeight="1">
      <c r="A1000" s="17"/>
      <c r="B1000" s="7"/>
      <c r="C1000" s="7"/>
      <c r="D1000" s="17"/>
      <c r="E1000" s="109"/>
      <c r="F1000" s="7"/>
      <c r="G1000" s="7"/>
      <c r="H1000" s="7"/>
      <c r="I1000" s="7"/>
      <c r="J1000" s="7"/>
      <c r="K1000" s="7"/>
      <c r="L1000" s="122"/>
      <c r="M1000" s="7"/>
      <c r="N1000" s="17"/>
      <c r="O1000" s="120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6" customHeight="1">
      <c r="A1001" s="17"/>
      <c r="B1001" s="7"/>
      <c r="C1001" s="7"/>
      <c r="D1001" s="17"/>
      <c r="E1001" s="109"/>
      <c r="F1001" s="7"/>
      <c r="G1001" s="7"/>
      <c r="H1001" s="7"/>
      <c r="I1001" s="7"/>
      <c r="J1001" s="7"/>
      <c r="K1001" s="7"/>
      <c r="L1001" s="122"/>
      <c r="M1001" s="7"/>
      <c r="N1001" s="17"/>
      <c r="O1001" s="120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6" customHeight="1">
      <c r="A1002" s="17"/>
      <c r="B1002" s="7"/>
      <c r="C1002" s="7"/>
      <c r="D1002" s="17"/>
      <c r="E1002" s="109"/>
      <c r="F1002" s="7"/>
      <c r="G1002" s="7"/>
      <c r="H1002" s="7"/>
      <c r="I1002" s="7"/>
      <c r="J1002" s="7"/>
      <c r="K1002" s="7"/>
      <c r="L1002" s="122"/>
      <c r="M1002" s="7"/>
      <c r="N1002" s="17"/>
      <c r="O1002" s="120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6" customHeight="1">
      <c r="A1003" s="17"/>
      <c r="B1003" s="7"/>
      <c r="C1003" s="7"/>
      <c r="D1003" s="17"/>
      <c r="E1003" s="109"/>
      <c r="F1003" s="7"/>
      <c r="G1003" s="7"/>
      <c r="H1003" s="7"/>
      <c r="I1003" s="7"/>
      <c r="J1003" s="7"/>
      <c r="K1003" s="7"/>
      <c r="L1003" s="122"/>
      <c r="M1003" s="7"/>
      <c r="N1003" s="17"/>
      <c r="O1003" s="120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5.6" customHeight="1">
      <c r="A1004" s="17"/>
      <c r="B1004" s="7"/>
      <c r="C1004" s="7"/>
      <c r="D1004" s="17"/>
      <c r="E1004" s="109"/>
      <c r="F1004" s="7"/>
      <c r="G1004" s="7"/>
      <c r="H1004" s="7"/>
      <c r="I1004" s="7"/>
      <c r="J1004" s="7"/>
      <c r="K1004" s="7"/>
      <c r="L1004" s="122"/>
      <c r="M1004" s="7"/>
      <c r="N1004" s="17"/>
      <c r="O1004" s="120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5.6" customHeight="1">
      <c r="A1005" s="17"/>
      <c r="B1005" s="7"/>
      <c r="C1005" s="7"/>
      <c r="D1005" s="17"/>
      <c r="E1005" s="109"/>
      <c r="F1005" s="7"/>
      <c r="G1005" s="7"/>
      <c r="H1005" s="7"/>
      <c r="I1005" s="7"/>
      <c r="J1005" s="7"/>
      <c r="K1005" s="7"/>
      <c r="L1005" s="122"/>
      <c r="M1005" s="7"/>
      <c r="N1005" s="17"/>
      <c r="O1005" s="120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5.6" customHeight="1">
      <c r="A1006" s="17"/>
      <c r="B1006" s="7"/>
      <c r="C1006" s="7"/>
      <c r="D1006" s="17"/>
      <c r="E1006" s="109"/>
      <c r="F1006" s="7"/>
      <c r="G1006" s="7"/>
      <c r="H1006" s="7"/>
      <c r="I1006" s="7"/>
      <c r="J1006" s="7"/>
      <c r="K1006" s="7"/>
      <c r="L1006" s="122"/>
      <c r="M1006" s="7"/>
      <c r="N1006" s="17"/>
      <c r="O1006" s="120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5.6" customHeight="1">
      <c r="A1007" s="17"/>
      <c r="B1007" s="7"/>
      <c r="C1007" s="7"/>
      <c r="D1007" s="17"/>
      <c r="E1007" s="109"/>
      <c r="F1007" s="7"/>
      <c r="G1007" s="7"/>
      <c r="H1007" s="7"/>
      <c r="I1007" s="7"/>
      <c r="J1007" s="7"/>
      <c r="K1007" s="7"/>
      <c r="L1007" s="122"/>
      <c r="M1007" s="7"/>
      <c r="N1007" s="17"/>
      <c r="O1007" s="120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5.6" customHeight="1">
      <c r="A1008" s="17"/>
      <c r="B1008" s="7"/>
      <c r="C1008" s="7"/>
      <c r="D1008" s="17"/>
      <c r="E1008" s="109"/>
      <c r="F1008" s="7"/>
      <c r="G1008" s="7"/>
      <c r="H1008" s="7"/>
      <c r="I1008" s="7"/>
      <c r="J1008" s="7"/>
      <c r="K1008" s="7"/>
      <c r="L1008" s="122"/>
      <c r="M1008" s="7"/>
      <c r="N1008" s="17"/>
      <c r="O1008" s="120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5.6" customHeight="1">
      <c r="A1009" s="17"/>
      <c r="B1009" s="7"/>
      <c r="C1009" s="7"/>
      <c r="D1009" s="17"/>
      <c r="E1009" s="109"/>
      <c r="F1009" s="7"/>
      <c r="G1009" s="7"/>
      <c r="H1009" s="7"/>
      <c r="I1009" s="7"/>
      <c r="J1009" s="7"/>
      <c r="K1009" s="7"/>
      <c r="L1009" s="122"/>
      <c r="M1009" s="7"/>
      <c r="N1009" s="17"/>
      <c r="O1009" s="120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5.6" customHeight="1">
      <c r="A1010" s="17"/>
      <c r="B1010" s="7"/>
      <c r="C1010" s="7"/>
      <c r="D1010" s="17"/>
      <c r="E1010" s="109"/>
      <c r="F1010" s="7"/>
      <c r="G1010" s="7"/>
      <c r="H1010" s="7"/>
      <c r="I1010" s="7"/>
      <c r="J1010" s="7"/>
      <c r="K1010" s="7"/>
      <c r="L1010" s="122"/>
      <c r="M1010" s="7"/>
      <c r="N1010" s="17"/>
      <c r="O1010" s="120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5.6" customHeight="1">
      <c r="A1011" s="17"/>
      <c r="B1011" s="7"/>
      <c r="C1011" s="7"/>
      <c r="D1011" s="17"/>
      <c r="E1011" s="109"/>
      <c r="F1011" s="7"/>
      <c r="G1011" s="7"/>
      <c r="H1011" s="7"/>
      <c r="I1011" s="7"/>
      <c r="J1011" s="7"/>
      <c r="K1011" s="7"/>
      <c r="L1011" s="122"/>
      <c r="M1011" s="7"/>
      <c r="N1011" s="17"/>
      <c r="O1011" s="120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5.6" customHeight="1">
      <c r="A1012" s="17"/>
      <c r="B1012" s="7"/>
      <c r="C1012" s="7"/>
      <c r="D1012" s="17"/>
      <c r="E1012" s="109"/>
      <c r="F1012" s="7"/>
      <c r="G1012" s="7"/>
      <c r="H1012" s="7"/>
      <c r="I1012" s="7"/>
      <c r="J1012" s="7"/>
      <c r="K1012" s="7"/>
      <c r="L1012" s="122"/>
      <c r="M1012" s="7"/>
      <c r="N1012" s="17"/>
      <c r="O1012" s="120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5.6" customHeight="1">
      <c r="A1013" s="17"/>
      <c r="B1013" s="7"/>
      <c r="C1013" s="7"/>
      <c r="D1013" s="17"/>
      <c r="E1013" s="109"/>
      <c r="F1013" s="7"/>
      <c r="G1013" s="7"/>
      <c r="H1013" s="7"/>
      <c r="I1013" s="7"/>
      <c r="J1013" s="7"/>
      <c r="K1013" s="7"/>
      <c r="L1013" s="122"/>
      <c r="M1013" s="7"/>
      <c r="N1013" s="17"/>
      <c r="O1013" s="120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5.6" customHeight="1">
      <c r="A1014" s="17"/>
      <c r="B1014" s="7"/>
      <c r="C1014" s="7"/>
      <c r="D1014" s="17"/>
      <c r="E1014" s="109"/>
      <c r="F1014" s="7"/>
      <c r="G1014" s="7"/>
      <c r="H1014" s="7"/>
      <c r="I1014" s="7"/>
      <c r="J1014" s="7"/>
      <c r="K1014" s="7"/>
      <c r="L1014" s="122"/>
      <c r="M1014" s="7"/>
      <c r="N1014" s="17"/>
      <c r="O1014" s="120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5.6" customHeight="1">
      <c r="A1015" s="17"/>
      <c r="B1015" s="7"/>
      <c r="C1015" s="7"/>
      <c r="D1015" s="17"/>
      <c r="E1015" s="109"/>
      <c r="F1015" s="7"/>
      <c r="G1015" s="7"/>
      <c r="H1015" s="7"/>
      <c r="I1015" s="7"/>
      <c r="J1015" s="7"/>
      <c r="K1015" s="7"/>
      <c r="L1015" s="122"/>
      <c r="M1015" s="7"/>
      <c r="N1015" s="17"/>
      <c r="O1015" s="120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5.6" customHeight="1">
      <c r="A1016" s="17"/>
      <c r="B1016" s="7"/>
      <c r="C1016" s="7"/>
      <c r="D1016" s="17"/>
      <c r="E1016" s="109"/>
      <c r="F1016" s="7"/>
      <c r="G1016" s="7"/>
      <c r="H1016" s="7"/>
      <c r="I1016" s="7"/>
      <c r="J1016" s="7"/>
      <c r="K1016" s="7"/>
      <c r="L1016" s="122"/>
      <c r="M1016" s="7"/>
      <c r="N1016" s="17"/>
      <c r="O1016" s="120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5.6" customHeight="1">
      <c r="A1017" s="17"/>
      <c r="B1017" s="7"/>
      <c r="C1017" s="7"/>
      <c r="D1017" s="17"/>
      <c r="E1017" s="109"/>
      <c r="F1017" s="7"/>
      <c r="G1017" s="7"/>
      <c r="H1017" s="7"/>
      <c r="I1017" s="7"/>
      <c r="J1017" s="7"/>
      <c r="K1017" s="7"/>
      <c r="L1017" s="122"/>
      <c r="M1017" s="7"/>
      <c r="N1017" s="17"/>
      <c r="O1017" s="120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5.6" customHeight="1">
      <c r="A1018" s="17"/>
      <c r="B1018" s="7"/>
      <c r="C1018" s="7"/>
      <c r="D1018" s="17"/>
      <c r="E1018" s="109"/>
      <c r="F1018" s="7"/>
      <c r="G1018" s="7"/>
      <c r="H1018" s="7"/>
      <c r="I1018" s="7"/>
      <c r="J1018" s="7"/>
      <c r="K1018" s="7"/>
      <c r="L1018" s="122"/>
      <c r="M1018" s="7"/>
      <c r="N1018" s="17"/>
      <c r="O1018" s="120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5.6" customHeight="1">
      <c r="A1019" s="17"/>
      <c r="B1019" s="7"/>
      <c r="C1019" s="7"/>
      <c r="D1019" s="17"/>
      <c r="E1019" s="109"/>
      <c r="F1019" s="7"/>
      <c r="G1019" s="7"/>
      <c r="H1019" s="7"/>
      <c r="I1019" s="7"/>
      <c r="J1019" s="7"/>
      <c r="K1019" s="7"/>
      <c r="L1019" s="122"/>
      <c r="M1019" s="7"/>
      <c r="N1019" s="17"/>
      <c r="O1019" s="120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5.6" customHeight="1">
      <c r="A1020" s="17"/>
      <c r="B1020" s="7"/>
      <c r="C1020" s="7"/>
      <c r="D1020" s="17"/>
      <c r="E1020" s="109"/>
      <c r="F1020" s="7"/>
      <c r="G1020" s="7"/>
      <c r="H1020" s="7"/>
      <c r="I1020" s="7"/>
      <c r="J1020" s="7"/>
      <c r="K1020" s="7"/>
      <c r="L1020" s="122"/>
      <c r="M1020" s="7"/>
      <c r="N1020" s="17"/>
      <c r="O1020" s="120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5.6" customHeight="1">
      <c r="A1021" s="17"/>
      <c r="B1021" s="7"/>
      <c r="C1021" s="7"/>
      <c r="D1021" s="17"/>
      <c r="E1021" s="109"/>
      <c r="F1021" s="7"/>
      <c r="G1021" s="7"/>
      <c r="H1021" s="7"/>
      <c r="I1021" s="7"/>
      <c r="J1021" s="7"/>
      <c r="K1021" s="7"/>
      <c r="L1021" s="122"/>
      <c r="M1021" s="7"/>
      <c r="N1021" s="17"/>
      <c r="O1021" s="120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5.6" customHeight="1">
      <c r="A1022" s="17"/>
      <c r="B1022" s="7"/>
      <c r="C1022" s="7"/>
      <c r="D1022" s="17"/>
      <c r="E1022" s="109"/>
      <c r="F1022" s="7"/>
      <c r="G1022" s="7"/>
      <c r="H1022" s="7"/>
      <c r="I1022" s="7"/>
      <c r="J1022" s="7"/>
      <c r="K1022" s="7"/>
      <c r="L1022" s="122"/>
      <c r="M1022" s="7"/>
      <c r="N1022" s="17"/>
      <c r="O1022" s="120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5.6" customHeight="1">
      <c r="A1023" s="17"/>
      <c r="B1023" s="7"/>
      <c r="C1023" s="7"/>
      <c r="D1023" s="17"/>
      <c r="E1023" s="109"/>
      <c r="F1023" s="7"/>
      <c r="G1023" s="7"/>
      <c r="H1023" s="7"/>
      <c r="I1023" s="7"/>
      <c r="J1023" s="7"/>
      <c r="K1023" s="7"/>
      <c r="L1023" s="122"/>
      <c r="M1023" s="7"/>
      <c r="N1023" s="17"/>
      <c r="O1023" s="120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5.6" customHeight="1">
      <c r="A1024" s="17"/>
      <c r="B1024" s="7"/>
      <c r="C1024" s="7"/>
      <c r="D1024" s="17"/>
      <c r="E1024" s="109"/>
      <c r="F1024" s="7"/>
      <c r="G1024" s="7"/>
      <c r="H1024" s="7"/>
      <c r="I1024" s="7"/>
      <c r="J1024" s="7"/>
      <c r="K1024" s="7"/>
      <c r="L1024" s="122"/>
      <c r="M1024" s="7"/>
      <c r="N1024" s="17"/>
      <c r="O1024" s="120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5.6" customHeight="1">
      <c r="A1025" s="17"/>
      <c r="B1025" s="7"/>
      <c r="C1025" s="7"/>
      <c r="D1025" s="17"/>
      <c r="E1025" s="109"/>
      <c r="F1025" s="7"/>
      <c r="G1025" s="7"/>
      <c r="H1025" s="7"/>
      <c r="I1025" s="7"/>
      <c r="J1025" s="7"/>
      <c r="K1025" s="7"/>
      <c r="L1025" s="122"/>
      <c r="M1025" s="7"/>
      <c r="N1025" s="17"/>
      <c r="O1025" s="120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5.6" customHeight="1">
      <c r="A1026" s="17"/>
      <c r="B1026" s="7"/>
      <c r="C1026" s="7"/>
      <c r="D1026" s="17"/>
      <c r="E1026" s="109"/>
      <c r="F1026" s="7"/>
      <c r="G1026" s="7"/>
      <c r="H1026" s="7"/>
      <c r="I1026" s="7"/>
      <c r="J1026" s="7"/>
      <c r="K1026" s="7"/>
      <c r="L1026" s="122"/>
      <c r="M1026" s="7"/>
      <c r="N1026" s="17"/>
      <c r="O1026" s="120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5.6" customHeight="1">
      <c r="A1027" s="17"/>
      <c r="B1027" s="7"/>
      <c r="C1027" s="7"/>
      <c r="D1027" s="17"/>
      <c r="E1027" s="109"/>
      <c r="F1027" s="7"/>
      <c r="G1027" s="7"/>
      <c r="H1027" s="7"/>
      <c r="I1027" s="7"/>
      <c r="J1027" s="7"/>
      <c r="K1027" s="7"/>
      <c r="L1027" s="122"/>
      <c r="M1027" s="7"/>
      <c r="N1027" s="17"/>
      <c r="O1027" s="120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5.6" customHeight="1">
      <c r="A1028" s="17"/>
      <c r="B1028" s="7"/>
      <c r="C1028" s="7"/>
      <c r="D1028" s="17"/>
      <c r="E1028" s="109"/>
      <c r="F1028" s="7"/>
      <c r="G1028" s="7"/>
      <c r="H1028" s="7"/>
      <c r="I1028" s="7"/>
      <c r="J1028" s="7"/>
      <c r="K1028" s="7"/>
      <c r="L1028" s="122"/>
      <c r="M1028" s="7"/>
      <c r="N1028" s="17"/>
      <c r="O1028" s="120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5.6" customHeight="1">
      <c r="A1029" s="17"/>
      <c r="B1029" s="7"/>
      <c r="C1029" s="7"/>
      <c r="D1029" s="17"/>
      <c r="E1029" s="109"/>
      <c r="F1029" s="7"/>
      <c r="G1029" s="7"/>
      <c r="H1029" s="7"/>
      <c r="I1029" s="7"/>
      <c r="J1029" s="7"/>
      <c r="K1029" s="7"/>
      <c r="L1029" s="122"/>
      <c r="M1029" s="7"/>
      <c r="N1029" s="17"/>
      <c r="O1029" s="120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5.6" customHeight="1">
      <c r="A1030" s="17"/>
      <c r="B1030" s="7"/>
      <c r="C1030" s="7"/>
      <c r="D1030" s="17"/>
      <c r="E1030" s="109"/>
      <c r="F1030" s="7"/>
      <c r="G1030" s="7"/>
      <c r="H1030" s="7"/>
      <c r="I1030" s="7"/>
      <c r="J1030" s="7"/>
      <c r="K1030" s="7"/>
      <c r="L1030" s="122"/>
      <c r="M1030" s="7"/>
      <c r="N1030" s="17"/>
      <c r="O1030" s="120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5.6" customHeight="1">
      <c r="A1031" s="17"/>
      <c r="B1031" s="7"/>
      <c r="C1031" s="7"/>
      <c r="D1031" s="17"/>
      <c r="E1031" s="109"/>
      <c r="F1031" s="7"/>
      <c r="G1031" s="7"/>
      <c r="H1031" s="7"/>
      <c r="I1031" s="7"/>
      <c r="J1031" s="7"/>
      <c r="K1031" s="7"/>
      <c r="L1031" s="122"/>
      <c r="M1031" s="7"/>
      <c r="N1031" s="17"/>
      <c r="O1031" s="120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15.6" customHeight="1">
      <c r="A1032" s="17"/>
      <c r="B1032" s="7"/>
      <c r="C1032" s="7"/>
      <c r="D1032" s="17"/>
      <c r="E1032" s="109"/>
      <c r="F1032" s="7"/>
      <c r="G1032" s="7"/>
      <c r="H1032" s="7"/>
      <c r="I1032" s="7"/>
      <c r="J1032" s="7"/>
      <c r="K1032" s="7"/>
      <c r="L1032" s="122"/>
      <c r="M1032" s="7"/>
      <c r="N1032" s="17"/>
      <c r="O1032" s="120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15.6" customHeight="1">
      <c r="A1033" s="17"/>
      <c r="B1033" s="7"/>
      <c r="C1033" s="7"/>
      <c r="D1033" s="17"/>
      <c r="E1033" s="109"/>
      <c r="F1033" s="7"/>
      <c r="G1033" s="7"/>
      <c r="H1033" s="7"/>
      <c r="I1033" s="7"/>
      <c r="J1033" s="7"/>
      <c r="K1033" s="7"/>
      <c r="L1033" s="122"/>
      <c r="M1033" s="7"/>
      <c r="N1033" s="17"/>
      <c r="O1033" s="120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15.6" customHeight="1">
      <c r="A1034" s="17"/>
      <c r="B1034" s="7"/>
      <c r="C1034" s="7"/>
      <c r="D1034" s="17"/>
      <c r="E1034" s="109"/>
      <c r="F1034" s="7"/>
      <c r="G1034" s="7"/>
      <c r="H1034" s="7"/>
      <c r="I1034" s="7"/>
      <c r="J1034" s="7"/>
      <c r="K1034" s="7"/>
      <c r="L1034" s="122"/>
      <c r="M1034" s="7"/>
      <c r="N1034" s="17"/>
      <c r="O1034" s="120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5.6" customHeight="1">
      <c r="A1035" s="17"/>
      <c r="B1035" s="7"/>
      <c r="C1035" s="7"/>
      <c r="D1035" s="17"/>
      <c r="E1035" s="109"/>
      <c r="F1035" s="7"/>
      <c r="G1035" s="7"/>
      <c r="H1035" s="7"/>
      <c r="I1035" s="7"/>
      <c r="J1035" s="7"/>
      <c r="K1035" s="7"/>
      <c r="L1035" s="122"/>
      <c r="M1035" s="7"/>
      <c r="N1035" s="17"/>
      <c r="O1035" s="120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15.6" customHeight="1">
      <c r="A1036" s="17"/>
      <c r="B1036" s="7"/>
      <c r="C1036" s="7"/>
      <c r="D1036" s="17"/>
      <c r="E1036" s="109"/>
      <c r="F1036" s="7"/>
      <c r="G1036" s="7"/>
      <c r="H1036" s="7"/>
      <c r="I1036" s="7"/>
      <c r="J1036" s="7"/>
      <c r="K1036" s="7"/>
      <c r="L1036" s="122"/>
      <c r="M1036" s="7"/>
      <c r="N1036" s="17"/>
      <c r="O1036" s="120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15.6" customHeight="1">
      <c r="A1037" s="17"/>
      <c r="B1037" s="7"/>
      <c r="C1037" s="7"/>
      <c r="D1037" s="17"/>
      <c r="E1037" s="109"/>
      <c r="F1037" s="7"/>
      <c r="G1037" s="7"/>
      <c r="H1037" s="7"/>
      <c r="I1037" s="7"/>
      <c r="J1037" s="7"/>
      <c r="K1037" s="7"/>
      <c r="L1037" s="122"/>
      <c r="M1037" s="7"/>
      <c r="N1037" s="17"/>
      <c r="O1037" s="120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5.6" customHeight="1">
      <c r="A1038" s="17"/>
      <c r="B1038" s="7"/>
      <c r="C1038" s="7"/>
      <c r="D1038" s="17"/>
      <c r="E1038" s="109"/>
      <c r="F1038" s="7"/>
      <c r="G1038" s="7"/>
      <c r="H1038" s="7"/>
      <c r="I1038" s="7"/>
      <c r="J1038" s="7"/>
      <c r="K1038" s="7"/>
      <c r="L1038" s="122"/>
      <c r="M1038" s="7"/>
      <c r="N1038" s="17"/>
      <c r="O1038" s="120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15.6" customHeight="1">
      <c r="A1039" s="17"/>
      <c r="B1039" s="7"/>
      <c r="C1039" s="7"/>
      <c r="D1039" s="17"/>
      <c r="E1039" s="109"/>
      <c r="F1039" s="7"/>
      <c r="G1039" s="7"/>
      <c r="H1039" s="7"/>
      <c r="I1039" s="7"/>
      <c r="J1039" s="7"/>
      <c r="K1039" s="7"/>
      <c r="L1039" s="122"/>
      <c r="M1039" s="7"/>
      <c r="N1039" s="17"/>
      <c r="O1039" s="120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15.6" customHeight="1">
      <c r="A1040" s="17"/>
      <c r="B1040" s="7"/>
      <c r="C1040" s="7"/>
      <c r="D1040" s="17"/>
      <c r="E1040" s="109"/>
      <c r="F1040" s="7"/>
      <c r="G1040" s="7"/>
      <c r="H1040" s="7"/>
      <c r="I1040" s="7"/>
      <c r="J1040" s="7"/>
      <c r="K1040" s="7"/>
      <c r="L1040" s="122"/>
      <c r="M1040" s="7"/>
      <c r="N1040" s="17"/>
      <c r="O1040" s="120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15.6" customHeight="1">
      <c r="A1041" s="17"/>
      <c r="B1041" s="7"/>
      <c r="C1041" s="7"/>
      <c r="D1041" s="17"/>
      <c r="E1041" s="109"/>
      <c r="F1041" s="7"/>
      <c r="G1041" s="7"/>
      <c r="H1041" s="7"/>
      <c r="I1041" s="7"/>
      <c r="J1041" s="7"/>
      <c r="K1041" s="7"/>
      <c r="L1041" s="122"/>
      <c r="M1041" s="7"/>
      <c r="N1041" s="17"/>
      <c r="O1041" s="120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15.6" customHeight="1">
      <c r="A1042" s="17"/>
      <c r="B1042" s="7"/>
      <c r="C1042" s="7"/>
      <c r="D1042" s="17"/>
      <c r="E1042" s="109"/>
      <c r="F1042" s="7"/>
      <c r="G1042" s="7"/>
      <c r="H1042" s="7"/>
      <c r="I1042" s="7"/>
      <c r="J1042" s="7"/>
      <c r="K1042" s="7"/>
      <c r="L1042" s="122"/>
      <c r="M1042" s="7"/>
      <c r="N1042" s="17"/>
      <c r="O1042" s="120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15.6" customHeight="1">
      <c r="A1043" s="17"/>
      <c r="B1043" s="7"/>
      <c r="C1043" s="7"/>
      <c r="D1043" s="17"/>
      <c r="E1043" s="109"/>
      <c r="F1043" s="7"/>
      <c r="G1043" s="7"/>
      <c r="H1043" s="7"/>
      <c r="I1043" s="7"/>
      <c r="J1043" s="7"/>
      <c r="K1043" s="7"/>
      <c r="L1043" s="122"/>
      <c r="M1043" s="7"/>
      <c r="N1043" s="17"/>
      <c r="O1043" s="120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15.6" customHeight="1">
      <c r="A1044" s="17"/>
      <c r="B1044" s="7"/>
      <c r="C1044" s="7"/>
      <c r="D1044" s="17"/>
      <c r="E1044" s="109"/>
      <c r="F1044" s="7"/>
      <c r="G1044" s="7"/>
      <c r="H1044" s="7"/>
      <c r="I1044" s="7"/>
      <c r="J1044" s="7"/>
      <c r="K1044" s="7"/>
      <c r="L1044" s="122"/>
      <c r="M1044" s="7"/>
      <c r="N1044" s="17"/>
      <c r="O1044" s="120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15.6" customHeight="1">
      <c r="A1045" s="17"/>
      <c r="B1045" s="7"/>
      <c r="C1045" s="7"/>
      <c r="D1045" s="17"/>
      <c r="E1045" s="109"/>
      <c r="F1045" s="7"/>
      <c r="G1045" s="7"/>
      <c r="H1045" s="7"/>
      <c r="I1045" s="7"/>
      <c r="J1045" s="7"/>
      <c r="K1045" s="7"/>
      <c r="L1045" s="122"/>
      <c r="M1045" s="7"/>
      <c r="N1045" s="17"/>
      <c r="O1045" s="120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15.6" customHeight="1">
      <c r="A1046" s="17"/>
      <c r="B1046" s="7"/>
      <c r="C1046" s="7"/>
      <c r="D1046" s="17"/>
      <c r="E1046" s="109"/>
      <c r="F1046" s="7"/>
      <c r="G1046" s="7"/>
      <c r="H1046" s="7"/>
      <c r="I1046" s="7"/>
      <c r="J1046" s="7"/>
      <c r="K1046" s="7"/>
      <c r="L1046" s="122"/>
      <c r="M1046" s="7"/>
      <c r="N1046" s="17"/>
      <c r="O1046" s="120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15.6" customHeight="1">
      <c r="A1047" s="17"/>
      <c r="B1047" s="7"/>
      <c r="C1047" s="7"/>
      <c r="D1047" s="17"/>
      <c r="E1047" s="109"/>
      <c r="F1047" s="7"/>
      <c r="G1047" s="7"/>
      <c r="H1047" s="7"/>
      <c r="I1047" s="7"/>
      <c r="J1047" s="7"/>
      <c r="K1047" s="7"/>
      <c r="L1047" s="122"/>
      <c r="M1047" s="7"/>
      <c r="N1047" s="17"/>
      <c r="O1047" s="120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15.6" customHeight="1">
      <c r="A1048" s="17"/>
      <c r="B1048" s="7"/>
      <c r="C1048" s="7"/>
      <c r="D1048" s="17"/>
      <c r="E1048" s="109"/>
      <c r="F1048" s="7"/>
      <c r="G1048" s="7"/>
      <c r="H1048" s="7"/>
      <c r="I1048" s="7"/>
      <c r="J1048" s="7"/>
      <c r="K1048" s="7"/>
      <c r="L1048" s="122"/>
      <c r="M1048" s="7"/>
      <c r="N1048" s="17"/>
      <c r="O1048" s="120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15.6" customHeight="1">
      <c r="A1049" s="17"/>
      <c r="B1049" s="7"/>
      <c r="C1049" s="7"/>
      <c r="D1049" s="17"/>
      <c r="E1049" s="109"/>
      <c r="F1049" s="7"/>
      <c r="G1049" s="7"/>
      <c r="H1049" s="7"/>
      <c r="I1049" s="7"/>
      <c r="J1049" s="7"/>
      <c r="K1049" s="7"/>
      <c r="L1049" s="122"/>
      <c r="M1049" s="7"/>
      <c r="N1049" s="17"/>
      <c r="O1049" s="120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5.6" customHeight="1">
      <c r="A1050" s="17"/>
      <c r="B1050" s="7"/>
      <c r="C1050" s="7"/>
      <c r="D1050" s="17"/>
      <c r="E1050" s="109"/>
      <c r="F1050" s="7"/>
      <c r="G1050" s="7"/>
      <c r="H1050" s="7"/>
      <c r="I1050" s="7"/>
      <c r="J1050" s="7"/>
      <c r="K1050" s="7"/>
      <c r="L1050" s="122"/>
      <c r="M1050" s="7"/>
      <c r="N1050" s="17"/>
      <c r="O1050" s="120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5.6" customHeight="1">
      <c r="A1051" s="17"/>
      <c r="B1051" s="7"/>
      <c r="C1051" s="7"/>
      <c r="D1051" s="17"/>
      <c r="E1051" s="109"/>
      <c r="F1051" s="7"/>
      <c r="G1051" s="7"/>
      <c r="H1051" s="7"/>
      <c r="I1051" s="7"/>
      <c r="J1051" s="7"/>
      <c r="K1051" s="7"/>
      <c r="L1051" s="122"/>
      <c r="M1051" s="7"/>
      <c r="N1051" s="17"/>
      <c r="O1051" s="120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5.6" customHeight="1">
      <c r="A1052" s="17"/>
      <c r="B1052" s="7"/>
      <c r="C1052" s="7"/>
      <c r="D1052" s="17"/>
      <c r="E1052" s="109"/>
      <c r="F1052" s="7"/>
      <c r="G1052" s="7"/>
      <c r="H1052" s="7"/>
      <c r="I1052" s="7"/>
      <c r="J1052" s="7"/>
      <c r="K1052" s="7"/>
      <c r="L1052" s="122"/>
      <c r="M1052" s="7"/>
      <c r="N1052" s="17"/>
      <c r="O1052" s="120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5.6" customHeight="1">
      <c r="A1053" s="17"/>
      <c r="B1053" s="7"/>
      <c r="C1053" s="7"/>
      <c r="D1053" s="17"/>
      <c r="E1053" s="109"/>
      <c r="F1053" s="7"/>
      <c r="G1053" s="7"/>
      <c r="H1053" s="7"/>
      <c r="I1053" s="7"/>
      <c r="J1053" s="7"/>
      <c r="K1053" s="7"/>
      <c r="L1053" s="122"/>
      <c r="M1053" s="7"/>
      <c r="N1053" s="17"/>
      <c r="O1053" s="120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5.6" customHeight="1">
      <c r="A1054" s="17"/>
      <c r="B1054" s="7"/>
      <c r="C1054" s="7"/>
      <c r="D1054" s="17"/>
      <c r="E1054" s="109"/>
      <c r="F1054" s="7"/>
      <c r="G1054" s="7"/>
      <c r="H1054" s="7"/>
      <c r="I1054" s="7"/>
      <c r="J1054" s="7"/>
      <c r="K1054" s="7"/>
      <c r="L1054" s="122"/>
      <c r="M1054" s="7"/>
      <c r="N1054" s="17"/>
      <c r="O1054" s="120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5.6" customHeight="1">
      <c r="A1055" s="17"/>
      <c r="B1055" s="7"/>
      <c r="C1055" s="7"/>
      <c r="D1055" s="17"/>
      <c r="E1055" s="109"/>
      <c r="F1055" s="7"/>
      <c r="G1055" s="7"/>
      <c r="H1055" s="7"/>
      <c r="I1055" s="7"/>
      <c r="J1055" s="7"/>
      <c r="K1055" s="7"/>
      <c r="L1055" s="122"/>
      <c r="M1055" s="7"/>
      <c r="N1055" s="17"/>
      <c r="O1055" s="120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5.6" customHeight="1">
      <c r="A1056" s="17"/>
      <c r="B1056" s="7"/>
      <c r="C1056" s="7"/>
      <c r="D1056" s="17"/>
      <c r="E1056" s="109"/>
      <c r="F1056" s="7"/>
      <c r="G1056" s="7"/>
      <c r="H1056" s="7"/>
      <c r="I1056" s="7"/>
      <c r="J1056" s="7"/>
      <c r="K1056" s="7"/>
      <c r="L1056" s="122"/>
      <c r="M1056" s="7"/>
      <c r="N1056" s="17"/>
      <c r="O1056" s="120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5.6" customHeight="1">
      <c r="A1057" s="17"/>
      <c r="B1057" s="7"/>
      <c r="C1057" s="7"/>
      <c r="D1057" s="17"/>
      <c r="E1057" s="109"/>
      <c r="F1057" s="7"/>
      <c r="G1057" s="7"/>
      <c r="H1057" s="7"/>
      <c r="I1057" s="7"/>
      <c r="J1057" s="7"/>
      <c r="K1057" s="7"/>
      <c r="L1057" s="122"/>
      <c r="M1057" s="7"/>
      <c r="N1057" s="17"/>
      <c r="O1057" s="120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5.6" customHeight="1">
      <c r="A1058" s="17"/>
      <c r="B1058" s="7"/>
      <c r="C1058" s="7"/>
      <c r="D1058" s="17"/>
      <c r="E1058" s="109"/>
      <c r="F1058" s="7"/>
      <c r="G1058" s="7"/>
      <c r="H1058" s="7"/>
      <c r="I1058" s="7"/>
      <c r="J1058" s="7"/>
      <c r="K1058" s="7"/>
      <c r="L1058" s="122"/>
      <c r="M1058" s="7"/>
      <c r="N1058" s="17"/>
      <c r="O1058" s="120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5.6" customHeight="1">
      <c r="A1059" s="17"/>
      <c r="B1059" s="7"/>
      <c r="C1059" s="7"/>
      <c r="D1059" s="17"/>
      <c r="E1059" s="109"/>
      <c r="F1059" s="7"/>
      <c r="G1059" s="7"/>
      <c r="H1059" s="7"/>
      <c r="I1059" s="7"/>
      <c r="J1059" s="7"/>
      <c r="K1059" s="7"/>
      <c r="L1059" s="122"/>
      <c r="M1059" s="7"/>
      <c r="N1059" s="17"/>
      <c r="O1059" s="120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5.6" customHeight="1">
      <c r="A1060" s="17"/>
      <c r="B1060" s="7"/>
      <c r="C1060" s="7"/>
      <c r="D1060" s="17"/>
      <c r="E1060" s="109"/>
      <c r="F1060" s="7"/>
      <c r="G1060" s="7"/>
      <c r="H1060" s="7"/>
      <c r="I1060" s="7"/>
      <c r="J1060" s="7"/>
      <c r="K1060" s="7"/>
      <c r="L1060" s="122"/>
      <c r="M1060" s="7"/>
      <c r="N1060" s="17"/>
      <c r="O1060" s="120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5.6" customHeight="1">
      <c r="A1061" s="17"/>
      <c r="B1061" s="7"/>
      <c r="C1061" s="7"/>
      <c r="D1061" s="17"/>
      <c r="E1061" s="109"/>
      <c r="F1061" s="7"/>
      <c r="G1061" s="7"/>
      <c r="H1061" s="7"/>
      <c r="I1061" s="7"/>
      <c r="J1061" s="7"/>
      <c r="K1061" s="7"/>
      <c r="L1061" s="122"/>
      <c r="M1061" s="7"/>
      <c r="N1061" s="17"/>
      <c r="O1061" s="120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5.6" customHeight="1">
      <c r="A1062" s="17"/>
      <c r="B1062" s="7"/>
      <c r="C1062" s="7"/>
      <c r="D1062" s="17"/>
      <c r="E1062" s="109"/>
      <c r="F1062" s="7"/>
      <c r="G1062" s="7"/>
      <c r="H1062" s="7"/>
      <c r="I1062" s="7"/>
      <c r="J1062" s="7"/>
      <c r="K1062" s="7"/>
      <c r="L1062" s="122"/>
      <c r="M1062" s="7"/>
      <c r="N1062" s="17"/>
      <c r="O1062" s="120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5.6" customHeight="1">
      <c r="A1063" s="17"/>
      <c r="B1063" s="7"/>
      <c r="C1063" s="7"/>
      <c r="D1063" s="17"/>
      <c r="E1063" s="109"/>
      <c r="F1063" s="7"/>
      <c r="G1063" s="7"/>
      <c r="H1063" s="7"/>
      <c r="I1063" s="7"/>
      <c r="J1063" s="7"/>
      <c r="K1063" s="7"/>
      <c r="L1063" s="122"/>
      <c r="M1063" s="7"/>
      <c r="N1063" s="17"/>
      <c r="O1063" s="120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5.6" customHeight="1">
      <c r="A1064" s="17"/>
      <c r="B1064" s="7"/>
      <c r="C1064" s="7"/>
      <c r="D1064" s="17"/>
      <c r="E1064" s="109"/>
      <c r="F1064" s="7"/>
      <c r="G1064" s="7"/>
      <c r="H1064" s="7"/>
      <c r="I1064" s="7"/>
      <c r="J1064" s="7"/>
      <c r="K1064" s="7"/>
      <c r="L1064" s="122"/>
      <c r="M1064" s="7"/>
      <c r="N1064" s="17"/>
      <c r="O1064" s="120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5.6" customHeight="1">
      <c r="A1065" s="17"/>
      <c r="B1065" s="7"/>
      <c r="C1065" s="7"/>
      <c r="D1065" s="17"/>
      <c r="E1065" s="109"/>
      <c r="F1065" s="7"/>
      <c r="G1065" s="7"/>
      <c r="H1065" s="7"/>
      <c r="I1065" s="7"/>
      <c r="J1065" s="7"/>
      <c r="K1065" s="7"/>
      <c r="L1065" s="122"/>
      <c r="M1065" s="7"/>
      <c r="N1065" s="17"/>
      <c r="O1065" s="120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15.6" customHeight="1">
      <c r="A1066" s="17"/>
      <c r="B1066" s="7"/>
      <c r="C1066" s="7"/>
      <c r="D1066" s="17"/>
      <c r="E1066" s="109"/>
      <c r="F1066" s="7"/>
      <c r="G1066" s="7"/>
      <c r="H1066" s="7"/>
      <c r="I1066" s="7"/>
      <c r="J1066" s="7"/>
      <c r="K1066" s="7"/>
      <c r="L1066" s="122"/>
      <c r="M1066" s="7"/>
      <c r="N1066" s="17"/>
      <c r="O1066" s="120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15.6" customHeight="1">
      <c r="A1067" s="17"/>
      <c r="B1067" s="7"/>
      <c r="C1067" s="7"/>
      <c r="D1067" s="17"/>
      <c r="E1067" s="109"/>
      <c r="F1067" s="7"/>
      <c r="G1067" s="7"/>
      <c r="H1067" s="7"/>
      <c r="I1067" s="7"/>
      <c r="J1067" s="7"/>
      <c r="K1067" s="7"/>
      <c r="L1067" s="122"/>
      <c r="M1067" s="7"/>
      <c r="N1067" s="17"/>
      <c r="O1067" s="120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15.6" customHeight="1">
      <c r="A1068" s="17"/>
      <c r="B1068" s="7"/>
      <c r="C1068" s="7"/>
      <c r="D1068" s="17"/>
      <c r="E1068" s="109"/>
      <c r="F1068" s="7"/>
      <c r="G1068" s="7"/>
      <c r="H1068" s="7"/>
      <c r="I1068" s="7"/>
      <c r="J1068" s="7"/>
      <c r="K1068" s="7"/>
      <c r="L1068" s="122"/>
      <c r="M1068" s="7"/>
      <c r="N1068" s="17"/>
      <c r="O1068" s="120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ht="15.6" customHeight="1">
      <c r="A1069" s="17"/>
      <c r="B1069" s="7"/>
      <c r="C1069" s="7"/>
      <c r="D1069" s="17"/>
      <c r="E1069" s="109"/>
      <c r="F1069" s="7"/>
      <c r="G1069" s="7"/>
      <c r="H1069" s="7"/>
      <c r="I1069" s="7"/>
      <c r="J1069" s="7"/>
      <c r="K1069" s="7"/>
      <c r="L1069" s="122"/>
      <c r="M1069" s="7"/>
      <c r="N1069" s="17"/>
      <c r="O1069" s="120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ht="15.6" customHeight="1">
      <c r="A1070" s="17"/>
      <c r="B1070" s="7"/>
      <c r="C1070" s="7"/>
      <c r="D1070" s="17"/>
      <c r="E1070" s="109"/>
      <c r="F1070" s="7"/>
      <c r="G1070" s="7"/>
      <c r="H1070" s="7"/>
      <c r="I1070" s="7"/>
      <c r="J1070" s="7"/>
      <c r="K1070" s="7"/>
      <c r="L1070" s="122"/>
      <c r="M1070" s="7"/>
      <c r="N1070" s="17"/>
      <c r="O1070" s="120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ht="15.6" customHeight="1">
      <c r="A1071" s="17"/>
      <c r="B1071" s="7"/>
      <c r="C1071" s="7"/>
      <c r="D1071" s="17"/>
      <c r="E1071" s="109"/>
      <c r="F1071" s="7"/>
      <c r="G1071" s="7"/>
      <c r="H1071" s="7"/>
      <c r="I1071" s="7"/>
      <c r="J1071" s="7"/>
      <c r="K1071" s="7"/>
      <c r="L1071" s="122"/>
      <c r="M1071" s="7"/>
      <c r="N1071" s="17"/>
      <c r="O1071" s="120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15.6" customHeight="1">
      <c r="A1072" s="17"/>
      <c r="B1072" s="7"/>
      <c r="C1072" s="7"/>
      <c r="D1072" s="17"/>
      <c r="E1072" s="109"/>
      <c r="F1072" s="7"/>
      <c r="G1072" s="7"/>
      <c r="H1072" s="7"/>
      <c r="I1072" s="7"/>
      <c r="J1072" s="7"/>
      <c r="K1072" s="7"/>
      <c r="L1072" s="122"/>
      <c r="M1072" s="7"/>
      <c r="N1072" s="17"/>
      <c r="O1072" s="120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 ht="15.6" customHeight="1">
      <c r="A1073" s="17"/>
      <c r="B1073" s="7"/>
      <c r="C1073" s="7"/>
      <c r="D1073" s="17"/>
      <c r="E1073" s="109"/>
      <c r="F1073" s="7"/>
      <c r="G1073" s="7"/>
      <c r="H1073" s="7"/>
      <c r="I1073" s="7"/>
      <c r="J1073" s="7"/>
      <c r="K1073" s="7"/>
      <c r="L1073" s="122"/>
      <c r="M1073" s="7"/>
      <c r="N1073" s="17"/>
      <c r="O1073" s="120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ht="15.6" customHeight="1">
      <c r="A1074" s="17"/>
      <c r="B1074" s="7"/>
      <c r="C1074" s="7"/>
      <c r="D1074" s="17"/>
      <c r="E1074" s="109"/>
      <c r="F1074" s="7"/>
      <c r="G1074" s="7"/>
      <c r="H1074" s="7"/>
      <c r="I1074" s="7"/>
      <c r="J1074" s="7"/>
      <c r="K1074" s="7"/>
      <c r="L1074" s="122"/>
      <c r="M1074" s="7"/>
      <c r="N1074" s="17"/>
      <c r="O1074" s="120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15.6" customHeight="1">
      <c r="A1075" s="17"/>
      <c r="B1075" s="7"/>
      <c r="C1075" s="7"/>
      <c r="D1075" s="17"/>
      <c r="E1075" s="109"/>
      <c r="F1075" s="7"/>
      <c r="G1075" s="7"/>
      <c r="H1075" s="7"/>
      <c r="I1075" s="7"/>
      <c r="J1075" s="7"/>
      <c r="K1075" s="7"/>
      <c r="L1075" s="122"/>
      <c r="M1075" s="7"/>
      <c r="N1075" s="17"/>
      <c r="O1075" s="120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 ht="15.6" customHeight="1">
      <c r="A1076" s="17"/>
      <c r="B1076" s="7"/>
      <c r="C1076" s="7"/>
      <c r="D1076" s="17"/>
      <c r="E1076" s="109"/>
      <c r="F1076" s="7"/>
      <c r="G1076" s="7"/>
      <c r="H1076" s="7"/>
      <c r="I1076" s="7"/>
      <c r="J1076" s="7"/>
      <c r="K1076" s="7"/>
      <c r="L1076" s="122"/>
      <c r="M1076" s="7"/>
      <c r="N1076" s="17"/>
      <c r="O1076" s="120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ht="15.6" customHeight="1">
      <c r="A1077" s="17"/>
      <c r="B1077" s="7"/>
      <c r="C1077" s="7"/>
      <c r="D1077" s="17"/>
      <c r="E1077" s="109"/>
      <c r="F1077" s="7"/>
      <c r="G1077" s="7"/>
      <c r="H1077" s="7"/>
      <c r="I1077" s="7"/>
      <c r="J1077" s="7"/>
      <c r="K1077" s="7"/>
      <c r="L1077" s="122"/>
      <c r="M1077" s="7"/>
      <c r="N1077" s="17"/>
      <c r="O1077" s="120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 ht="15.6" customHeight="1">
      <c r="A1078" s="17"/>
      <c r="B1078" s="7"/>
      <c r="C1078" s="7"/>
      <c r="D1078" s="17"/>
      <c r="E1078" s="109"/>
      <c r="F1078" s="7"/>
      <c r="G1078" s="7"/>
      <c r="H1078" s="7"/>
      <c r="I1078" s="7"/>
      <c r="J1078" s="7"/>
      <c r="K1078" s="7"/>
      <c r="L1078" s="122"/>
      <c r="M1078" s="7"/>
      <c r="N1078" s="17"/>
      <c r="O1078" s="120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ht="15.6" customHeight="1">
      <c r="A1079" s="17"/>
      <c r="B1079" s="7"/>
      <c r="C1079" s="7"/>
      <c r="D1079" s="17"/>
      <c r="E1079" s="109"/>
      <c r="F1079" s="7"/>
      <c r="G1079" s="7"/>
      <c r="H1079" s="7"/>
      <c r="I1079" s="7"/>
      <c r="J1079" s="7"/>
      <c r="K1079" s="7"/>
      <c r="L1079" s="122"/>
      <c r="M1079" s="7"/>
      <c r="N1079" s="17"/>
      <c r="O1079" s="120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ht="15.6" customHeight="1">
      <c r="A1080" s="17"/>
      <c r="B1080" s="7"/>
      <c r="C1080" s="7"/>
      <c r="D1080" s="17"/>
      <c r="E1080" s="109"/>
      <c r="F1080" s="7"/>
      <c r="G1080" s="7"/>
      <c r="H1080" s="7"/>
      <c r="I1080" s="7"/>
      <c r="J1080" s="7"/>
      <c r="K1080" s="7"/>
      <c r="L1080" s="122"/>
      <c r="M1080" s="7"/>
      <c r="N1080" s="17"/>
      <c r="O1080" s="120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ht="15.6" customHeight="1">
      <c r="A1081" s="17"/>
      <c r="B1081" s="7"/>
      <c r="C1081" s="7"/>
      <c r="D1081" s="17"/>
      <c r="E1081" s="109"/>
      <c r="F1081" s="7"/>
      <c r="G1081" s="7"/>
      <c r="H1081" s="7"/>
      <c r="I1081" s="7"/>
      <c r="J1081" s="7"/>
      <c r="K1081" s="7"/>
      <c r="L1081" s="122"/>
      <c r="M1081" s="7"/>
      <c r="N1081" s="17"/>
      <c r="O1081" s="120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ht="15.6" customHeight="1">
      <c r="A1082" s="17"/>
      <c r="B1082" s="7"/>
      <c r="C1082" s="7"/>
      <c r="D1082" s="17"/>
      <c r="E1082" s="109"/>
      <c r="F1082" s="7"/>
      <c r="G1082" s="7"/>
      <c r="H1082" s="7"/>
      <c r="I1082" s="7"/>
      <c r="J1082" s="7"/>
      <c r="K1082" s="7"/>
      <c r="L1082" s="122"/>
      <c r="M1082" s="7"/>
      <c r="N1082" s="17"/>
      <c r="O1082" s="120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ht="15.6" customHeight="1">
      <c r="A1083" s="17"/>
      <c r="B1083" s="7"/>
      <c r="C1083" s="7"/>
      <c r="D1083" s="17"/>
      <c r="E1083" s="109"/>
      <c r="F1083" s="7"/>
      <c r="G1083" s="7"/>
      <c r="H1083" s="7"/>
      <c r="I1083" s="7"/>
      <c r="J1083" s="7"/>
      <c r="K1083" s="7"/>
      <c r="L1083" s="122"/>
      <c r="M1083" s="7"/>
      <c r="N1083" s="17"/>
      <c r="O1083" s="120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ht="15.6" customHeight="1">
      <c r="A1084" s="17"/>
      <c r="B1084" s="7"/>
      <c r="C1084" s="7"/>
      <c r="D1084" s="17"/>
      <c r="E1084" s="109"/>
      <c r="F1084" s="7"/>
      <c r="G1084" s="7"/>
      <c r="H1084" s="7"/>
      <c r="I1084" s="7"/>
      <c r="J1084" s="7"/>
      <c r="K1084" s="7"/>
      <c r="L1084" s="122"/>
      <c r="M1084" s="7"/>
      <c r="N1084" s="17"/>
      <c r="O1084" s="120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15.6" customHeight="1">
      <c r="A1085" s="17"/>
      <c r="B1085" s="7"/>
      <c r="C1085" s="7"/>
      <c r="D1085" s="17"/>
      <c r="E1085" s="109"/>
      <c r="F1085" s="7"/>
      <c r="G1085" s="7"/>
      <c r="H1085" s="7"/>
      <c r="I1085" s="7"/>
      <c r="J1085" s="7"/>
      <c r="K1085" s="7"/>
      <c r="L1085" s="122"/>
      <c r="M1085" s="7"/>
      <c r="N1085" s="17"/>
      <c r="O1085" s="120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15.6" customHeight="1">
      <c r="A1086" s="17"/>
      <c r="B1086" s="7"/>
      <c r="C1086" s="7"/>
      <c r="D1086" s="17"/>
      <c r="E1086" s="109"/>
      <c r="F1086" s="7"/>
      <c r="G1086" s="7"/>
      <c r="H1086" s="7"/>
      <c r="I1086" s="7"/>
      <c r="J1086" s="7"/>
      <c r="K1086" s="7"/>
      <c r="L1086" s="122"/>
      <c r="M1086" s="7"/>
      <c r="N1086" s="17"/>
      <c r="O1086" s="120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15.6" customHeight="1">
      <c r="A1087" s="17"/>
      <c r="B1087" s="7"/>
      <c r="C1087" s="7"/>
      <c r="D1087" s="17"/>
      <c r="E1087" s="109"/>
      <c r="F1087" s="7"/>
      <c r="G1087" s="7"/>
      <c r="H1087" s="7"/>
      <c r="I1087" s="7"/>
      <c r="J1087" s="7"/>
      <c r="K1087" s="7"/>
      <c r="L1087" s="122"/>
      <c r="M1087" s="7"/>
      <c r="N1087" s="17"/>
      <c r="O1087" s="120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15.6" customHeight="1">
      <c r="A1088" s="17"/>
      <c r="B1088" s="7"/>
      <c r="C1088" s="7"/>
      <c r="D1088" s="17"/>
      <c r="E1088" s="109"/>
      <c r="F1088" s="7"/>
      <c r="G1088" s="7"/>
      <c r="H1088" s="7"/>
      <c r="I1088" s="7"/>
      <c r="J1088" s="7"/>
      <c r="K1088" s="7"/>
      <c r="L1088" s="122"/>
      <c r="M1088" s="7"/>
      <c r="N1088" s="17"/>
      <c r="O1088" s="120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15.6" customHeight="1">
      <c r="A1089" s="17"/>
      <c r="B1089" s="7"/>
      <c r="C1089" s="7"/>
      <c r="D1089" s="17"/>
      <c r="E1089" s="109"/>
      <c r="F1089" s="7"/>
      <c r="G1089" s="7"/>
      <c r="H1089" s="7"/>
      <c r="I1089" s="7"/>
      <c r="J1089" s="7"/>
      <c r="K1089" s="7"/>
      <c r="L1089" s="122"/>
      <c r="M1089" s="7"/>
      <c r="N1089" s="17"/>
      <c r="O1089" s="120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15.6" customHeight="1">
      <c r="A1090" s="17"/>
      <c r="B1090" s="7"/>
      <c r="C1090" s="7"/>
      <c r="D1090" s="17"/>
      <c r="E1090" s="109"/>
      <c r="F1090" s="7"/>
      <c r="G1090" s="7"/>
      <c r="H1090" s="7"/>
      <c r="I1090" s="7"/>
      <c r="J1090" s="7"/>
      <c r="K1090" s="7"/>
      <c r="L1090" s="122"/>
      <c r="M1090" s="7"/>
      <c r="N1090" s="17"/>
      <c r="O1090" s="120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15.6" customHeight="1">
      <c r="A1091" s="17"/>
      <c r="B1091" s="7"/>
      <c r="C1091" s="7"/>
      <c r="D1091" s="17"/>
      <c r="E1091" s="109"/>
      <c r="F1091" s="7"/>
      <c r="G1091" s="7"/>
      <c r="H1091" s="7"/>
      <c r="I1091" s="7"/>
      <c r="J1091" s="7"/>
      <c r="K1091" s="7"/>
      <c r="L1091" s="122"/>
      <c r="M1091" s="7"/>
      <c r="N1091" s="17"/>
      <c r="O1091" s="120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15.6" customHeight="1">
      <c r="A1092" s="17"/>
      <c r="B1092" s="7"/>
      <c r="C1092" s="7"/>
      <c r="D1092" s="17"/>
      <c r="E1092" s="109"/>
      <c r="F1092" s="7"/>
      <c r="G1092" s="7"/>
      <c r="H1092" s="7"/>
      <c r="I1092" s="7"/>
      <c r="J1092" s="7"/>
      <c r="K1092" s="7"/>
      <c r="L1092" s="122"/>
      <c r="M1092" s="7"/>
      <c r="N1092" s="17"/>
      <c r="O1092" s="120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15.6" customHeight="1">
      <c r="A1093" s="17"/>
      <c r="B1093" s="7"/>
      <c r="C1093" s="7"/>
      <c r="D1093" s="17"/>
      <c r="E1093" s="109"/>
      <c r="F1093" s="7"/>
      <c r="G1093" s="7"/>
      <c r="H1093" s="7"/>
      <c r="I1093" s="7"/>
      <c r="J1093" s="7"/>
      <c r="K1093" s="7"/>
      <c r="L1093" s="122"/>
      <c r="M1093" s="7"/>
      <c r="N1093" s="17"/>
      <c r="O1093" s="120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15.6" customHeight="1">
      <c r="A1094" s="17"/>
      <c r="B1094" s="7"/>
      <c r="C1094" s="7"/>
      <c r="D1094" s="17"/>
      <c r="E1094" s="109"/>
      <c r="F1094" s="7"/>
      <c r="G1094" s="7"/>
      <c r="H1094" s="7"/>
      <c r="I1094" s="7"/>
      <c r="J1094" s="7"/>
      <c r="K1094" s="7"/>
      <c r="L1094" s="122"/>
      <c r="M1094" s="7"/>
      <c r="N1094" s="17"/>
      <c r="O1094" s="120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15.6" customHeight="1">
      <c r="A1095" s="17"/>
      <c r="B1095" s="7"/>
      <c r="C1095" s="7"/>
      <c r="D1095" s="17"/>
      <c r="E1095" s="109"/>
      <c r="F1095" s="7"/>
      <c r="G1095" s="7"/>
      <c r="H1095" s="7"/>
      <c r="I1095" s="7"/>
      <c r="J1095" s="7"/>
      <c r="K1095" s="7"/>
      <c r="L1095" s="122"/>
      <c r="M1095" s="7"/>
      <c r="N1095" s="17"/>
      <c r="O1095" s="120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15.6" customHeight="1">
      <c r="A1096" s="17"/>
      <c r="B1096" s="7"/>
      <c r="C1096" s="7"/>
      <c r="D1096" s="17"/>
      <c r="E1096" s="109"/>
      <c r="F1096" s="7"/>
      <c r="G1096" s="7"/>
      <c r="H1096" s="7"/>
      <c r="I1096" s="7"/>
      <c r="J1096" s="7"/>
      <c r="K1096" s="7"/>
      <c r="L1096" s="122"/>
      <c r="M1096" s="7"/>
      <c r="N1096" s="17"/>
      <c r="O1096" s="120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15.6" customHeight="1">
      <c r="A1097" s="17"/>
      <c r="B1097" s="7"/>
      <c r="C1097" s="7"/>
      <c r="D1097" s="17"/>
      <c r="E1097" s="109"/>
      <c r="F1097" s="7"/>
      <c r="G1097" s="7"/>
      <c r="H1097" s="7"/>
      <c r="I1097" s="7"/>
      <c r="J1097" s="7"/>
      <c r="K1097" s="7"/>
      <c r="L1097" s="122"/>
      <c r="M1097" s="7"/>
      <c r="N1097" s="17"/>
      <c r="O1097" s="120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15.6" customHeight="1">
      <c r="A1098" s="17"/>
      <c r="B1098" s="7"/>
      <c r="C1098" s="7"/>
      <c r="D1098" s="17"/>
      <c r="E1098" s="109"/>
      <c r="F1098" s="7"/>
      <c r="G1098" s="7"/>
      <c r="H1098" s="7"/>
      <c r="I1098" s="7"/>
      <c r="J1098" s="7"/>
      <c r="K1098" s="7"/>
      <c r="L1098" s="122"/>
      <c r="M1098" s="7"/>
      <c r="N1098" s="17"/>
      <c r="O1098" s="120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15.6" customHeight="1">
      <c r="A1099" s="17"/>
      <c r="B1099" s="7"/>
      <c r="C1099" s="7"/>
      <c r="D1099" s="17"/>
      <c r="E1099" s="109"/>
      <c r="F1099" s="7"/>
      <c r="G1099" s="7"/>
      <c r="H1099" s="7"/>
      <c r="I1099" s="7"/>
      <c r="J1099" s="7"/>
      <c r="K1099" s="7"/>
      <c r="L1099" s="122"/>
      <c r="M1099" s="7"/>
      <c r="N1099" s="17"/>
      <c r="O1099" s="120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15.6" customHeight="1">
      <c r="A1100" s="17"/>
      <c r="B1100" s="7"/>
      <c r="C1100" s="7"/>
      <c r="D1100" s="17"/>
      <c r="E1100" s="109"/>
      <c r="F1100" s="7"/>
      <c r="G1100" s="7"/>
      <c r="H1100" s="7"/>
      <c r="I1100" s="7"/>
      <c r="J1100" s="7"/>
      <c r="K1100" s="7"/>
      <c r="L1100" s="122"/>
      <c r="M1100" s="7"/>
      <c r="N1100" s="17"/>
      <c r="O1100" s="120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15.6" customHeight="1">
      <c r="A1101" s="17"/>
      <c r="B1101" s="7"/>
      <c r="C1101" s="7"/>
      <c r="D1101" s="17"/>
      <c r="E1101" s="109"/>
      <c r="F1101" s="7"/>
      <c r="G1101" s="7"/>
      <c r="H1101" s="7"/>
      <c r="I1101" s="7"/>
      <c r="J1101" s="7"/>
      <c r="K1101" s="7"/>
      <c r="L1101" s="122"/>
      <c r="M1101" s="7"/>
      <c r="N1101" s="17"/>
      <c r="O1101" s="120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15.6" customHeight="1">
      <c r="A1102" s="17"/>
      <c r="B1102" s="7"/>
      <c r="C1102" s="7"/>
      <c r="D1102" s="17"/>
      <c r="E1102" s="109"/>
      <c r="F1102" s="7"/>
      <c r="G1102" s="7"/>
      <c r="H1102" s="7"/>
      <c r="I1102" s="7"/>
      <c r="J1102" s="7"/>
      <c r="K1102" s="7"/>
      <c r="L1102" s="122"/>
      <c r="M1102" s="7"/>
      <c r="N1102" s="17"/>
      <c r="O1102" s="120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15.6" customHeight="1">
      <c r="A1103" s="17"/>
      <c r="B1103" s="7"/>
      <c r="C1103" s="7"/>
      <c r="D1103" s="17"/>
      <c r="E1103" s="109"/>
      <c r="F1103" s="7"/>
      <c r="G1103" s="7"/>
      <c r="H1103" s="7"/>
      <c r="I1103" s="7"/>
      <c r="J1103" s="7"/>
      <c r="K1103" s="7"/>
      <c r="L1103" s="122"/>
      <c r="M1103" s="7"/>
      <c r="N1103" s="17"/>
      <c r="O1103" s="120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15.6" customHeight="1">
      <c r="A1104" s="17"/>
      <c r="B1104" s="7"/>
      <c r="C1104" s="7"/>
      <c r="D1104" s="17"/>
      <c r="E1104" s="109"/>
      <c r="F1104" s="7"/>
      <c r="G1104" s="7"/>
      <c r="H1104" s="7"/>
      <c r="I1104" s="7"/>
      <c r="J1104" s="7"/>
      <c r="K1104" s="7"/>
      <c r="L1104" s="122"/>
      <c r="M1104" s="7"/>
      <c r="N1104" s="17"/>
      <c r="O1104" s="120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15.6" customHeight="1">
      <c r="A1105" s="17"/>
      <c r="B1105" s="7"/>
      <c r="C1105" s="7"/>
      <c r="D1105" s="17"/>
      <c r="E1105" s="109"/>
      <c r="F1105" s="7"/>
      <c r="G1105" s="7"/>
      <c r="H1105" s="7"/>
      <c r="I1105" s="7"/>
      <c r="J1105" s="7"/>
      <c r="K1105" s="7"/>
      <c r="L1105" s="122"/>
      <c r="M1105" s="7"/>
      <c r="N1105" s="17"/>
      <c r="O1105" s="120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15.6" customHeight="1">
      <c r="A1106" s="17"/>
      <c r="B1106" s="7"/>
      <c r="C1106" s="7"/>
      <c r="D1106" s="17"/>
      <c r="E1106" s="109"/>
      <c r="F1106" s="7"/>
      <c r="G1106" s="7"/>
      <c r="H1106" s="7"/>
      <c r="I1106" s="7"/>
      <c r="J1106" s="7"/>
      <c r="K1106" s="7"/>
      <c r="L1106" s="122"/>
      <c r="M1106" s="7"/>
      <c r="N1106" s="17"/>
      <c r="O1106" s="120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15.6" customHeight="1">
      <c r="A1107" s="17"/>
      <c r="B1107" s="7"/>
      <c r="C1107" s="7"/>
      <c r="D1107" s="17"/>
      <c r="E1107" s="109"/>
      <c r="F1107" s="7"/>
      <c r="G1107" s="7"/>
      <c r="H1107" s="7"/>
      <c r="I1107" s="7"/>
      <c r="J1107" s="7"/>
      <c r="K1107" s="7"/>
      <c r="L1107" s="122"/>
      <c r="M1107" s="7"/>
      <c r="N1107" s="17"/>
      <c r="O1107" s="120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15.6" customHeight="1">
      <c r="A1108" s="17"/>
      <c r="B1108" s="7"/>
      <c r="C1108" s="7"/>
      <c r="D1108" s="17"/>
      <c r="E1108" s="109"/>
      <c r="F1108" s="7"/>
      <c r="G1108" s="7"/>
      <c r="H1108" s="7"/>
      <c r="I1108" s="7"/>
      <c r="J1108" s="7"/>
      <c r="K1108" s="7"/>
      <c r="L1108" s="122"/>
      <c r="M1108" s="7"/>
      <c r="N1108" s="17"/>
      <c r="O1108" s="120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15.6" customHeight="1">
      <c r="A1109" s="17"/>
      <c r="B1109" s="7"/>
      <c r="C1109" s="7"/>
      <c r="D1109" s="17"/>
      <c r="E1109" s="109"/>
      <c r="F1109" s="7"/>
      <c r="G1109" s="7"/>
      <c r="H1109" s="7"/>
      <c r="I1109" s="7"/>
      <c r="J1109" s="7"/>
      <c r="K1109" s="7"/>
      <c r="L1109" s="122"/>
      <c r="M1109" s="7"/>
      <c r="N1109" s="17"/>
      <c r="O1109" s="120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15.6" customHeight="1">
      <c r="A1110" s="17"/>
      <c r="B1110" s="7"/>
      <c r="C1110" s="7"/>
      <c r="D1110" s="17"/>
      <c r="E1110" s="109"/>
      <c r="F1110" s="7"/>
      <c r="G1110" s="7"/>
      <c r="H1110" s="7"/>
      <c r="I1110" s="7"/>
      <c r="J1110" s="7"/>
      <c r="K1110" s="7"/>
      <c r="L1110" s="122"/>
      <c r="M1110" s="7"/>
      <c r="N1110" s="17"/>
      <c r="O1110" s="120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 ht="15.6" customHeight="1">
      <c r="A1111" s="17"/>
      <c r="B1111" s="7"/>
      <c r="C1111" s="7"/>
      <c r="D1111" s="17"/>
      <c r="E1111" s="109"/>
      <c r="F1111" s="7"/>
      <c r="G1111" s="7"/>
      <c r="H1111" s="7"/>
      <c r="I1111" s="7"/>
      <c r="J1111" s="7"/>
      <c r="K1111" s="7"/>
      <c r="L1111" s="122"/>
      <c r="M1111" s="7"/>
      <c r="N1111" s="17"/>
      <c r="O1111" s="120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ht="15.6" customHeight="1">
      <c r="A1112" s="17"/>
      <c r="B1112" s="7"/>
      <c r="C1112" s="7"/>
      <c r="D1112" s="17"/>
      <c r="E1112" s="109"/>
      <c r="F1112" s="7"/>
      <c r="G1112" s="7"/>
      <c r="H1112" s="7"/>
      <c r="I1112" s="7"/>
      <c r="J1112" s="7"/>
      <c r="K1112" s="7"/>
      <c r="L1112" s="122"/>
      <c r="M1112" s="7"/>
      <c r="N1112" s="17"/>
      <c r="O1112" s="120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ht="15.6" customHeight="1">
      <c r="A1113" s="17"/>
      <c r="B1113" s="7"/>
      <c r="C1113" s="7"/>
      <c r="D1113" s="17"/>
      <c r="E1113" s="109"/>
      <c r="F1113" s="7"/>
      <c r="G1113" s="7"/>
      <c r="H1113" s="7"/>
      <c r="I1113" s="7"/>
      <c r="J1113" s="7"/>
      <c r="K1113" s="7"/>
      <c r="L1113" s="122"/>
      <c r="M1113" s="7"/>
      <c r="N1113" s="17"/>
      <c r="O1113" s="120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15.6" customHeight="1">
      <c r="A1114" s="17"/>
      <c r="B1114" s="7"/>
      <c r="C1114" s="7"/>
      <c r="D1114" s="17"/>
      <c r="E1114" s="109"/>
      <c r="F1114" s="7"/>
      <c r="G1114" s="7"/>
      <c r="H1114" s="7"/>
      <c r="I1114" s="7"/>
      <c r="J1114" s="7"/>
      <c r="K1114" s="7"/>
      <c r="L1114" s="122"/>
      <c r="M1114" s="7"/>
      <c r="N1114" s="17"/>
      <c r="O1114" s="120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ht="15.6" customHeight="1">
      <c r="A1115" s="17"/>
      <c r="B1115" s="7"/>
      <c r="C1115" s="7"/>
      <c r="D1115" s="17"/>
      <c r="E1115" s="109"/>
      <c r="F1115" s="7"/>
      <c r="G1115" s="7"/>
      <c r="H1115" s="7"/>
      <c r="I1115" s="7"/>
      <c r="J1115" s="7"/>
      <c r="K1115" s="7"/>
      <c r="L1115" s="122"/>
      <c r="M1115" s="7"/>
      <c r="N1115" s="17"/>
      <c r="O1115" s="120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ht="15.6" customHeight="1">
      <c r="A1116" s="17"/>
      <c r="B1116" s="7"/>
      <c r="C1116" s="7"/>
      <c r="D1116" s="17"/>
      <c r="E1116" s="109"/>
      <c r="F1116" s="7"/>
      <c r="G1116" s="7"/>
      <c r="H1116" s="7"/>
      <c r="I1116" s="7"/>
      <c r="J1116" s="7"/>
      <c r="K1116" s="7"/>
      <c r="L1116" s="122"/>
      <c r="M1116" s="7"/>
      <c r="N1116" s="17"/>
      <c r="O1116" s="120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ht="15.6" customHeight="1">
      <c r="A1117" s="17"/>
      <c r="B1117" s="7"/>
      <c r="C1117" s="7"/>
      <c r="D1117" s="17"/>
      <c r="E1117" s="109"/>
      <c r="F1117" s="7"/>
      <c r="G1117" s="7"/>
      <c r="H1117" s="7"/>
      <c r="I1117" s="7"/>
      <c r="J1117" s="7"/>
      <c r="K1117" s="7"/>
      <c r="L1117" s="122"/>
      <c r="M1117" s="7"/>
      <c r="N1117" s="17"/>
      <c r="O1117" s="120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 ht="15.6" customHeight="1">
      <c r="A1118" s="17"/>
      <c r="B1118" s="7"/>
      <c r="C1118" s="7"/>
      <c r="D1118" s="17"/>
      <c r="E1118" s="109"/>
      <c r="F1118" s="7"/>
      <c r="G1118" s="7"/>
      <c r="H1118" s="7"/>
      <c r="I1118" s="7"/>
      <c r="J1118" s="7"/>
      <c r="K1118" s="7"/>
      <c r="L1118" s="122"/>
      <c r="M1118" s="7"/>
      <c r="N1118" s="17"/>
      <c r="O1118" s="120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 ht="15.6" customHeight="1">
      <c r="A1119" s="17"/>
      <c r="B1119" s="7"/>
      <c r="C1119" s="7"/>
      <c r="D1119" s="17"/>
      <c r="E1119" s="109"/>
      <c r="F1119" s="7"/>
      <c r="G1119" s="7"/>
      <c r="H1119" s="7"/>
      <c r="I1119" s="7"/>
      <c r="J1119" s="7"/>
      <c r="K1119" s="7"/>
      <c r="L1119" s="122"/>
      <c r="M1119" s="7"/>
      <c r="N1119" s="17"/>
      <c r="O1119" s="120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ht="15.6" customHeight="1">
      <c r="A1120" s="17"/>
      <c r="B1120" s="7"/>
      <c r="C1120" s="7"/>
      <c r="D1120" s="17"/>
      <c r="E1120" s="109"/>
      <c r="F1120" s="7"/>
      <c r="G1120" s="7"/>
      <c r="H1120" s="7"/>
      <c r="I1120" s="7"/>
      <c r="J1120" s="7"/>
      <c r="K1120" s="7"/>
      <c r="L1120" s="122"/>
      <c r="M1120" s="7"/>
      <c r="N1120" s="17"/>
      <c r="O1120" s="120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ht="15.6" customHeight="1">
      <c r="A1121" s="17"/>
      <c r="B1121" s="7"/>
      <c r="C1121" s="7"/>
      <c r="D1121" s="17"/>
      <c r="E1121" s="109"/>
      <c r="F1121" s="7"/>
      <c r="G1121" s="7"/>
      <c r="H1121" s="7"/>
      <c r="I1121" s="7"/>
      <c r="J1121" s="7"/>
      <c r="K1121" s="7"/>
      <c r="L1121" s="122"/>
      <c r="M1121" s="7"/>
      <c r="N1121" s="17"/>
      <c r="O1121" s="120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ht="15.6" customHeight="1">
      <c r="A1122" s="17"/>
      <c r="B1122" s="7"/>
      <c r="C1122" s="7"/>
      <c r="D1122" s="17"/>
      <c r="E1122" s="109"/>
      <c r="F1122" s="7"/>
      <c r="G1122" s="7"/>
      <c r="H1122" s="7"/>
      <c r="I1122" s="7"/>
      <c r="J1122" s="7"/>
      <c r="K1122" s="7"/>
      <c r="L1122" s="122"/>
      <c r="M1122" s="7"/>
      <c r="N1122" s="17"/>
      <c r="O1122" s="120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 ht="15.6" customHeight="1">
      <c r="A1123" s="17"/>
      <c r="B1123" s="7"/>
      <c r="C1123" s="7"/>
      <c r="D1123" s="17"/>
      <c r="E1123" s="109"/>
      <c r="F1123" s="7"/>
      <c r="G1123" s="7"/>
      <c r="H1123" s="7"/>
      <c r="I1123" s="7"/>
      <c r="J1123" s="7"/>
      <c r="K1123" s="7"/>
      <c r="L1123" s="122"/>
      <c r="M1123" s="7"/>
      <c r="N1123" s="17"/>
      <c r="O1123" s="120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ht="15.6" customHeight="1">
      <c r="A1124" s="17"/>
      <c r="B1124" s="7"/>
      <c r="C1124" s="7"/>
      <c r="D1124" s="17"/>
      <c r="E1124" s="109"/>
      <c r="F1124" s="7"/>
      <c r="G1124" s="7"/>
      <c r="H1124" s="7"/>
      <c r="I1124" s="7"/>
      <c r="J1124" s="7"/>
      <c r="K1124" s="7"/>
      <c r="L1124" s="122"/>
      <c r="M1124" s="7"/>
      <c r="N1124" s="17"/>
      <c r="O1124" s="120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ht="15.6" customHeight="1">
      <c r="A1125" s="17"/>
      <c r="B1125" s="7"/>
      <c r="C1125" s="7"/>
      <c r="D1125" s="17"/>
      <c r="E1125" s="109"/>
      <c r="F1125" s="7"/>
      <c r="G1125" s="7"/>
      <c r="H1125" s="7"/>
      <c r="I1125" s="7"/>
      <c r="J1125" s="7"/>
      <c r="K1125" s="7"/>
      <c r="L1125" s="122"/>
      <c r="M1125" s="7"/>
      <c r="N1125" s="17"/>
      <c r="O1125" s="120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ht="15.6" customHeight="1">
      <c r="A1126" s="17"/>
      <c r="B1126" s="7"/>
      <c r="C1126" s="7"/>
      <c r="D1126" s="17"/>
      <c r="E1126" s="109"/>
      <c r="F1126" s="7"/>
      <c r="G1126" s="7"/>
      <c r="H1126" s="7"/>
      <c r="I1126" s="7"/>
      <c r="J1126" s="7"/>
      <c r="K1126" s="7"/>
      <c r="L1126" s="122"/>
      <c r="M1126" s="7"/>
      <c r="N1126" s="17"/>
      <c r="O1126" s="120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 ht="15.6" customHeight="1">
      <c r="A1127" s="17"/>
      <c r="B1127" s="7"/>
      <c r="C1127" s="7"/>
      <c r="D1127" s="17"/>
      <c r="E1127" s="109"/>
      <c r="F1127" s="7"/>
      <c r="G1127" s="7"/>
      <c r="H1127" s="7"/>
      <c r="I1127" s="7"/>
      <c r="J1127" s="7"/>
      <c r="K1127" s="7"/>
      <c r="L1127" s="122"/>
      <c r="M1127" s="7"/>
      <c r="N1127" s="17"/>
      <c r="O1127" s="120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ht="15.6" customHeight="1">
      <c r="A1128" s="17"/>
      <c r="B1128" s="7"/>
      <c r="C1128" s="7"/>
      <c r="D1128" s="17"/>
      <c r="E1128" s="109"/>
      <c r="F1128" s="7"/>
      <c r="G1128" s="7"/>
      <c r="H1128" s="7"/>
      <c r="I1128" s="7"/>
      <c r="J1128" s="7"/>
      <c r="K1128" s="7"/>
      <c r="L1128" s="122"/>
      <c r="M1128" s="7"/>
      <c r="N1128" s="17"/>
      <c r="O1128" s="120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ht="15.6" customHeight="1">
      <c r="A1129" s="17"/>
      <c r="B1129" s="7"/>
      <c r="C1129" s="7"/>
      <c r="D1129" s="17"/>
      <c r="E1129" s="109"/>
      <c r="F1129" s="7"/>
      <c r="G1129" s="7"/>
      <c r="H1129" s="7"/>
      <c r="I1129" s="7"/>
      <c r="J1129" s="7"/>
      <c r="K1129" s="7"/>
      <c r="L1129" s="122"/>
      <c r="M1129" s="7"/>
      <c r="N1129" s="17"/>
      <c r="O1129" s="120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ht="15.6" customHeight="1">
      <c r="A1130" s="17"/>
      <c r="B1130" s="7"/>
      <c r="C1130" s="7"/>
      <c r="D1130" s="17"/>
      <c r="E1130" s="109"/>
      <c r="F1130" s="7"/>
      <c r="G1130" s="7"/>
      <c r="H1130" s="7"/>
      <c r="I1130" s="7"/>
      <c r="J1130" s="7"/>
      <c r="K1130" s="7"/>
      <c r="L1130" s="122"/>
      <c r="M1130" s="7"/>
      <c r="N1130" s="17"/>
      <c r="O1130" s="120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ht="15.6" customHeight="1">
      <c r="A1131" s="17"/>
      <c r="B1131" s="7"/>
      <c r="C1131" s="7"/>
      <c r="D1131" s="17"/>
      <c r="E1131" s="109"/>
      <c r="F1131" s="7"/>
      <c r="G1131" s="7"/>
      <c r="H1131" s="7"/>
      <c r="I1131" s="7"/>
      <c r="J1131" s="7"/>
      <c r="K1131" s="7"/>
      <c r="L1131" s="122"/>
      <c r="M1131" s="7"/>
      <c r="N1131" s="17"/>
      <c r="O1131" s="120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ht="15.6" customHeight="1">
      <c r="A1132" s="17"/>
      <c r="B1132" s="7"/>
      <c r="C1132" s="7"/>
      <c r="D1132" s="17"/>
      <c r="E1132" s="109"/>
      <c r="F1132" s="7"/>
      <c r="G1132" s="7"/>
      <c r="H1132" s="7"/>
      <c r="I1132" s="7"/>
      <c r="J1132" s="7"/>
      <c r="K1132" s="7"/>
      <c r="L1132" s="122"/>
      <c r="M1132" s="7"/>
      <c r="N1132" s="17"/>
      <c r="O1132" s="120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ht="15.6" customHeight="1">
      <c r="A1133" s="17"/>
      <c r="B1133" s="7"/>
      <c r="C1133" s="7"/>
      <c r="D1133" s="17"/>
      <c r="E1133" s="109"/>
      <c r="F1133" s="7"/>
      <c r="G1133" s="7"/>
      <c r="H1133" s="7"/>
      <c r="I1133" s="7"/>
      <c r="J1133" s="7"/>
      <c r="K1133" s="7"/>
      <c r="L1133" s="122"/>
      <c r="M1133" s="7"/>
      <c r="N1133" s="17"/>
      <c r="O1133" s="120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ht="15.6" customHeight="1">
      <c r="A1134" s="17"/>
      <c r="B1134" s="7"/>
      <c r="C1134" s="7"/>
      <c r="D1134" s="17"/>
      <c r="E1134" s="109"/>
      <c r="F1134" s="7"/>
      <c r="G1134" s="7"/>
      <c r="H1134" s="7"/>
      <c r="I1134" s="7"/>
      <c r="J1134" s="7"/>
      <c r="K1134" s="7"/>
      <c r="L1134" s="122"/>
      <c r="M1134" s="7"/>
      <c r="N1134" s="17"/>
      <c r="O1134" s="120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ht="15.6" customHeight="1">
      <c r="A1135" s="17"/>
      <c r="B1135" s="7"/>
      <c r="C1135" s="7"/>
      <c r="D1135" s="17"/>
      <c r="E1135" s="109"/>
      <c r="F1135" s="7"/>
      <c r="G1135" s="7"/>
      <c r="H1135" s="7"/>
      <c r="I1135" s="7"/>
      <c r="J1135" s="7"/>
      <c r="K1135" s="7"/>
      <c r="L1135" s="122"/>
      <c r="M1135" s="7"/>
      <c r="N1135" s="17"/>
      <c r="O1135" s="120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ht="15.6" customHeight="1">
      <c r="A1136" s="17"/>
      <c r="B1136" s="7"/>
      <c r="C1136" s="7"/>
      <c r="D1136" s="17"/>
      <c r="E1136" s="109"/>
      <c r="F1136" s="7"/>
      <c r="G1136" s="7"/>
      <c r="H1136" s="7"/>
      <c r="I1136" s="7"/>
      <c r="J1136" s="7"/>
      <c r="K1136" s="7"/>
      <c r="L1136" s="122"/>
      <c r="M1136" s="7"/>
      <c r="N1136" s="17"/>
      <c r="O1136" s="120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ht="15.6" customHeight="1">
      <c r="A1137" s="17"/>
      <c r="B1137" s="7"/>
      <c r="C1137" s="7"/>
      <c r="D1137" s="17"/>
      <c r="E1137" s="109"/>
      <c r="F1137" s="7"/>
      <c r="G1137" s="7"/>
      <c r="H1137" s="7"/>
      <c r="I1137" s="7"/>
      <c r="J1137" s="7"/>
      <c r="K1137" s="7"/>
      <c r="L1137" s="122"/>
      <c r="M1137" s="7"/>
      <c r="N1137" s="17"/>
      <c r="O1137" s="120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ht="15.6" customHeight="1">
      <c r="A1138" s="17"/>
      <c r="B1138" s="7"/>
      <c r="C1138" s="7"/>
      <c r="D1138" s="17"/>
      <c r="E1138" s="109"/>
      <c r="F1138" s="7"/>
      <c r="G1138" s="7"/>
      <c r="H1138" s="7"/>
      <c r="I1138" s="7"/>
      <c r="J1138" s="7"/>
      <c r="K1138" s="7"/>
      <c r="L1138" s="122"/>
      <c r="M1138" s="7"/>
      <c r="N1138" s="17"/>
      <c r="O1138" s="120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ht="15.6" customHeight="1">
      <c r="A1139" s="17"/>
      <c r="B1139" s="7"/>
      <c r="C1139" s="7"/>
      <c r="D1139" s="17"/>
      <c r="E1139" s="109"/>
      <c r="F1139" s="7"/>
      <c r="G1139" s="7"/>
      <c r="H1139" s="7"/>
      <c r="I1139" s="7"/>
      <c r="J1139" s="7"/>
      <c r="K1139" s="7"/>
      <c r="L1139" s="122"/>
      <c r="M1139" s="7"/>
      <c r="N1139" s="17"/>
      <c r="O1139" s="120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ht="15.6" customHeight="1">
      <c r="A1140" s="17"/>
      <c r="B1140" s="7"/>
      <c r="C1140" s="7"/>
      <c r="D1140" s="17"/>
      <c r="E1140" s="109"/>
      <c r="F1140" s="7"/>
      <c r="G1140" s="7"/>
      <c r="H1140" s="7"/>
      <c r="I1140" s="7"/>
      <c r="J1140" s="7"/>
      <c r="K1140" s="7"/>
      <c r="L1140" s="122"/>
      <c r="M1140" s="7"/>
      <c r="N1140" s="17"/>
      <c r="O1140" s="120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ht="15.6" customHeight="1">
      <c r="A1141" s="17"/>
      <c r="B1141" s="7"/>
      <c r="C1141" s="7"/>
      <c r="D1141" s="17"/>
      <c r="E1141" s="109"/>
      <c r="F1141" s="7"/>
      <c r="G1141" s="7"/>
      <c r="H1141" s="7"/>
      <c r="I1141" s="7"/>
      <c r="J1141" s="7"/>
      <c r="K1141" s="7"/>
      <c r="L1141" s="122"/>
      <c r="M1141" s="7"/>
      <c r="N1141" s="17"/>
      <c r="O1141" s="120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ht="15.6" customHeight="1">
      <c r="A1142" s="17"/>
      <c r="B1142" s="7"/>
      <c r="C1142" s="7"/>
      <c r="D1142" s="17"/>
      <c r="E1142" s="109"/>
      <c r="F1142" s="7"/>
      <c r="G1142" s="7"/>
      <c r="H1142" s="7"/>
      <c r="I1142" s="7"/>
      <c r="J1142" s="7"/>
      <c r="K1142" s="7"/>
      <c r="L1142" s="122"/>
      <c r="M1142" s="7"/>
      <c r="N1142" s="17"/>
      <c r="O1142" s="120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ht="15.6" customHeight="1">
      <c r="A1143" s="17"/>
      <c r="B1143" s="7"/>
      <c r="C1143" s="7"/>
      <c r="D1143" s="17"/>
      <c r="E1143" s="109"/>
      <c r="F1143" s="7"/>
      <c r="G1143" s="7"/>
      <c r="H1143" s="7"/>
      <c r="I1143" s="7"/>
      <c r="J1143" s="7"/>
      <c r="K1143" s="7"/>
      <c r="L1143" s="122"/>
      <c r="M1143" s="7"/>
      <c r="N1143" s="17"/>
      <c r="O1143" s="120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ht="15.6" customHeight="1">
      <c r="A1144" s="17"/>
      <c r="B1144" s="7"/>
      <c r="C1144" s="7"/>
      <c r="D1144" s="17"/>
      <c r="E1144" s="109"/>
      <c r="F1144" s="7"/>
      <c r="G1144" s="7"/>
      <c r="H1144" s="7"/>
      <c r="I1144" s="7"/>
      <c r="J1144" s="7"/>
      <c r="K1144" s="7"/>
      <c r="L1144" s="122"/>
      <c r="M1144" s="7"/>
      <c r="N1144" s="17"/>
      <c r="O1144" s="120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ht="15.6" customHeight="1">
      <c r="A1145" s="17"/>
      <c r="B1145" s="7"/>
      <c r="C1145" s="7"/>
      <c r="D1145" s="17"/>
      <c r="E1145" s="109"/>
      <c r="F1145" s="7"/>
      <c r="G1145" s="7"/>
      <c r="H1145" s="7"/>
      <c r="I1145" s="7"/>
      <c r="J1145" s="7"/>
      <c r="K1145" s="7"/>
      <c r="L1145" s="122"/>
      <c r="M1145" s="7"/>
      <c r="N1145" s="17"/>
      <c r="O1145" s="120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ht="15.6" customHeight="1">
      <c r="A1146" s="17"/>
      <c r="B1146" s="7"/>
      <c r="C1146" s="7"/>
      <c r="D1146" s="17"/>
      <c r="E1146" s="109"/>
      <c r="F1146" s="7"/>
      <c r="G1146" s="7"/>
      <c r="H1146" s="7"/>
      <c r="I1146" s="7"/>
      <c r="J1146" s="7"/>
      <c r="K1146" s="7"/>
      <c r="L1146" s="122"/>
      <c r="M1146" s="7"/>
      <c r="N1146" s="17"/>
      <c r="O1146" s="120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ht="15.6" customHeight="1">
      <c r="A1147" s="17"/>
      <c r="B1147" s="7"/>
      <c r="C1147" s="7"/>
      <c r="D1147" s="17"/>
      <c r="E1147" s="109"/>
      <c r="F1147" s="7"/>
      <c r="G1147" s="7"/>
      <c r="H1147" s="7"/>
      <c r="I1147" s="7"/>
      <c r="J1147" s="7"/>
      <c r="K1147" s="7"/>
      <c r="L1147" s="122"/>
      <c r="M1147" s="7"/>
      <c r="N1147" s="17"/>
      <c r="O1147" s="120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ht="15.6" customHeight="1">
      <c r="A1148" s="17"/>
      <c r="B1148" s="7"/>
      <c r="C1148" s="7"/>
      <c r="D1148" s="17"/>
      <c r="E1148" s="109"/>
      <c r="F1148" s="7"/>
      <c r="G1148" s="7"/>
      <c r="H1148" s="7"/>
      <c r="I1148" s="7"/>
      <c r="J1148" s="7"/>
      <c r="K1148" s="7"/>
      <c r="L1148" s="122"/>
      <c r="M1148" s="7"/>
      <c r="N1148" s="17"/>
      <c r="O1148" s="120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ht="15.6" customHeight="1">
      <c r="A1149" s="17"/>
      <c r="B1149" s="7"/>
      <c r="C1149" s="7"/>
      <c r="D1149" s="17"/>
      <c r="E1149" s="109"/>
      <c r="F1149" s="7"/>
      <c r="G1149" s="7"/>
      <c r="H1149" s="7"/>
      <c r="I1149" s="7"/>
      <c r="J1149" s="7"/>
      <c r="K1149" s="7"/>
      <c r="L1149" s="122"/>
      <c r="M1149" s="7"/>
      <c r="N1149" s="17"/>
      <c r="O1149" s="120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ht="15.6" customHeight="1">
      <c r="A1150" s="17"/>
      <c r="B1150" s="7"/>
      <c r="C1150" s="7"/>
      <c r="D1150" s="17"/>
      <c r="E1150" s="109"/>
      <c r="F1150" s="7"/>
      <c r="G1150" s="7"/>
      <c r="H1150" s="7"/>
      <c r="I1150" s="7"/>
      <c r="J1150" s="7"/>
      <c r="K1150" s="7"/>
      <c r="L1150" s="122"/>
      <c r="M1150" s="7"/>
      <c r="N1150" s="17"/>
      <c r="O1150" s="120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ht="15.6" customHeight="1">
      <c r="A1151" s="17"/>
      <c r="B1151" s="7"/>
      <c r="C1151" s="7"/>
      <c r="D1151" s="17"/>
      <c r="E1151" s="109"/>
      <c r="F1151" s="7"/>
      <c r="G1151" s="7"/>
      <c r="H1151" s="7"/>
      <c r="I1151" s="7"/>
      <c r="J1151" s="7"/>
      <c r="K1151" s="7"/>
      <c r="L1151" s="122"/>
      <c r="M1151" s="7"/>
      <c r="N1151" s="17"/>
      <c r="O1151" s="120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ht="15.6" customHeight="1">
      <c r="A1152" s="17"/>
      <c r="B1152" s="7"/>
      <c r="C1152" s="7"/>
      <c r="D1152" s="17"/>
      <c r="E1152" s="109"/>
      <c r="F1152" s="7"/>
      <c r="G1152" s="7"/>
      <c r="H1152" s="7"/>
      <c r="I1152" s="7"/>
      <c r="J1152" s="7"/>
      <c r="K1152" s="7"/>
      <c r="L1152" s="122"/>
      <c r="M1152" s="7"/>
      <c r="N1152" s="17"/>
      <c r="O1152" s="120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ht="15.6" customHeight="1">
      <c r="A1153" s="17"/>
      <c r="B1153" s="7"/>
      <c r="C1153" s="7"/>
      <c r="D1153" s="17"/>
      <c r="E1153" s="109"/>
      <c r="F1153" s="7"/>
      <c r="G1153" s="7"/>
      <c r="H1153" s="7"/>
      <c r="I1153" s="7"/>
      <c r="J1153" s="7"/>
      <c r="K1153" s="7"/>
      <c r="L1153" s="122"/>
      <c r="M1153" s="7"/>
      <c r="N1153" s="17"/>
      <c r="O1153" s="120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ht="15.6" customHeight="1">
      <c r="A1154" s="17"/>
      <c r="B1154" s="7"/>
      <c r="C1154" s="7"/>
      <c r="D1154" s="17"/>
      <c r="E1154" s="109"/>
      <c r="F1154" s="7"/>
      <c r="G1154" s="7"/>
      <c r="H1154" s="7"/>
      <c r="I1154" s="7"/>
      <c r="J1154" s="7"/>
      <c r="K1154" s="7"/>
      <c r="L1154" s="122"/>
      <c r="M1154" s="7"/>
      <c r="N1154" s="17"/>
      <c r="O1154" s="120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ht="15.6" customHeight="1">
      <c r="A1155" s="17"/>
      <c r="B1155" s="7"/>
      <c r="C1155" s="7"/>
      <c r="D1155" s="17"/>
      <c r="E1155" s="109"/>
      <c r="F1155" s="7"/>
      <c r="G1155" s="7"/>
      <c r="H1155" s="7"/>
      <c r="I1155" s="7"/>
      <c r="J1155" s="7"/>
      <c r="K1155" s="7"/>
      <c r="L1155" s="122"/>
      <c r="M1155" s="7"/>
      <c r="N1155" s="17"/>
      <c r="O1155" s="120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ht="15.6" customHeight="1">
      <c r="A1156" s="17"/>
      <c r="B1156" s="7"/>
      <c r="C1156" s="7"/>
      <c r="D1156" s="17"/>
      <c r="E1156" s="109"/>
      <c r="F1156" s="7"/>
      <c r="G1156" s="7"/>
      <c r="H1156" s="7"/>
      <c r="I1156" s="7"/>
      <c r="J1156" s="7"/>
      <c r="K1156" s="7"/>
      <c r="L1156" s="122"/>
      <c r="M1156" s="7"/>
      <c r="N1156" s="17"/>
      <c r="O1156" s="120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ht="15.6" customHeight="1">
      <c r="A1157" s="17"/>
      <c r="B1157" s="7"/>
      <c r="C1157" s="7"/>
      <c r="D1157" s="17"/>
      <c r="E1157" s="109"/>
      <c r="F1157" s="7"/>
      <c r="G1157" s="7"/>
      <c r="H1157" s="7"/>
      <c r="I1157" s="7"/>
      <c r="J1157" s="7"/>
      <c r="K1157" s="7"/>
      <c r="L1157" s="122"/>
      <c r="M1157" s="7"/>
      <c r="N1157" s="17"/>
      <c r="O1157" s="120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ht="15.6" customHeight="1">
      <c r="A1158" s="17"/>
      <c r="B1158" s="7"/>
      <c r="C1158" s="7"/>
      <c r="D1158" s="17"/>
      <c r="E1158" s="109"/>
      <c r="F1158" s="7"/>
      <c r="G1158" s="7"/>
      <c r="H1158" s="7"/>
      <c r="I1158" s="7"/>
      <c r="J1158" s="7"/>
      <c r="K1158" s="7"/>
      <c r="L1158" s="122"/>
      <c r="M1158" s="7"/>
      <c r="N1158" s="17"/>
      <c r="O1158" s="120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ht="15.6" customHeight="1">
      <c r="A1159" s="17"/>
      <c r="B1159" s="7"/>
      <c r="C1159" s="7"/>
      <c r="D1159" s="17"/>
      <c r="E1159" s="109"/>
      <c r="F1159" s="7"/>
      <c r="G1159" s="7"/>
      <c r="H1159" s="7"/>
      <c r="I1159" s="7"/>
      <c r="J1159" s="7"/>
      <c r="K1159" s="7"/>
      <c r="L1159" s="122"/>
      <c r="M1159" s="7"/>
      <c r="N1159" s="17"/>
      <c r="O1159" s="120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ht="15.6" customHeight="1">
      <c r="A1160" s="17"/>
      <c r="B1160" s="7"/>
      <c r="C1160" s="7"/>
      <c r="D1160" s="17"/>
      <c r="E1160" s="109"/>
      <c r="F1160" s="7"/>
      <c r="G1160" s="7"/>
      <c r="H1160" s="7"/>
      <c r="I1160" s="7"/>
      <c r="J1160" s="7"/>
      <c r="K1160" s="7"/>
      <c r="L1160" s="122"/>
      <c r="M1160" s="7"/>
      <c r="N1160" s="17"/>
      <c r="O1160" s="120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ht="15.6" customHeight="1">
      <c r="A1161" s="17"/>
      <c r="B1161" s="7"/>
      <c r="C1161" s="7"/>
      <c r="D1161" s="17"/>
      <c r="E1161" s="109"/>
      <c r="F1161" s="7"/>
      <c r="G1161" s="7"/>
      <c r="H1161" s="7"/>
      <c r="I1161" s="7"/>
      <c r="J1161" s="7"/>
      <c r="K1161" s="7"/>
      <c r="L1161" s="122"/>
      <c r="M1161" s="7"/>
      <c r="N1161" s="17"/>
      <c r="O1161" s="120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ht="15.6" customHeight="1">
      <c r="A1162" s="17"/>
      <c r="B1162" s="7"/>
      <c r="C1162" s="7"/>
      <c r="D1162" s="17"/>
      <c r="E1162" s="109"/>
      <c r="F1162" s="7"/>
      <c r="G1162" s="7"/>
      <c r="H1162" s="7"/>
      <c r="I1162" s="7"/>
      <c r="J1162" s="7"/>
      <c r="K1162" s="7"/>
      <c r="L1162" s="122"/>
      <c r="M1162" s="7"/>
      <c r="N1162" s="17"/>
      <c r="O1162" s="120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ht="15.6" customHeight="1">
      <c r="A1163" s="17"/>
      <c r="B1163" s="7"/>
      <c r="C1163" s="7"/>
      <c r="D1163" s="17"/>
      <c r="E1163" s="109"/>
      <c r="F1163" s="7"/>
      <c r="G1163" s="7"/>
      <c r="H1163" s="7"/>
      <c r="I1163" s="7"/>
      <c r="J1163" s="7"/>
      <c r="K1163" s="7"/>
      <c r="L1163" s="122"/>
      <c r="M1163" s="7"/>
      <c r="N1163" s="17"/>
      <c r="O1163" s="120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ht="15.6" customHeight="1">
      <c r="A1164" s="17"/>
      <c r="B1164" s="7"/>
      <c r="C1164" s="7"/>
      <c r="D1164" s="17"/>
      <c r="E1164" s="109"/>
      <c r="F1164" s="7"/>
      <c r="G1164" s="7"/>
      <c r="H1164" s="7"/>
      <c r="I1164" s="7"/>
      <c r="J1164" s="7"/>
      <c r="K1164" s="7"/>
      <c r="L1164" s="122"/>
      <c r="M1164" s="7"/>
      <c r="N1164" s="17"/>
      <c r="O1164" s="120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ht="15.6" customHeight="1">
      <c r="A1165" s="17"/>
      <c r="B1165" s="7"/>
      <c r="C1165" s="7"/>
      <c r="D1165" s="17"/>
      <c r="E1165" s="109"/>
      <c r="F1165" s="7"/>
      <c r="G1165" s="7"/>
      <c r="H1165" s="7"/>
      <c r="I1165" s="7"/>
      <c r="J1165" s="7"/>
      <c r="K1165" s="7"/>
      <c r="L1165" s="122"/>
      <c r="M1165" s="7"/>
      <c r="N1165" s="17"/>
      <c r="O1165" s="120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ht="15.6" customHeight="1">
      <c r="A1166" s="17"/>
      <c r="B1166" s="7"/>
      <c r="C1166" s="7"/>
      <c r="D1166" s="17"/>
      <c r="E1166" s="109"/>
      <c r="F1166" s="7"/>
      <c r="G1166" s="7"/>
      <c r="H1166" s="7"/>
      <c r="I1166" s="7"/>
      <c r="J1166" s="7"/>
      <c r="K1166" s="7"/>
      <c r="L1166" s="122"/>
      <c r="M1166" s="7"/>
      <c r="N1166" s="17"/>
      <c r="O1166" s="120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ht="15.6" customHeight="1">
      <c r="A1167" s="17"/>
      <c r="B1167" s="7"/>
      <c r="C1167" s="7"/>
      <c r="D1167" s="17"/>
      <c r="E1167" s="109"/>
      <c r="F1167" s="7"/>
      <c r="G1167" s="7"/>
      <c r="H1167" s="7"/>
      <c r="I1167" s="7"/>
      <c r="J1167" s="7"/>
      <c r="K1167" s="7"/>
      <c r="L1167" s="122"/>
      <c r="M1167" s="7"/>
      <c r="N1167" s="17"/>
      <c r="O1167" s="120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ht="15.6" customHeight="1">
      <c r="A1168" s="17"/>
      <c r="B1168" s="7"/>
      <c r="C1168" s="7"/>
      <c r="D1168" s="17"/>
      <c r="E1168" s="109"/>
      <c r="F1168" s="7"/>
      <c r="G1168" s="7"/>
      <c r="H1168" s="7"/>
      <c r="I1168" s="7"/>
      <c r="J1168" s="7"/>
      <c r="K1168" s="7"/>
      <c r="L1168" s="122"/>
      <c r="M1168" s="7"/>
      <c r="N1168" s="17"/>
      <c r="O1168" s="120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ht="15.6" customHeight="1">
      <c r="A1169" s="17"/>
      <c r="B1169" s="7"/>
      <c r="C1169" s="7"/>
      <c r="D1169" s="17"/>
      <c r="E1169" s="109"/>
      <c r="F1169" s="7"/>
      <c r="G1169" s="7"/>
      <c r="H1169" s="7"/>
      <c r="I1169" s="7"/>
      <c r="J1169" s="7"/>
      <c r="K1169" s="7"/>
      <c r="L1169" s="122"/>
      <c r="M1169" s="7"/>
      <c r="N1169" s="17"/>
      <c r="O1169" s="120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ht="15.6" customHeight="1">
      <c r="A1170" s="17"/>
      <c r="B1170" s="7"/>
      <c r="C1170" s="7"/>
      <c r="D1170" s="17"/>
      <c r="E1170" s="109"/>
      <c r="F1170" s="7"/>
      <c r="G1170" s="7"/>
      <c r="H1170" s="7"/>
      <c r="I1170" s="7"/>
      <c r="J1170" s="7"/>
      <c r="K1170" s="7"/>
      <c r="L1170" s="122"/>
      <c r="M1170" s="7"/>
      <c r="N1170" s="17"/>
      <c r="O1170" s="120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 ht="15.6" customHeight="1">
      <c r="A1171" s="17"/>
      <c r="B1171" s="7"/>
      <c r="C1171" s="7"/>
      <c r="D1171" s="17"/>
      <c r="E1171" s="109"/>
      <c r="F1171" s="7"/>
      <c r="G1171" s="7"/>
      <c r="H1171" s="7"/>
      <c r="I1171" s="7"/>
      <c r="J1171" s="7"/>
      <c r="K1171" s="7"/>
      <c r="L1171" s="122"/>
      <c r="M1171" s="7"/>
      <c r="N1171" s="17"/>
      <c r="O1171" s="120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ht="15.6" customHeight="1">
      <c r="A1172" s="17"/>
      <c r="B1172" s="7"/>
      <c r="C1172" s="7"/>
      <c r="D1172" s="17"/>
      <c r="E1172" s="109"/>
      <c r="F1172" s="7"/>
      <c r="G1172" s="7"/>
      <c r="H1172" s="7"/>
      <c r="I1172" s="7"/>
      <c r="J1172" s="7"/>
      <c r="K1172" s="7"/>
      <c r="L1172" s="122"/>
      <c r="M1172" s="7"/>
      <c r="N1172" s="17"/>
      <c r="O1172" s="120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ht="15.6" customHeight="1">
      <c r="A1173" s="17"/>
      <c r="B1173" s="7"/>
      <c r="C1173" s="7"/>
      <c r="D1173" s="17"/>
      <c r="E1173" s="109"/>
      <c r="F1173" s="7"/>
      <c r="G1173" s="7"/>
      <c r="H1173" s="7"/>
      <c r="I1173" s="7"/>
      <c r="J1173" s="7"/>
      <c r="K1173" s="7"/>
      <c r="L1173" s="122"/>
      <c r="M1173" s="7"/>
      <c r="N1173" s="17"/>
      <c r="O1173" s="120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ht="15.6" customHeight="1">
      <c r="A1174" s="17"/>
      <c r="B1174" s="7"/>
      <c r="C1174" s="7"/>
      <c r="D1174" s="17"/>
      <c r="E1174" s="109"/>
      <c r="F1174" s="7"/>
      <c r="G1174" s="7"/>
      <c r="H1174" s="7"/>
      <c r="I1174" s="7"/>
      <c r="J1174" s="7"/>
      <c r="K1174" s="7"/>
      <c r="L1174" s="122"/>
      <c r="M1174" s="7"/>
      <c r="N1174" s="17"/>
      <c r="O1174" s="120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ht="15.6" customHeight="1">
      <c r="A1175" s="17"/>
      <c r="B1175" s="7"/>
      <c r="C1175" s="7"/>
      <c r="D1175" s="17"/>
      <c r="E1175" s="109"/>
      <c r="F1175" s="7"/>
      <c r="G1175" s="7"/>
      <c r="H1175" s="7"/>
      <c r="I1175" s="7"/>
      <c r="J1175" s="7"/>
      <c r="K1175" s="7"/>
      <c r="L1175" s="122"/>
      <c r="M1175" s="7"/>
      <c r="N1175" s="17"/>
      <c r="O1175" s="120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ht="15.6" customHeight="1">
      <c r="A1176" s="17"/>
      <c r="B1176" s="7"/>
      <c r="C1176" s="7"/>
      <c r="D1176" s="17"/>
      <c r="E1176" s="109"/>
      <c r="F1176" s="7"/>
      <c r="G1176" s="7"/>
      <c r="H1176" s="7"/>
      <c r="I1176" s="7"/>
      <c r="J1176" s="7"/>
      <c r="K1176" s="7"/>
      <c r="L1176" s="122"/>
      <c r="M1176" s="7"/>
      <c r="N1176" s="17"/>
      <c r="O1176" s="120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 ht="15.6" customHeight="1">
      <c r="A1177" s="17"/>
      <c r="B1177" s="7"/>
      <c r="C1177" s="7"/>
      <c r="D1177" s="17"/>
      <c r="E1177" s="109"/>
      <c r="F1177" s="7"/>
      <c r="G1177" s="7"/>
      <c r="H1177" s="7"/>
      <c r="I1177" s="7"/>
      <c r="J1177" s="7"/>
      <c r="K1177" s="7"/>
      <c r="L1177" s="122"/>
      <c r="M1177" s="7"/>
      <c r="N1177" s="17"/>
      <c r="O1177" s="120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ht="15.6" customHeight="1">
      <c r="A1178" s="17"/>
      <c r="B1178" s="7"/>
      <c r="C1178" s="7"/>
      <c r="D1178" s="17"/>
      <c r="E1178" s="109"/>
      <c r="F1178" s="7"/>
      <c r="G1178" s="7"/>
      <c r="H1178" s="7"/>
      <c r="I1178" s="7"/>
      <c r="J1178" s="7"/>
      <c r="K1178" s="7"/>
      <c r="L1178" s="122"/>
      <c r="M1178" s="7"/>
      <c r="N1178" s="17"/>
      <c r="O1178" s="120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ht="15.6" customHeight="1">
      <c r="A1179" s="17"/>
      <c r="B1179" s="7"/>
      <c r="C1179" s="7"/>
      <c r="D1179" s="17"/>
      <c r="E1179" s="109"/>
      <c r="F1179" s="7"/>
      <c r="G1179" s="7"/>
      <c r="H1179" s="7"/>
      <c r="I1179" s="7"/>
      <c r="J1179" s="7"/>
      <c r="K1179" s="7"/>
      <c r="L1179" s="122"/>
      <c r="M1179" s="7"/>
      <c r="N1179" s="17"/>
      <c r="O1179" s="120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ht="15.6" customHeight="1">
      <c r="A1180" s="17"/>
      <c r="B1180" s="7"/>
      <c r="C1180" s="7"/>
      <c r="D1180" s="17"/>
      <c r="E1180" s="109"/>
      <c r="F1180" s="7"/>
      <c r="G1180" s="7"/>
      <c r="H1180" s="7"/>
      <c r="I1180" s="7"/>
      <c r="J1180" s="7"/>
      <c r="K1180" s="7"/>
      <c r="L1180" s="122"/>
      <c r="M1180" s="7"/>
      <c r="N1180" s="17"/>
      <c r="O1180" s="120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ht="15.6" customHeight="1">
      <c r="A1181" s="17"/>
      <c r="B1181" s="7"/>
      <c r="C1181" s="7"/>
      <c r="D1181" s="17"/>
      <c r="E1181" s="109"/>
      <c r="F1181" s="7"/>
      <c r="G1181" s="7"/>
      <c r="H1181" s="7"/>
      <c r="I1181" s="7"/>
      <c r="J1181" s="7"/>
      <c r="K1181" s="7"/>
      <c r="L1181" s="122"/>
      <c r="M1181" s="7"/>
      <c r="N1181" s="17"/>
      <c r="O1181" s="120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ht="15.6" customHeight="1">
      <c r="A1182" s="17"/>
      <c r="B1182" s="7"/>
      <c r="C1182" s="7"/>
      <c r="D1182" s="17"/>
      <c r="E1182" s="109"/>
      <c r="F1182" s="7"/>
      <c r="G1182" s="7"/>
      <c r="H1182" s="7"/>
      <c r="I1182" s="7"/>
      <c r="J1182" s="7"/>
      <c r="K1182" s="7"/>
      <c r="L1182" s="122"/>
      <c r="M1182" s="7"/>
      <c r="N1182" s="17"/>
      <c r="O1182" s="120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 ht="15.6" customHeight="1">
      <c r="A1183" s="17"/>
      <c r="B1183" s="7"/>
      <c r="C1183" s="7"/>
      <c r="D1183" s="17"/>
      <c r="E1183" s="109"/>
      <c r="F1183" s="7"/>
      <c r="G1183" s="7"/>
      <c r="H1183" s="7"/>
      <c r="I1183" s="7"/>
      <c r="J1183" s="7"/>
      <c r="K1183" s="7"/>
      <c r="L1183" s="122"/>
      <c r="M1183" s="7"/>
      <c r="N1183" s="17"/>
      <c r="O1183" s="120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ht="15.6" customHeight="1">
      <c r="A1184" s="17"/>
      <c r="B1184" s="7"/>
      <c r="C1184" s="7"/>
      <c r="D1184" s="17"/>
      <c r="E1184" s="109"/>
      <c r="F1184" s="7"/>
      <c r="G1184" s="7"/>
      <c r="H1184" s="7"/>
      <c r="I1184" s="7"/>
      <c r="J1184" s="7"/>
      <c r="K1184" s="7"/>
      <c r="L1184" s="122"/>
      <c r="M1184" s="7"/>
      <c r="N1184" s="17"/>
      <c r="O1184" s="120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ht="15.6" customHeight="1">
      <c r="A1185" s="17"/>
      <c r="B1185" s="7"/>
      <c r="C1185" s="7"/>
      <c r="D1185" s="17"/>
      <c r="E1185" s="109"/>
      <c r="F1185" s="7"/>
      <c r="G1185" s="7"/>
      <c r="H1185" s="7"/>
      <c r="I1185" s="7"/>
      <c r="J1185" s="7"/>
      <c r="K1185" s="7"/>
      <c r="L1185" s="122"/>
      <c r="M1185" s="7"/>
      <c r="N1185" s="17"/>
      <c r="O1185" s="120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 ht="15.6" customHeight="1">
      <c r="A1186" s="17"/>
      <c r="B1186" s="7"/>
      <c r="C1186" s="7"/>
      <c r="D1186" s="17"/>
      <c r="E1186" s="109"/>
      <c r="F1186" s="7"/>
      <c r="G1186" s="7"/>
      <c r="H1186" s="7"/>
      <c r="I1186" s="7"/>
      <c r="J1186" s="7"/>
      <c r="K1186" s="7"/>
      <c r="L1186" s="122"/>
      <c r="M1186" s="7"/>
      <c r="N1186" s="17"/>
      <c r="O1186" s="120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ht="15.6" customHeight="1">
      <c r="A1187" s="17"/>
      <c r="B1187" s="7"/>
      <c r="C1187" s="7"/>
      <c r="D1187" s="17"/>
      <c r="E1187" s="109"/>
      <c r="F1187" s="7"/>
      <c r="G1187" s="7"/>
      <c r="H1187" s="7"/>
      <c r="I1187" s="7"/>
      <c r="J1187" s="7"/>
      <c r="K1187" s="7"/>
      <c r="L1187" s="122"/>
      <c r="M1187" s="7"/>
      <c r="N1187" s="17"/>
      <c r="O1187" s="120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ht="15.6" customHeight="1">
      <c r="A1188" s="17"/>
      <c r="B1188" s="7"/>
      <c r="C1188" s="7"/>
      <c r="D1188" s="17"/>
      <c r="E1188" s="109"/>
      <c r="F1188" s="7"/>
      <c r="G1188" s="7"/>
      <c r="H1188" s="7"/>
      <c r="I1188" s="7"/>
      <c r="J1188" s="7"/>
      <c r="K1188" s="7"/>
      <c r="L1188" s="122"/>
      <c r="M1188" s="7"/>
      <c r="N1188" s="17"/>
      <c r="O1188" s="120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ht="15.6" customHeight="1">
      <c r="A1189" s="17"/>
      <c r="B1189" s="7"/>
      <c r="C1189" s="7"/>
      <c r="D1189" s="17"/>
      <c r="E1189" s="109"/>
      <c r="F1189" s="7"/>
      <c r="G1189" s="7"/>
      <c r="H1189" s="7"/>
      <c r="I1189" s="7"/>
      <c r="J1189" s="7"/>
      <c r="K1189" s="7"/>
      <c r="L1189" s="122"/>
      <c r="M1189" s="7"/>
      <c r="N1189" s="17"/>
      <c r="O1189" s="120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 ht="15.6" customHeight="1">
      <c r="A1190" s="17"/>
      <c r="B1190" s="7"/>
      <c r="C1190" s="7"/>
      <c r="D1190" s="17"/>
      <c r="E1190" s="109"/>
      <c r="F1190" s="7"/>
      <c r="G1190" s="7"/>
      <c r="H1190" s="7"/>
      <c r="I1190" s="7"/>
      <c r="J1190" s="7"/>
      <c r="K1190" s="7"/>
      <c r="L1190" s="122"/>
      <c r="M1190" s="7"/>
      <c r="N1190" s="17"/>
      <c r="O1190" s="120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 ht="15.6" customHeight="1">
      <c r="A1191" s="17"/>
      <c r="B1191" s="7"/>
      <c r="C1191" s="7"/>
      <c r="D1191" s="17"/>
      <c r="E1191" s="109"/>
      <c r="F1191" s="7"/>
      <c r="G1191" s="7"/>
      <c r="H1191" s="7"/>
      <c r="I1191" s="7"/>
      <c r="J1191" s="7"/>
      <c r="K1191" s="7"/>
      <c r="L1191" s="122"/>
      <c r="M1191" s="7"/>
      <c r="N1191" s="17"/>
      <c r="O1191" s="120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ht="15.6" customHeight="1">
      <c r="A1192" s="17"/>
      <c r="B1192" s="7"/>
      <c r="C1192" s="7"/>
      <c r="D1192" s="17"/>
      <c r="E1192" s="109"/>
      <c r="F1192" s="7"/>
      <c r="G1192" s="7"/>
      <c r="H1192" s="7"/>
      <c r="I1192" s="7"/>
      <c r="J1192" s="7"/>
      <c r="K1192" s="7"/>
      <c r="L1192" s="122"/>
      <c r="M1192" s="7"/>
      <c r="N1192" s="17"/>
      <c r="O1192" s="120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ht="15.6" customHeight="1">
      <c r="A1193" s="17"/>
      <c r="B1193" s="7"/>
      <c r="C1193" s="7"/>
      <c r="D1193" s="17"/>
      <c r="E1193" s="109"/>
      <c r="F1193" s="7"/>
      <c r="G1193" s="7"/>
      <c r="H1193" s="7"/>
      <c r="I1193" s="7"/>
      <c r="J1193" s="7"/>
      <c r="K1193" s="7"/>
      <c r="L1193" s="122"/>
      <c r="M1193" s="7"/>
      <c r="N1193" s="17"/>
      <c r="O1193" s="120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ht="15.6" customHeight="1">
      <c r="A1194" s="17"/>
      <c r="B1194" s="7"/>
      <c r="C1194" s="7"/>
      <c r="D1194" s="17"/>
      <c r="E1194" s="109"/>
      <c r="F1194" s="7"/>
      <c r="G1194" s="7"/>
      <c r="H1194" s="7"/>
      <c r="I1194" s="7"/>
      <c r="J1194" s="7"/>
      <c r="K1194" s="7"/>
      <c r="L1194" s="122"/>
      <c r="M1194" s="7"/>
      <c r="N1194" s="17"/>
      <c r="O1194" s="120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 ht="15.6" customHeight="1">
      <c r="A1195" s="17"/>
      <c r="B1195" s="7"/>
      <c r="C1195" s="7"/>
      <c r="D1195" s="17"/>
      <c r="E1195" s="109"/>
      <c r="F1195" s="7"/>
      <c r="G1195" s="7"/>
      <c r="H1195" s="7"/>
      <c r="I1195" s="7"/>
      <c r="J1195" s="7"/>
      <c r="K1195" s="7"/>
      <c r="L1195" s="122"/>
      <c r="M1195" s="7"/>
      <c r="N1195" s="17"/>
      <c r="O1195" s="120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ht="15.6" customHeight="1">
      <c r="A1196" s="17"/>
      <c r="B1196" s="7"/>
      <c r="C1196" s="7"/>
      <c r="D1196" s="17"/>
      <c r="E1196" s="109"/>
      <c r="F1196" s="7"/>
      <c r="G1196" s="7"/>
      <c r="H1196" s="7"/>
      <c r="I1196" s="7"/>
      <c r="J1196" s="7"/>
      <c r="K1196" s="7"/>
      <c r="L1196" s="122"/>
      <c r="M1196" s="7"/>
      <c r="N1196" s="17"/>
      <c r="O1196" s="120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ht="15.6" customHeight="1">
      <c r="A1197" s="17"/>
      <c r="B1197" s="7"/>
      <c r="C1197" s="7"/>
      <c r="D1197" s="17"/>
      <c r="E1197" s="109"/>
      <c r="F1197" s="7"/>
      <c r="G1197" s="7"/>
      <c r="H1197" s="7"/>
      <c r="I1197" s="7"/>
      <c r="J1197" s="7"/>
      <c r="K1197" s="7"/>
      <c r="L1197" s="122"/>
      <c r="M1197" s="7"/>
      <c r="N1197" s="17"/>
      <c r="O1197" s="120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ht="15.6" customHeight="1">
      <c r="A1198" s="17"/>
      <c r="B1198" s="7"/>
      <c r="C1198" s="7"/>
      <c r="D1198" s="17"/>
      <c r="E1198" s="109"/>
      <c r="F1198" s="7"/>
      <c r="G1198" s="7"/>
      <c r="H1198" s="7"/>
      <c r="I1198" s="7"/>
      <c r="J1198" s="7"/>
      <c r="K1198" s="7"/>
      <c r="L1198" s="122"/>
      <c r="M1198" s="7"/>
      <c r="N1198" s="17"/>
      <c r="O1198" s="120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ht="15.6" customHeight="1">
      <c r="A1199" s="17"/>
      <c r="B1199" s="7"/>
      <c r="C1199" s="7"/>
      <c r="D1199" s="17"/>
      <c r="E1199" s="109"/>
      <c r="F1199" s="7"/>
      <c r="G1199" s="7"/>
      <c r="H1199" s="7"/>
      <c r="I1199" s="7"/>
      <c r="J1199" s="7"/>
      <c r="K1199" s="7"/>
      <c r="L1199" s="122"/>
      <c r="M1199" s="7"/>
      <c r="N1199" s="17"/>
      <c r="O1199" s="120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ht="15.6" customHeight="1">
      <c r="A1200" s="17"/>
      <c r="B1200" s="7"/>
      <c r="C1200" s="7"/>
      <c r="D1200" s="17"/>
      <c r="E1200" s="109"/>
      <c r="F1200" s="7"/>
      <c r="G1200" s="7"/>
      <c r="H1200" s="7"/>
      <c r="I1200" s="7"/>
      <c r="J1200" s="7"/>
      <c r="K1200" s="7"/>
      <c r="L1200" s="122"/>
      <c r="M1200" s="7"/>
      <c r="N1200" s="17"/>
      <c r="O1200" s="120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 ht="15.6" customHeight="1">
      <c r="A1201" s="17"/>
      <c r="B1201" s="7"/>
      <c r="C1201" s="7"/>
      <c r="D1201" s="17"/>
      <c r="E1201" s="109"/>
      <c r="F1201" s="7"/>
      <c r="G1201" s="7"/>
      <c r="H1201" s="7"/>
      <c r="I1201" s="7"/>
      <c r="J1201" s="7"/>
      <c r="K1201" s="7"/>
      <c r="L1201" s="122"/>
      <c r="M1201" s="7"/>
      <c r="N1201" s="17"/>
      <c r="O1201" s="120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 ht="15.6" customHeight="1">
      <c r="A1202" s="17"/>
      <c r="B1202" s="7"/>
      <c r="C1202" s="7"/>
      <c r="D1202" s="17"/>
      <c r="E1202" s="109"/>
      <c r="F1202" s="7"/>
      <c r="G1202" s="7"/>
      <c r="H1202" s="7"/>
      <c r="I1202" s="7"/>
      <c r="J1202" s="7"/>
      <c r="K1202" s="7"/>
      <c r="L1202" s="122"/>
      <c r="M1202" s="7"/>
      <c r="N1202" s="17"/>
      <c r="O1202" s="120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 ht="15.6" customHeight="1">
      <c r="A1203" s="17"/>
      <c r="B1203" s="7"/>
      <c r="C1203" s="7"/>
      <c r="D1203" s="17"/>
      <c r="E1203" s="109"/>
      <c r="F1203" s="7"/>
      <c r="G1203" s="7"/>
      <c r="H1203" s="7"/>
      <c r="I1203" s="7"/>
      <c r="J1203" s="7"/>
      <c r="K1203" s="7"/>
      <c r="L1203" s="122"/>
      <c r="M1203" s="7"/>
      <c r="N1203" s="17"/>
      <c r="O1203" s="120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ht="15.6" customHeight="1">
      <c r="A1204" s="17"/>
      <c r="B1204" s="7"/>
      <c r="C1204" s="7"/>
      <c r="D1204" s="17"/>
      <c r="E1204" s="109"/>
      <c r="F1204" s="7"/>
      <c r="G1204" s="7"/>
      <c r="H1204" s="7"/>
      <c r="I1204" s="7"/>
      <c r="J1204" s="7"/>
      <c r="K1204" s="7"/>
      <c r="L1204" s="122"/>
      <c r="M1204" s="7"/>
      <c r="N1204" s="17"/>
      <c r="O1204" s="120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ht="15.6" customHeight="1">
      <c r="A1205" s="17"/>
      <c r="B1205" s="7"/>
      <c r="C1205" s="7"/>
      <c r="D1205" s="17"/>
      <c r="E1205" s="109"/>
      <c r="F1205" s="7"/>
      <c r="G1205" s="7"/>
      <c r="H1205" s="7"/>
      <c r="I1205" s="7"/>
      <c r="J1205" s="7"/>
      <c r="K1205" s="7"/>
      <c r="L1205" s="122"/>
      <c r="M1205" s="7"/>
      <c r="N1205" s="17"/>
      <c r="O1205" s="120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 ht="15.6" customHeight="1">
      <c r="A1206" s="17"/>
      <c r="B1206" s="7"/>
      <c r="C1206" s="7"/>
      <c r="D1206" s="17"/>
      <c r="E1206" s="109"/>
      <c r="F1206" s="7"/>
      <c r="G1206" s="7"/>
      <c r="H1206" s="7"/>
      <c r="I1206" s="7"/>
      <c r="J1206" s="7"/>
      <c r="K1206" s="7"/>
      <c r="L1206" s="122"/>
      <c r="M1206" s="7"/>
      <c r="N1206" s="17"/>
      <c r="O1206" s="120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ht="15.6" customHeight="1">
      <c r="A1207" s="17"/>
      <c r="B1207" s="7"/>
      <c r="C1207" s="7"/>
      <c r="D1207" s="17"/>
      <c r="E1207" s="109"/>
      <c r="F1207" s="7"/>
      <c r="G1207" s="7"/>
      <c r="H1207" s="7"/>
      <c r="I1207" s="7"/>
      <c r="J1207" s="7"/>
      <c r="K1207" s="7"/>
      <c r="L1207" s="122"/>
      <c r="M1207" s="7"/>
      <c r="N1207" s="17"/>
      <c r="O1207" s="120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ht="15.6" customHeight="1">
      <c r="A1208" s="17"/>
      <c r="B1208" s="7"/>
      <c r="C1208" s="7"/>
      <c r="D1208" s="17"/>
      <c r="E1208" s="109"/>
      <c r="F1208" s="7"/>
      <c r="G1208" s="7"/>
      <c r="H1208" s="7"/>
      <c r="I1208" s="7"/>
      <c r="J1208" s="7"/>
      <c r="K1208" s="7"/>
      <c r="L1208" s="122"/>
      <c r="M1208" s="7"/>
      <c r="N1208" s="17"/>
      <c r="O1208" s="120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ht="15.6" customHeight="1">
      <c r="A1209" s="17"/>
      <c r="B1209" s="7"/>
      <c r="C1209" s="7"/>
      <c r="D1209" s="17"/>
      <c r="E1209" s="109"/>
      <c r="F1209" s="7"/>
      <c r="G1209" s="7"/>
      <c r="H1209" s="7"/>
      <c r="I1209" s="7"/>
      <c r="J1209" s="7"/>
      <c r="K1209" s="7"/>
      <c r="L1209" s="122"/>
      <c r="M1209" s="7"/>
      <c r="N1209" s="17"/>
      <c r="O1209" s="120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ht="15.6" customHeight="1">
      <c r="A1210" s="17"/>
      <c r="B1210" s="7"/>
      <c r="C1210" s="7"/>
      <c r="D1210" s="17"/>
      <c r="E1210" s="109"/>
      <c r="F1210" s="7"/>
      <c r="G1210" s="7"/>
      <c r="H1210" s="7"/>
      <c r="I1210" s="7"/>
      <c r="J1210" s="7"/>
      <c r="K1210" s="7"/>
      <c r="L1210" s="122"/>
      <c r="M1210" s="7"/>
      <c r="N1210" s="17"/>
      <c r="O1210" s="120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 ht="15.6" customHeight="1">
      <c r="A1211" s="17"/>
      <c r="B1211" s="7"/>
      <c r="C1211" s="7"/>
      <c r="D1211" s="17"/>
      <c r="E1211" s="109"/>
      <c r="F1211" s="7"/>
      <c r="G1211" s="7"/>
      <c r="H1211" s="7"/>
      <c r="I1211" s="7"/>
      <c r="J1211" s="7"/>
      <c r="K1211" s="7"/>
      <c r="L1211" s="122"/>
      <c r="M1211" s="7"/>
      <c r="N1211" s="17"/>
      <c r="O1211" s="120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15.6" customHeight="1">
      <c r="A1212" s="17"/>
      <c r="B1212" s="7"/>
      <c r="C1212" s="7"/>
      <c r="D1212" s="17"/>
      <c r="E1212" s="109"/>
      <c r="F1212" s="7"/>
      <c r="G1212" s="7"/>
      <c r="H1212" s="7"/>
      <c r="I1212" s="7"/>
      <c r="J1212" s="7"/>
      <c r="K1212" s="7"/>
      <c r="L1212" s="122"/>
      <c r="M1212" s="7"/>
      <c r="N1212" s="17"/>
      <c r="O1212" s="120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ht="15.6" customHeight="1">
      <c r="A1213" s="17"/>
      <c r="B1213" s="7"/>
      <c r="C1213" s="7"/>
      <c r="D1213" s="17"/>
      <c r="E1213" s="109"/>
      <c r="F1213" s="7"/>
      <c r="G1213" s="7"/>
      <c r="H1213" s="7"/>
      <c r="I1213" s="7"/>
      <c r="J1213" s="7"/>
      <c r="K1213" s="7"/>
      <c r="L1213" s="122"/>
      <c r="M1213" s="7"/>
      <c r="N1213" s="17"/>
      <c r="O1213" s="120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ht="15.6" customHeight="1">
      <c r="A1214" s="17"/>
      <c r="B1214" s="7"/>
      <c r="C1214" s="7"/>
      <c r="D1214" s="17"/>
      <c r="E1214" s="109"/>
      <c r="F1214" s="7"/>
      <c r="G1214" s="7"/>
      <c r="H1214" s="7"/>
      <c r="I1214" s="7"/>
      <c r="J1214" s="7"/>
      <c r="K1214" s="7"/>
      <c r="L1214" s="122"/>
      <c r="M1214" s="7"/>
      <c r="N1214" s="17"/>
      <c r="O1214" s="120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 ht="15.6" customHeight="1">
      <c r="A1215" s="17"/>
      <c r="B1215" s="7"/>
      <c r="C1215" s="7"/>
      <c r="D1215" s="17"/>
      <c r="E1215" s="109"/>
      <c r="F1215" s="7"/>
      <c r="G1215" s="7"/>
      <c r="H1215" s="7"/>
      <c r="I1215" s="7"/>
      <c r="J1215" s="7"/>
      <c r="K1215" s="7"/>
      <c r="L1215" s="122"/>
      <c r="M1215" s="7"/>
      <c r="N1215" s="17"/>
      <c r="O1215" s="120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ht="15.6" customHeight="1">
      <c r="A1216" s="17"/>
      <c r="B1216" s="7"/>
      <c r="C1216" s="7"/>
      <c r="D1216" s="17"/>
      <c r="E1216" s="109"/>
      <c r="F1216" s="7"/>
      <c r="G1216" s="7"/>
      <c r="H1216" s="7"/>
      <c r="I1216" s="7"/>
      <c r="J1216" s="7"/>
      <c r="K1216" s="7"/>
      <c r="L1216" s="122"/>
      <c r="M1216" s="7"/>
      <c r="N1216" s="17"/>
      <c r="O1216" s="120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ht="15.6" customHeight="1">
      <c r="A1217" s="17"/>
      <c r="B1217" s="7"/>
      <c r="C1217" s="7"/>
      <c r="D1217" s="17"/>
      <c r="E1217" s="109"/>
      <c r="F1217" s="7"/>
      <c r="G1217" s="7"/>
      <c r="H1217" s="7"/>
      <c r="I1217" s="7"/>
      <c r="J1217" s="7"/>
      <c r="K1217" s="7"/>
      <c r="L1217" s="122"/>
      <c r="M1217" s="7"/>
      <c r="N1217" s="17"/>
      <c r="O1217" s="120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 ht="15.6" customHeight="1">
      <c r="A1218" s="17"/>
      <c r="B1218" s="7"/>
      <c r="C1218" s="7"/>
      <c r="D1218" s="17"/>
      <c r="E1218" s="109"/>
      <c r="F1218" s="7"/>
      <c r="G1218" s="7"/>
      <c r="H1218" s="7"/>
      <c r="I1218" s="7"/>
      <c r="J1218" s="7"/>
      <c r="K1218" s="7"/>
      <c r="L1218" s="122"/>
      <c r="M1218" s="7"/>
      <c r="N1218" s="17"/>
      <c r="O1218" s="120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ht="15.6" customHeight="1">
      <c r="A1219" s="17"/>
      <c r="B1219" s="7"/>
      <c r="C1219" s="7"/>
      <c r="D1219" s="17"/>
      <c r="E1219" s="109"/>
      <c r="F1219" s="7"/>
      <c r="G1219" s="7"/>
      <c r="H1219" s="7"/>
      <c r="I1219" s="7"/>
      <c r="J1219" s="7"/>
      <c r="K1219" s="7"/>
      <c r="L1219" s="122"/>
      <c r="M1219" s="7"/>
      <c r="N1219" s="17"/>
      <c r="O1219" s="120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ht="15.6" customHeight="1">
      <c r="A1220" s="17"/>
      <c r="B1220" s="7"/>
      <c r="C1220" s="7"/>
      <c r="D1220" s="17"/>
      <c r="E1220" s="109"/>
      <c r="F1220" s="7"/>
      <c r="G1220" s="7"/>
      <c r="H1220" s="7"/>
      <c r="I1220" s="7"/>
      <c r="J1220" s="7"/>
      <c r="K1220" s="7"/>
      <c r="L1220" s="122"/>
      <c r="M1220" s="7"/>
      <c r="N1220" s="17"/>
      <c r="O1220" s="120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 ht="15.6" customHeight="1">
      <c r="A1221" s="17"/>
      <c r="B1221" s="7"/>
      <c r="C1221" s="7"/>
      <c r="D1221" s="17"/>
      <c r="E1221" s="109"/>
      <c r="F1221" s="7"/>
      <c r="G1221" s="7"/>
      <c r="H1221" s="7"/>
      <c r="I1221" s="7"/>
      <c r="J1221" s="7"/>
      <c r="K1221" s="7"/>
      <c r="L1221" s="122"/>
      <c r="M1221" s="7"/>
      <c r="N1221" s="17"/>
      <c r="O1221" s="120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ht="15.6" customHeight="1">
      <c r="A1222" s="17"/>
      <c r="B1222" s="7"/>
      <c r="C1222" s="7"/>
      <c r="D1222" s="17"/>
      <c r="E1222" s="109"/>
      <c r="F1222" s="7"/>
      <c r="G1222" s="7"/>
      <c r="H1222" s="7"/>
      <c r="I1222" s="7"/>
      <c r="J1222" s="7"/>
      <c r="K1222" s="7"/>
      <c r="L1222" s="122"/>
      <c r="M1222" s="7"/>
      <c r="N1222" s="17"/>
      <c r="O1222" s="120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ht="15.6" customHeight="1">
      <c r="A1223" s="17"/>
      <c r="B1223" s="7"/>
      <c r="C1223" s="7"/>
      <c r="D1223" s="17"/>
      <c r="E1223" s="109"/>
      <c r="F1223" s="7"/>
      <c r="G1223" s="7"/>
      <c r="H1223" s="7"/>
      <c r="I1223" s="7"/>
      <c r="J1223" s="7"/>
      <c r="K1223" s="7"/>
      <c r="L1223" s="122"/>
      <c r="M1223" s="7"/>
      <c r="N1223" s="17"/>
      <c r="O1223" s="120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ht="15.6" customHeight="1">
      <c r="A1224" s="17"/>
      <c r="B1224" s="7"/>
      <c r="C1224" s="7"/>
      <c r="D1224" s="17"/>
      <c r="E1224" s="109"/>
      <c r="F1224" s="7"/>
      <c r="G1224" s="7"/>
      <c r="H1224" s="7"/>
      <c r="I1224" s="7"/>
      <c r="J1224" s="7"/>
      <c r="K1224" s="7"/>
      <c r="L1224" s="122"/>
      <c r="M1224" s="7"/>
      <c r="N1224" s="17"/>
      <c r="O1224" s="120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ht="15.6" customHeight="1">
      <c r="A1225" s="17"/>
      <c r="B1225" s="7"/>
      <c r="C1225" s="7"/>
      <c r="D1225" s="17"/>
      <c r="E1225" s="109"/>
      <c r="F1225" s="7"/>
      <c r="G1225" s="7"/>
      <c r="H1225" s="7"/>
      <c r="I1225" s="7"/>
      <c r="J1225" s="7"/>
      <c r="K1225" s="7"/>
      <c r="L1225" s="122"/>
      <c r="M1225" s="7"/>
      <c r="N1225" s="17"/>
      <c r="O1225" s="120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ht="15.6" customHeight="1">
      <c r="A1226" s="17"/>
      <c r="B1226" s="7"/>
      <c r="C1226" s="7"/>
      <c r="D1226" s="17"/>
      <c r="E1226" s="109"/>
      <c r="F1226" s="7"/>
      <c r="G1226" s="7"/>
      <c r="H1226" s="7"/>
      <c r="I1226" s="7"/>
      <c r="J1226" s="7"/>
      <c r="K1226" s="7"/>
      <c r="L1226" s="122"/>
      <c r="M1226" s="7"/>
      <c r="N1226" s="17"/>
      <c r="O1226" s="120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 ht="15.6" customHeight="1">
      <c r="A1227" s="17"/>
      <c r="B1227" s="7"/>
      <c r="C1227" s="7"/>
      <c r="D1227" s="17"/>
      <c r="E1227" s="109"/>
      <c r="F1227" s="7"/>
      <c r="G1227" s="7"/>
      <c r="H1227" s="7"/>
      <c r="I1227" s="7"/>
      <c r="J1227" s="7"/>
      <c r="K1227" s="7"/>
      <c r="L1227" s="122"/>
      <c r="M1227" s="7"/>
      <c r="N1227" s="17"/>
      <c r="O1227" s="120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 ht="15.6" customHeight="1">
      <c r="A1228" s="17"/>
      <c r="B1228" s="7"/>
      <c r="C1228" s="7"/>
      <c r="D1228" s="17"/>
      <c r="E1228" s="109"/>
      <c r="F1228" s="7"/>
      <c r="G1228" s="7"/>
      <c r="H1228" s="7"/>
      <c r="I1228" s="7"/>
      <c r="J1228" s="7"/>
      <c r="K1228" s="7"/>
      <c r="L1228" s="122"/>
      <c r="M1228" s="7"/>
      <c r="N1228" s="17"/>
      <c r="O1228" s="120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ht="15.6" customHeight="1">
      <c r="A1229" s="17"/>
      <c r="B1229" s="7"/>
      <c r="C1229" s="7"/>
      <c r="D1229" s="17"/>
      <c r="E1229" s="109"/>
      <c r="F1229" s="7"/>
      <c r="G1229" s="7"/>
      <c r="H1229" s="7"/>
      <c r="I1229" s="7"/>
      <c r="J1229" s="7"/>
      <c r="K1229" s="7"/>
      <c r="L1229" s="122"/>
      <c r="M1229" s="7"/>
      <c r="N1229" s="17"/>
      <c r="O1229" s="120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ht="15.6" customHeight="1">
      <c r="A1230" s="17"/>
      <c r="B1230" s="7"/>
      <c r="C1230" s="7"/>
      <c r="D1230" s="17"/>
      <c r="E1230" s="109"/>
      <c r="F1230" s="7"/>
      <c r="G1230" s="7"/>
      <c r="H1230" s="7"/>
      <c r="I1230" s="7"/>
      <c r="J1230" s="7"/>
      <c r="K1230" s="7"/>
      <c r="L1230" s="122"/>
      <c r="M1230" s="7"/>
      <c r="N1230" s="17"/>
      <c r="O1230" s="120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ht="15.6" customHeight="1">
      <c r="A1231" s="17"/>
      <c r="B1231" s="7"/>
      <c r="C1231" s="7"/>
      <c r="D1231" s="17"/>
      <c r="E1231" s="109"/>
      <c r="F1231" s="7"/>
      <c r="G1231" s="7"/>
      <c r="H1231" s="7"/>
      <c r="I1231" s="7"/>
      <c r="J1231" s="7"/>
      <c r="K1231" s="7"/>
      <c r="L1231" s="122"/>
      <c r="M1231" s="7"/>
      <c r="N1231" s="17"/>
      <c r="O1231" s="120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ht="15.6" customHeight="1">
      <c r="A1232" s="17"/>
      <c r="B1232" s="7"/>
      <c r="C1232" s="7"/>
      <c r="D1232" s="17"/>
      <c r="E1232" s="109"/>
      <c r="F1232" s="7"/>
      <c r="G1232" s="7"/>
      <c r="H1232" s="7"/>
      <c r="I1232" s="7"/>
      <c r="J1232" s="7"/>
      <c r="K1232" s="7"/>
      <c r="L1232" s="122"/>
      <c r="M1232" s="7"/>
      <c r="N1232" s="17"/>
      <c r="O1232" s="120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ht="15.6" customHeight="1">
      <c r="A1233" s="17"/>
      <c r="B1233" s="7"/>
      <c r="C1233" s="7"/>
      <c r="D1233" s="17"/>
      <c r="E1233" s="109"/>
      <c r="F1233" s="7"/>
      <c r="G1233" s="7"/>
      <c r="H1233" s="7"/>
      <c r="I1233" s="7"/>
      <c r="J1233" s="7"/>
      <c r="K1233" s="7"/>
      <c r="L1233" s="122"/>
      <c r="M1233" s="7"/>
      <c r="N1233" s="17"/>
      <c r="O1233" s="120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ht="15.6" customHeight="1">
      <c r="A1234" s="17"/>
      <c r="B1234" s="7"/>
      <c r="C1234" s="7"/>
      <c r="D1234" s="17"/>
      <c r="E1234" s="109"/>
      <c r="F1234" s="7"/>
      <c r="G1234" s="7"/>
      <c r="H1234" s="7"/>
      <c r="I1234" s="7"/>
      <c r="J1234" s="7"/>
      <c r="K1234" s="7"/>
      <c r="L1234" s="122"/>
      <c r="M1234" s="7"/>
      <c r="N1234" s="17"/>
      <c r="O1234" s="120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ht="15.6" customHeight="1">
      <c r="A1235" s="17"/>
      <c r="B1235" s="7"/>
      <c r="C1235" s="7"/>
      <c r="D1235" s="17"/>
      <c r="E1235" s="109"/>
      <c r="F1235" s="7"/>
      <c r="G1235" s="7"/>
      <c r="H1235" s="7"/>
      <c r="I1235" s="7"/>
      <c r="J1235" s="7"/>
      <c r="K1235" s="7"/>
      <c r="L1235" s="122"/>
      <c r="M1235" s="7"/>
      <c r="N1235" s="17"/>
      <c r="O1235" s="120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ht="15.6" customHeight="1">
      <c r="A1236" s="17"/>
      <c r="B1236" s="7"/>
      <c r="C1236" s="7"/>
      <c r="D1236" s="17"/>
      <c r="E1236" s="109"/>
      <c r="F1236" s="7"/>
      <c r="G1236" s="7"/>
      <c r="H1236" s="7"/>
      <c r="I1236" s="7"/>
      <c r="J1236" s="7"/>
      <c r="K1236" s="7"/>
      <c r="L1236" s="122"/>
      <c r="M1236" s="7"/>
      <c r="N1236" s="17"/>
      <c r="O1236" s="120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ht="15.6" customHeight="1">
      <c r="A1237" s="17"/>
      <c r="B1237" s="7"/>
      <c r="C1237" s="7"/>
      <c r="D1237" s="17"/>
      <c r="E1237" s="109"/>
      <c r="F1237" s="7"/>
      <c r="G1237" s="7"/>
      <c r="H1237" s="7"/>
      <c r="I1237" s="7"/>
      <c r="J1237" s="7"/>
      <c r="K1237" s="7"/>
      <c r="L1237" s="122"/>
      <c r="M1237" s="7"/>
      <c r="N1237" s="17"/>
      <c r="O1237" s="120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ht="15.6" customHeight="1">
      <c r="A1238" s="17"/>
      <c r="B1238" s="7"/>
      <c r="C1238" s="7"/>
      <c r="D1238" s="17"/>
      <c r="E1238" s="109"/>
      <c r="F1238" s="7"/>
      <c r="G1238" s="7"/>
      <c r="H1238" s="7"/>
      <c r="I1238" s="7"/>
      <c r="J1238" s="7"/>
      <c r="K1238" s="7"/>
      <c r="L1238" s="122"/>
      <c r="M1238" s="7"/>
      <c r="N1238" s="17"/>
      <c r="O1238" s="120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ht="15.6" customHeight="1">
      <c r="A1239" s="17"/>
      <c r="B1239" s="7"/>
      <c r="C1239" s="7"/>
      <c r="D1239" s="17"/>
      <c r="E1239" s="109"/>
      <c r="F1239" s="7"/>
      <c r="G1239" s="7"/>
      <c r="H1239" s="7"/>
      <c r="I1239" s="7"/>
      <c r="J1239" s="7"/>
      <c r="K1239" s="7"/>
      <c r="L1239" s="122"/>
      <c r="M1239" s="7"/>
      <c r="N1239" s="17"/>
      <c r="O1239" s="120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ht="15.6" customHeight="1">
      <c r="A1240" s="17"/>
      <c r="B1240" s="7"/>
      <c r="C1240" s="7"/>
      <c r="D1240" s="17"/>
      <c r="E1240" s="109"/>
      <c r="F1240" s="7"/>
      <c r="G1240" s="7"/>
      <c r="H1240" s="7"/>
      <c r="I1240" s="7"/>
      <c r="J1240" s="7"/>
      <c r="K1240" s="7"/>
      <c r="L1240" s="122"/>
      <c r="M1240" s="7"/>
      <c r="N1240" s="17"/>
      <c r="O1240" s="120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ht="15.6" customHeight="1">
      <c r="A1241" s="17"/>
      <c r="B1241" s="7"/>
      <c r="C1241" s="7"/>
      <c r="D1241" s="17"/>
      <c r="E1241" s="109"/>
      <c r="F1241" s="7"/>
      <c r="G1241" s="7"/>
      <c r="H1241" s="7"/>
      <c r="I1241" s="7"/>
      <c r="J1241" s="7"/>
      <c r="K1241" s="7"/>
      <c r="L1241" s="122"/>
      <c r="M1241" s="7"/>
      <c r="N1241" s="17"/>
      <c r="O1241" s="120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ht="15.6" customHeight="1">
      <c r="A1242" s="17"/>
      <c r="B1242" s="7"/>
      <c r="C1242" s="7"/>
      <c r="D1242" s="17"/>
      <c r="E1242" s="109"/>
      <c r="F1242" s="7"/>
      <c r="G1242" s="7"/>
      <c r="H1242" s="7"/>
      <c r="I1242" s="7"/>
      <c r="J1242" s="7"/>
      <c r="K1242" s="7"/>
      <c r="L1242" s="122"/>
      <c r="M1242" s="7"/>
      <c r="N1242" s="17"/>
      <c r="O1242" s="120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ht="15.6" customHeight="1">
      <c r="A1243" s="17"/>
      <c r="B1243" s="7"/>
      <c r="C1243" s="7"/>
      <c r="D1243" s="17"/>
      <c r="E1243" s="109"/>
      <c r="F1243" s="7"/>
      <c r="G1243" s="7"/>
      <c r="H1243" s="7"/>
      <c r="I1243" s="7"/>
      <c r="J1243" s="7"/>
      <c r="K1243" s="7"/>
      <c r="L1243" s="122"/>
      <c r="M1243" s="7"/>
      <c r="N1243" s="17"/>
      <c r="O1243" s="120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ht="15.6" customHeight="1">
      <c r="A1244" s="17"/>
      <c r="B1244" s="7"/>
      <c r="C1244" s="7"/>
      <c r="D1244" s="17"/>
      <c r="E1244" s="109"/>
      <c r="F1244" s="7"/>
      <c r="G1244" s="7"/>
      <c r="H1244" s="7"/>
      <c r="I1244" s="7"/>
      <c r="J1244" s="7"/>
      <c r="K1244" s="7"/>
      <c r="L1244" s="122"/>
      <c r="M1244" s="7"/>
      <c r="N1244" s="17"/>
      <c r="O1244" s="120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ht="15.6" customHeight="1">
      <c r="A1245" s="17"/>
      <c r="B1245" s="7"/>
      <c r="C1245" s="7"/>
      <c r="D1245" s="17"/>
      <c r="E1245" s="109"/>
      <c r="F1245" s="7"/>
      <c r="G1245" s="7"/>
      <c r="H1245" s="7"/>
      <c r="I1245" s="7"/>
      <c r="J1245" s="7"/>
      <c r="K1245" s="7"/>
      <c r="L1245" s="122"/>
      <c r="M1245" s="7"/>
      <c r="N1245" s="17"/>
      <c r="O1245" s="120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ht="15.6" customHeight="1">
      <c r="A1246" s="17"/>
      <c r="B1246" s="7"/>
      <c r="C1246" s="7"/>
      <c r="D1246" s="17"/>
      <c r="E1246" s="109"/>
      <c r="F1246" s="7"/>
      <c r="G1246" s="7"/>
      <c r="H1246" s="7"/>
      <c r="I1246" s="7"/>
      <c r="J1246" s="7"/>
      <c r="K1246" s="7"/>
      <c r="L1246" s="122"/>
      <c r="M1246" s="7"/>
      <c r="N1246" s="17"/>
      <c r="O1246" s="120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ht="15.6" customHeight="1">
      <c r="A1247" s="17"/>
      <c r="B1247" s="7"/>
      <c r="C1247" s="7"/>
      <c r="D1247" s="17"/>
      <c r="E1247" s="109"/>
      <c r="F1247" s="7"/>
      <c r="G1247" s="7"/>
      <c r="H1247" s="7"/>
      <c r="I1247" s="7"/>
      <c r="J1247" s="7"/>
      <c r="K1247" s="7"/>
      <c r="L1247" s="122"/>
      <c r="M1247" s="7"/>
      <c r="N1247" s="17"/>
      <c r="O1247" s="120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ht="15.6" customHeight="1">
      <c r="A1248" s="17"/>
      <c r="B1248" s="7"/>
      <c r="C1248" s="7"/>
      <c r="D1248" s="17"/>
      <c r="E1248" s="109"/>
      <c r="F1248" s="7"/>
      <c r="G1248" s="7"/>
      <c r="H1248" s="7"/>
      <c r="I1248" s="7"/>
      <c r="J1248" s="7"/>
      <c r="K1248" s="7"/>
      <c r="L1248" s="122"/>
      <c r="M1248" s="7"/>
      <c r="N1248" s="17"/>
      <c r="O1248" s="120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ht="15.6" customHeight="1">
      <c r="A1249" s="17"/>
      <c r="B1249" s="7"/>
      <c r="C1249" s="7"/>
      <c r="D1249" s="17"/>
      <c r="E1249" s="109"/>
      <c r="F1249" s="7"/>
      <c r="G1249" s="7"/>
      <c r="H1249" s="7"/>
      <c r="I1249" s="7"/>
      <c r="J1249" s="7"/>
      <c r="K1249" s="7"/>
      <c r="L1249" s="122"/>
      <c r="M1249" s="7"/>
      <c r="N1249" s="17"/>
      <c r="O1249" s="120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ht="15.6" customHeight="1">
      <c r="A1250" s="17"/>
      <c r="B1250" s="7"/>
      <c r="C1250" s="7"/>
      <c r="D1250" s="17"/>
      <c r="E1250" s="109"/>
      <c r="F1250" s="7"/>
      <c r="G1250" s="7"/>
      <c r="H1250" s="7"/>
      <c r="I1250" s="7"/>
      <c r="J1250" s="7"/>
      <c r="K1250" s="7"/>
      <c r="L1250" s="122"/>
      <c r="M1250" s="7"/>
      <c r="N1250" s="17"/>
      <c r="O1250" s="120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ht="15.6" customHeight="1">
      <c r="A1251" s="17"/>
      <c r="B1251" s="7"/>
      <c r="C1251" s="7"/>
      <c r="D1251" s="17"/>
      <c r="E1251" s="109"/>
      <c r="F1251" s="7"/>
      <c r="G1251" s="7"/>
      <c r="H1251" s="7"/>
      <c r="I1251" s="7"/>
      <c r="J1251" s="7"/>
      <c r="K1251" s="7"/>
      <c r="L1251" s="122"/>
      <c r="M1251" s="7"/>
      <c r="N1251" s="17"/>
      <c r="O1251" s="120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ht="15.6" customHeight="1">
      <c r="A1252" s="17"/>
      <c r="B1252" s="7"/>
      <c r="C1252" s="7"/>
      <c r="D1252" s="17"/>
      <c r="E1252" s="109"/>
      <c r="F1252" s="7"/>
      <c r="G1252" s="7"/>
      <c r="H1252" s="7"/>
      <c r="I1252" s="7"/>
      <c r="J1252" s="7"/>
      <c r="K1252" s="7"/>
      <c r="L1252" s="122"/>
      <c r="M1252" s="7"/>
      <c r="N1252" s="17"/>
      <c r="O1252" s="120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ht="15.6" customHeight="1">
      <c r="A1253" s="17"/>
      <c r="B1253" s="7"/>
      <c r="C1253" s="7"/>
      <c r="D1253" s="17"/>
      <c r="E1253" s="109"/>
      <c r="F1253" s="7"/>
      <c r="G1253" s="7"/>
      <c r="H1253" s="7"/>
      <c r="I1253" s="7"/>
      <c r="J1253" s="7"/>
      <c r="K1253" s="7"/>
      <c r="L1253" s="122"/>
      <c r="M1253" s="7"/>
      <c r="N1253" s="17"/>
      <c r="O1253" s="120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ht="15.6" customHeight="1">
      <c r="A1254" s="17"/>
      <c r="B1254" s="7"/>
      <c r="C1254" s="7"/>
      <c r="D1254" s="17"/>
      <c r="E1254" s="109"/>
      <c r="F1254" s="7"/>
      <c r="G1254" s="7"/>
      <c r="H1254" s="7"/>
      <c r="I1254" s="7"/>
      <c r="J1254" s="7"/>
      <c r="K1254" s="7"/>
      <c r="L1254" s="122"/>
      <c r="M1254" s="7"/>
      <c r="N1254" s="17"/>
      <c r="O1254" s="120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ht="15.6" customHeight="1">
      <c r="A1255" s="17"/>
      <c r="B1255" s="7"/>
      <c r="C1255" s="7"/>
      <c r="D1255" s="17"/>
      <c r="E1255" s="109"/>
      <c r="F1255" s="7"/>
      <c r="G1255" s="7"/>
      <c r="H1255" s="7"/>
      <c r="I1255" s="7"/>
      <c r="J1255" s="7"/>
      <c r="K1255" s="7"/>
      <c r="L1255" s="122"/>
      <c r="M1255" s="7"/>
      <c r="N1255" s="17"/>
      <c r="O1255" s="120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ht="15.6" customHeight="1">
      <c r="A1256" s="17"/>
      <c r="B1256" s="7"/>
      <c r="C1256" s="7"/>
      <c r="D1256" s="17"/>
      <c r="E1256" s="109"/>
      <c r="F1256" s="7"/>
      <c r="G1256" s="7"/>
      <c r="H1256" s="7"/>
      <c r="I1256" s="7"/>
      <c r="J1256" s="7"/>
      <c r="K1256" s="7"/>
      <c r="L1256" s="122"/>
      <c r="M1256" s="7"/>
      <c r="N1256" s="17"/>
      <c r="O1256" s="120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ht="15.6" customHeight="1">
      <c r="A1257" s="17"/>
      <c r="B1257" s="7"/>
      <c r="C1257" s="7"/>
      <c r="D1257" s="17"/>
      <c r="E1257" s="109"/>
      <c r="F1257" s="7"/>
      <c r="G1257" s="7"/>
      <c r="H1257" s="7"/>
      <c r="I1257" s="7"/>
      <c r="J1257" s="7"/>
      <c r="K1257" s="7"/>
      <c r="L1257" s="122"/>
      <c r="M1257" s="7"/>
      <c r="N1257" s="17"/>
      <c r="O1257" s="120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ht="15.6" customHeight="1">
      <c r="A1258" s="17"/>
      <c r="B1258" s="7"/>
      <c r="C1258" s="7"/>
      <c r="D1258" s="17"/>
      <c r="E1258" s="109"/>
      <c r="F1258" s="7"/>
      <c r="G1258" s="7"/>
      <c r="H1258" s="7"/>
      <c r="I1258" s="7"/>
      <c r="J1258" s="7"/>
      <c r="K1258" s="7"/>
      <c r="L1258" s="122"/>
      <c r="M1258" s="7"/>
      <c r="N1258" s="17"/>
      <c r="O1258" s="120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ht="15.6" customHeight="1">
      <c r="A1259" s="17"/>
      <c r="B1259" s="7"/>
      <c r="C1259" s="7"/>
      <c r="D1259" s="17"/>
      <c r="E1259" s="109"/>
      <c r="F1259" s="7"/>
      <c r="G1259" s="7"/>
      <c r="H1259" s="7"/>
      <c r="I1259" s="7"/>
      <c r="J1259" s="7"/>
      <c r="K1259" s="7"/>
      <c r="L1259" s="122"/>
      <c r="M1259" s="7"/>
      <c r="N1259" s="17"/>
      <c r="O1259" s="120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ht="15.6" customHeight="1">
      <c r="A1260" s="17"/>
      <c r="B1260" s="7"/>
      <c r="C1260" s="7"/>
      <c r="D1260" s="17"/>
      <c r="E1260" s="109"/>
      <c r="F1260" s="7"/>
      <c r="G1260" s="7"/>
      <c r="H1260" s="7"/>
      <c r="I1260" s="7"/>
      <c r="J1260" s="7"/>
      <c r="K1260" s="7"/>
      <c r="L1260" s="122"/>
      <c r="M1260" s="7"/>
      <c r="N1260" s="17"/>
      <c r="O1260" s="120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ht="15.6" customHeight="1">
      <c r="A1261" s="17"/>
      <c r="B1261" s="7"/>
      <c r="C1261" s="7"/>
      <c r="D1261" s="17"/>
      <c r="E1261" s="109"/>
      <c r="F1261" s="7"/>
      <c r="G1261" s="7"/>
      <c r="H1261" s="7"/>
      <c r="I1261" s="7"/>
      <c r="J1261" s="7"/>
      <c r="K1261" s="7"/>
      <c r="L1261" s="122"/>
      <c r="M1261" s="7"/>
      <c r="N1261" s="17"/>
      <c r="O1261" s="120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ht="15.6" customHeight="1">
      <c r="A1262" s="17"/>
      <c r="B1262" s="7"/>
      <c r="C1262" s="7"/>
      <c r="D1262" s="17"/>
      <c r="E1262" s="109"/>
      <c r="F1262" s="7"/>
      <c r="G1262" s="7"/>
      <c r="H1262" s="7"/>
      <c r="I1262" s="7"/>
      <c r="J1262" s="7"/>
      <c r="K1262" s="7"/>
      <c r="L1262" s="122"/>
      <c r="M1262" s="7"/>
      <c r="N1262" s="17"/>
      <c r="O1262" s="120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ht="15.6" customHeight="1">
      <c r="A1263" s="17"/>
      <c r="B1263" s="7"/>
      <c r="C1263" s="7"/>
      <c r="D1263" s="17"/>
      <c r="E1263" s="109"/>
      <c r="F1263" s="7"/>
      <c r="G1263" s="7"/>
      <c r="H1263" s="7"/>
      <c r="I1263" s="7"/>
      <c r="J1263" s="7"/>
      <c r="K1263" s="7"/>
      <c r="L1263" s="122"/>
      <c r="M1263" s="7"/>
      <c r="N1263" s="17"/>
      <c r="O1263" s="120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ht="15.6" customHeight="1">
      <c r="A1264" s="17"/>
      <c r="B1264" s="7"/>
      <c r="C1264" s="7"/>
      <c r="D1264" s="17"/>
      <c r="E1264" s="109"/>
      <c r="F1264" s="7"/>
      <c r="G1264" s="7"/>
      <c r="H1264" s="7"/>
      <c r="I1264" s="7"/>
      <c r="J1264" s="7"/>
      <c r="K1264" s="7"/>
      <c r="L1264" s="122"/>
      <c r="M1264" s="7"/>
      <c r="N1264" s="17"/>
      <c r="O1264" s="120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ht="15.6" customHeight="1">
      <c r="A1265" s="17"/>
      <c r="B1265" s="7"/>
      <c r="C1265" s="7"/>
      <c r="D1265" s="17"/>
      <c r="E1265" s="109"/>
      <c r="F1265" s="7"/>
      <c r="G1265" s="7"/>
      <c r="H1265" s="7"/>
      <c r="I1265" s="7"/>
      <c r="J1265" s="7"/>
      <c r="K1265" s="7"/>
      <c r="L1265" s="122"/>
      <c r="M1265" s="7"/>
      <c r="N1265" s="17"/>
      <c r="O1265" s="120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ht="15.6" customHeight="1">
      <c r="A1266" s="17"/>
      <c r="B1266" s="7"/>
      <c r="C1266" s="7"/>
      <c r="D1266" s="17"/>
      <c r="E1266" s="109"/>
      <c r="F1266" s="7"/>
      <c r="G1266" s="7"/>
      <c r="H1266" s="7"/>
      <c r="I1266" s="7"/>
      <c r="J1266" s="7"/>
      <c r="K1266" s="7"/>
      <c r="L1266" s="122"/>
      <c r="M1266" s="7"/>
      <c r="N1266" s="17"/>
      <c r="O1266" s="120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ht="15.6" customHeight="1">
      <c r="A1267" s="17"/>
      <c r="B1267" s="7"/>
      <c r="C1267" s="7"/>
      <c r="D1267" s="17"/>
      <c r="E1267" s="109"/>
      <c r="F1267" s="7"/>
      <c r="G1267" s="7"/>
      <c r="H1267" s="7"/>
      <c r="I1267" s="7"/>
      <c r="J1267" s="7"/>
      <c r="K1267" s="7"/>
      <c r="L1267" s="122"/>
      <c r="M1267" s="7"/>
      <c r="N1267" s="17"/>
      <c r="O1267" s="120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ht="15.6" customHeight="1">
      <c r="A1268" s="17"/>
      <c r="B1268" s="7"/>
      <c r="C1268" s="7"/>
      <c r="D1268" s="17"/>
      <c r="E1268" s="109"/>
      <c r="F1268" s="7"/>
      <c r="G1268" s="7"/>
      <c r="H1268" s="7"/>
      <c r="I1268" s="7"/>
      <c r="J1268" s="7"/>
      <c r="K1268" s="7"/>
      <c r="L1268" s="122"/>
      <c r="M1268" s="7"/>
      <c r="N1268" s="17"/>
      <c r="O1268" s="120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ht="15.6" customHeight="1">
      <c r="A1269" s="17"/>
      <c r="B1269" s="7"/>
      <c r="C1269" s="7"/>
      <c r="D1269" s="17"/>
      <c r="E1269" s="109"/>
      <c r="F1269" s="7"/>
      <c r="G1269" s="7"/>
      <c r="H1269" s="7"/>
      <c r="I1269" s="7"/>
      <c r="J1269" s="7"/>
      <c r="K1269" s="7"/>
      <c r="L1269" s="122"/>
      <c r="M1269" s="7"/>
      <c r="N1269" s="17"/>
      <c r="O1269" s="120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ht="15.6" customHeight="1">
      <c r="A1270" s="17"/>
      <c r="B1270" s="7"/>
      <c r="C1270" s="7"/>
      <c r="D1270" s="17"/>
      <c r="E1270" s="109"/>
      <c r="F1270" s="7"/>
      <c r="G1270" s="7"/>
      <c r="H1270" s="7"/>
      <c r="I1270" s="7"/>
      <c r="J1270" s="7"/>
      <c r="K1270" s="7"/>
      <c r="L1270" s="122"/>
      <c r="M1270" s="7"/>
      <c r="N1270" s="17"/>
      <c r="O1270" s="120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ht="15.6" customHeight="1">
      <c r="A1271" s="17"/>
      <c r="B1271" s="7"/>
      <c r="C1271" s="7"/>
      <c r="D1271" s="17"/>
      <c r="E1271" s="109"/>
      <c r="F1271" s="7"/>
      <c r="G1271" s="7"/>
      <c r="H1271" s="7"/>
      <c r="I1271" s="7"/>
      <c r="J1271" s="7"/>
      <c r="K1271" s="7"/>
      <c r="L1271" s="122"/>
      <c r="M1271" s="7"/>
      <c r="N1271" s="17"/>
      <c r="O1271" s="120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ht="15.6" customHeight="1">
      <c r="A1272" s="17"/>
      <c r="B1272" s="7"/>
      <c r="C1272" s="7"/>
      <c r="D1272" s="17"/>
      <c r="E1272" s="109"/>
      <c r="F1272" s="7"/>
      <c r="G1272" s="7"/>
      <c r="H1272" s="7"/>
      <c r="I1272" s="7"/>
      <c r="J1272" s="7"/>
      <c r="K1272" s="7"/>
      <c r="L1272" s="122"/>
      <c r="M1272" s="7"/>
      <c r="N1272" s="17"/>
      <c r="O1272" s="120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ht="15.6" customHeight="1">
      <c r="A1273" s="17"/>
      <c r="B1273" s="7"/>
      <c r="C1273" s="7"/>
      <c r="D1273" s="17"/>
      <c r="E1273" s="109"/>
      <c r="F1273" s="7"/>
      <c r="G1273" s="7"/>
      <c r="H1273" s="7"/>
      <c r="I1273" s="7"/>
      <c r="J1273" s="7"/>
      <c r="K1273" s="7"/>
      <c r="L1273" s="122"/>
      <c r="M1273" s="7"/>
      <c r="N1273" s="17"/>
      <c r="O1273" s="120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ht="15.6" customHeight="1">
      <c r="A1274" s="17"/>
      <c r="B1274" s="7"/>
      <c r="C1274" s="7"/>
      <c r="D1274" s="17"/>
      <c r="E1274" s="109"/>
      <c r="F1274" s="7"/>
      <c r="G1274" s="7"/>
      <c r="H1274" s="7"/>
      <c r="I1274" s="7"/>
      <c r="J1274" s="7"/>
      <c r="K1274" s="7"/>
      <c r="L1274" s="122"/>
      <c r="M1274" s="7"/>
      <c r="N1274" s="17"/>
      <c r="O1274" s="120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ht="15.6" customHeight="1">
      <c r="A1275" s="17"/>
      <c r="B1275" s="7"/>
      <c r="C1275" s="7"/>
      <c r="D1275" s="17"/>
      <c r="E1275" s="109"/>
      <c r="F1275" s="7"/>
      <c r="G1275" s="7"/>
      <c r="H1275" s="7"/>
      <c r="I1275" s="7"/>
      <c r="J1275" s="7"/>
      <c r="K1275" s="7"/>
      <c r="L1275" s="122"/>
      <c r="M1275" s="7"/>
      <c r="N1275" s="17"/>
      <c r="O1275" s="120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ht="15.6" customHeight="1">
      <c r="A1276" s="17"/>
      <c r="B1276" s="7"/>
      <c r="C1276" s="7"/>
      <c r="D1276" s="17"/>
      <c r="E1276" s="109"/>
      <c r="F1276" s="7"/>
      <c r="G1276" s="7"/>
      <c r="H1276" s="7"/>
      <c r="I1276" s="7"/>
      <c r="J1276" s="7"/>
      <c r="K1276" s="7"/>
      <c r="L1276" s="122"/>
      <c r="M1276" s="7"/>
      <c r="N1276" s="17"/>
      <c r="O1276" s="120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ht="15.6" customHeight="1">
      <c r="A1277" s="17"/>
      <c r="B1277" s="7"/>
      <c r="C1277" s="7"/>
      <c r="D1277" s="17"/>
      <c r="E1277" s="109"/>
      <c r="F1277" s="7"/>
      <c r="G1277" s="7"/>
      <c r="H1277" s="7"/>
      <c r="I1277" s="7"/>
      <c r="J1277" s="7"/>
      <c r="K1277" s="7"/>
      <c r="L1277" s="122"/>
      <c r="M1277" s="7"/>
      <c r="N1277" s="17"/>
      <c r="O1277" s="120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ht="15.6" customHeight="1">
      <c r="A1278" s="17"/>
      <c r="B1278" s="7"/>
      <c r="C1278" s="7"/>
      <c r="D1278" s="17"/>
      <c r="E1278" s="109"/>
      <c r="F1278" s="7"/>
      <c r="G1278" s="7"/>
      <c r="H1278" s="7"/>
      <c r="I1278" s="7"/>
      <c r="J1278" s="7"/>
      <c r="K1278" s="7"/>
      <c r="L1278" s="122"/>
      <c r="M1278" s="7"/>
      <c r="N1278" s="17"/>
      <c r="O1278" s="120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ht="15.6" customHeight="1">
      <c r="A1279" s="17"/>
      <c r="B1279" s="7"/>
      <c r="C1279" s="7"/>
      <c r="D1279" s="17"/>
      <c r="E1279" s="109"/>
      <c r="F1279" s="7"/>
      <c r="G1279" s="7"/>
      <c r="H1279" s="7"/>
      <c r="I1279" s="7"/>
      <c r="J1279" s="7"/>
      <c r="K1279" s="7"/>
      <c r="L1279" s="122"/>
      <c r="M1279" s="7"/>
      <c r="N1279" s="17"/>
      <c r="O1279" s="120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ht="15.6" customHeight="1">
      <c r="A1280" s="17"/>
      <c r="B1280" s="7"/>
      <c r="C1280" s="7"/>
      <c r="D1280" s="17"/>
      <c r="E1280" s="109"/>
      <c r="F1280" s="7"/>
      <c r="G1280" s="7"/>
      <c r="H1280" s="7"/>
      <c r="I1280" s="7"/>
      <c r="J1280" s="7"/>
      <c r="K1280" s="7"/>
      <c r="L1280" s="122"/>
      <c r="M1280" s="7"/>
      <c r="N1280" s="17"/>
      <c r="O1280" s="120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15.6" customHeight="1">
      <c r="A1281" s="17"/>
      <c r="B1281" s="7"/>
      <c r="C1281" s="7"/>
      <c r="D1281" s="17"/>
      <c r="E1281" s="109"/>
      <c r="F1281" s="7"/>
      <c r="G1281" s="7"/>
      <c r="H1281" s="7"/>
      <c r="I1281" s="7"/>
      <c r="J1281" s="7"/>
      <c r="K1281" s="7"/>
      <c r="L1281" s="122"/>
      <c r="M1281" s="7"/>
      <c r="N1281" s="17"/>
      <c r="O1281" s="120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ht="15.6" customHeight="1">
      <c r="A1282" s="17"/>
      <c r="B1282" s="7"/>
      <c r="C1282" s="7"/>
      <c r="D1282" s="17"/>
      <c r="E1282" s="109"/>
      <c r="F1282" s="7"/>
      <c r="G1282" s="7"/>
      <c r="H1282" s="7"/>
      <c r="I1282" s="7"/>
      <c r="J1282" s="7"/>
      <c r="K1282" s="7"/>
      <c r="L1282" s="122"/>
      <c r="M1282" s="7"/>
      <c r="N1282" s="17"/>
      <c r="O1282" s="120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ht="15.6" customHeight="1">
      <c r="A1283" s="17"/>
      <c r="B1283" s="7"/>
      <c r="C1283" s="7"/>
      <c r="D1283" s="17"/>
      <c r="E1283" s="109"/>
      <c r="F1283" s="7"/>
      <c r="G1283" s="7"/>
      <c r="H1283" s="7"/>
      <c r="I1283" s="7"/>
      <c r="J1283" s="7"/>
      <c r="K1283" s="7"/>
      <c r="L1283" s="122"/>
      <c r="M1283" s="7"/>
      <c r="N1283" s="17"/>
      <c r="O1283" s="120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ht="15.6" customHeight="1">
      <c r="A1284" s="17"/>
      <c r="B1284" s="7"/>
      <c r="C1284" s="7"/>
      <c r="D1284" s="17"/>
      <c r="E1284" s="109"/>
      <c r="F1284" s="7"/>
      <c r="G1284" s="7"/>
      <c r="H1284" s="7"/>
      <c r="I1284" s="7"/>
      <c r="J1284" s="7"/>
      <c r="K1284" s="7"/>
      <c r="L1284" s="122"/>
      <c r="M1284" s="7"/>
      <c r="N1284" s="17"/>
      <c r="O1284" s="120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ht="15.6" customHeight="1">
      <c r="A1285" s="17"/>
      <c r="B1285" s="7"/>
      <c r="C1285" s="7"/>
      <c r="D1285" s="17"/>
      <c r="E1285" s="109"/>
      <c r="F1285" s="7"/>
      <c r="G1285" s="7"/>
      <c r="H1285" s="7"/>
      <c r="I1285" s="7"/>
      <c r="J1285" s="7"/>
      <c r="K1285" s="7"/>
      <c r="L1285" s="122"/>
      <c r="M1285" s="7"/>
      <c r="N1285" s="17"/>
      <c r="O1285" s="120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ht="15.6" customHeight="1">
      <c r="A1286" s="17"/>
      <c r="B1286" s="7"/>
      <c r="C1286" s="7"/>
      <c r="D1286" s="17"/>
      <c r="E1286" s="109"/>
      <c r="F1286" s="7"/>
      <c r="G1286" s="7"/>
      <c r="H1286" s="7"/>
      <c r="I1286" s="7"/>
      <c r="J1286" s="7"/>
      <c r="K1286" s="7"/>
      <c r="L1286" s="122"/>
      <c r="M1286" s="7"/>
      <c r="N1286" s="17"/>
      <c r="O1286" s="120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ht="15.6" customHeight="1">
      <c r="A1287" s="17"/>
      <c r="B1287" s="7"/>
      <c r="C1287" s="7"/>
      <c r="D1287" s="17"/>
      <c r="E1287" s="109"/>
      <c r="F1287" s="7"/>
      <c r="G1287" s="7"/>
      <c r="H1287" s="7"/>
      <c r="I1287" s="7"/>
      <c r="J1287" s="7"/>
      <c r="K1287" s="7"/>
      <c r="L1287" s="122"/>
      <c r="M1287" s="7"/>
      <c r="N1287" s="17"/>
      <c r="O1287" s="120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ht="15.6" customHeight="1">
      <c r="A1288" s="17"/>
      <c r="B1288" s="7"/>
      <c r="C1288" s="7"/>
      <c r="D1288" s="17"/>
      <c r="E1288" s="109"/>
      <c r="F1288" s="7"/>
      <c r="G1288" s="7"/>
      <c r="H1288" s="7"/>
      <c r="I1288" s="7"/>
      <c r="J1288" s="7"/>
      <c r="K1288" s="7"/>
      <c r="L1288" s="122"/>
      <c r="M1288" s="7"/>
      <c r="N1288" s="17"/>
      <c r="O1288" s="120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ht="15.6" customHeight="1">
      <c r="A1289" s="17"/>
      <c r="B1289" s="7"/>
      <c r="C1289" s="7"/>
      <c r="D1289" s="17"/>
      <c r="E1289" s="109"/>
      <c r="F1289" s="7"/>
      <c r="G1289" s="7"/>
      <c r="H1289" s="7"/>
      <c r="I1289" s="7"/>
      <c r="J1289" s="7"/>
      <c r="K1289" s="7"/>
      <c r="L1289" s="122"/>
      <c r="M1289" s="7"/>
      <c r="N1289" s="17"/>
      <c r="O1289" s="120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ht="15.6" customHeight="1">
      <c r="A1290" s="17"/>
      <c r="B1290" s="7"/>
      <c r="C1290" s="7"/>
      <c r="D1290" s="17"/>
      <c r="E1290" s="109"/>
      <c r="F1290" s="7"/>
      <c r="G1290" s="7"/>
      <c r="H1290" s="7"/>
      <c r="I1290" s="7"/>
      <c r="J1290" s="7"/>
      <c r="K1290" s="7"/>
      <c r="L1290" s="122"/>
      <c r="M1290" s="7"/>
      <c r="N1290" s="17"/>
      <c r="O1290" s="120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ht="15.6" customHeight="1">
      <c r="A1291" s="17"/>
      <c r="B1291" s="7"/>
      <c r="C1291" s="7"/>
      <c r="D1291" s="17"/>
      <c r="E1291" s="109"/>
      <c r="F1291" s="7"/>
      <c r="G1291" s="7"/>
      <c r="H1291" s="7"/>
      <c r="I1291" s="7"/>
      <c r="J1291" s="7"/>
      <c r="K1291" s="7"/>
      <c r="L1291" s="122"/>
      <c r="M1291" s="7"/>
      <c r="N1291" s="17"/>
      <c r="O1291" s="120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ht="15.6" customHeight="1">
      <c r="A1292" s="17"/>
      <c r="B1292" s="7"/>
      <c r="C1292" s="7"/>
      <c r="D1292" s="17"/>
      <c r="E1292" s="109"/>
      <c r="F1292" s="7"/>
      <c r="G1292" s="7"/>
      <c r="H1292" s="7"/>
      <c r="I1292" s="7"/>
      <c r="J1292" s="7"/>
      <c r="K1292" s="7"/>
      <c r="L1292" s="122"/>
      <c r="M1292" s="7"/>
      <c r="N1292" s="17"/>
      <c r="O1292" s="120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ht="15.6" customHeight="1">
      <c r="A1293" s="17"/>
      <c r="B1293" s="7"/>
      <c r="C1293" s="7"/>
      <c r="D1293" s="17"/>
      <c r="E1293" s="109"/>
      <c r="F1293" s="7"/>
      <c r="G1293" s="7"/>
      <c r="H1293" s="7"/>
      <c r="I1293" s="7"/>
      <c r="J1293" s="7"/>
      <c r="K1293" s="7"/>
      <c r="L1293" s="122"/>
      <c r="M1293" s="7"/>
      <c r="N1293" s="17"/>
      <c r="O1293" s="120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ht="15.6" customHeight="1">
      <c r="A1294" s="17"/>
      <c r="B1294" s="7"/>
      <c r="C1294" s="7"/>
      <c r="D1294" s="17"/>
      <c r="E1294" s="109"/>
      <c r="F1294" s="7"/>
      <c r="G1294" s="7"/>
      <c r="H1294" s="7"/>
      <c r="I1294" s="7"/>
      <c r="J1294" s="7"/>
      <c r="K1294" s="7"/>
      <c r="L1294" s="122"/>
      <c r="M1294" s="7"/>
      <c r="N1294" s="17"/>
      <c r="O1294" s="120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 ht="15.6" customHeight="1">
      <c r="A1295" s="17"/>
      <c r="B1295" s="7"/>
      <c r="C1295" s="7"/>
      <c r="D1295" s="17"/>
      <c r="E1295" s="109"/>
      <c r="F1295" s="7"/>
      <c r="G1295" s="7"/>
      <c r="H1295" s="7"/>
      <c r="I1295" s="7"/>
      <c r="J1295" s="7"/>
      <c r="K1295" s="7"/>
      <c r="L1295" s="122"/>
      <c r="M1295" s="7"/>
      <c r="N1295" s="17"/>
      <c r="O1295" s="120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ht="15.6" customHeight="1">
      <c r="A1296" s="17"/>
      <c r="B1296" s="7"/>
      <c r="C1296" s="7"/>
      <c r="D1296" s="17"/>
      <c r="E1296" s="109"/>
      <c r="F1296" s="7"/>
      <c r="G1296" s="7"/>
      <c r="H1296" s="7"/>
      <c r="I1296" s="7"/>
      <c r="J1296" s="7"/>
      <c r="K1296" s="7"/>
      <c r="L1296" s="122"/>
      <c r="M1296" s="7"/>
      <c r="N1296" s="17"/>
      <c r="O1296" s="120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ht="15.6" customHeight="1">
      <c r="A1297" s="17"/>
      <c r="B1297" s="7"/>
      <c r="C1297" s="7"/>
      <c r="D1297" s="17"/>
      <c r="E1297" s="109"/>
      <c r="F1297" s="7"/>
      <c r="G1297" s="7"/>
      <c r="H1297" s="7"/>
      <c r="I1297" s="7"/>
      <c r="J1297" s="7"/>
      <c r="K1297" s="7"/>
      <c r="L1297" s="122"/>
      <c r="M1297" s="7"/>
      <c r="N1297" s="17"/>
      <c r="O1297" s="120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ht="15.6" customHeight="1">
      <c r="A1298" s="17"/>
      <c r="B1298" s="7"/>
      <c r="C1298" s="7"/>
      <c r="D1298" s="17"/>
      <c r="E1298" s="109"/>
      <c r="F1298" s="7"/>
      <c r="G1298" s="7"/>
      <c r="H1298" s="7"/>
      <c r="I1298" s="7"/>
      <c r="J1298" s="7"/>
      <c r="K1298" s="7"/>
      <c r="L1298" s="122"/>
      <c r="M1298" s="7"/>
      <c r="N1298" s="17"/>
      <c r="O1298" s="120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ht="15.6" customHeight="1">
      <c r="A1299" s="17"/>
      <c r="B1299" s="7"/>
      <c r="C1299" s="7"/>
      <c r="D1299" s="17"/>
      <c r="E1299" s="109"/>
      <c r="F1299" s="7"/>
      <c r="G1299" s="7"/>
      <c r="H1299" s="7"/>
      <c r="I1299" s="7"/>
      <c r="J1299" s="7"/>
      <c r="K1299" s="7"/>
      <c r="L1299" s="122"/>
      <c r="M1299" s="7"/>
      <c r="N1299" s="17"/>
      <c r="O1299" s="120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ht="15.6" customHeight="1">
      <c r="A1300" s="17"/>
      <c r="B1300" s="7"/>
      <c r="C1300" s="7"/>
      <c r="D1300" s="17"/>
      <c r="E1300" s="109"/>
      <c r="F1300" s="7"/>
      <c r="G1300" s="7"/>
      <c r="H1300" s="7"/>
      <c r="I1300" s="7"/>
      <c r="J1300" s="7"/>
      <c r="K1300" s="7"/>
      <c r="L1300" s="122"/>
      <c r="M1300" s="7"/>
      <c r="N1300" s="17"/>
      <c r="O1300" s="120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ht="15.6" customHeight="1">
      <c r="A1301" s="17"/>
      <c r="B1301" s="7"/>
      <c r="C1301" s="7"/>
      <c r="D1301" s="17"/>
      <c r="E1301" s="109"/>
      <c r="F1301" s="7"/>
      <c r="G1301" s="7"/>
      <c r="H1301" s="7"/>
      <c r="I1301" s="7"/>
      <c r="J1301" s="7"/>
      <c r="K1301" s="7"/>
      <c r="L1301" s="122"/>
      <c r="M1301" s="7"/>
      <c r="N1301" s="17"/>
      <c r="O1301" s="120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ht="15.6" customHeight="1">
      <c r="A1302" s="17"/>
      <c r="B1302" s="7"/>
      <c r="C1302" s="7"/>
      <c r="D1302" s="17"/>
      <c r="E1302" s="109"/>
      <c r="F1302" s="7"/>
      <c r="G1302" s="7"/>
      <c r="H1302" s="7"/>
      <c r="I1302" s="7"/>
      <c r="J1302" s="7"/>
      <c r="K1302" s="7"/>
      <c r="L1302" s="122"/>
      <c r="M1302" s="7"/>
      <c r="N1302" s="17"/>
      <c r="O1302" s="120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 ht="15.6" customHeight="1">
      <c r="A1303" s="17"/>
      <c r="B1303" s="7"/>
      <c r="C1303" s="7"/>
      <c r="D1303" s="17"/>
      <c r="E1303" s="109"/>
      <c r="F1303" s="7"/>
      <c r="G1303" s="7"/>
      <c r="H1303" s="7"/>
      <c r="I1303" s="7"/>
      <c r="J1303" s="7"/>
      <c r="K1303" s="7"/>
      <c r="L1303" s="122"/>
      <c r="M1303" s="7"/>
      <c r="N1303" s="17"/>
      <c r="O1303" s="120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ht="15.6" customHeight="1">
      <c r="A1304" s="17"/>
      <c r="B1304" s="7"/>
      <c r="C1304" s="7"/>
      <c r="D1304" s="17"/>
      <c r="E1304" s="109"/>
      <c r="F1304" s="7"/>
      <c r="G1304" s="7"/>
      <c r="H1304" s="7"/>
      <c r="I1304" s="7"/>
      <c r="J1304" s="7"/>
      <c r="K1304" s="7"/>
      <c r="L1304" s="122"/>
      <c r="M1304" s="7"/>
      <c r="N1304" s="17"/>
      <c r="O1304" s="120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ht="15.6" customHeight="1">
      <c r="A1305" s="17"/>
      <c r="B1305" s="7"/>
      <c r="C1305" s="7"/>
      <c r="D1305" s="17"/>
      <c r="E1305" s="109"/>
      <c r="F1305" s="7"/>
      <c r="G1305" s="7"/>
      <c r="H1305" s="7"/>
      <c r="I1305" s="7"/>
      <c r="J1305" s="7"/>
      <c r="K1305" s="7"/>
      <c r="L1305" s="122"/>
      <c r="M1305" s="7"/>
      <c r="N1305" s="17"/>
      <c r="O1305" s="120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ht="15.6" customHeight="1">
      <c r="A1306" s="17"/>
      <c r="B1306" s="7"/>
      <c r="C1306" s="7"/>
      <c r="D1306" s="17"/>
      <c r="E1306" s="109"/>
      <c r="F1306" s="7"/>
      <c r="G1306" s="7"/>
      <c r="H1306" s="7"/>
      <c r="I1306" s="7"/>
      <c r="J1306" s="7"/>
      <c r="K1306" s="7"/>
      <c r="L1306" s="122"/>
      <c r="M1306" s="7"/>
      <c r="N1306" s="17"/>
      <c r="O1306" s="120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ht="15.6" customHeight="1">
      <c r="A1307" s="17"/>
      <c r="B1307" s="7"/>
      <c r="C1307" s="7"/>
      <c r="D1307" s="17"/>
      <c r="E1307" s="109"/>
      <c r="F1307" s="7"/>
      <c r="G1307" s="7"/>
      <c r="H1307" s="7"/>
      <c r="I1307" s="7"/>
      <c r="J1307" s="7"/>
      <c r="K1307" s="7"/>
      <c r="L1307" s="122"/>
      <c r="M1307" s="7"/>
      <c r="N1307" s="17"/>
      <c r="O1307" s="120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ht="15.6" customHeight="1">
      <c r="A1308" s="17"/>
      <c r="B1308" s="7"/>
      <c r="C1308" s="7"/>
      <c r="D1308" s="17"/>
      <c r="E1308" s="109"/>
      <c r="F1308" s="7"/>
      <c r="G1308" s="7"/>
      <c r="H1308" s="7"/>
      <c r="I1308" s="7"/>
      <c r="J1308" s="7"/>
      <c r="K1308" s="7"/>
      <c r="L1308" s="122"/>
      <c r="M1308" s="7"/>
      <c r="N1308" s="17"/>
      <c r="O1308" s="120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ht="15.6" customHeight="1">
      <c r="A1309" s="17"/>
      <c r="B1309" s="7"/>
      <c r="C1309" s="7"/>
      <c r="D1309" s="17"/>
      <c r="E1309" s="109"/>
      <c r="F1309" s="7"/>
      <c r="G1309" s="7"/>
      <c r="H1309" s="7"/>
      <c r="I1309" s="7"/>
      <c r="J1309" s="7"/>
      <c r="K1309" s="7"/>
      <c r="L1309" s="122"/>
      <c r="M1309" s="7"/>
      <c r="N1309" s="17"/>
      <c r="O1309" s="120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ht="15.6" customHeight="1">
      <c r="A1310" s="17"/>
      <c r="B1310" s="7"/>
      <c r="C1310" s="7"/>
      <c r="D1310" s="17"/>
      <c r="E1310" s="109"/>
      <c r="F1310" s="7"/>
      <c r="G1310" s="7"/>
      <c r="H1310" s="7"/>
      <c r="I1310" s="7"/>
      <c r="J1310" s="7"/>
      <c r="K1310" s="7"/>
      <c r="L1310" s="122"/>
      <c r="M1310" s="7"/>
      <c r="N1310" s="17"/>
      <c r="O1310" s="120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15.6" customHeight="1">
      <c r="A1311" s="17"/>
      <c r="B1311" s="7"/>
      <c r="C1311" s="7"/>
      <c r="D1311" s="17"/>
      <c r="E1311" s="109"/>
      <c r="F1311" s="7"/>
      <c r="G1311" s="7"/>
      <c r="H1311" s="7"/>
      <c r="I1311" s="7"/>
      <c r="J1311" s="7"/>
      <c r="K1311" s="7"/>
      <c r="L1311" s="122"/>
      <c r="M1311" s="7"/>
      <c r="N1311" s="17"/>
      <c r="O1311" s="120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ht="15.6" customHeight="1">
      <c r="A1312" s="17"/>
      <c r="B1312" s="7"/>
      <c r="C1312" s="7"/>
      <c r="D1312" s="17"/>
      <c r="E1312" s="109"/>
      <c r="F1312" s="7"/>
      <c r="G1312" s="7"/>
      <c r="H1312" s="7"/>
      <c r="I1312" s="7"/>
      <c r="J1312" s="7"/>
      <c r="K1312" s="7"/>
      <c r="L1312" s="122"/>
      <c r="M1312" s="7"/>
      <c r="N1312" s="17"/>
      <c r="O1312" s="120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ht="15.6" customHeight="1">
      <c r="A1313" s="17"/>
      <c r="B1313" s="7"/>
      <c r="C1313" s="7"/>
      <c r="D1313" s="17"/>
      <c r="E1313" s="109"/>
      <c r="F1313" s="7"/>
      <c r="G1313" s="7"/>
      <c r="H1313" s="7"/>
      <c r="I1313" s="7"/>
      <c r="J1313" s="7"/>
      <c r="K1313" s="7"/>
      <c r="L1313" s="122"/>
      <c r="M1313" s="7"/>
      <c r="N1313" s="17"/>
      <c r="O1313" s="120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ht="15.6" customHeight="1">
      <c r="A1314" s="17"/>
      <c r="B1314" s="7"/>
      <c r="C1314" s="7"/>
      <c r="D1314" s="17"/>
      <c r="E1314" s="109"/>
      <c r="F1314" s="7"/>
      <c r="G1314" s="7"/>
      <c r="H1314" s="7"/>
      <c r="I1314" s="7"/>
      <c r="J1314" s="7"/>
      <c r="K1314" s="7"/>
      <c r="L1314" s="122"/>
      <c r="M1314" s="7"/>
      <c r="N1314" s="17"/>
      <c r="O1314" s="120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ht="15.6" customHeight="1">
      <c r="A1315" s="17"/>
      <c r="B1315" s="7"/>
      <c r="C1315" s="7"/>
      <c r="D1315" s="17"/>
      <c r="E1315" s="109"/>
      <c r="F1315" s="7"/>
      <c r="G1315" s="7"/>
      <c r="H1315" s="7"/>
      <c r="I1315" s="7"/>
      <c r="J1315" s="7"/>
      <c r="K1315" s="7"/>
      <c r="L1315" s="122"/>
      <c r="M1315" s="7"/>
      <c r="N1315" s="17"/>
      <c r="O1315" s="120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ht="15.6" customHeight="1">
      <c r="A1316" s="17"/>
      <c r="B1316" s="7"/>
      <c r="C1316" s="7"/>
      <c r="D1316" s="17"/>
      <c r="E1316" s="109"/>
      <c r="F1316" s="7"/>
      <c r="G1316" s="7"/>
      <c r="H1316" s="7"/>
      <c r="I1316" s="7"/>
      <c r="J1316" s="7"/>
      <c r="K1316" s="7"/>
      <c r="L1316" s="122"/>
      <c r="M1316" s="7"/>
      <c r="N1316" s="17"/>
      <c r="O1316" s="120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ht="15.6" customHeight="1">
      <c r="A1317" s="17"/>
      <c r="B1317" s="7"/>
      <c r="C1317" s="7"/>
      <c r="D1317" s="17"/>
      <c r="E1317" s="109"/>
      <c r="F1317" s="7"/>
      <c r="G1317" s="7"/>
      <c r="H1317" s="7"/>
      <c r="I1317" s="7"/>
      <c r="J1317" s="7"/>
      <c r="K1317" s="7"/>
      <c r="L1317" s="122"/>
      <c r="M1317" s="7"/>
      <c r="N1317" s="17"/>
      <c r="O1317" s="120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ht="15.6" customHeight="1">
      <c r="A1318" s="17"/>
      <c r="B1318" s="7"/>
      <c r="C1318" s="7"/>
      <c r="D1318" s="17"/>
      <c r="E1318" s="109"/>
      <c r="F1318" s="7"/>
      <c r="G1318" s="7"/>
      <c r="H1318" s="7"/>
      <c r="I1318" s="7"/>
      <c r="J1318" s="7"/>
      <c r="K1318" s="7"/>
      <c r="L1318" s="122"/>
      <c r="M1318" s="7"/>
      <c r="N1318" s="17"/>
      <c r="O1318" s="120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ht="15.6" customHeight="1">
      <c r="A1319" s="17"/>
      <c r="B1319" s="7"/>
      <c r="C1319" s="7"/>
      <c r="D1319" s="17"/>
      <c r="E1319" s="109"/>
      <c r="F1319" s="7"/>
      <c r="G1319" s="7"/>
      <c r="H1319" s="7"/>
      <c r="I1319" s="7"/>
      <c r="J1319" s="7"/>
      <c r="K1319" s="7"/>
      <c r="L1319" s="122"/>
      <c r="M1319" s="7"/>
      <c r="N1319" s="17"/>
      <c r="O1319" s="120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ht="15.6" customHeight="1">
      <c r="A1320" s="17"/>
      <c r="B1320" s="7"/>
      <c r="C1320" s="7"/>
      <c r="D1320" s="17"/>
      <c r="E1320" s="109"/>
      <c r="F1320" s="7"/>
      <c r="G1320" s="7"/>
      <c r="H1320" s="7"/>
      <c r="I1320" s="7"/>
      <c r="J1320" s="7"/>
      <c r="K1320" s="7"/>
      <c r="L1320" s="122"/>
      <c r="M1320" s="7"/>
      <c r="N1320" s="17"/>
      <c r="O1320" s="120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ht="15.6" customHeight="1">
      <c r="A1321" s="17"/>
      <c r="B1321" s="7"/>
      <c r="C1321" s="7"/>
      <c r="D1321" s="17"/>
      <c r="E1321" s="109"/>
      <c r="F1321" s="7"/>
      <c r="G1321" s="7"/>
      <c r="H1321" s="7"/>
      <c r="I1321" s="7"/>
      <c r="J1321" s="7"/>
      <c r="K1321" s="7"/>
      <c r="L1321" s="122"/>
      <c r="M1321" s="7"/>
      <c r="N1321" s="17"/>
      <c r="O1321" s="120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ht="15.6" customHeight="1">
      <c r="A1322" s="17"/>
      <c r="B1322" s="7"/>
      <c r="C1322" s="7"/>
      <c r="D1322" s="17"/>
      <c r="E1322" s="109"/>
      <c r="F1322" s="7"/>
      <c r="G1322" s="7"/>
      <c r="H1322" s="7"/>
      <c r="I1322" s="7"/>
      <c r="J1322" s="7"/>
      <c r="K1322" s="7"/>
      <c r="L1322" s="122"/>
      <c r="M1322" s="7"/>
      <c r="N1322" s="17"/>
      <c r="O1322" s="120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ht="15.6" customHeight="1">
      <c r="A1323" s="17"/>
      <c r="B1323" s="7"/>
      <c r="C1323" s="7"/>
      <c r="D1323" s="17"/>
      <c r="E1323" s="109"/>
      <c r="F1323" s="7"/>
      <c r="G1323" s="7"/>
      <c r="H1323" s="7"/>
      <c r="I1323" s="7"/>
      <c r="J1323" s="7"/>
      <c r="K1323" s="7"/>
      <c r="L1323" s="122"/>
      <c r="M1323" s="7"/>
      <c r="N1323" s="17"/>
      <c r="O1323" s="120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ht="15.6" customHeight="1">
      <c r="A1324" s="17"/>
      <c r="B1324" s="7"/>
      <c r="C1324" s="7"/>
      <c r="D1324" s="17"/>
      <c r="E1324" s="109"/>
      <c r="F1324" s="7"/>
      <c r="G1324" s="7"/>
      <c r="H1324" s="7"/>
      <c r="I1324" s="7"/>
      <c r="J1324" s="7"/>
      <c r="K1324" s="7"/>
      <c r="L1324" s="122"/>
      <c r="M1324" s="7"/>
      <c r="N1324" s="17"/>
      <c r="O1324" s="120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 ht="15.6" customHeight="1">
      <c r="A1325" s="17"/>
      <c r="B1325" s="7"/>
      <c r="C1325" s="7"/>
      <c r="D1325" s="17"/>
      <c r="E1325" s="109"/>
      <c r="F1325" s="7"/>
      <c r="G1325" s="7"/>
      <c r="H1325" s="7"/>
      <c r="I1325" s="7"/>
      <c r="J1325" s="7"/>
      <c r="K1325" s="7"/>
      <c r="L1325" s="122"/>
      <c r="M1325" s="7"/>
      <c r="N1325" s="17"/>
      <c r="O1325" s="120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ht="15.6" customHeight="1">
      <c r="A1326" s="17"/>
      <c r="B1326" s="7"/>
      <c r="C1326" s="7"/>
      <c r="D1326" s="17"/>
      <c r="E1326" s="109"/>
      <c r="F1326" s="7"/>
      <c r="G1326" s="7"/>
      <c r="H1326" s="7"/>
      <c r="I1326" s="7"/>
      <c r="J1326" s="7"/>
      <c r="K1326" s="7"/>
      <c r="L1326" s="122"/>
      <c r="M1326" s="7"/>
      <c r="N1326" s="17"/>
      <c r="O1326" s="120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ht="15.6" customHeight="1">
      <c r="A1327" s="17"/>
      <c r="B1327" s="7"/>
      <c r="C1327" s="7"/>
      <c r="D1327" s="17"/>
      <c r="E1327" s="109"/>
      <c r="F1327" s="7"/>
      <c r="G1327" s="7"/>
      <c r="H1327" s="7"/>
      <c r="I1327" s="7"/>
      <c r="J1327" s="7"/>
      <c r="K1327" s="7"/>
      <c r="L1327" s="122"/>
      <c r="M1327" s="7"/>
      <c r="N1327" s="17"/>
      <c r="O1327" s="120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ht="15.6" customHeight="1">
      <c r="A1328" s="17"/>
      <c r="B1328" s="7"/>
      <c r="C1328" s="7"/>
      <c r="D1328" s="17"/>
      <c r="E1328" s="109"/>
      <c r="F1328" s="7"/>
      <c r="G1328" s="7"/>
      <c r="H1328" s="7"/>
      <c r="I1328" s="7"/>
      <c r="J1328" s="7"/>
      <c r="K1328" s="7"/>
      <c r="L1328" s="122"/>
      <c r="M1328" s="7"/>
      <c r="N1328" s="17"/>
      <c r="O1328" s="120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ht="15.6" customHeight="1">
      <c r="A1329" s="17"/>
      <c r="B1329" s="7"/>
      <c r="C1329" s="7"/>
      <c r="D1329" s="17"/>
      <c r="E1329" s="109"/>
      <c r="F1329" s="7"/>
      <c r="G1329" s="7"/>
      <c r="H1329" s="7"/>
      <c r="I1329" s="7"/>
      <c r="J1329" s="7"/>
      <c r="K1329" s="7"/>
      <c r="L1329" s="122"/>
      <c r="M1329" s="7"/>
      <c r="N1329" s="17"/>
      <c r="O1329" s="120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ht="15.6" customHeight="1">
      <c r="A1330" s="17"/>
      <c r="B1330" s="7"/>
      <c r="C1330" s="7"/>
      <c r="D1330" s="17"/>
      <c r="E1330" s="109"/>
      <c r="F1330" s="7"/>
      <c r="G1330" s="7"/>
      <c r="H1330" s="7"/>
      <c r="I1330" s="7"/>
      <c r="J1330" s="7"/>
      <c r="K1330" s="7"/>
      <c r="L1330" s="122"/>
      <c r="M1330" s="7"/>
      <c r="N1330" s="17"/>
      <c r="O1330" s="120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 ht="15.6" customHeight="1">
      <c r="A1331" s="17"/>
      <c r="B1331" s="7"/>
      <c r="C1331" s="7"/>
      <c r="D1331" s="17"/>
      <c r="E1331" s="109"/>
      <c r="F1331" s="7"/>
      <c r="G1331" s="7"/>
      <c r="H1331" s="7"/>
      <c r="I1331" s="7"/>
      <c r="J1331" s="7"/>
      <c r="K1331" s="7"/>
      <c r="L1331" s="122"/>
      <c r="M1331" s="7"/>
      <c r="N1331" s="17"/>
      <c r="O1331" s="120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ht="15.6" customHeight="1">
      <c r="A1332" s="17"/>
      <c r="B1332" s="7"/>
      <c r="C1332" s="7"/>
      <c r="D1332" s="17"/>
      <c r="E1332" s="109"/>
      <c r="F1332" s="7"/>
      <c r="G1332" s="7"/>
      <c r="H1332" s="7"/>
      <c r="I1332" s="7"/>
      <c r="J1332" s="7"/>
      <c r="K1332" s="7"/>
      <c r="L1332" s="122"/>
      <c r="M1332" s="7"/>
      <c r="N1332" s="17"/>
      <c r="O1332" s="120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ht="15.6" customHeight="1">
      <c r="A1333" s="17"/>
      <c r="B1333" s="7"/>
      <c r="C1333" s="7"/>
      <c r="D1333" s="17"/>
      <c r="E1333" s="109"/>
      <c r="F1333" s="7"/>
      <c r="G1333" s="7"/>
      <c r="H1333" s="7"/>
      <c r="I1333" s="7"/>
      <c r="J1333" s="7"/>
      <c r="K1333" s="7"/>
      <c r="L1333" s="122"/>
      <c r="M1333" s="7"/>
      <c r="N1333" s="17"/>
      <c r="O1333" s="120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ht="15.6" customHeight="1">
      <c r="A1334" s="17"/>
      <c r="B1334" s="7"/>
      <c r="C1334" s="7"/>
      <c r="D1334" s="17"/>
      <c r="E1334" s="109"/>
      <c r="F1334" s="7"/>
      <c r="G1334" s="7"/>
      <c r="H1334" s="7"/>
      <c r="I1334" s="7"/>
      <c r="J1334" s="7"/>
      <c r="K1334" s="7"/>
      <c r="L1334" s="122"/>
      <c r="M1334" s="7"/>
      <c r="N1334" s="17"/>
      <c r="O1334" s="120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 ht="15.6" customHeight="1">
      <c r="A1335" s="17"/>
      <c r="B1335" s="7"/>
      <c r="C1335" s="7"/>
      <c r="D1335" s="17"/>
      <c r="E1335" s="109"/>
      <c r="F1335" s="7"/>
      <c r="G1335" s="7"/>
      <c r="H1335" s="7"/>
      <c r="I1335" s="7"/>
      <c r="J1335" s="7"/>
      <c r="K1335" s="7"/>
      <c r="L1335" s="122"/>
      <c r="M1335" s="7"/>
      <c r="N1335" s="17"/>
      <c r="O1335" s="120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ht="15.6" customHeight="1">
      <c r="A1336" s="17"/>
      <c r="B1336" s="7"/>
      <c r="C1336" s="7"/>
      <c r="D1336" s="17"/>
      <c r="E1336" s="109"/>
      <c r="F1336" s="7"/>
      <c r="G1336" s="7"/>
      <c r="H1336" s="7"/>
      <c r="I1336" s="7"/>
      <c r="J1336" s="7"/>
      <c r="K1336" s="7"/>
      <c r="L1336" s="122"/>
      <c r="M1336" s="7"/>
      <c r="N1336" s="17"/>
      <c r="O1336" s="120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ht="15.6" customHeight="1">
      <c r="A1337" s="17"/>
      <c r="B1337" s="7"/>
      <c r="C1337" s="7"/>
      <c r="D1337" s="17"/>
      <c r="E1337" s="109"/>
      <c r="F1337" s="7"/>
      <c r="G1337" s="7"/>
      <c r="H1337" s="7"/>
      <c r="I1337" s="7"/>
      <c r="J1337" s="7"/>
      <c r="K1337" s="7"/>
      <c r="L1337" s="122"/>
      <c r="M1337" s="7"/>
      <c r="N1337" s="17"/>
      <c r="O1337" s="120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ht="15.6" customHeight="1">
      <c r="A1338" s="17"/>
      <c r="B1338" s="7"/>
      <c r="C1338" s="7"/>
      <c r="D1338" s="17"/>
      <c r="E1338" s="109"/>
      <c r="F1338" s="7"/>
      <c r="G1338" s="7"/>
      <c r="H1338" s="7"/>
      <c r="I1338" s="7"/>
      <c r="J1338" s="7"/>
      <c r="K1338" s="7"/>
      <c r="L1338" s="122"/>
      <c r="M1338" s="7"/>
      <c r="N1338" s="17"/>
      <c r="O1338" s="120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ht="15.6" customHeight="1">
      <c r="A1339" s="17"/>
      <c r="B1339" s="7"/>
      <c r="C1339" s="7"/>
      <c r="D1339" s="17"/>
      <c r="E1339" s="109"/>
      <c r="F1339" s="7"/>
      <c r="G1339" s="7"/>
      <c r="H1339" s="7"/>
      <c r="I1339" s="7"/>
      <c r="J1339" s="7"/>
      <c r="K1339" s="7"/>
      <c r="L1339" s="122"/>
      <c r="M1339" s="7"/>
      <c r="N1339" s="17"/>
      <c r="O1339" s="120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ht="15.6" customHeight="1">
      <c r="A1340" s="17"/>
      <c r="B1340" s="7"/>
      <c r="C1340" s="7"/>
      <c r="D1340" s="17"/>
      <c r="E1340" s="109"/>
      <c r="F1340" s="7"/>
      <c r="G1340" s="7"/>
      <c r="H1340" s="7"/>
      <c r="I1340" s="7"/>
      <c r="J1340" s="7"/>
      <c r="K1340" s="7"/>
      <c r="L1340" s="122"/>
      <c r="M1340" s="7"/>
      <c r="N1340" s="17"/>
      <c r="O1340" s="120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ht="15.6" customHeight="1">
      <c r="A1341" s="17"/>
      <c r="B1341" s="7"/>
      <c r="C1341" s="7"/>
      <c r="D1341" s="17"/>
      <c r="E1341" s="109"/>
      <c r="F1341" s="7"/>
      <c r="G1341" s="7"/>
      <c r="H1341" s="7"/>
      <c r="I1341" s="7"/>
      <c r="J1341" s="7"/>
      <c r="K1341" s="7"/>
      <c r="L1341" s="122"/>
      <c r="M1341" s="7"/>
      <c r="N1341" s="17"/>
      <c r="O1341" s="120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ht="15.6" customHeight="1">
      <c r="A1342" s="17"/>
      <c r="B1342" s="7"/>
      <c r="C1342" s="7"/>
      <c r="D1342" s="17"/>
      <c r="E1342" s="109"/>
      <c r="F1342" s="7"/>
      <c r="G1342" s="7"/>
      <c r="H1342" s="7"/>
      <c r="I1342" s="7"/>
      <c r="J1342" s="7"/>
      <c r="K1342" s="7"/>
      <c r="L1342" s="122"/>
      <c r="M1342" s="7"/>
      <c r="N1342" s="17"/>
      <c r="O1342" s="120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 ht="15.6" customHeight="1">
      <c r="A1343" s="17"/>
      <c r="B1343" s="7"/>
      <c r="C1343" s="7"/>
      <c r="D1343" s="17"/>
      <c r="E1343" s="109"/>
      <c r="F1343" s="7"/>
      <c r="G1343" s="7"/>
      <c r="H1343" s="7"/>
      <c r="I1343" s="7"/>
      <c r="J1343" s="7"/>
      <c r="K1343" s="7"/>
      <c r="L1343" s="122"/>
      <c r="M1343" s="7"/>
      <c r="N1343" s="17"/>
      <c r="O1343" s="120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ht="15.6" customHeight="1">
      <c r="A1344" s="17"/>
      <c r="B1344" s="7"/>
      <c r="C1344" s="7"/>
      <c r="D1344" s="17"/>
      <c r="E1344" s="109"/>
      <c r="F1344" s="7"/>
      <c r="G1344" s="7"/>
      <c r="H1344" s="7"/>
      <c r="I1344" s="7"/>
      <c r="J1344" s="7"/>
      <c r="K1344" s="7"/>
      <c r="L1344" s="122"/>
      <c r="M1344" s="7"/>
      <c r="N1344" s="17"/>
      <c r="O1344" s="120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ht="15.6" customHeight="1">
      <c r="A1345" s="17"/>
      <c r="B1345" s="7"/>
      <c r="C1345" s="7"/>
      <c r="D1345" s="17"/>
      <c r="E1345" s="109"/>
      <c r="F1345" s="7"/>
      <c r="G1345" s="7"/>
      <c r="H1345" s="7"/>
      <c r="I1345" s="7"/>
      <c r="J1345" s="7"/>
      <c r="K1345" s="7"/>
      <c r="L1345" s="122"/>
      <c r="M1345" s="7"/>
      <c r="N1345" s="17"/>
      <c r="O1345" s="120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ht="15.6" customHeight="1">
      <c r="A1346" s="17"/>
      <c r="B1346" s="7"/>
      <c r="C1346" s="7"/>
      <c r="D1346" s="17"/>
      <c r="E1346" s="109"/>
      <c r="F1346" s="7"/>
      <c r="G1346" s="7"/>
      <c r="H1346" s="7"/>
      <c r="I1346" s="7"/>
      <c r="J1346" s="7"/>
      <c r="K1346" s="7"/>
      <c r="L1346" s="122"/>
      <c r="M1346" s="7"/>
      <c r="N1346" s="17"/>
      <c r="O1346" s="120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 ht="15.6" customHeight="1">
      <c r="A1347" s="17"/>
      <c r="B1347" s="7"/>
      <c r="C1347" s="7"/>
      <c r="D1347" s="17"/>
      <c r="E1347" s="109"/>
      <c r="F1347" s="7"/>
      <c r="G1347" s="7"/>
      <c r="H1347" s="7"/>
      <c r="I1347" s="7"/>
      <c r="J1347" s="7"/>
      <c r="K1347" s="7"/>
      <c r="L1347" s="122"/>
      <c r="M1347" s="7"/>
      <c r="N1347" s="17"/>
      <c r="O1347" s="120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 ht="15.6" customHeight="1">
      <c r="A1348" s="17"/>
      <c r="B1348" s="7"/>
      <c r="C1348" s="7"/>
      <c r="D1348" s="17"/>
      <c r="E1348" s="109"/>
      <c r="F1348" s="7"/>
      <c r="G1348" s="7"/>
      <c r="H1348" s="7"/>
      <c r="I1348" s="7"/>
      <c r="J1348" s="7"/>
      <c r="K1348" s="7"/>
      <c r="L1348" s="122"/>
      <c r="M1348" s="7"/>
      <c r="N1348" s="17"/>
      <c r="O1348" s="120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ht="15.6" customHeight="1">
      <c r="A1349" s="17"/>
      <c r="B1349" s="7"/>
      <c r="C1349" s="7"/>
      <c r="D1349" s="17"/>
      <c r="E1349" s="109"/>
      <c r="F1349" s="7"/>
      <c r="G1349" s="7"/>
      <c r="H1349" s="7"/>
      <c r="I1349" s="7"/>
      <c r="J1349" s="7"/>
      <c r="K1349" s="7"/>
      <c r="L1349" s="122"/>
      <c r="M1349" s="7"/>
      <c r="N1349" s="17"/>
      <c r="O1349" s="120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ht="15.6" customHeight="1">
      <c r="A1350" s="17"/>
      <c r="B1350" s="7"/>
      <c r="C1350" s="7"/>
      <c r="D1350" s="17"/>
      <c r="E1350" s="109"/>
      <c r="F1350" s="7"/>
      <c r="G1350" s="7"/>
      <c r="H1350" s="7"/>
      <c r="I1350" s="7"/>
      <c r="J1350" s="7"/>
      <c r="K1350" s="7"/>
      <c r="L1350" s="122"/>
      <c r="M1350" s="7"/>
      <c r="N1350" s="17"/>
      <c r="O1350" s="120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ht="15.6" customHeight="1">
      <c r="A1351" s="17"/>
      <c r="B1351" s="7"/>
      <c r="C1351" s="7"/>
      <c r="D1351" s="17"/>
      <c r="E1351" s="109"/>
      <c r="F1351" s="7"/>
      <c r="G1351" s="7"/>
      <c r="H1351" s="7"/>
      <c r="I1351" s="7"/>
      <c r="J1351" s="7"/>
      <c r="K1351" s="7"/>
      <c r="L1351" s="122"/>
      <c r="M1351" s="7"/>
      <c r="N1351" s="17"/>
      <c r="O1351" s="120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ht="15.6" customHeight="1">
      <c r="A1352" s="17"/>
      <c r="B1352" s="7"/>
      <c r="C1352" s="7"/>
      <c r="D1352" s="17"/>
      <c r="E1352" s="109"/>
      <c r="F1352" s="7"/>
      <c r="G1352" s="7"/>
      <c r="H1352" s="7"/>
      <c r="I1352" s="7"/>
      <c r="J1352" s="7"/>
      <c r="K1352" s="7"/>
      <c r="L1352" s="122"/>
      <c r="M1352" s="7"/>
      <c r="N1352" s="17"/>
      <c r="O1352" s="120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 ht="15.6" customHeight="1">
      <c r="A1353" s="17"/>
      <c r="B1353" s="7"/>
      <c r="C1353" s="7"/>
      <c r="D1353" s="17"/>
      <c r="E1353" s="109"/>
      <c r="F1353" s="7"/>
      <c r="G1353" s="7"/>
      <c r="H1353" s="7"/>
      <c r="I1353" s="7"/>
      <c r="J1353" s="7"/>
      <c r="K1353" s="7"/>
      <c r="L1353" s="122"/>
      <c r="M1353" s="7"/>
      <c r="N1353" s="17"/>
      <c r="O1353" s="120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ht="15.6" customHeight="1">
      <c r="A1354" s="17"/>
      <c r="B1354" s="7"/>
      <c r="C1354" s="7"/>
      <c r="D1354" s="17"/>
      <c r="E1354" s="109"/>
      <c r="F1354" s="7"/>
      <c r="G1354" s="7"/>
      <c r="H1354" s="7"/>
      <c r="I1354" s="7"/>
      <c r="J1354" s="7"/>
      <c r="K1354" s="7"/>
      <c r="L1354" s="122"/>
      <c r="M1354" s="7"/>
      <c r="N1354" s="17"/>
      <c r="O1354" s="120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ht="15.6" customHeight="1">
      <c r="A1355" s="17"/>
      <c r="B1355" s="7"/>
      <c r="C1355" s="7"/>
      <c r="D1355" s="17"/>
      <c r="E1355" s="109"/>
      <c r="F1355" s="7"/>
      <c r="G1355" s="7"/>
      <c r="H1355" s="7"/>
      <c r="I1355" s="7"/>
      <c r="J1355" s="7"/>
      <c r="K1355" s="7"/>
      <c r="L1355" s="122"/>
      <c r="M1355" s="7"/>
      <c r="N1355" s="17"/>
      <c r="O1355" s="120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ht="15.6" customHeight="1">
      <c r="A1356" s="17"/>
      <c r="B1356" s="7"/>
      <c r="C1356" s="7"/>
      <c r="D1356" s="17"/>
      <c r="E1356" s="109"/>
      <c r="F1356" s="7"/>
      <c r="G1356" s="7"/>
      <c r="H1356" s="7"/>
      <c r="I1356" s="7"/>
      <c r="J1356" s="7"/>
      <c r="K1356" s="7"/>
      <c r="L1356" s="122"/>
      <c r="M1356" s="7"/>
      <c r="N1356" s="17"/>
      <c r="O1356" s="120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ht="15.6" customHeight="1">
      <c r="A1357" s="17"/>
      <c r="B1357" s="7"/>
      <c r="C1357" s="7"/>
      <c r="D1357" s="17"/>
      <c r="E1357" s="109"/>
      <c r="F1357" s="7"/>
      <c r="G1357" s="7"/>
      <c r="H1357" s="7"/>
      <c r="I1357" s="7"/>
      <c r="J1357" s="7"/>
      <c r="K1357" s="7"/>
      <c r="L1357" s="122"/>
      <c r="M1357" s="7"/>
      <c r="N1357" s="17"/>
      <c r="O1357" s="120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ht="15.6" customHeight="1">
      <c r="A1358" s="17"/>
      <c r="B1358" s="7"/>
      <c r="C1358" s="7"/>
      <c r="D1358" s="17"/>
      <c r="E1358" s="109"/>
      <c r="F1358" s="7"/>
      <c r="G1358" s="7"/>
      <c r="H1358" s="7"/>
      <c r="I1358" s="7"/>
      <c r="J1358" s="7"/>
      <c r="K1358" s="7"/>
      <c r="L1358" s="122"/>
      <c r="M1358" s="7"/>
      <c r="N1358" s="17"/>
      <c r="O1358" s="120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ht="15.6" customHeight="1">
      <c r="A1359" s="17"/>
      <c r="B1359" s="7"/>
      <c r="C1359" s="7"/>
      <c r="D1359" s="17"/>
      <c r="E1359" s="109"/>
      <c r="F1359" s="7"/>
      <c r="G1359" s="7"/>
      <c r="H1359" s="7"/>
      <c r="I1359" s="7"/>
      <c r="J1359" s="7"/>
      <c r="K1359" s="7"/>
      <c r="L1359" s="122"/>
      <c r="M1359" s="7"/>
      <c r="N1359" s="17"/>
      <c r="O1359" s="120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ht="15.6" customHeight="1">
      <c r="A1360" s="17"/>
      <c r="B1360" s="7"/>
      <c r="C1360" s="7"/>
      <c r="D1360" s="17"/>
      <c r="E1360" s="109"/>
      <c r="F1360" s="7"/>
      <c r="G1360" s="7"/>
      <c r="H1360" s="7"/>
      <c r="I1360" s="7"/>
      <c r="J1360" s="7"/>
      <c r="K1360" s="7"/>
      <c r="L1360" s="122"/>
      <c r="M1360" s="7"/>
      <c r="N1360" s="17"/>
      <c r="O1360" s="120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ht="15.6" customHeight="1">
      <c r="A1361" s="17"/>
      <c r="B1361" s="7"/>
      <c r="C1361" s="7"/>
      <c r="D1361" s="17"/>
      <c r="E1361" s="109"/>
      <c r="F1361" s="7"/>
      <c r="G1361" s="7"/>
      <c r="H1361" s="7"/>
      <c r="I1361" s="7"/>
      <c r="J1361" s="7"/>
      <c r="K1361" s="7"/>
      <c r="L1361" s="122"/>
      <c r="M1361" s="7"/>
      <c r="N1361" s="17"/>
      <c r="O1361" s="120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ht="15.6" customHeight="1">
      <c r="A1362" s="17"/>
      <c r="B1362" s="7"/>
      <c r="C1362" s="7"/>
      <c r="D1362" s="17"/>
      <c r="E1362" s="109"/>
      <c r="F1362" s="7"/>
      <c r="G1362" s="7"/>
      <c r="H1362" s="7"/>
      <c r="I1362" s="7"/>
      <c r="J1362" s="7"/>
      <c r="K1362" s="7"/>
      <c r="L1362" s="122"/>
      <c r="M1362" s="7"/>
      <c r="N1362" s="17"/>
      <c r="O1362" s="120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ht="15.6" customHeight="1">
      <c r="A1363" s="17"/>
      <c r="B1363" s="7"/>
      <c r="C1363" s="7"/>
      <c r="D1363" s="17"/>
      <c r="E1363" s="109"/>
      <c r="F1363" s="7"/>
      <c r="G1363" s="7"/>
      <c r="H1363" s="7"/>
      <c r="I1363" s="7"/>
      <c r="J1363" s="7"/>
      <c r="K1363" s="7"/>
      <c r="L1363" s="122"/>
      <c r="M1363" s="7"/>
      <c r="N1363" s="17"/>
      <c r="O1363" s="120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ht="15.6" customHeight="1">
      <c r="A1364" s="17"/>
      <c r="B1364" s="7"/>
      <c r="C1364" s="7"/>
      <c r="D1364" s="17"/>
      <c r="E1364" s="109"/>
      <c r="F1364" s="7"/>
      <c r="G1364" s="7"/>
      <c r="H1364" s="7"/>
      <c r="I1364" s="7"/>
      <c r="J1364" s="7"/>
      <c r="K1364" s="7"/>
      <c r="L1364" s="122"/>
      <c r="M1364" s="7"/>
      <c r="N1364" s="17"/>
      <c r="O1364" s="120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ht="15.6" customHeight="1">
      <c r="A1365" s="17"/>
      <c r="B1365" s="7"/>
      <c r="C1365" s="7"/>
      <c r="D1365" s="17"/>
      <c r="E1365" s="109"/>
      <c r="F1365" s="7"/>
      <c r="G1365" s="7"/>
      <c r="H1365" s="7"/>
      <c r="I1365" s="7"/>
      <c r="J1365" s="7"/>
      <c r="K1365" s="7"/>
      <c r="L1365" s="122"/>
      <c r="M1365" s="7"/>
      <c r="N1365" s="17"/>
      <c r="O1365" s="120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ht="15.6" customHeight="1">
      <c r="A1366" s="17"/>
      <c r="B1366" s="7"/>
      <c r="C1366" s="7"/>
      <c r="D1366" s="17"/>
      <c r="E1366" s="109"/>
      <c r="F1366" s="7"/>
      <c r="G1366" s="7"/>
      <c r="H1366" s="7"/>
      <c r="I1366" s="7"/>
      <c r="J1366" s="7"/>
      <c r="K1366" s="7"/>
      <c r="L1366" s="122"/>
      <c r="M1366" s="7"/>
      <c r="N1366" s="17"/>
      <c r="O1366" s="120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ht="15.6" customHeight="1">
      <c r="A1367" s="17"/>
      <c r="B1367" s="7"/>
      <c r="C1367" s="7"/>
      <c r="D1367" s="17"/>
      <c r="E1367" s="109"/>
      <c r="F1367" s="7"/>
      <c r="G1367" s="7"/>
      <c r="H1367" s="7"/>
      <c r="I1367" s="7"/>
      <c r="J1367" s="7"/>
      <c r="K1367" s="7"/>
      <c r="L1367" s="122"/>
      <c r="M1367" s="7"/>
      <c r="N1367" s="17"/>
      <c r="O1367" s="120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ht="15.6" customHeight="1">
      <c r="A1368" s="17"/>
      <c r="B1368" s="7"/>
      <c r="C1368" s="7"/>
      <c r="D1368" s="17"/>
      <c r="E1368" s="109"/>
      <c r="F1368" s="7"/>
      <c r="G1368" s="7"/>
      <c r="H1368" s="7"/>
      <c r="I1368" s="7"/>
      <c r="J1368" s="7"/>
      <c r="K1368" s="7"/>
      <c r="L1368" s="122"/>
      <c r="M1368" s="7"/>
      <c r="N1368" s="17"/>
      <c r="O1368" s="120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ht="15.6" customHeight="1">
      <c r="A1369" s="17"/>
      <c r="B1369" s="7"/>
      <c r="C1369" s="7"/>
      <c r="D1369" s="17"/>
      <c r="E1369" s="109"/>
      <c r="F1369" s="7"/>
      <c r="G1369" s="7"/>
      <c r="H1369" s="7"/>
      <c r="I1369" s="7"/>
      <c r="J1369" s="7"/>
      <c r="K1369" s="7"/>
      <c r="L1369" s="122"/>
      <c r="M1369" s="7"/>
      <c r="N1369" s="17"/>
      <c r="O1369" s="120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ht="15.6" customHeight="1">
      <c r="A1370" s="17"/>
      <c r="B1370" s="7"/>
      <c r="C1370" s="7"/>
      <c r="D1370" s="17"/>
      <c r="E1370" s="109"/>
      <c r="F1370" s="7"/>
      <c r="G1370" s="7"/>
      <c r="H1370" s="7"/>
      <c r="I1370" s="7"/>
      <c r="J1370" s="7"/>
      <c r="K1370" s="7"/>
      <c r="L1370" s="122"/>
      <c r="M1370" s="7"/>
      <c r="N1370" s="17"/>
      <c r="O1370" s="120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ht="15.6" customHeight="1">
      <c r="A1371" s="17"/>
      <c r="B1371" s="7"/>
      <c r="C1371" s="7"/>
      <c r="D1371" s="17"/>
      <c r="E1371" s="109"/>
      <c r="F1371" s="7"/>
      <c r="G1371" s="7"/>
      <c r="H1371" s="7"/>
      <c r="I1371" s="7"/>
      <c r="J1371" s="7"/>
      <c r="K1371" s="7"/>
      <c r="L1371" s="122"/>
      <c r="M1371" s="7"/>
      <c r="N1371" s="17"/>
      <c r="O1371" s="120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ht="15.6" customHeight="1">
      <c r="A1372" s="17"/>
      <c r="B1372" s="7"/>
      <c r="C1372" s="7"/>
      <c r="D1372" s="17"/>
      <c r="E1372" s="109"/>
      <c r="F1372" s="7"/>
      <c r="G1372" s="7"/>
      <c r="H1372" s="7"/>
      <c r="I1372" s="7"/>
      <c r="J1372" s="7"/>
      <c r="K1372" s="7"/>
      <c r="L1372" s="122"/>
      <c r="M1372" s="7"/>
      <c r="N1372" s="17"/>
      <c r="O1372" s="120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ht="15.6" customHeight="1">
      <c r="A1373" s="17"/>
      <c r="B1373" s="7"/>
      <c r="C1373" s="7"/>
      <c r="D1373" s="17"/>
      <c r="E1373" s="109"/>
      <c r="F1373" s="7"/>
      <c r="G1373" s="7"/>
      <c r="H1373" s="7"/>
      <c r="I1373" s="7"/>
      <c r="J1373" s="7"/>
      <c r="K1373" s="7"/>
      <c r="L1373" s="122"/>
      <c r="M1373" s="7"/>
      <c r="N1373" s="17"/>
      <c r="O1373" s="120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ht="15.6" customHeight="1">
      <c r="A1374" s="17"/>
      <c r="B1374" s="7"/>
      <c r="C1374" s="7"/>
      <c r="D1374" s="17"/>
      <c r="E1374" s="109"/>
      <c r="F1374" s="7"/>
      <c r="G1374" s="7"/>
      <c r="H1374" s="7"/>
      <c r="I1374" s="7"/>
      <c r="J1374" s="7"/>
      <c r="K1374" s="7"/>
      <c r="L1374" s="122"/>
      <c r="M1374" s="7"/>
      <c r="N1374" s="17"/>
      <c r="O1374" s="120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ht="15.6" customHeight="1">
      <c r="A1375" s="17"/>
      <c r="B1375" s="7"/>
      <c r="C1375" s="7"/>
      <c r="D1375" s="17"/>
      <c r="E1375" s="109"/>
      <c r="F1375" s="7"/>
      <c r="G1375" s="7"/>
      <c r="H1375" s="7"/>
      <c r="I1375" s="7"/>
      <c r="J1375" s="7"/>
      <c r="K1375" s="7"/>
      <c r="L1375" s="122"/>
      <c r="M1375" s="7"/>
      <c r="N1375" s="17"/>
      <c r="O1375" s="120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ht="15.6" customHeight="1">
      <c r="A1376" s="17"/>
      <c r="B1376" s="7"/>
      <c r="C1376" s="7"/>
      <c r="D1376" s="17"/>
      <c r="E1376" s="109"/>
      <c r="F1376" s="7"/>
      <c r="G1376" s="7"/>
      <c r="H1376" s="7"/>
      <c r="I1376" s="7"/>
      <c r="J1376" s="7"/>
      <c r="K1376" s="7"/>
      <c r="L1376" s="122"/>
      <c r="M1376" s="7"/>
      <c r="N1376" s="17"/>
      <c r="O1376" s="120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ht="15.6" customHeight="1">
      <c r="A1377" s="17"/>
      <c r="B1377" s="7"/>
      <c r="C1377" s="7"/>
      <c r="D1377" s="17"/>
      <c r="E1377" s="109"/>
      <c r="F1377" s="7"/>
      <c r="G1377" s="7"/>
      <c r="H1377" s="7"/>
      <c r="I1377" s="7"/>
      <c r="J1377" s="7"/>
      <c r="K1377" s="7"/>
      <c r="L1377" s="122"/>
      <c r="M1377" s="7"/>
      <c r="N1377" s="17"/>
      <c r="O1377" s="120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ht="15.6" customHeight="1">
      <c r="A1378" s="17"/>
      <c r="B1378" s="7"/>
      <c r="C1378" s="7"/>
      <c r="D1378" s="17"/>
      <c r="E1378" s="109"/>
      <c r="F1378" s="7"/>
      <c r="G1378" s="7"/>
      <c r="H1378" s="7"/>
      <c r="I1378" s="7"/>
      <c r="J1378" s="7"/>
      <c r="K1378" s="7"/>
      <c r="L1378" s="122"/>
      <c r="M1378" s="7"/>
      <c r="N1378" s="17"/>
      <c r="O1378" s="120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ht="15.6" customHeight="1">
      <c r="A1379" s="17"/>
      <c r="B1379" s="7"/>
      <c r="C1379" s="7"/>
      <c r="D1379" s="17"/>
      <c r="E1379" s="109"/>
      <c r="F1379" s="7"/>
      <c r="G1379" s="7"/>
      <c r="H1379" s="7"/>
      <c r="I1379" s="7"/>
      <c r="J1379" s="7"/>
      <c r="K1379" s="7"/>
      <c r="L1379" s="122"/>
      <c r="M1379" s="7"/>
      <c r="N1379" s="17"/>
      <c r="O1379" s="120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ht="15.6" customHeight="1">
      <c r="A1380" s="17"/>
      <c r="B1380" s="7"/>
      <c r="C1380" s="7"/>
      <c r="D1380" s="17"/>
      <c r="E1380" s="109"/>
      <c r="F1380" s="7"/>
      <c r="G1380" s="7"/>
      <c r="H1380" s="7"/>
      <c r="I1380" s="7"/>
      <c r="J1380" s="7"/>
      <c r="K1380" s="7"/>
      <c r="L1380" s="122"/>
      <c r="M1380" s="7"/>
      <c r="N1380" s="17"/>
      <c r="O1380" s="120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ht="15.6" customHeight="1">
      <c r="A1381" s="17"/>
      <c r="B1381" s="7"/>
      <c r="C1381" s="7"/>
      <c r="D1381" s="17"/>
      <c r="E1381" s="109"/>
      <c r="F1381" s="7"/>
      <c r="G1381" s="7"/>
      <c r="H1381" s="7"/>
      <c r="I1381" s="7"/>
      <c r="J1381" s="7"/>
      <c r="K1381" s="7"/>
      <c r="L1381" s="122"/>
      <c r="M1381" s="7"/>
      <c r="N1381" s="17"/>
      <c r="O1381" s="120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 ht="15.6" customHeight="1">
      <c r="A1382" s="17"/>
      <c r="B1382" s="7"/>
      <c r="C1382" s="7"/>
      <c r="D1382" s="17"/>
      <c r="E1382" s="109"/>
      <c r="F1382" s="7"/>
      <c r="G1382" s="7"/>
      <c r="H1382" s="7"/>
      <c r="I1382" s="7"/>
      <c r="J1382" s="7"/>
      <c r="K1382" s="7"/>
      <c r="L1382" s="122"/>
      <c r="M1382" s="7"/>
      <c r="N1382" s="17"/>
      <c r="O1382" s="120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ht="15.6" customHeight="1">
      <c r="A1383" s="17"/>
      <c r="B1383" s="7"/>
      <c r="C1383" s="7"/>
      <c r="D1383" s="17"/>
      <c r="E1383" s="109"/>
      <c r="F1383" s="7"/>
      <c r="G1383" s="7"/>
      <c r="H1383" s="7"/>
      <c r="I1383" s="7"/>
      <c r="J1383" s="7"/>
      <c r="K1383" s="7"/>
      <c r="L1383" s="122"/>
      <c r="M1383" s="7"/>
      <c r="N1383" s="17"/>
      <c r="O1383" s="120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ht="15.6" customHeight="1">
      <c r="A1384" s="17"/>
      <c r="B1384" s="7"/>
      <c r="C1384" s="7"/>
      <c r="D1384" s="17"/>
      <c r="E1384" s="109"/>
      <c r="F1384" s="7"/>
      <c r="G1384" s="7"/>
      <c r="H1384" s="7"/>
      <c r="I1384" s="7"/>
      <c r="J1384" s="7"/>
      <c r="K1384" s="7"/>
      <c r="L1384" s="122"/>
      <c r="M1384" s="7"/>
      <c r="N1384" s="17"/>
      <c r="O1384" s="120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ht="15.6" customHeight="1">
      <c r="A1385" s="17"/>
      <c r="B1385" s="7"/>
      <c r="C1385" s="7"/>
      <c r="D1385" s="17"/>
      <c r="E1385" s="109"/>
      <c r="F1385" s="7"/>
      <c r="G1385" s="7"/>
      <c r="H1385" s="7"/>
      <c r="I1385" s="7"/>
      <c r="J1385" s="7"/>
      <c r="K1385" s="7"/>
      <c r="L1385" s="122"/>
      <c r="M1385" s="7"/>
      <c r="N1385" s="17"/>
      <c r="O1385" s="120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ht="15.6" customHeight="1">
      <c r="A1386" s="17"/>
      <c r="B1386" s="7"/>
      <c r="C1386" s="7"/>
      <c r="D1386" s="17"/>
      <c r="E1386" s="109"/>
      <c r="F1386" s="7"/>
      <c r="G1386" s="7"/>
      <c r="H1386" s="7"/>
      <c r="I1386" s="7"/>
      <c r="J1386" s="7"/>
      <c r="K1386" s="7"/>
      <c r="L1386" s="122"/>
      <c r="M1386" s="7"/>
      <c r="N1386" s="17"/>
      <c r="O1386" s="120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ht="15.6" customHeight="1">
      <c r="A1387" s="17"/>
      <c r="B1387" s="7"/>
      <c r="C1387" s="7"/>
      <c r="D1387" s="17"/>
      <c r="E1387" s="109"/>
      <c r="F1387" s="7"/>
      <c r="G1387" s="7"/>
      <c r="H1387" s="7"/>
      <c r="I1387" s="7"/>
      <c r="J1387" s="7"/>
      <c r="K1387" s="7"/>
      <c r="L1387" s="122"/>
      <c r="M1387" s="7"/>
      <c r="N1387" s="17"/>
      <c r="O1387" s="120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ht="15.6" customHeight="1">
      <c r="A1388" s="17"/>
      <c r="B1388" s="7"/>
      <c r="C1388" s="7"/>
      <c r="D1388" s="17"/>
      <c r="E1388" s="109"/>
      <c r="F1388" s="7"/>
      <c r="G1388" s="7"/>
      <c r="H1388" s="7"/>
      <c r="I1388" s="7"/>
      <c r="J1388" s="7"/>
      <c r="K1388" s="7"/>
      <c r="L1388" s="122"/>
      <c r="M1388" s="7"/>
      <c r="N1388" s="17"/>
      <c r="O1388" s="120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 ht="15.6" customHeight="1">
      <c r="A1389" s="17"/>
      <c r="B1389" s="7"/>
      <c r="C1389" s="7"/>
      <c r="D1389" s="17"/>
      <c r="E1389" s="109"/>
      <c r="F1389" s="7"/>
      <c r="G1389" s="7"/>
      <c r="H1389" s="7"/>
      <c r="I1389" s="7"/>
      <c r="J1389" s="7"/>
      <c r="K1389" s="7"/>
      <c r="L1389" s="122"/>
      <c r="M1389" s="7"/>
      <c r="N1389" s="17"/>
      <c r="O1389" s="120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ht="15.6" customHeight="1">
      <c r="A1390" s="17"/>
      <c r="B1390" s="7"/>
      <c r="C1390" s="7"/>
      <c r="D1390" s="17"/>
      <c r="E1390" s="109"/>
      <c r="F1390" s="7"/>
      <c r="G1390" s="7"/>
      <c r="H1390" s="7"/>
      <c r="I1390" s="7"/>
      <c r="J1390" s="7"/>
      <c r="K1390" s="7"/>
      <c r="L1390" s="122"/>
      <c r="M1390" s="7"/>
      <c r="N1390" s="17"/>
      <c r="O1390" s="120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ht="15.6" customHeight="1">
      <c r="A1391" s="17"/>
      <c r="B1391" s="7"/>
      <c r="C1391" s="7"/>
      <c r="D1391" s="17"/>
      <c r="E1391" s="109"/>
      <c r="F1391" s="7"/>
      <c r="G1391" s="7"/>
      <c r="H1391" s="7"/>
      <c r="I1391" s="7"/>
      <c r="J1391" s="7"/>
      <c r="K1391" s="7"/>
      <c r="L1391" s="122"/>
      <c r="M1391" s="7"/>
      <c r="N1391" s="17"/>
      <c r="O1391" s="120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ht="15.6" customHeight="1">
      <c r="A1392" s="17"/>
      <c r="B1392" s="7"/>
      <c r="C1392" s="7"/>
      <c r="D1392" s="17"/>
      <c r="E1392" s="109"/>
      <c r="F1392" s="7"/>
      <c r="G1392" s="7"/>
      <c r="H1392" s="7"/>
      <c r="I1392" s="7"/>
      <c r="J1392" s="7"/>
      <c r="K1392" s="7"/>
      <c r="L1392" s="122"/>
      <c r="M1392" s="7"/>
      <c r="N1392" s="17"/>
      <c r="O1392" s="120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ht="15.6" customHeight="1">
      <c r="A1393" s="17"/>
      <c r="B1393" s="7"/>
      <c r="C1393" s="7"/>
      <c r="D1393" s="17"/>
      <c r="E1393" s="109"/>
      <c r="F1393" s="7"/>
      <c r="G1393" s="7"/>
      <c r="H1393" s="7"/>
      <c r="I1393" s="7"/>
      <c r="J1393" s="7"/>
      <c r="K1393" s="7"/>
      <c r="L1393" s="122"/>
      <c r="M1393" s="7"/>
      <c r="N1393" s="17"/>
      <c r="O1393" s="120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ht="15.6" customHeight="1">
      <c r="A1394" s="17"/>
      <c r="B1394" s="7"/>
      <c r="C1394" s="7"/>
      <c r="D1394" s="17"/>
      <c r="E1394" s="109"/>
      <c r="F1394" s="7"/>
      <c r="G1394" s="7"/>
      <c r="H1394" s="7"/>
      <c r="I1394" s="7"/>
      <c r="J1394" s="7"/>
      <c r="K1394" s="7"/>
      <c r="L1394" s="122"/>
      <c r="M1394" s="7"/>
      <c r="N1394" s="17"/>
      <c r="O1394" s="120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ht="15.6" customHeight="1">
      <c r="A1395" s="17"/>
      <c r="B1395" s="7"/>
      <c r="C1395" s="7"/>
      <c r="D1395" s="17"/>
      <c r="E1395" s="109"/>
      <c r="F1395" s="7"/>
      <c r="G1395" s="7"/>
      <c r="H1395" s="7"/>
      <c r="I1395" s="7"/>
      <c r="J1395" s="7"/>
      <c r="K1395" s="7"/>
      <c r="L1395" s="122"/>
      <c r="M1395" s="7"/>
      <c r="N1395" s="17"/>
      <c r="O1395" s="120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ht="15.6" customHeight="1">
      <c r="A1396" s="17"/>
      <c r="B1396" s="7"/>
      <c r="C1396" s="7"/>
      <c r="D1396" s="17"/>
      <c r="E1396" s="109"/>
      <c r="F1396" s="7"/>
      <c r="G1396" s="7"/>
      <c r="H1396" s="7"/>
      <c r="I1396" s="7"/>
      <c r="J1396" s="7"/>
      <c r="K1396" s="7"/>
      <c r="L1396" s="122"/>
      <c r="M1396" s="7"/>
      <c r="N1396" s="17"/>
      <c r="O1396" s="120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ht="15.6" customHeight="1">
      <c r="A1397" s="17"/>
      <c r="B1397" s="7"/>
      <c r="C1397" s="7"/>
      <c r="D1397" s="17"/>
      <c r="E1397" s="109"/>
      <c r="F1397" s="7"/>
      <c r="G1397" s="7"/>
      <c r="H1397" s="7"/>
      <c r="I1397" s="7"/>
      <c r="J1397" s="7"/>
      <c r="K1397" s="7"/>
      <c r="L1397" s="122"/>
      <c r="M1397" s="7"/>
      <c r="N1397" s="17"/>
      <c r="O1397" s="120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ht="15.6" customHeight="1">
      <c r="A1398" s="17"/>
      <c r="B1398" s="7"/>
      <c r="C1398" s="7"/>
      <c r="D1398" s="17"/>
      <c r="E1398" s="109"/>
      <c r="F1398" s="7"/>
      <c r="G1398" s="7"/>
      <c r="H1398" s="7"/>
      <c r="I1398" s="7"/>
      <c r="J1398" s="7"/>
      <c r="K1398" s="7"/>
      <c r="L1398" s="122"/>
      <c r="M1398" s="7"/>
      <c r="N1398" s="17"/>
      <c r="O1398" s="120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ht="15.6" customHeight="1">
      <c r="A1399" s="17"/>
      <c r="B1399" s="7"/>
      <c r="C1399" s="7"/>
      <c r="D1399" s="17"/>
      <c r="E1399" s="109"/>
      <c r="F1399" s="7"/>
      <c r="G1399" s="7"/>
      <c r="H1399" s="7"/>
      <c r="I1399" s="7"/>
      <c r="J1399" s="7"/>
      <c r="K1399" s="7"/>
      <c r="L1399" s="122"/>
      <c r="M1399" s="7"/>
      <c r="N1399" s="17"/>
      <c r="O1399" s="120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ht="15.6" customHeight="1">
      <c r="A1400" s="17"/>
      <c r="B1400" s="7"/>
      <c r="C1400" s="7"/>
      <c r="D1400" s="17"/>
      <c r="E1400" s="109"/>
      <c r="F1400" s="7"/>
      <c r="G1400" s="7"/>
      <c r="H1400" s="7"/>
      <c r="I1400" s="7"/>
      <c r="J1400" s="7"/>
      <c r="K1400" s="7"/>
      <c r="L1400" s="122"/>
      <c r="M1400" s="7"/>
      <c r="N1400" s="17"/>
      <c r="O1400" s="120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ht="15.6" customHeight="1">
      <c r="A1401" s="17"/>
      <c r="B1401" s="7"/>
      <c r="C1401" s="7"/>
      <c r="D1401" s="17"/>
      <c r="E1401" s="109"/>
      <c r="F1401" s="7"/>
      <c r="G1401" s="7"/>
      <c r="H1401" s="7"/>
      <c r="I1401" s="7"/>
      <c r="J1401" s="7"/>
      <c r="K1401" s="7"/>
      <c r="L1401" s="122"/>
      <c r="M1401" s="7"/>
      <c r="N1401" s="17"/>
      <c r="O1401" s="120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ht="15.6" customHeight="1">
      <c r="A1402" s="17"/>
      <c r="B1402" s="7"/>
      <c r="C1402" s="7"/>
      <c r="D1402" s="17"/>
      <c r="E1402" s="109"/>
      <c r="F1402" s="7"/>
      <c r="G1402" s="7"/>
      <c r="H1402" s="7"/>
      <c r="I1402" s="7"/>
      <c r="J1402" s="7"/>
      <c r="K1402" s="7"/>
      <c r="L1402" s="122"/>
      <c r="M1402" s="7"/>
      <c r="N1402" s="17"/>
      <c r="O1402" s="120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ht="15.6" customHeight="1">
      <c r="A1403" s="17"/>
      <c r="B1403" s="7"/>
      <c r="C1403" s="7"/>
      <c r="D1403" s="17"/>
      <c r="E1403" s="109"/>
      <c r="F1403" s="7"/>
      <c r="G1403" s="7"/>
      <c r="H1403" s="7"/>
      <c r="I1403" s="7"/>
      <c r="J1403" s="7"/>
      <c r="K1403" s="7"/>
      <c r="L1403" s="122"/>
      <c r="M1403" s="7"/>
      <c r="N1403" s="17"/>
      <c r="O1403" s="120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ht="15.6" customHeight="1">
      <c r="A1404" s="17"/>
      <c r="B1404" s="7"/>
      <c r="C1404" s="7"/>
      <c r="D1404" s="17"/>
      <c r="E1404" s="109"/>
      <c r="F1404" s="7"/>
      <c r="G1404" s="7"/>
      <c r="H1404" s="7"/>
      <c r="I1404" s="7"/>
      <c r="J1404" s="7"/>
      <c r="K1404" s="7"/>
      <c r="L1404" s="122"/>
      <c r="M1404" s="7"/>
      <c r="N1404" s="17"/>
      <c r="O1404" s="120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ht="15.6" customHeight="1">
      <c r="A1405" s="17"/>
      <c r="B1405" s="7"/>
      <c r="C1405" s="7"/>
      <c r="D1405" s="17"/>
      <c r="E1405" s="109"/>
      <c r="F1405" s="7"/>
      <c r="G1405" s="7"/>
      <c r="H1405" s="7"/>
      <c r="I1405" s="7"/>
      <c r="J1405" s="7"/>
      <c r="K1405" s="7"/>
      <c r="L1405" s="122"/>
      <c r="M1405" s="7"/>
      <c r="N1405" s="17"/>
      <c r="O1405" s="120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ht="15.6" customHeight="1">
      <c r="A1406" s="17"/>
      <c r="B1406" s="7"/>
      <c r="C1406" s="7"/>
      <c r="D1406" s="17"/>
      <c r="E1406" s="109"/>
      <c r="F1406" s="7"/>
      <c r="G1406" s="7"/>
      <c r="H1406" s="7"/>
      <c r="I1406" s="7"/>
      <c r="J1406" s="7"/>
      <c r="K1406" s="7"/>
      <c r="L1406" s="122"/>
      <c r="M1406" s="7"/>
      <c r="N1406" s="17"/>
      <c r="O1406" s="120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ht="15.6" customHeight="1">
      <c r="A1407" s="17"/>
      <c r="B1407" s="7"/>
      <c r="C1407" s="7"/>
      <c r="D1407" s="17"/>
      <c r="E1407" s="109"/>
      <c r="F1407" s="7"/>
      <c r="G1407" s="7"/>
      <c r="H1407" s="7"/>
      <c r="I1407" s="7"/>
      <c r="J1407" s="7"/>
      <c r="K1407" s="7"/>
      <c r="L1407" s="122"/>
      <c r="M1407" s="7"/>
      <c r="N1407" s="17"/>
      <c r="O1407" s="120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ht="15.6" customHeight="1">
      <c r="A1408" s="17"/>
      <c r="B1408" s="7"/>
      <c r="C1408" s="7"/>
      <c r="D1408" s="17"/>
      <c r="E1408" s="109"/>
      <c r="F1408" s="7"/>
      <c r="G1408" s="7"/>
      <c r="H1408" s="7"/>
      <c r="I1408" s="7"/>
      <c r="J1408" s="7"/>
      <c r="K1408" s="7"/>
      <c r="L1408" s="122"/>
      <c r="M1408" s="7"/>
      <c r="N1408" s="17"/>
      <c r="O1408" s="120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ht="15.6" customHeight="1">
      <c r="A1409" s="17"/>
      <c r="B1409" s="7"/>
      <c r="C1409" s="7"/>
      <c r="D1409" s="17"/>
      <c r="E1409" s="109"/>
      <c r="F1409" s="7"/>
      <c r="G1409" s="7"/>
      <c r="H1409" s="7"/>
      <c r="I1409" s="7"/>
      <c r="J1409" s="7"/>
      <c r="K1409" s="7"/>
      <c r="L1409" s="122"/>
      <c r="M1409" s="7"/>
      <c r="N1409" s="17"/>
      <c r="O1409" s="120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ht="15.6" customHeight="1">
      <c r="A1410" s="17"/>
      <c r="B1410" s="7"/>
      <c r="C1410" s="7"/>
      <c r="D1410" s="17"/>
      <c r="E1410" s="109"/>
      <c r="F1410" s="7"/>
      <c r="G1410" s="7"/>
      <c r="H1410" s="7"/>
      <c r="I1410" s="7"/>
      <c r="J1410" s="7"/>
      <c r="K1410" s="7"/>
      <c r="L1410" s="122"/>
      <c r="M1410" s="7"/>
      <c r="N1410" s="17"/>
      <c r="O1410" s="120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ht="15.6" customHeight="1">
      <c r="A1411" s="17"/>
      <c r="B1411" s="7"/>
      <c r="C1411" s="7"/>
      <c r="D1411" s="17"/>
      <c r="E1411" s="109"/>
      <c r="F1411" s="7"/>
      <c r="G1411" s="7"/>
      <c r="H1411" s="7"/>
      <c r="I1411" s="7"/>
      <c r="J1411" s="7"/>
      <c r="K1411" s="7"/>
      <c r="L1411" s="122"/>
      <c r="M1411" s="7"/>
      <c r="N1411" s="17"/>
      <c r="O1411" s="120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ht="15.6" customHeight="1">
      <c r="A1412" s="17"/>
      <c r="B1412" s="7"/>
      <c r="C1412" s="7"/>
      <c r="D1412" s="17"/>
      <c r="E1412" s="109"/>
      <c r="F1412" s="7"/>
      <c r="G1412" s="7"/>
      <c r="H1412" s="7"/>
      <c r="I1412" s="7"/>
      <c r="J1412" s="7"/>
      <c r="K1412" s="7"/>
      <c r="L1412" s="122"/>
      <c r="M1412" s="7"/>
      <c r="N1412" s="17"/>
      <c r="O1412" s="120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ht="15.6" customHeight="1">
      <c r="A1413" s="17"/>
      <c r="B1413" s="7"/>
      <c r="C1413" s="7"/>
      <c r="D1413" s="17"/>
      <c r="E1413" s="109"/>
      <c r="F1413" s="7"/>
      <c r="G1413" s="7"/>
      <c r="H1413" s="7"/>
      <c r="I1413" s="7"/>
      <c r="J1413" s="7"/>
      <c r="K1413" s="7"/>
      <c r="L1413" s="122"/>
      <c r="M1413" s="7"/>
      <c r="N1413" s="17"/>
      <c r="O1413" s="120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ht="15.6" customHeight="1">
      <c r="A1414" s="17"/>
      <c r="B1414" s="7"/>
      <c r="C1414" s="7"/>
      <c r="D1414" s="17"/>
      <c r="E1414" s="109"/>
      <c r="F1414" s="7"/>
      <c r="G1414" s="7"/>
      <c r="H1414" s="7"/>
      <c r="I1414" s="7"/>
      <c r="J1414" s="7"/>
      <c r="K1414" s="7"/>
      <c r="L1414" s="122"/>
      <c r="M1414" s="7"/>
      <c r="N1414" s="17"/>
      <c r="O1414" s="120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ht="15.6" customHeight="1">
      <c r="A1415" s="17"/>
      <c r="B1415" s="7"/>
      <c r="C1415" s="7"/>
      <c r="D1415" s="17"/>
      <c r="E1415" s="109"/>
      <c r="F1415" s="7"/>
      <c r="G1415" s="7"/>
      <c r="H1415" s="7"/>
      <c r="I1415" s="7"/>
      <c r="J1415" s="7"/>
      <c r="K1415" s="7"/>
      <c r="L1415" s="122"/>
      <c r="M1415" s="7"/>
      <c r="N1415" s="17"/>
      <c r="O1415" s="120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ht="15.6" customHeight="1">
      <c r="A1416" s="17"/>
      <c r="B1416" s="7"/>
      <c r="C1416" s="7"/>
      <c r="D1416" s="17"/>
      <c r="E1416" s="109"/>
      <c r="F1416" s="7"/>
      <c r="G1416" s="7"/>
      <c r="H1416" s="7"/>
      <c r="I1416" s="7"/>
      <c r="J1416" s="7"/>
      <c r="K1416" s="7"/>
      <c r="L1416" s="122"/>
      <c r="M1416" s="7"/>
      <c r="N1416" s="17"/>
      <c r="O1416" s="120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ht="15.6" customHeight="1">
      <c r="A1417" s="17"/>
      <c r="B1417" s="7"/>
      <c r="C1417" s="7"/>
      <c r="D1417" s="17"/>
      <c r="E1417" s="109"/>
      <c r="F1417" s="7"/>
      <c r="G1417" s="7"/>
      <c r="H1417" s="7"/>
      <c r="I1417" s="7"/>
      <c r="J1417" s="7"/>
      <c r="K1417" s="7"/>
      <c r="L1417" s="122"/>
      <c r="M1417" s="7"/>
      <c r="N1417" s="17"/>
      <c r="O1417" s="120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ht="15.6" customHeight="1">
      <c r="A1418" s="17"/>
      <c r="B1418" s="7"/>
      <c r="C1418" s="7"/>
      <c r="D1418" s="17"/>
      <c r="E1418" s="109"/>
      <c r="F1418" s="7"/>
      <c r="G1418" s="7"/>
      <c r="H1418" s="7"/>
      <c r="I1418" s="7"/>
      <c r="J1418" s="7"/>
      <c r="K1418" s="7"/>
      <c r="L1418" s="122"/>
      <c r="M1418" s="7"/>
      <c r="N1418" s="17"/>
      <c r="O1418" s="120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ht="15.6" customHeight="1">
      <c r="A1419" s="17"/>
      <c r="B1419" s="7"/>
      <c r="C1419" s="7"/>
      <c r="D1419" s="17"/>
      <c r="E1419" s="109"/>
      <c r="F1419" s="7"/>
      <c r="G1419" s="7"/>
      <c r="H1419" s="7"/>
      <c r="I1419" s="7"/>
      <c r="J1419" s="7"/>
      <c r="K1419" s="7"/>
      <c r="L1419" s="122"/>
      <c r="M1419" s="7"/>
      <c r="N1419" s="17"/>
      <c r="O1419" s="120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ht="15.6" customHeight="1">
      <c r="A1420" s="17"/>
      <c r="B1420" s="7"/>
      <c r="C1420" s="7"/>
      <c r="D1420" s="17"/>
      <c r="E1420" s="109"/>
      <c r="F1420" s="7"/>
      <c r="G1420" s="7"/>
      <c r="H1420" s="7"/>
      <c r="I1420" s="7"/>
      <c r="J1420" s="7"/>
      <c r="K1420" s="7"/>
      <c r="L1420" s="122"/>
      <c r="M1420" s="7"/>
      <c r="N1420" s="17"/>
      <c r="O1420" s="120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ht="15.6" customHeight="1">
      <c r="A1421" s="17"/>
      <c r="B1421" s="7"/>
      <c r="C1421" s="7"/>
      <c r="D1421" s="17"/>
      <c r="E1421" s="109"/>
      <c r="F1421" s="7"/>
      <c r="G1421" s="7"/>
      <c r="H1421" s="7"/>
      <c r="I1421" s="7"/>
      <c r="J1421" s="7"/>
      <c r="K1421" s="7"/>
      <c r="L1421" s="122"/>
      <c r="M1421" s="7"/>
      <c r="N1421" s="17"/>
      <c r="O1421" s="120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ht="15.6" customHeight="1">
      <c r="A1422" s="17"/>
      <c r="B1422" s="7"/>
      <c r="C1422" s="7"/>
      <c r="D1422" s="17"/>
      <c r="E1422" s="109"/>
      <c r="F1422" s="7"/>
      <c r="G1422" s="7"/>
      <c r="H1422" s="7"/>
      <c r="I1422" s="7"/>
      <c r="J1422" s="7"/>
      <c r="K1422" s="7"/>
      <c r="L1422" s="122"/>
      <c r="M1422" s="7"/>
      <c r="N1422" s="17"/>
      <c r="O1422" s="120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ht="15.6" customHeight="1">
      <c r="A1423" s="17"/>
      <c r="B1423" s="7"/>
      <c r="C1423" s="7"/>
      <c r="D1423" s="17"/>
      <c r="E1423" s="109"/>
      <c r="F1423" s="7"/>
      <c r="G1423" s="7"/>
      <c r="H1423" s="7"/>
      <c r="I1423" s="7"/>
      <c r="J1423" s="7"/>
      <c r="K1423" s="7"/>
      <c r="L1423" s="122"/>
      <c r="M1423" s="7"/>
      <c r="N1423" s="17"/>
      <c r="O1423" s="120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ht="15.6" customHeight="1">
      <c r="A1424" s="17"/>
      <c r="B1424" s="7"/>
      <c r="C1424" s="7"/>
      <c r="D1424" s="17"/>
      <c r="E1424" s="109"/>
      <c r="F1424" s="7"/>
      <c r="G1424" s="7"/>
      <c r="H1424" s="7"/>
      <c r="I1424" s="7"/>
      <c r="J1424" s="7"/>
      <c r="K1424" s="7"/>
      <c r="L1424" s="122"/>
      <c r="M1424" s="7"/>
      <c r="N1424" s="17"/>
      <c r="O1424" s="120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ht="15.6" customHeight="1">
      <c r="A1425" s="17"/>
      <c r="B1425" s="7"/>
      <c r="C1425" s="7"/>
      <c r="D1425" s="17"/>
      <c r="E1425" s="109"/>
      <c r="F1425" s="7"/>
      <c r="G1425" s="7"/>
      <c r="H1425" s="7"/>
      <c r="I1425" s="7"/>
      <c r="J1425" s="7"/>
      <c r="K1425" s="7"/>
      <c r="L1425" s="122"/>
      <c r="M1425" s="7"/>
      <c r="N1425" s="17"/>
      <c r="O1425" s="120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ht="15.6" customHeight="1">
      <c r="A1426" s="17"/>
      <c r="B1426" s="7"/>
      <c r="C1426" s="7"/>
      <c r="D1426" s="17"/>
      <c r="E1426" s="109"/>
      <c r="F1426" s="7"/>
      <c r="G1426" s="7"/>
      <c r="H1426" s="7"/>
      <c r="I1426" s="7"/>
      <c r="J1426" s="7"/>
      <c r="K1426" s="7"/>
      <c r="L1426" s="122"/>
      <c r="M1426" s="7"/>
      <c r="N1426" s="17"/>
      <c r="O1426" s="120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ht="15.6" customHeight="1">
      <c r="A1427" s="17"/>
      <c r="B1427" s="7"/>
      <c r="C1427" s="7"/>
      <c r="D1427" s="17"/>
      <c r="E1427" s="109"/>
      <c r="F1427" s="7"/>
      <c r="G1427" s="7"/>
      <c r="H1427" s="7"/>
      <c r="I1427" s="7"/>
      <c r="J1427" s="7"/>
      <c r="K1427" s="7"/>
      <c r="L1427" s="122"/>
      <c r="M1427" s="7"/>
      <c r="N1427" s="17"/>
      <c r="O1427" s="120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ht="15.6" customHeight="1">
      <c r="A1428" s="17"/>
      <c r="B1428" s="7"/>
      <c r="C1428" s="7"/>
      <c r="D1428" s="17"/>
      <c r="E1428" s="109"/>
      <c r="F1428" s="7"/>
      <c r="G1428" s="7"/>
      <c r="H1428" s="7"/>
      <c r="I1428" s="7"/>
      <c r="J1428" s="7"/>
      <c r="K1428" s="7"/>
      <c r="L1428" s="122"/>
      <c r="M1428" s="7"/>
      <c r="N1428" s="17"/>
      <c r="O1428" s="120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ht="15.6" customHeight="1">
      <c r="A1429" s="17"/>
      <c r="B1429" s="7"/>
      <c r="C1429" s="7"/>
      <c r="D1429" s="17"/>
      <c r="E1429" s="109"/>
      <c r="F1429" s="7"/>
      <c r="G1429" s="7"/>
      <c r="H1429" s="7"/>
      <c r="I1429" s="7"/>
      <c r="J1429" s="7"/>
      <c r="K1429" s="7"/>
      <c r="L1429" s="122"/>
      <c r="M1429" s="7"/>
      <c r="N1429" s="17"/>
      <c r="O1429" s="120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ht="15.6" customHeight="1">
      <c r="A1430" s="17"/>
      <c r="B1430" s="7"/>
      <c r="C1430" s="7"/>
      <c r="D1430" s="17"/>
      <c r="E1430" s="109"/>
      <c r="F1430" s="7"/>
      <c r="G1430" s="7"/>
      <c r="H1430" s="7"/>
      <c r="I1430" s="7"/>
      <c r="J1430" s="7"/>
      <c r="K1430" s="7"/>
      <c r="L1430" s="122"/>
      <c r="M1430" s="7"/>
      <c r="N1430" s="17"/>
      <c r="O1430" s="120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ht="15.6" customHeight="1">
      <c r="A1431" s="17"/>
      <c r="B1431" s="7"/>
      <c r="C1431" s="7"/>
      <c r="D1431" s="17"/>
      <c r="E1431" s="109"/>
      <c r="F1431" s="7"/>
      <c r="G1431" s="7"/>
      <c r="H1431" s="7"/>
      <c r="I1431" s="7"/>
      <c r="J1431" s="7"/>
      <c r="K1431" s="7"/>
      <c r="L1431" s="122"/>
      <c r="M1431" s="7"/>
      <c r="N1431" s="17"/>
      <c r="O1431" s="120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ht="15.6" customHeight="1">
      <c r="A1432" s="17"/>
      <c r="B1432" s="7"/>
      <c r="C1432" s="7"/>
      <c r="D1432" s="17"/>
      <c r="E1432" s="109"/>
      <c r="F1432" s="7"/>
      <c r="G1432" s="7"/>
      <c r="H1432" s="7"/>
      <c r="I1432" s="7"/>
      <c r="J1432" s="7"/>
      <c r="K1432" s="7"/>
      <c r="L1432" s="122"/>
      <c r="M1432" s="7"/>
      <c r="N1432" s="17"/>
      <c r="O1432" s="120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ht="15.6" customHeight="1">
      <c r="A1433" s="17"/>
      <c r="B1433" s="7"/>
      <c r="C1433" s="7"/>
      <c r="D1433" s="17"/>
      <c r="E1433" s="109"/>
      <c r="F1433" s="7"/>
      <c r="G1433" s="7"/>
      <c r="H1433" s="7"/>
      <c r="I1433" s="7"/>
      <c r="J1433" s="7"/>
      <c r="K1433" s="7"/>
      <c r="L1433" s="122"/>
      <c r="M1433" s="7"/>
      <c r="N1433" s="17"/>
      <c r="O1433" s="120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ht="15.6" customHeight="1">
      <c r="A1434" s="17"/>
      <c r="B1434" s="7"/>
      <c r="C1434" s="7"/>
      <c r="D1434" s="17"/>
      <c r="E1434" s="109"/>
      <c r="F1434" s="7"/>
      <c r="G1434" s="7"/>
      <c r="H1434" s="7"/>
      <c r="I1434" s="7"/>
      <c r="J1434" s="7"/>
      <c r="K1434" s="7"/>
      <c r="L1434" s="122"/>
      <c r="M1434" s="7"/>
      <c r="N1434" s="17"/>
      <c r="O1434" s="120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ht="15.6" customHeight="1">
      <c r="A1435" s="17"/>
      <c r="B1435" s="7"/>
      <c r="C1435" s="7"/>
      <c r="D1435" s="17"/>
      <c r="E1435" s="109"/>
      <c r="F1435" s="7"/>
      <c r="G1435" s="7"/>
      <c r="H1435" s="7"/>
      <c r="I1435" s="7"/>
      <c r="J1435" s="7"/>
      <c r="K1435" s="7"/>
      <c r="L1435" s="122"/>
      <c r="M1435" s="7"/>
      <c r="N1435" s="17"/>
      <c r="O1435" s="120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ht="15.6" customHeight="1">
      <c r="A1436" s="17"/>
      <c r="B1436" s="7"/>
      <c r="C1436" s="7"/>
      <c r="D1436" s="17"/>
      <c r="E1436" s="109"/>
      <c r="F1436" s="7"/>
      <c r="G1436" s="7"/>
      <c r="H1436" s="7"/>
      <c r="I1436" s="7"/>
      <c r="J1436" s="7"/>
      <c r="K1436" s="7"/>
      <c r="L1436" s="122"/>
      <c r="M1436" s="7"/>
      <c r="N1436" s="17"/>
      <c r="O1436" s="120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ht="15.6" customHeight="1">
      <c r="A1437" s="17"/>
      <c r="B1437" s="7"/>
      <c r="C1437" s="7"/>
      <c r="D1437" s="17"/>
      <c r="E1437" s="109"/>
      <c r="F1437" s="7"/>
      <c r="G1437" s="7"/>
      <c r="H1437" s="7"/>
      <c r="I1437" s="7"/>
      <c r="J1437" s="7"/>
      <c r="K1437" s="7"/>
      <c r="L1437" s="122"/>
      <c r="M1437" s="7"/>
      <c r="N1437" s="17"/>
      <c r="O1437" s="120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ht="15.6" customHeight="1">
      <c r="A1438" s="17"/>
      <c r="B1438" s="7"/>
      <c r="C1438" s="7"/>
      <c r="D1438" s="17"/>
      <c r="E1438" s="109"/>
      <c r="F1438" s="7"/>
      <c r="G1438" s="7"/>
      <c r="H1438" s="7"/>
      <c r="I1438" s="7"/>
      <c r="J1438" s="7"/>
      <c r="K1438" s="7"/>
      <c r="L1438" s="122"/>
      <c r="M1438" s="7"/>
      <c r="N1438" s="17"/>
      <c r="O1438" s="120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ht="15.6" customHeight="1">
      <c r="A1439" s="17"/>
      <c r="B1439" s="7"/>
      <c r="C1439" s="7"/>
      <c r="D1439" s="17"/>
      <c r="E1439" s="109"/>
      <c r="F1439" s="7"/>
      <c r="G1439" s="7"/>
      <c r="H1439" s="7"/>
      <c r="I1439" s="7"/>
      <c r="J1439" s="7"/>
      <c r="K1439" s="7"/>
      <c r="L1439" s="122"/>
      <c r="M1439" s="7"/>
      <c r="N1439" s="17"/>
      <c r="O1439" s="120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ht="15.6" customHeight="1">
      <c r="A1440" s="17"/>
      <c r="B1440" s="7"/>
      <c r="C1440" s="7"/>
      <c r="D1440" s="17"/>
      <c r="E1440" s="109"/>
      <c r="F1440" s="7"/>
      <c r="G1440" s="7"/>
      <c r="H1440" s="7"/>
      <c r="I1440" s="7"/>
      <c r="J1440" s="7"/>
      <c r="K1440" s="7"/>
      <c r="L1440" s="122"/>
      <c r="M1440" s="7"/>
      <c r="N1440" s="17"/>
      <c r="O1440" s="120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ht="15.6" customHeight="1">
      <c r="A1441" s="17"/>
      <c r="B1441" s="7"/>
      <c r="C1441" s="7"/>
      <c r="D1441" s="17"/>
      <c r="E1441" s="109"/>
      <c r="F1441" s="7"/>
      <c r="G1441" s="7"/>
      <c r="H1441" s="7"/>
      <c r="I1441" s="7"/>
      <c r="J1441" s="7"/>
      <c r="K1441" s="7"/>
      <c r="L1441" s="122"/>
      <c r="M1441" s="7"/>
      <c r="N1441" s="17"/>
      <c r="O1441" s="120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ht="15.6" customHeight="1">
      <c r="A1442" s="17"/>
      <c r="B1442" s="7"/>
      <c r="C1442" s="7"/>
      <c r="D1442" s="17"/>
      <c r="E1442" s="109"/>
      <c r="F1442" s="7"/>
      <c r="G1442" s="7"/>
      <c r="H1442" s="7"/>
      <c r="I1442" s="7"/>
      <c r="J1442" s="7"/>
      <c r="K1442" s="7"/>
      <c r="L1442" s="122"/>
      <c r="M1442" s="7"/>
      <c r="N1442" s="17"/>
      <c r="O1442" s="120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ht="15.6" customHeight="1">
      <c r="A1443" s="17"/>
      <c r="B1443" s="7"/>
      <c r="C1443" s="7"/>
      <c r="D1443" s="17"/>
      <c r="E1443" s="109"/>
      <c r="F1443" s="7"/>
      <c r="G1443" s="7"/>
      <c r="H1443" s="7"/>
      <c r="I1443" s="7"/>
      <c r="J1443" s="7"/>
      <c r="K1443" s="7"/>
      <c r="L1443" s="122"/>
      <c r="M1443" s="7"/>
      <c r="N1443" s="17"/>
      <c r="O1443" s="120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ht="15.6" customHeight="1">
      <c r="A1444" s="17"/>
      <c r="B1444" s="7"/>
      <c r="C1444" s="7"/>
      <c r="D1444" s="17"/>
      <c r="E1444" s="109"/>
      <c r="F1444" s="7"/>
      <c r="G1444" s="7"/>
      <c r="H1444" s="7"/>
      <c r="I1444" s="7"/>
      <c r="J1444" s="7"/>
      <c r="K1444" s="7"/>
      <c r="L1444" s="122"/>
      <c r="M1444" s="7"/>
      <c r="N1444" s="17"/>
      <c r="O1444" s="120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 ht="15.6" customHeight="1">
      <c r="A1445" s="17"/>
      <c r="B1445" s="7"/>
      <c r="C1445" s="7"/>
      <c r="D1445" s="17"/>
      <c r="E1445" s="109"/>
      <c r="F1445" s="7"/>
      <c r="G1445" s="7"/>
      <c r="H1445" s="7"/>
      <c r="I1445" s="7"/>
      <c r="J1445" s="7"/>
      <c r="K1445" s="7"/>
      <c r="L1445" s="122"/>
      <c r="M1445" s="7"/>
      <c r="N1445" s="17"/>
      <c r="O1445" s="120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ht="15.6" customHeight="1">
      <c r="A1446" s="17"/>
      <c r="B1446" s="7"/>
      <c r="C1446" s="7"/>
      <c r="D1446" s="17"/>
      <c r="E1446" s="109"/>
      <c r="F1446" s="7"/>
      <c r="G1446" s="7"/>
      <c r="H1446" s="7"/>
      <c r="I1446" s="7"/>
      <c r="J1446" s="7"/>
      <c r="K1446" s="7"/>
      <c r="L1446" s="122"/>
      <c r="M1446" s="7"/>
      <c r="N1446" s="17"/>
      <c r="O1446" s="120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ht="15.6" customHeight="1">
      <c r="A1447" s="17"/>
      <c r="B1447" s="7"/>
      <c r="C1447" s="7"/>
      <c r="D1447" s="17"/>
      <c r="E1447" s="109"/>
      <c r="F1447" s="7"/>
      <c r="G1447" s="7"/>
      <c r="H1447" s="7"/>
      <c r="I1447" s="7"/>
      <c r="J1447" s="7"/>
      <c r="K1447" s="7"/>
      <c r="L1447" s="122"/>
      <c r="M1447" s="7"/>
      <c r="N1447" s="17"/>
      <c r="O1447" s="120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ht="15.6" customHeight="1">
      <c r="A1448" s="17"/>
      <c r="B1448" s="7"/>
      <c r="C1448" s="7"/>
      <c r="D1448" s="17"/>
      <c r="E1448" s="109"/>
      <c r="F1448" s="7"/>
      <c r="G1448" s="7"/>
      <c r="H1448" s="7"/>
      <c r="I1448" s="7"/>
      <c r="J1448" s="7"/>
      <c r="K1448" s="7"/>
      <c r="L1448" s="122"/>
      <c r="M1448" s="7"/>
      <c r="N1448" s="17"/>
      <c r="O1448" s="120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ht="15.6" customHeight="1">
      <c r="A1449" s="17"/>
      <c r="B1449" s="7"/>
      <c r="C1449" s="7"/>
      <c r="D1449" s="17"/>
      <c r="E1449" s="109"/>
      <c r="F1449" s="7"/>
      <c r="G1449" s="7"/>
      <c r="H1449" s="7"/>
      <c r="I1449" s="7"/>
      <c r="J1449" s="7"/>
      <c r="K1449" s="7"/>
      <c r="L1449" s="122"/>
      <c r="M1449" s="7"/>
      <c r="N1449" s="17"/>
      <c r="O1449" s="120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 ht="15.6" customHeight="1">
      <c r="A1450" s="17"/>
      <c r="B1450" s="7"/>
      <c r="C1450" s="7"/>
      <c r="D1450" s="17"/>
      <c r="E1450" s="109"/>
      <c r="F1450" s="7"/>
      <c r="G1450" s="7"/>
      <c r="H1450" s="7"/>
      <c r="I1450" s="7"/>
      <c r="J1450" s="7"/>
      <c r="K1450" s="7"/>
      <c r="L1450" s="122"/>
      <c r="M1450" s="7"/>
      <c r="N1450" s="17"/>
      <c r="O1450" s="120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ht="15.6" customHeight="1">
      <c r="A1451" s="17"/>
      <c r="B1451" s="7"/>
      <c r="C1451" s="7"/>
      <c r="D1451" s="17"/>
      <c r="E1451" s="109"/>
      <c r="F1451" s="7"/>
      <c r="G1451" s="7"/>
      <c r="H1451" s="7"/>
      <c r="I1451" s="7"/>
      <c r="J1451" s="7"/>
      <c r="K1451" s="7"/>
      <c r="L1451" s="122"/>
      <c r="M1451" s="7"/>
      <c r="N1451" s="17"/>
      <c r="O1451" s="120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ht="15.6" customHeight="1">
      <c r="A1452" s="17"/>
      <c r="B1452" s="7"/>
      <c r="C1452" s="7"/>
      <c r="D1452" s="17"/>
      <c r="E1452" s="109"/>
      <c r="F1452" s="7"/>
      <c r="G1452" s="7"/>
      <c r="H1452" s="7"/>
      <c r="I1452" s="7"/>
      <c r="J1452" s="7"/>
      <c r="K1452" s="7"/>
      <c r="L1452" s="122"/>
      <c r="M1452" s="7"/>
      <c r="N1452" s="17"/>
      <c r="O1452" s="120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ht="15.6" customHeight="1">
      <c r="A1453" s="17"/>
      <c r="B1453" s="7"/>
      <c r="C1453" s="7"/>
      <c r="D1453" s="17"/>
      <c r="E1453" s="109"/>
      <c r="F1453" s="7"/>
      <c r="G1453" s="7"/>
      <c r="H1453" s="7"/>
      <c r="I1453" s="7"/>
      <c r="J1453" s="7"/>
      <c r="K1453" s="7"/>
      <c r="L1453" s="122"/>
      <c r="M1453" s="7"/>
      <c r="N1453" s="17"/>
      <c r="O1453" s="120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 ht="15.6" customHeight="1">
      <c r="A1454" s="17"/>
      <c r="B1454" s="7"/>
      <c r="C1454" s="7"/>
      <c r="D1454" s="17"/>
      <c r="E1454" s="109"/>
      <c r="F1454" s="7"/>
      <c r="G1454" s="7"/>
      <c r="H1454" s="7"/>
      <c r="I1454" s="7"/>
      <c r="J1454" s="7"/>
      <c r="K1454" s="7"/>
      <c r="L1454" s="122"/>
      <c r="M1454" s="7"/>
      <c r="N1454" s="17"/>
      <c r="O1454" s="120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 ht="15.6" customHeight="1">
      <c r="A1455" s="17"/>
      <c r="B1455" s="7"/>
      <c r="C1455" s="7"/>
      <c r="D1455" s="17"/>
      <c r="E1455" s="109"/>
      <c r="F1455" s="7"/>
      <c r="G1455" s="7"/>
      <c r="H1455" s="7"/>
      <c r="I1455" s="7"/>
      <c r="J1455" s="7"/>
      <c r="K1455" s="7"/>
      <c r="L1455" s="122"/>
      <c r="M1455" s="7"/>
      <c r="N1455" s="17"/>
      <c r="O1455" s="120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ht="15.6" customHeight="1">
      <c r="A1456" s="17"/>
      <c r="B1456" s="7"/>
      <c r="C1456" s="7"/>
      <c r="D1456" s="17"/>
      <c r="E1456" s="109"/>
      <c r="F1456" s="7"/>
      <c r="G1456" s="7"/>
      <c r="H1456" s="7"/>
      <c r="I1456" s="7"/>
      <c r="J1456" s="7"/>
      <c r="K1456" s="7"/>
      <c r="L1456" s="122"/>
      <c r="M1456" s="7"/>
      <c r="N1456" s="17"/>
      <c r="O1456" s="120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ht="15.6" customHeight="1">
      <c r="A1457" s="17"/>
      <c r="B1457" s="7"/>
      <c r="C1457" s="7"/>
      <c r="D1457" s="17"/>
      <c r="E1457" s="109"/>
      <c r="F1457" s="7"/>
      <c r="G1457" s="7"/>
      <c r="H1457" s="7"/>
      <c r="I1457" s="7"/>
      <c r="J1457" s="7"/>
      <c r="K1457" s="7"/>
      <c r="L1457" s="122"/>
      <c r="M1457" s="7"/>
      <c r="N1457" s="17"/>
      <c r="O1457" s="120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 ht="15.6" customHeight="1">
      <c r="A1458" s="17"/>
      <c r="B1458" s="7"/>
      <c r="C1458" s="7"/>
      <c r="D1458" s="17"/>
      <c r="E1458" s="109"/>
      <c r="F1458" s="7"/>
      <c r="G1458" s="7"/>
      <c r="H1458" s="7"/>
      <c r="I1458" s="7"/>
      <c r="J1458" s="7"/>
      <c r="K1458" s="7"/>
      <c r="L1458" s="122"/>
      <c r="M1458" s="7"/>
      <c r="N1458" s="17"/>
      <c r="O1458" s="120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 ht="15.6" customHeight="1">
      <c r="A1459" s="17"/>
      <c r="B1459" s="7"/>
      <c r="C1459" s="7"/>
      <c r="D1459" s="17"/>
      <c r="E1459" s="109"/>
      <c r="F1459" s="7"/>
      <c r="G1459" s="7"/>
      <c r="H1459" s="7"/>
      <c r="I1459" s="7"/>
      <c r="J1459" s="7"/>
      <c r="K1459" s="7"/>
      <c r="L1459" s="122"/>
      <c r="M1459" s="7"/>
      <c r="N1459" s="17"/>
      <c r="O1459" s="120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ht="15.6" customHeight="1">
      <c r="A1460" s="17"/>
      <c r="B1460" s="7"/>
      <c r="C1460" s="7"/>
      <c r="D1460" s="17"/>
      <c r="E1460" s="109"/>
      <c r="F1460" s="7"/>
      <c r="G1460" s="7"/>
      <c r="H1460" s="7"/>
      <c r="I1460" s="7"/>
      <c r="J1460" s="7"/>
      <c r="K1460" s="7"/>
      <c r="L1460" s="122"/>
      <c r="M1460" s="7"/>
      <c r="N1460" s="17"/>
      <c r="O1460" s="120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ht="15.6" customHeight="1">
      <c r="A1461" s="17"/>
      <c r="B1461" s="7"/>
      <c r="C1461" s="7"/>
      <c r="D1461" s="17"/>
      <c r="E1461" s="109"/>
      <c r="F1461" s="7"/>
      <c r="G1461" s="7"/>
      <c r="H1461" s="7"/>
      <c r="I1461" s="7"/>
      <c r="J1461" s="7"/>
      <c r="K1461" s="7"/>
      <c r="L1461" s="122"/>
      <c r="M1461" s="7"/>
      <c r="N1461" s="17"/>
      <c r="O1461" s="120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ht="15.6" customHeight="1">
      <c r="A1462" s="17"/>
      <c r="B1462" s="7"/>
      <c r="C1462" s="7"/>
      <c r="D1462" s="17"/>
      <c r="E1462" s="109"/>
      <c r="F1462" s="7"/>
      <c r="G1462" s="7"/>
      <c r="H1462" s="7"/>
      <c r="I1462" s="7"/>
      <c r="J1462" s="7"/>
      <c r="K1462" s="7"/>
      <c r="L1462" s="122"/>
      <c r="M1462" s="7"/>
      <c r="N1462" s="17"/>
      <c r="O1462" s="120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ht="15.6" customHeight="1">
      <c r="A1463" s="17"/>
      <c r="B1463" s="7"/>
      <c r="C1463" s="7"/>
      <c r="D1463" s="17"/>
      <c r="E1463" s="109"/>
      <c r="F1463" s="7"/>
      <c r="G1463" s="7"/>
      <c r="H1463" s="7"/>
      <c r="I1463" s="7"/>
      <c r="J1463" s="7"/>
      <c r="K1463" s="7"/>
      <c r="L1463" s="122"/>
      <c r="M1463" s="7"/>
      <c r="N1463" s="17"/>
      <c r="O1463" s="120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ht="15.6" customHeight="1">
      <c r="A1464" s="17"/>
      <c r="B1464" s="7"/>
      <c r="C1464" s="7"/>
      <c r="D1464" s="17"/>
      <c r="E1464" s="109"/>
      <c r="F1464" s="7"/>
      <c r="G1464" s="7"/>
      <c r="H1464" s="7"/>
      <c r="I1464" s="7"/>
      <c r="J1464" s="7"/>
      <c r="K1464" s="7"/>
      <c r="L1464" s="122"/>
      <c r="M1464" s="7"/>
      <c r="N1464" s="17"/>
      <c r="O1464" s="120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ht="15.6" customHeight="1">
      <c r="A1465" s="17"/>
      <c r="B1465" s="7"/>
      <c r="C1465" s="7"/>
      <c r="D1465" s="17"/>
      <c r="E1465" s="109"/>
      <c r="F1465" s="7"/>
      <c r="G1465" s="7"/>
      <c r="H1465" s="7"/>
      <c r="I1465" s="7"/>
      <c r="J1465" s="7"/>
      <c r="K1465" s="7"/>
      <c r="L1465" s="122"/>
      <c r="M1465" s="7"/>
      <c r="N1465" s="17"/>
      <c r="O1465" s="120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ht="15.6" customHeight="1">
      <c r="A1466" s="17"/>
      <c r="B1466" s="7"/>
      <c r="C1466" s="7"/>
      <c r="D1466" s="17"/>
      <c r="E1466" s="109"/>
      <c r="F1466" s="7"/>
      <c r="G1466" s="7"/>
      <c r="H1466" s="7"/>
      <c r="I1466" s="7"/>
      <c r="J1466" s="7"/>
      <c r="K1466" s="7"/>
      <c r="L1466" s="122"/>
      <c r="M1466" s="7"/>
      <c r="N1466" s="17"/>
      <c r="O1466" s="120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15.6" customHeight="1">
      <c r="A1467" s="17"/>
      <c r="B1467" s="7"/>
      <c r="C1467" s="7"/>
      <c r="D1467" s="17"/>
      <c r="E1467" s="109"/>
      <c r="F1467" s="7"/>
      <c r="G1467" s="7"/>
      <c r="H1467" s="7"/>
      <c r="I1467" s="7"/>
      <c r="J1467" s="7"/>
      <c r="K1467" s="7"/>
      <c r="L1467" s="122"/>
      <c r="M1467" s="7"/>
      <c r="N1467" s="17"/>
      <c r="O1467" s="120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ht="15.6" customHeight="1">
      <c r="A1468" s="17"/>
      <c r="B1468" s="7"/>
      <c r="C1468" s="7"/>
      <c r="D1468" s="17"/>
      <c r="E1468" s="109"/>
      <c r="F1468" s="7"/>
      <c r="G1468" s="7"/>
      <c r="H1468" s="7"/>
      <c r="I1468" s="7"/>
      <c r="J1468" s="7"/>
      <c r="K1468" s="7"/>
      <c r="L1468" s="122"/>
      <c r="M1468" s="7"/>
      <c r="N1468" s="17"/>
      <c r="O1468" s="120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 ht="15.6" customHeight="1">
      <c r="A1469" s="17"/>
      <c r="B1469" s="7"/>
      <c r="C1469" s="7"/>
      <c r="D1469" s="17"/>
      <c r="E1469" s="109"/>
      <c r="F1469" s="7"/>
      <c r="G1469" s="7"/>
      <c r="H1469" s="7"/>
      <c r="I1469" s="7"/>
      <c r="J1469" s="7"/>
      <c r="K1469" s="7"/>
      <c r="L1469" s="122"/>
      <c r="M1469" s="7"/>
      <c r="N1469" s="17"/>
      <c r="O1469" s="120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ht="15.6" customHeight="1">
      <c r="A1470" s="17"/>
      <c r="B1470" s="7"/>
      <c r="C1470" s="7"/>
      <c r="D1470" s="17"/>
      <c r="E1470" s="109"/>
      <c r="F1470" s="7"/>
      <c r="G1470" s="7"/>
      <c r="H1470" s="7"/>
      <c r="I1470" s="7"/>
      <c r="J1470" s="7"/>
      <c r="K1470" s="7"/>
      <c r="L1470" s="122"/>
      <c r="M1470" s="7"/>
      <c r="N1470" s="17"/>
      <c r="O1470" s="120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ht="15.6" customHeight="1">
      <c r="A1471" s="17"/>
      <c r="B1471" s="7"/>
      <c r="C1471" s="7"/>
      <c r="D1471" s="17"/>
      <c r="E1471" s="109"/>
      <c r="F1471" s="7"/>
      <c r="G1471" s="7"/>
      <c r="H1471" s="7"/>
      <c r="I1471" s="7"/>
      <c r="J1471" s="7"/>
      <c r="K1471" s="7"/>
      <c r="L1471" s="122"/>
      <c r="M1471" s="7"/>
      <c r="N1471" s="17"/>
      <c r="O1471" s="120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ht="15.6" customHeight="1">
      <c r="A1472" s="17"/>
      <c r="B1472" s="7"/>
      <c r="C1472" s="7"/>
      <c r="D1472" s="17"/>
      <c r="E1472" s="109"/>
      <c r="F1472" s="7"/>
      <c r="G1472" s="7"/>
      <c r="H1472" s="7"/>
      <c r="I1472" s="7"/>
      <c r="J1472" s="7"/>
      <c r="K1472" s="7"/>
      <c r="L1472" s="122"/>
      <c r="M1472" s="7"/>
      <c r="N1472" s="17"/>
      <c r="O1472" s="120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ht="15.6" customHeight="1">
      <c r="A1473" s="17"/>
      <c r="B1473" s="7"/>
      <c r="C1473" s="7"/>
      <c r="D1473" s="17"/>
      <c r="E1473" s="109"/>
      <c r="F1473" s="7"/>
      <c r="G1473" s="7"/>
      <c r="H1473" s="7"/>
      <c r="I1473" s="7"/>
      <c r="J1473" s="7"/>
      <c r="K1473" s="7"/>
      <c r="L1473" s="122"/>
      <c r="M1473" s="7"/>
      <c r="N1473" s="17"/>
      <c r="O1473" s="120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ht="15.6" customHeight="1">
      <c r="A1474" s="17"/>
      <c r="B1474" s="7"/>
      <c r="C1474" s="7"/>
      <c r="D1474" s="17"/>
      <c r="E1474" s="109"/>
      <c r="F1474" s="7"/>
      <c r="G1474" s="7"/>
      <c r="H1474" s="7"/>
      <c r="I1474" s="7"/>
      <c r="J1474" s="7"/>
      <c r="K1474" s="7"/>
      <c r="L1474" s="122"/>
      <c r="M1474" s="7"/>
      <c r="N1474" s="17"/>
      <c r="O1474" s="120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ht="15.6" customHeight="1">
      <c r="A1475" s="17"/>
      <c r="B1475" s="7"/>
      <c r="C1475" s="7"/>
      <c r="D1475" s="17"/>
      <c r="E1475" s="109"/>
      <c r="F1475" s="7"/>
      <c r="G1475" s="7"/>
      <c r="H1475" s="7"/>
      <c r="I1475" s="7"/>
      <c r="J1475" s="7"/>
      <c r="K1475" s="7"/>
      <c r="L1475" s="122"/>
      <c r="M1475" s="7"/>
      <c r="N1475" s="17"/>
      <c r="O1475" s="120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ht="15.6" customHeight="1">
      <c r="A1476" s="17"/>
      <c r="B1476" s="7"/>
      <c r="C1476" s="7"/>
      <c r="D1476" s="17"/>
      <c r="E1476" s="109"/>
      <c r="F1476" s="7"/>
      <c r="G1476" s="7"/>
      <c r="H1476" s="7"/>
      <c r="I1476" s="7"/>
      <c r="J1476" s="7"/>
      <c r="K1476" s="7"/>
      <c r="L1476" s="122"/>
      <c r="M1476" s="7"/>
      <c r="N1476" s="17"/>
      <c r="O1476" s="120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 ht="15.6" customHeight="1">
      <c r="A1477" s="17"/>
      <c r="B1477" s="7"/>
      <c r="C1477" s="7"/>
      <c r="D1477" s="17"/>
      <c r="E1477" s="109"/>
      <c r="F1477" s="7"/>
      <c r="G1477" s="7"/>
      <c r="H1477" s="7"/>
      <c r="I1477" s="7"/>
      <c r="J1477" s="7"/>
      <c r="K1477" s="7"/>
      <c r="L1477" s="122"/>
      <c r="M1477" s="7"/>
      <c r="N1477" s="17"/>
      <c r="O1477" s="120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ht="15.6" customHeight="1">
      <c r="A1478" s="17"/>
      <c r="B1478" s="7"/>
      <c r="C1478" s="7"/>
      <c r="D1478" s="17"/>
      <c r="E1478" s="109"/>
      <c r="F1478" s="7"/>
      <c r="G1478" s="7"/>
      <c r="H1478" s="7"/>
      <c r="I1478" s="7"/>
      <c r="J1478" s="7"/>
      <c r="K1478" s="7"/>
      <c r="L1478" s="122"/>
      <c r="M1478" s="7"/>
      <c r="N1478" s="17"/>
      <c r="O1478" s="120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ht="15.6" customHeight="1">
      <c r="A1479" s="17"/>
      <c r="B1479" s="7"/>
      <c r="C1479" s="7"/>
      <c r="D1479" s="17"/>
      <c r="E1479" s="109"/>
      <c r="F1479" s="7"/>
      <c r="G1479" s="7"/>
      <c r="H1479" s="7"/>
      <c r="I1479" s="7"/>
      <c r="J1479" s="7"/>
      <c r="K1479" s="7"/>
      <c r="L1479" s="122"/>
      <c r="M1479" s="7"/>
      <c r="N1479" s="17"/>
      <c r="O1479" s="120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ht="15.6" customHeight="1">
      <c r="A1480" s="17"/>
      <c r="B1480" s="7"/>
      <c r="C1480" s="7"/>
      <c r="D1480" s="17"/>
      <c r="E1480" s="109"/>
      <c r="F1480" s="7"/>
      <c r="G1480" s="7"/>
      <c r="H1480" s="7"/>
      <c r="I1480" s="7"/>
      <c r="J1480" s="7"/>
      <c r="K1480" s="7"/>
      <c r="L1480" s="122"/>
      <c r="M1480" s="7"/>
      <c r="N1480" s="17"/>
      <c r="O1480" s="120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 ht="15.6" customHeight="1">
      <c r="A1481" s="17"/>
      <c r="B1481" s="7"/>
      <c r="C1481" s="7"/>
      <c r="D1481" s="17"/>
      <c r="E1481" s="109"/>
      <c r="F1481" s="7"/>
      <c r="G1481" s="7"/>
      <c r="H1481" s="7"/>
      <c r="I1481" s="7"/>
      <c r="J1481" s="7"/>
      <c r="K1481" s="7"/>
      <c r="L1481" s="122"/>
      <c r="M1481" s="7"/>
      <c r="N1481" s="17"/>
      <c r="O1481" s="120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ht="15.6" customHeight="1">
      <c r="A1482" s="17"/>
      <c r="B1482" s="7"/>
      <c r="C1482" s="7"/>
      <c r="D1482" s="17"/>
      <c r="E1482" s="109"/>
      <c r="F1482" s="7"/>
      <c r="G1482" s="7"/>
      <c r="H1482" s="7"/>
      <c r="I1482" s="7"/>
      <c r="J1482" s="7"/>
      <c r="K1482" s="7"/>
      <c r="L1482" s="122"/>
      <c r="M1482" s="7"/>
      <c r="N1482" s="17"/>
      <c r="O1482" s="120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ht="15.6" customHeight="1">
      <c r="A1483" s="17"/>
      <c r="B1483" s="7"/>
      <c r="C1483" s="7"/>
      <c r="D1483" s="17"/>
      <c r="E1483" s="109"/>
      <c r="F1483" s="7"/>
      <c r="G1483" s="7"/>
      <c r="H1483" s="7"/>
      <c r="I1483" s="7"/>
      <c r="J1483" s="7"/>
      <c r="K1483" s="7"/>
      <c r="L1483" s="122"/>
      <c r="M1483" s="7"/>
      <c r="N1483" s="17"/>
      <c r="O1483" s="120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ht="15.6" customHeight="1">
      <c r="A1484" s="17"/>
      <c r="B1484" s="7"/>
      <c r="C1484" s="7"/>
      <c r="D1484" s="17"/>
      <c r="E1484" s="109"/>
      <c r="F1484" s="7"/>
      <c r="G1484" s="7"/>
      <c r="H1484" s="7"/>
      <c r="I1484" s="7"/>
      <c r="J1484" s="7"/>
      <c r="K1484" s="7"/>
      <c r="L1484" s="122"/>
      <c r="M1484" s="7"/>
      <c r="N1484" s="17"/>
      <c r="O1484" s="120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 ht="15.6" customHeight="1">
      <c r="A1485" s="17"/>
      <c r="B1485" s="7"/>
      <c r="C1485" s="7"/>
      <c r="D1485" s="17"/>
      <c r="E1485" s="109"/>
      <c r="F1485" s="7"/>
      <c r="G1485" s="7"/>
      <c r="H1485" s="7"/>
      <c r="I1485" s="7"/>
      <c r="J1485" s="7"/>
      <c r="K1485" s="7"/>
      <c r="L1485" s="122"/>
      <c r="M1485" s="7"/>
      <c r="N1485" s="17"/>
      <c r="O1485" s="120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ht="15.6" customHeight="1">
      <c r="A1486" s="17"/>
      <c r="B1486" s="7"/>
      <c r="C1486" s="7"/>
      <c r="D1486" s="17"/>
      <c r="E1486" s="109"/>
      <c r="F1486" s="7"/>
      <c r="G1486" s="7"/>
      <c r="H1486" s="7"/>
      <c r="I1486" s="7"/>
      <c r="J1486" s="7"/>
      <c r="K1486" s="7"/>
      <c r="L1486" s="122"/>
      <c r="M1486" s="7"/>
      <c r="N1486" s="17"/>
      <c r="O1486" s="120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 ht="15.6" customHeight="1">
      <c r="A1487" s="17"/>
      <c r="B1487" s="7"/>
      <c r="C1487" s="7"/>
      <c r="D1487" s="17"/>
      <c r="E1487" s="109"/>
      <c r="F1487" s="7"/>
      <c r="G1487" s="7"/>
      <c r="H1487" s="7"/>
      <c r="I1487" s="7"/>
      <c r="J1487" s="7"/>
      <c r="K1487" s="7"/>
      <c r="L1487" s="122"/>
      <c r="M1487" s="7"/>
      <c r="N1487" s="17"/>
      <c r="O1487" s="120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 ht="15.6" customHeight="1">
      <c r="A1488" s="17"/>
      <c r="B1488" s="7"/>
      <c r="C1488" s="7"/>
      <c r="D1488" s="17"/>
      <c r="E1488" s="109"/>
      <c r="F1488" s="7"/>
      <c r="G1488" s="7"/>
      <c r="H1488" s="7"/>
      <c r="I1488" s="7"/>
      <c r="J1488" s="7"/>
      <c r="K1488" s="7"/>
      <c r="L1488" s="122"/>
      <c r="M1488" s="7"/>
      <c r="N1488" s="17"/>
      <c r="O1488" s="120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ht="15.6" customHeight="1">
      <c r="A1489" s="17"/>
      <c r="B1489" s="7"/>
      <c r="C1489" s="7"/>
      <c r="D1489" s="17"/>
      <c r="E1489" s="109"/>
      <c r="F1489" s="7"/>
      <c r="G1489" s="7"/>
      <c r="H1489" s="7"/>
      <c r="I1489" s="7"/>
      <c r="J1489" s="7"/>
      <c r="K1489" s="7"/>
      <c r="L1489" s="122"/>
      <c r="M1489" s="7"/>
      <c r="N1489" s="17"/>
      <c r="O1489" s="120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ht="15.6" customHeight="1">
      <c r="A1490" s="17"/>
      <c r="B1490" s="7"/>
      <c r="C1490" s="7"/>
      <c r="D1490" s="17"/>
      <c r="E1490" s="109"/>
      <c r="F1490" s="7"/>
      <c r="G1490" s="7"/>
      <c r="H1490" s="7"/>
      <c r="I1490" s="7"/>
      <c r="J1490" s="7"/>
      <c r="K1490" s="7"/>
      <c r="L1490" s="122"/>
      <c r="M1490" s="7"/>
      <c r="N1490" s="17"/>
      <c r="O1490" s="120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 ht="15.6" customHeight="1">
      <c r="A1491" s="17"/>
      <c r="B1491" s="7"/>
      <c r="C1491" s="7"/>
      <c r="D1491" s="17"/>
      <c r="E1491" s="109"/>
      <c r="F1491" s="7"/>
      <c r="G1491" s="7"/>
      <c r="H1491" s="7"/>
      <c r="I1491" s="7"/>
      <c r="J1491" s="7"/>
      <c r="K1491" s="7"/>
      <c r="L1491" s="122"/>
      <c r="M1491" s="7"/>
      <c r="N1491" s="17"/>
      <c r="O1491" s="120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ht="15.6" customHeight="1">
      <c r="A1492" s="17"/>
      <c r="B1492" s="7"/>
      <c r="C1492" s="7"/>
      <c r="D1492" s="17"/>
      <c r="E1492" s="109"/>
      <c r="F1492" s="7"/>
      <c r="G1492" s="7"/>
      <c r="H1492" s="7"/>
      <c r="I1492" s="7"/>
      <c r="J1492" s="7"/>
      <c r="K1492" s="7"/>
      <c r="L1492" s="122"/>
      <c r="M1492" s="7"/>
      <c r="N1492" s="17"/>
      <c r="O1492" s="120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 ht="15.6" customHeight="1">
      <c r="A1493" s="17"/>
      <c r="B1493" s="7"/>
      <c r="C1493" s="7"/>
      <c r="D1493" s="17"/>
      <c r="E1493" s="109"/>
      <c r="F1493" s="7"/>
      <c r="G1493" s="7"/>
      <c r="H1493" s="7"/>
      <c r="I1493" s="7"/>
      <c r="J1493" s="7"/>
      <c r="K1493" s="7"/>
      <c r="L1493" s="122"/>
      <c r="M1493" s="7"/>
      <c r="N1493" s="17"/>
      <c r="O1493" s="120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ht="15.6" customHeight="1">
      <c r="A1494" s="17"/>
      <c r="B1494" s="7"/>
      <c r="C1494" s="7"/>
      <c r="D1494" s="17"/>
      <c r="E1494" s="109"/>
      <c r="F1494" s="7"/>
      <c r="G1494" s="7"/>
      <c r="H1494" s="7"/>
      <c r="I1494" s="7"/>
      <c r="J1494" s="7"/>
      <c r="K1494" s="7"/>
      <c r="L1494" s="122"/>
      <c r="M1494" s="7"/>
      <c r="N1494" s="17"/>
      <c r="O1494" s="120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ht="15.6" customHeight="1">
      <c r="A1495" s="17"/>
      <c r="B1495" s="7"/>
      <c r="C1495" s="7"/>
      <c r="D1495" s="17"/>
      <c r="E1495" s="109"/>
      <c r="F1495" s="7"/>
      <c r="G1495" s="7"/>
      <c r="H1495" s="7"/>
      <c r="I1495" s="7"/>
      <c r="J1495" s="7"/>
      <c r="K1495" s="7"/>
      <c r="L1495" s="122"/>
      <c r="M1495" s="7"/>
      <c r="N1495" s="17"/>
      <c r="O1495" s="120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ht="15.6" customHeight="1">
      <c r="A1496" s="17"/>
      <c r="B1496" s="7"/>
      <c r="C1496" s="7"/>
      <c r="D1496" s="17"/>
      <c r="E1496" s="109"/>
      <c r="F1496" s="7"/>
      <c r="G1496" s="7"/>
      <c r="H1496" s="7"/>
      <c r="I1496" s="7"/>
      <c r="J1496" s="7"/>
      <c r="K1496" s="7"/>
      <c r="L1496" s="122"/>
      <c r="M1496" s="7"/>
      <c r="N1496" s="17"/>
      <c r="O1496" s="120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 ht="15.6" customHeight="1">
      <c r="A1497" s="17"/>
      <c r="B1497" s="7"/>
      <c r="C1497" s="7"/>
      <c r="D1497" s="17"/>
      <c r="E1497" s="109"/>
      <c r="F1497" s="7"/>
      <c r="G1497" s="7"/>
      <c r="H1497" s="7"/>
      <c r="I1497" s="7"/>
      <c r="J1497" s="7"/>
      <c r="K1497" s="7"/>
      <c r="L1497" s="122"/>
      <c r="M1497" s="7"/>
      <c r="N1497" s="17"/>
      <c r="O1497" s="120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ht="15.6" customHeight="1">
      <c r="A1498" s="17"/>
      <c r="B1498" s="7"/>
      <c r="C1498" s="7"/>
      <c r="D1498" s="17"/>
      <c r="E1498" s="109"/>
      <c r="F1498" s="7"/>
      <c r="G1498" s="7"/>
      <c r="H1498" s="7"/>
      <c r="I1498" s="7"/>
      <c r="J1498" s="7"/>
      <c r="K1498" s="7"/>
      <c r="L1498" s="122"/>
      <c r="M1498" s="7"/>
      <c r="N1498" s="17"/>
      <c r="O1498" s="120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ht="15.6" customHeight="1">
      <c r="A1499" s="17"/>
      <c r="B1499" s="7"/>
      <c r="C1499" s="7"/>
      <c r="D1499" s="17"/>
      <c r="E1499" s="109"/>
      <c r="F1499" s="7"/>
      <c r="G1499" s="7"/>
      <c r="H1499" s="7"/>
      <c r="I1499" s="7"/>
      <c r="J1499" s="7"/>
      <c r="K1499" s="7"/>
      <c r="L1499" s="122"/>
      <c r="M1499" s="7"/>
      <c r="N1499" s="17"/>
      <c r="O1499" s="120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ht="15.6" customHeight="1">
      <c r="A1500" s="17"/>
      <c r="B1500" s="7"/>
      <c r="C1500" s="7"/>
      <c r="D1500" s="17"/>
      <c r="E1500" s="109"/>
      <c r="F1500" s="7"/>
      <c r="G1500" s="7"/>
      <c r="H1500" s="7"/>
      <c r="I1500" s="7"/>
      <c r="J1500" s="7"/>
      <c r="K1500" s="7"/>
      <c r="L1500" s="122"/>
      <c r="M1500" s="7"/>
      <c r="N1500" s="17"/>
      <c r="O1500" s="120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 ht="15.6" customHeight="1">
      <c r="A1501" s="17"/>
      <c r="B1501" s="7"/>
      <c r="C1501" s="7"/>
      <c r="D1501" s="17"/>
      <c r="E1501" s="109"/>
      <c r="F1501" s="7"/>
      <c r="G1501" s="7"/>
      <c r="H1501" s="7"/>
      <c r="I1501" s="7"/>
      <c r="J1501" s="7"/>
      <c r="K1501" s="7"/>
      <c r="L1501" s="122"/>
      <c r="M1501" s="7"/>
      <c r="N1501" s="17"/>
      <c r="O1501" s="120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ht="15.6" customHeight="1">
      <c r="A1502" s="17"/>
      <c r="B1502" s="7"/>
      <c r="C1502" s="7"/>
      <c r="D1502" s="17"/>
      <c r="E1502" s="109"/>
      <c r="F1502" s="7"/>
      <c r="G1502" s="7"/>
      <c r="H1502" s="7"/>
      <c r="I1502" s="7"/>
      <c r="J1502" s="7"/>
      <c r="K1502" s="7"/>
      <c r="L1502" s="122"/>
      <c r="M1502" s="7"/>
      <c r="N1502" s="17"/>
      <c r="O1502" s="120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ht="15.6" customHeight="1">
      <c r="A1503" s="17"/>
      <c r="B1503" s="7"/>
      <c r="C1503" s="7"/>
      <c r="D1503" s="17"/>
      <c r="E1503" s="109"/>
      <c r="F1503" s="7"/>
      <c r="G1503" s="7"/>
      <c r="H1503" s="7"/>
      <c r="I1503" s="7"/>
      <c r="J1503" s="7"/>
      <c r="K1503" s="7"/>
      <c r="L1503" s="122"/>
      <c r="M1503" s="7"/>
      <c r="N1503" s="17"/>
      <c r="O1503" s="120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ht="15.6" customHeight="1">
      <c r="A1504" s="17"/>
      <c r="B1504" s="7"/>
      <c r="C1504" s="7"/>
      <c r="D1504" s="17"/>
      <c r="E1504" s="109"/>
      <c r="F1504" s="7"/>
      <c r="G1504" s="7"/>
      <c r="H1504" s="7"/>
      <c r="I1504" s="7"/>
      <c r="J1504" s="7"/>
      <c r="K1504" s="7"/>
      <c r="L1504" s="122"/>
      <c r="M1504" s="7"/>
      <c r="N1504" s="17"/>
      <c r="O1504" s="120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ht="15.6" customHeight="1">
      <c r="A1505" s="17"/>
      <c r="B1505" s="7"/>
      <c r="C1505" s="7"/>
      <c r="D1505" s="17"/>
      <c r="E1505" s="109"/>
      <c r="F1505" s="7"/>
      <c r="G1505" s="7"/>
      <c r="H1505" s="7"/>
      <c r="I1505" s="7"/>
      <c r="J1505" s="7"/>
      <c r="K1505" s="7"/>
      <c r="L1505" s="122"/>
      <c r="M1505" s="7"/>
      <c r="N1505" s="17"/>
      <c r="O1505" s="120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ht="15.6" customHeight="1">
      <c r="A1506" s="17"/>
      <c r="B1506" s="7"/>
      <c r="C1506" s="7"/>
      <c r="D1506" s="17"/>
      <c r="E1506" s="109"/>
      <c r="F1506" s="7"/>
      <c r="G1506" s="7"/>
      <c r="H1506" s="7"/>
      <c r="I1506" s="7"/>
      <c r="J1506" s="7"/>
      <c r="K1506" s="7"/>
      <c r="L1506" s="122"/>
      <c r="M1506" s="7"/>
      <c r="N1506" s="17"/>
      <c r="O1506" s="120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ht="15.6" customHeight="1">
      <c r="A1507" s="17"/>
      <c r="B1507" s="7"/>
      <c r="C1507" s="7"/>
      <c r="D1507" s="17"/>
      <c r="E1507" s="109"/>
      <c r="F1507" s="7"/>
      <c r="G1507" s="7"/>
      <c r="H1507" s="7"/>
      <c r="I1507" s="7"/>
      <c r="J1507" s="7"/>
      <c r="K1507" s="7"/>
      <c r="L1507" s="122"/>
      <c r="M1507" s="7"/>
      <c r="N1507" s="17"/>
      <c r="O1507" s="120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 ht="15.6" customHeight="1">
      <c r="A1508" s="17"/>
      <c r="B1508" s="7"/>
      <c r="C1508" s="7"/>
      <c r="D1508" s="17"/>
      <c r="E1508" s="109"/>
      <c r="F1508" s="7"/>
      <c r="G1508" s="7"/>
      <c r="H1508" s="7"/>
      <c r="I1508" s="7"/>
      <c r="J1508" s="7"/>
      <c r="K1508" s="7"/>
      <c r="L1508" s="122"/>
      <c r="M1508" s="7"/>
      <c r="N1508" s="17"/>
      <c r="O1508" s="120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ht="15.6" customHeight="1">
      <c r="A1509" s="17"/>
      <c r="B1509" s="7"/>
      <c r="C1509" s="7"/>
      <c r="D1509" s="17"/>
      <c r="E1509" s="109"/>
      <c r="F1509" s="7"/>
      <c r="G1509" s="7"/>
      <c r="H1509" s="7"/>
      <c r="I1509" s="7"/>
      <c r="J1509" s="7"/>
      <c r="K1509" s="7"/>
      <c r="L1509" s="122"/>
      <c r="M1509" s="7"/>
      <c r="N1509" s="17"/>
      <c r="O1509" s="120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ht="15.6" customHeight="1">
      <c r="A1510" s="17"/>
      <c r="B1510" s="7"/>
      <c r="C1510" s="7"/>
      <c r="D1510" s="17"/>
      <c r="E1510" s="109"/>
      <c r="F1510" s="7"/>
      <c r="G1510" s="7"/>
      <c r="H1510" s="7"/>
      <c r="I1510" s="7"/>
      <c r="J1510" s="7"/>
      <c r="K1510" s="7"/>
      <c r="L1510" s="122"/>
      <c r="M1510" s="7"/>
      <c r="N1510" s="17"/>
      <c r="O1510" s="120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ht="15.6" customHeight="1">
      <c r="A1511" s="17"/>
      <c r="B1511" s="7"/>
      <c r="C1511" s="7"/>
      <c r="D1511" s="17"/>
      <c r="E1511" s="109"/>
      <c r="F1511" s="7"/>
      <c r="G1511" s="7"/>
      <c r="H1511" s="7"/>
      <c r="I1511" s="7"/>
      <c r="J1511" s="7"/>
      <c r="K1511" s="7"/>
      <c r="L1511" s="122"/>
      <c r="M1511" s="7"/>
      <c r="N1511" s="17"/>
      <c r="O1511" s="120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ht="15.6" customHeight="1">
      <c r="A1512" s="17"/>
      <c r="B1512" s="7"/>
      <c r="C1512" s="7"/>
      <c r="D1512" s="17"/>
      <c r="E1512" s="109"/>
      <c r="F1512" s="7"/>
      <c r="G1512" s="7"/>
      <c r="H1512" s="7"/>
      <c r="I1512" s="7"/>
      <c r="J1512" s="7"/>
      <c r="K1512" s="7"/>
      <c r="L1512" s="122"/>
      <c r="M1512" s="7"/>
      <c r="N1512" s="17"/>
      <c r="O1512" s="120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ht="15.6" customHeight="1">
      <c r="A1513" s="17"/>
      <c r="B1513" s="7"/>
      <c r="C1513" s="7"/>
      <c r="D1513" s="17"/>
      <c r="E1513" s="109"/>
      <c r="F1513" s="7"/>
      <c r="G1513" s="7"/>
      <c r="H1513" s="7"/>
      <c r="I1513" s="7"/>
      <c r="J1513" s="7"/>
      <c r="K1513" s="7"/>
      <c r="L1513" s="122"/>
      <c r="M1513" s="7"/>
      <c r="N1513" s="17"/>
      <c r="O1513" s="120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ht="15.6" customHeight="1">
      <c r="A1514" s="17"/>
      <c r="B1514" s="7"/>
      <c r="C1514" s="7"/>
      <c r="D1514" s="17"/>
      <c r="E1514" s="109"/>
      <c r="F1514" s="7"/>
      <c r="G1514" s="7"/>
      <c r="H1514" s="7"/>
      <c r="I1514" s="7"/>
      <c r="J1514" s="7"/>
      <c r="K1514" s="7"/>
      <c r="L1514" s="122"/>
      <c r="M1514" s="7"/>
      <c r="N1514" s="17"/>
      <c r="O1514" s="120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 ht="15.6" customHeight="1">
      <c r="A1515" s="17"/>
      <c r="B1515" s="7"/>
      <c r="C1515" s="7"/>
      <c r="D1515" s="17"/>
      <c r="E1515" s="109"/>
      <c r="F1515" s="7"/>
      <c r="G1515" s="7"/>
      <c r="H1515" s="7"/>
      <c r="I1515" s="7"/>
      <c r="J1515" s="7"/>
      <c r="K1515" s="7"/>
      <c r="L1515" s="122"/>
      <c r="M1515" s="7"/>
      <c r="N1515" s="17"/>
      <c r="O1515" s="120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 ht="15.6" customHeight="1">
      <c r="A1516" s="17"/>
      <c r="B1516" s="7"/>
      <c r="C1516" s="7"/>
      <c r="D1516" s="17"/>
      <c r="E1516" s="109"/>
      <c r="F1516" s="7"/>
      <c r="G1516" s="7"/>
      <c r="H1516" s="7"/>
      <c r="I1516" s="7"/>
      <c r="J1516" s="7"/>
      <c r="K1516" s="7"/>
      <c r="L1516" s="122"/>
      <c r="M1516" s="7"/>
      <c r="N1516" s="17"/>
      <c r="O1516" s="120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ht="15.6" customHeight="1">
      <c r="A1517" s="17"/>
      <c r="B1517" s="7"/>
      <c r="C1517" s="7"/>
      <c r="D1517" s="17"/>
      <c r="E1517" s="109"/>
      <c r="F1517" s="7"/>
      <c r="G1517" s="7"/>
      <c r="H1517" s="7"/>
      <c r="I1517" s="7"/>
      <c r="J1517" s="7"/>
      <c r="K1517" s="7"/>
      <c r="L1517" s="122"/>
      <c r="M1517" s="7"/>
      <c r="N1517" s="17"/>
      <c r="O1517" s="120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 ht="15.6" customHeight="1">
      <c r="A1518" s="17"/>
      <c r="B1518" s="7"/>
      <c r="C1518" s="7"/>
      <c r="D1518" s="17"/>
      <c r="E1518" s="109"/>
      <c r="F1518" s="7"/>
      <c r="G1518" s="7"/>
      <c r="H1518" s="7"/>
      <c r="I1518" s="7"/>
      <c r="J1518" s="7"/>
      <c r="K1518" s="7"/>
      <c r="L1518" s="122"/>
      <c r="M1518" s="7"/>
      <c r="N1518" s="17"/>
      <c r="O1518" s="120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ht="15.6" customHeight="1">
      <c r="A1519" s="17"/>
      <c r="B1519" s="7"/>
      <c r="C1519" s="7"/>
      <c r="D1519" s="17"/>
      <c r="E1519" s="109"/>
      <c r="F1519" s="7"/>
      <c r="G1519" s="7"/>
      <c r="H1519" s="7"/>
      <c r="I1519" s="7"/>
      <c r="J1519" s="7"/>
      <c r="K1519" s="7"/>
      <c r="L1519" s="122"/>
      <c r="M1519" s="7"/>
      <c r="N1519" s="17"/>
      <c r="O1519" s="120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 ht="15.6" customHeight="1">
      <c r="A1520" s="17"/>
      <c r="B1520" s="7"/>
      <c r="C1520" s="7"/>
      <c r="D1520" s="17"/>
      <c r="E1520" s="109"/>
      <c r="F1520" s="7"/>
      <c r="G1520" s="7"/>
      <c r="H1520" s="7"/>
      <c r="I1520" s="7"/>
      <c r="J1520" s="7"/>
      <c r="K1520" s="7"/>
      <c r="L1520" s="122"/>
      <c r="M1520" s="7"/>
      <c r="N1520" s="17"/>
      <c r="O1520" s="120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ht="15.6" customHeight="1">
      <c r="A1521" s="17"/>
      <c r="B1521" s="7"/>
      <c r="C1521" s="7"/>
      <c r="D1521" s="17"/>
      <c r="E1521" s="109"/>
      <c r="F1521" s="7"/>
      <c r="G1521" s="7"/>
      <c r="H1521" s="7"/>
      <c r="I1521" s="7"/>
      <c r="J1521" s="7"/>
      <c r="K1521" s="7"/>
      <c r="L1521" s="122"/>
      <c r="M1521" s="7"/>
      <c r="N1521" s="17"/>
      <c r="O1521" s="120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ht="15.6" customHeight="1">
      <c r="A1522" s="17"/>
      <c r="B1522" s="7"/>
      <c r="C1522" s="7"/>
      <c r="D1522" s="17"/>
      <c r="E1522" s="109"/>
      <c r="F1522" s="7"/>
      <c r="G1522" s="7"/>
      <c r="H1522" s="7"/>
      <c r="I1522" s="7"/>
      <c r="J1522" s="7"/>
      <c r="K1522" s="7"/>
      <c r="L1522" s="122"/>
      <c r="M1522" s="7"/>
      <c r="N1522" s="17"/>
      <c r="O1522" s="120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 ht="15.6" customHeight="1">
      <c r="A1523" s="17"/>
      <c r="B1523" s="7"/>
      <c r="C1523" s="7"/>
      <c r="D1523" s="17"/>
      <c r="E1523" s="109"/>
      <c r="F1523" s="7"/>
      <c r="G1523" s="7"/>
      <c r="H1523" s="7"/>
      <c r="I1523" s="7"/>
      <c r="J1523" s="7"/>
      <c r="K1523" s="7"/>
      <c r="L1523" s="122"/>
      <c r="M1523" s="7"/>
      <c r="N1523" s="17"/>
      <c r="O1523" s="120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ht="15.6" customHeight="1">
      <c r="A1524" s="17"/>
      <c r="B1524" s="7"/>
      <c r="C1524" s="7"/>
      <c r="D1524" s="17"/>
      <c r="E1524" s="109"/>
      <c r="F1524" s="7"/>
      <c r="G1524" s="7"/>
      <c r="H1524" s="7"/>
      <c r="I1524" s="7"/>
      <c r="J1524" s="7"/>
      <c r="K1524" s="7"/>
      <c r="L1524" s="122"/>
      <c r="M1524" s="7"/>
      <c r="N1524" s="17"/>
      <c r="O1524" s="120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ht="15.6" customHeight="1">
      <c r="A1525" s="17"/>
      <c r="B1525" s="7"/>
      <c r="C1525" s="7"/>
      <c r="D1525" s="17"/>
      <c r="E1525" s="109"/>
      <c r="F1525" s="7"/>
      <c r="G1525" s="7"/>
      <c r="H1525" s="7"/>
      <c r="I1525" s="7"/>
      <c r="J1525" s="7"/>
      <c r="K1525" s="7"/>
      <c r="L1525" s="122"/>
      <c r="M1525" s="7"/>
      <c r="N1525" s="17"/>
      <c r="O1525" s="120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ht="15.6" customHeight="1">
      <c r="A1526" s="17"/>
      <c r="B1526" s="7"/>
      <c r="C1526" s="7"/>
      <c r="D1526" s="17"/>
      <c r="E1526" s="109"/>
      <c r="F1526" s="7"/>
      <c r="G1526" s="7"/>
      <c r="H1526" s="7"/>
      <c r="I1526" s="7"/>
      <c r="J1526" s="7"/>
      <c r="K1526" s="7"/>
      <c r="L1526" s="122"/>
      <c r="M1526" s="7"/>
      <c r="N1526" s="17"/>
      <c r="O1526" s="120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 ht="15.6" customHeight="1">
      <c r="A1527" s="17"/>
      <c r="B1527" s="7"/>
      <c r="C1527" s="7"/>
      <c r="D1527" s="17"/>
      <c r="E1527" s="109"/>
      <c r="F1527" s="7"/>
      <c r="G1527" s="7"/>
      <c r="H1527" s="7"/>
      <c r="I1527" s="7"/>
      <c r="J1527" s="7"/>
      <c r="K1527" s="7"/>
      <c r="L1527" s="122"/>
      <c r="M1527" s="7"/>
      <c r="N1527" s="17"/>
      <c r="O1527" s="120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ht="15.6" customHeight="1">
      <c r="A1528" s="17"/>
      <c r="B1528" s="7"/>
      <c r="C1528" s="7"/>
      <c r="D1528" s="17"/>
      <c r="E1528" s="109"/>
      <c r="F1528" s="7"/>
      <c r="G1528" s="7"/>
      <c r="H1528" s="7"/>
      <c r="I1528" s="7"/>
      <c r="J1528" s="7"/>
      <c r="K1528" s="7"/>
      <c r="L1528" s="122"/>
      <c r="M1528" s="7"/>
      <c r="N1528" s="17"/>
      <c r="O1528" s="120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 ht="15.6" customHeight="1">
      <c r="A1529" s="17"/>
      <c r="B1529" s="7"/>
      <c r="C1529" s="7"/>
      <c r="D1529" s="17"/>
      <c r="E1529" s="109"/>
      <c r="F1529" s="7"/>
      <c r="G1529" s="7"/>
      <c r="H1529" s="7"/>
      <c r="I1529" s="7"/>
      <c r="J1529" s="7"/>
      <c r="K1529" s="7"/>
      <c r="L1529" s="122"/>
      <c r="M1529" s="7"/>
      <c r="N1529" s="17"/>
      <c r="O1529" s="120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 ht="15.6" customHeight="1">
      <c r="A1530" s="17"/>
      <c r="B1530" s="7"/>
      <c r="C1530" s="7"/>
      <c r="D1530" s="17"/>
      <c r="E1530" s="109"/>
      <c r="F1530" s="7"/>
      <c r="G1530" s="7"/>
      <c r="H1530" s="7"/>
      <c r="I1530" s="7"/>
      <c r="J1530" s="7"/>
      <c r="K1530" s="7"/>
      <c r="L1530" s="122"/>
      <c r="M1530" s="7"/>
      <c r="N1530" s="17"/>
      <c r="O1530" s="120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ht="15.6" customHeight="1">
      <c r="A1531" s="17"/>
      <c r="B1531" s="7"/>
      <c r="C1531" s="7"/>
      <c r="D1531" s="17"/>
      <c r="E1531" s="109"/>
      <c r="F1531" s="7"/>
      <c r="G1531" s="7"/>
      <c r="H1531" s="7"/>
      <c r="I1531" s="7"/>
      <c r="J1531" s="7"/>
      <c r="K1531" s="7"/>
      <c r="L1531" s="122"/>
      <c r="M1531" s="7"/>
      <c r="N1531" s="17"/>
      <c r="O1531" s="120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ht="15.6" customHeight="1">
      <c r="A1532" s="17"/>
      <c r="B1532" s="7"/>
      <c r="C1532" s="7"/>
      <c r="D1532" s="17"/>
      <c r="E1532" s="109"/>
      <c r="F1532" s="7"/>
      <c r="G1532" s="7"/>
      <c r="H1532" s="7"/>
      <c r="I1532" s="7"/>
      <c r="J1532" s="7"/>
      <c r="K1532" s="7"/>
      <c r="L1532" s="122"/>
      <c r="M1532" s="7"/>
      <c r="N1532" s="17"/>
      <c r="O1532" s="120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ht="15.6" customHeight="1">
      <c r="A1533" s="17"/>
      <c r="B1533" s="7"/>
      <c r="C1533" s="7"/>
      <c r="D1533" s="17"/>
      <c r="E1533" s="109"/>
      <c r="F1533" s="7"/>
      <c r="G1533" s="7"/>
      <c r="H1533" s="7"/>
      <c r="I1533" s="7"/>
      <c r="J1533" s="7"/>
      <c r="K1533" s="7"/>
      <c r="L1533" s="122"/>
      <c r="M1533" s="7"/>
      <c r="N1533" s="17"/>
      <c r="O1533" s="120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ht="15.6" customHeight="1">
      <c r="A1534" s="17"/>
      <c r="B1534" s="7"/>
      <c r="C1534" s="7"/>
      <c r="D1534" s="17"/>
      <c r="E1534" s="109"/>
      <c r="F1534" s="7"/>
      <c r="G1534" s="7"/>
      <c r="H1534" s="7"/>
      <c r="I1534" s="7"/>
      <c r="J1534" s="7"/>
      <c r="K1534" s="7"/>
      <c r="L1534" s="122"/>
      <c r="M1534" s="7"/>
      <c r="N1534" s="17"/>
      <c r="O1534" s="120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ht="15.6" customHeight="1">
      <c r="A1535" s="17"/>
      <c r="B1535" s="7"/>
      <c r="C1535" s="7"/>
      <c r="D1535" s="17"/>
      <c r="E1535" s="109"/>
      <c r="F1535" s="7"/>
      <c r="G1535" s="7"/>
      <c r="H1535" s="7"/>
      <c r="I1535" s="7"/>
      <c r="J1535" s="7"/>
      <c r="K1535" s="7"/>
      <c r="L1535" s="122"/>
      <c r="M1535" s="7"/>
      <c r="N1535" s="17"/>
      <c r="O1535" s="120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 ht="15.6" customHeight="1">
      <c r="A1536" s="17"/>
      <c r="B1536" s="7"/>
      <c r="C1536" s="7"/>
      <c r="D1536" s="17"/>
      <c r="E1536" s="109"/>
      <c r="F1536" s="7"/>
      <c r="G1536" s="7"/>
      <c r="H1536" s="7"/>
      <c r="I1536" s="7"/>
      <c r="J1536" s="7"/>
      <c r="K1536" s="7"/>
      <c r="L1536" s="122"/>
      <c r="M1536" s="7"/>
      <c r="N1536" s="17"/>
      <c r="O1536" s="120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ht="15.6" customHeight="1">
      <c r="A1537" s="17"/>
      <c r="B1537" s="7"/>
      <c r="C1537" s="7"/>
      <c r="D1537" s="17"/>
      <c r="E1537" s="109"/>
      <c r="F1537" s="7"/>
      <c r="G1537" s="7"/>
      <c r="H1537" s="7"/>
      <c r="I1537" s="7"/>
      <c r="J1537" s="7"/>
      <c r="K1537" s="7"/>
      <c r="L1537" s="122"/>
      <c r="M1537" s="7"/>
      <c r="N1537" s="17"/>
      <c r="O1537" s="120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ht="15.6" customHeight="1">
      <c r="A1538" s="17"/>
      <c r="B1538" s="7"/>
      <c r="C1538" s="7"/>
      <c r="D1538" s="17"/>
      <c r="E1538" s="109"/>
      <c r="F1538" s="7"/>
      <c r="G1538" s="7"/>
      <c r="H1538" s="7"/>
      <c r="I1538" s="7"/>
      <c r="J1538" s="7"/>
      <c r="K1538" s="7"/>
      <c r="L1538" s="122"/>
      <c r="M1538" s="7"/>
      <c r="N1538" s="17"/>
      <c r="O1538" s="120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 ht="15.6" customHeight="1">
      <c r="A1539" s="17"/>
      <c r="B1539" s="7"/>
      <c r="C1539" s="7"/>
      <c r="D1539" s="17"/>
      <c r="E1539" s="109"/>
      <c r="F1539" s="7"/>
      <c r="G1539" s="7"/>
      <c r="H1539" s="7"/>
      <c r="I1539" s="7"/>
      <c r="J1539" s="7"/>
      <c r="K1539" s="7"/>
      <c r="L1539" s="122"/>
      <c r="M1539" s="7"/>
      <c r="N1539" s="17"/>
      <c r="O1539" s="120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 ht="15.6" customHeight="1">
      <c r="A1540" s="17"/>
      <c r="B1540" s="7"/>
      <c r="C1540" s="7"/>
      <c r="D1540" s="17"/>
      <c r="E1540" s="109"/>
      <c r="F1540" s="7"/>
      <c r="G1540" s="7"/>
      <c r="H1540" s="7"/>
      <c r="I1540" s="7"/>
      <c r="J1540" s="7"/>
      <c r="K1540" s="7"/>
      <c r="L1540" s="122"/>
      <c r="M1540" s="7"/>
      <c r="N1540" s="17"/>
      <c r="O1540" s="120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ht="15.6" customHeight="1">
      <c r="A1541" s="17"/>
      <c r="B1541" s="7"/>
      <c r="C1541" s="7"/>
      <c r="D1541" s="17"/>
      <c r="E1541" s="109"/>
      <c r="F1541" s="7"/>
      <c r="G1541" s="7"/>
      <c r="H1541" s="7"/>
      <c r="I1541" s="7"/>
      <c r="J1541" s="7"/>
      <c r="K1541" s="7"/>
      <c r="L1541" s="122"/>
      <c r="M1541" s="7"/>
      <c r="N1541" s="17"/>
      <c r="O1541" s="120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 ht="15.6" customHeight="1">
      <c r="A1542" s="17"/>
      <c r="B1542" s="7"/>
      <c r="C1542" s="7"/>
      <c r="D1542" s="17"/>
      <c r="E1542" s="109"/>
      <c r="F1542" s="7"/>
      <c r="G1542" s="7"/>
      <c r="H1542" s="7"/>
      <c r="I1542" s="7"/>
      <c r="J1542" s="7"/>
      <c r="K1542" s="7"/>
      <c r="L1542" s="122"/>
      <c r="M1542" s="7"/>
      <c r="N1542" s="17"/>
      <c r="O1542" s="120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 ht="15.6" customHeight="1">
      <c r="A1543" s="17"/>
      <c r="B1543" s="7"/>
      <c r="C1543" s="7"/>
      <c r="D1543" s="17"/>
      <c r="E1543" s="109"/>
      <c r="F1543" s="7"/>
      <c r="G1543" s="7"/>
      <c r="H1543" s="7"/>
      <c r="I1543" s="7"/>
      <c r="J1543" s="7"/>
      <c r="K1543" s="7"/>
      <c r="L1543" s="122"/>
      <c r="M1543" s="7"/>
      <c r="N1543" s="17"/>
      <c r="O1543" s="120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ht="15.6" customHeight="1">
      <c r="A1544" s="17"/>
      <c r="B1544" s="7"/>
      <c r="C1544" s="7"/>
      <c r="D1544" s="17"/>
      <c r="E1544" s="109"/>
      <c r="F1544" s="7"/>
      <c r="G1544" s="7"/>
      <c r="H1544" s="7"/>
      <c r="I1544" s="7"/>
      <c r="J1544" s="7"/>
      <c r="K1544" s="7"/>
      <c r="L1544" s="122"/>
      <c r="M1544" s="7"/>
      <c r="N1544" s="17"/>
      <c r="O1544" s="120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ht="15.6" customHeight="1">
      <c r="A1545" s="17"/>
      <c r="B1545" s="7"/>
      <c r="C1545" s="7"/>
      <c r="D1545" s="17"/>
      <c r="E1545" s="109"/>
      <c r="F1545" s="7"/>
      <c r="G1545" s="7"/>
      <c r="H1545" s="7"/>
      <c r="I1545" s="7"/>
      <c r="J1545" s="7"/>
      <c r="K1545" s="7"/>
      <c r="L1545" s="122"/>
      <c r="M1545" s="7"/>
      <c r="N1545" s="17"/>
      <c r="O1545" s="120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ht="15.6" customHeight="1">
      <c r="A1546" s="17"/>
      <c r="B1546" s="7"/>
      <c r="C1546" s="7"/>
      <c r="D1546" s="17"/>
      <c r="E1546" s="109"/>
      <c r="F1546" s="7"/>
      <c r="G1546" s="7"/>
      <c r="H1546" s="7"/>
      <c r="I1546" s="7"/>
      <c r="J1546" s="7"/>
      <c r="K1546" s="7"/>
      <c r="L1546" s="122"/>
      <c r="M1546" s="7"/>
      <c r="N1546" s="17"/>
      <c r="O1546" s="120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ht="15.6" customHeight="1">
      <c r="A1547" s="17"/>
      <c r="B1547" s="7"/>
      <c r="C1547" s="7"/>
      <c r="D1547" s="17"/>
      <c r="E1547" s="109"/>
      <c r="F1547" s="7"/>
      <c r="G1547" s="7"/>
      <c r="H1547" s="7"/>
      <c r="I1547" s="7"/>
      <c r="J1547" s="7"/>
      <c r="K1547" s="7"/>
      <c r="L1547" s="122"/>
      <c r="M1547" s="7"/>
      <c r="N1547" s="17"/>
      <c r="O1547" s="120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ht="15.6" customHeight="1">
      <c r="A1548" s="17"/>
      <c r="B1548" s="7"/>
      <c r="C1548" s="7"/>
      <c r="D1548" s="17"/>
      <c r="E1548" s="109"/>
      <c r="F1548" s="7"/>
      <c r="G1548" s="7"/>
      <c r="H1548" s="7"/>
      <c r="I1548" s="7"/>
      <c r="J1548" s="7"/>
      <c r="K1548" s="7"/>
      <c r="L1548" s="122"/>
      <c r="M1548" s="7"/>
      <c r="N1548" s="17"/>
      <c r="O1548" s="120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 ht="15.6" customHeight="1">
      <c r="A1549" s="17"/>
      <c r="B1549" s="7"/>
      <c r="C1549" s="7"/>
      <c r="D1549" s="17"/>
      <c r="E1549" s="109"/>
      <c r="F1549" s="7"/>
      <c r="G1549" s="7"/>
      <c r="H1549" s="7"/>
      <c r="I1549" s="7"/>
      <c r="J1549" s="7"/>
      <c r="K1549" s="7"/>
      <c r="L1549" s="122"/>
      <c r="M1549" s="7"/>
      <c r="N1549" s="17"/>
      <c r="O1549" s="120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ht="15.6" customHeight="1">
      <c r="A1550" s="17"/>
      <c r="B1550" s="7"/>
      <c r="C1550" s="7"/>
      <c r="D1550" s="17"/>
      <c r="E1550" s="109"/>
      <c r="F1550" s="7"/>
      <c r="G1550" s="7"/>
      <c r="H1550" s="7"/>
      <c r="I1550" s="7"/>
      <c r="J1550" s="7"/>
      <c r="K1550" s="7"/>
      <c r="L1550" s="122"/>
      <c r="M1550" s="7"/>
      <c r="N1550" s="17"/>
      <c r="O1550" s="120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ht="15.6" customHeight="1">
      <c r="A1551" s="17"/>
      <c r="B1551" s="7"/>
      <c r="C1551" s="7"/>
      <c r="D1551" s="17"/>
      <c r="E1551" s="109"/>
      <c r="F1551" s="7"/>
      <c r="G1551" s="7"/>
      <c r="H1551" s="7"/>
      <c r="I1551" s="7"/>
      <c r="J1551" s="7"/>
      <c r="K1551" s="7"/>
      <c r="L1551" s="122"/>
      <c r="M1551" s="7"/>
      <c r="N1551" s="17"/>
      <c r="O1551" s="120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 ht="15.6" customHeight="1">
      <c r="A1552" s="17"/>
      <c r="B1552" s="7"/>
      <c r="C1552" s="7"/>
      <c r="D1552" s="17"/>
      <c r="E1552" s="109"/>
      <c r="F1552" s="7"/>
      <c r="G1552" s="7"/>
      <c r="H1552" s="7"/>
      <c r="I1552" s="7"/>
      <c r="J1552" s="7"/>
      <c r="K1552" s="7"/>
      <c r="L1552" s="122"/>
      <c r="M1552" s="7"/>
      <c r="N1552" s="17"/>
      <c r="O1552" s="120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15.6" customHeight="1">
      <c r="A1553" s="17"/>
      <c r="B1553" s="7"/>
      <c r="C1553" s="7"/>
      <c r="D1553" s="17"/>
      <c r="E1553" s="109"/>
      <c r="F1553" s="7"/>
      <c r="G1553" s="7"/>
      <c r="H1553" s="7"/>
      <c r="I1553" s="7"/>
      <c r="J1553" s="7"/>
      <c r="K1553" s="7"/>
      <c r="L1553" s="122"/>
      <c r="M1553" s="7"/>
      <c r="N1553" s="17"/>
      <c r="O1553" s="120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ht="15.6" customHeight="1">
      <c r="A1554" s="17"/>
      <c r="B1554" s="7"/>
      <c r="C1554" s="7"/>
      <c r="D1554" s="17"/>
      <c r="E1554" s="109"/>
      <c r="F1554" s="7"/>
      <c r="G1554" s="7"/>
      <c r="H1554" s="7"/>
      <c r="I1554" s="7"/>
      <c r="J1554" s="7"/>
      <c r="K1554" s="7"/>
      <c r="L1554" s="122"/>
      <c r="M1554" s="7"/>
      <c r="N1554" s="17"/>
      <c r="O1554" s="120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 ht="15.6" customHeight="1">
      <c r="A1555" s="17"/>
      <c r="B1555" s="7"/>
      <c r="C1555" s="7"/>
      <c r="D1555" s="17"/>
      <c r="E1555" s="109"/>
      <c r="F1555" s="7"/>
      <c r="G1555" s="7"/>
      <c r="H1555" s="7"/>
      <c r="I1555" s="7"/>
      <c r="J1555" s="7"/>
      <c r="K1555" s="7"/>
      <c r="L1555" s="122"/>
      <c r="M1555" s="7"/>
      <c r="N1555" s="17"/>
      <c r="O1555" s="120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 ht="15.6" customHeight="1">
      <c r="A1556" s="17"/>
      <c r="B1556" s="7"/>
      <c r="C1556" s="7"/>
      <c r="D1556" s="17"/>
      <c r="E1556" s="109"/>
      <c r="F1556" s="7"/>
      <c r="G1556" s="7"/>
      <c r="H1556" s="7"/>
      <c r="I1556" s="7"/>
      <c r="J1556" s="7"/>
      <c r="K1556" s="7"/>
      <c r="L1556" s="122"/>
      <c r="M1556" s="7"/>
      <c r="N1556" s="17"/>
      <c r="O1556" s="120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ht="15.6" customHeight="1">
      <c r="A1557" s="17"/>
      <c r="B1557" s="7"/>
      <c r="C1557" s="7"/>
      <c r="D1557" s="17"/>
      <c r="E1557" s="109"/>
      <c r="F1557" s="7"/>
      <c r="G1557" s="7"/>
      <c r="H1557" s="7"/>
      <c r="I1557" s="7"/>
      <c r="J1557" s="7"/>
      <c r="K1557" s="7"/>
      <c r="L1557" s="122"/>
      <c r="M1557" s="7"/>
      <c r="N1557" s="17"/>
      <c r="O1557" s="120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ht="15.6" customHeight="1">
      <c r="A1558" s="17"/>
      <c r="B1558" s="7"/>
      <c r="C1558" s="7"/>
      <c r="D1558" s="17"/>
      <c r="E1558" s="109"/>
      <c r="F1558" s="7"/>
      <c r="G1558" s="7"/>
      <c r="H1558" s="7"/>
      <c r="I1558" s="7"/>
      <c r="J1558" s="7"/>
      <c r="K1558" s="7"/>
      <c r="L1558" s="122"/>
      <c r="M1558" s="7"/>
      <c r="N1558" s="17"/>
      <c r="O1558" s="120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ht="15.6" customHeight="1">
      <c r="A1559" s="17"/>
      <c r="B1559" s="7"/>
      <c r="C1559" s="7"/>
      <c r="D1559" s="17"/>
      <c r="E1559" s="109"/>
      <c r="F1559" s="7"/>
      <c r="G1559" s="7"/>
      <c r="H1559" s="7"/>
      <c r="I1559" s="7"/>
      <c r="J1559" s="7"/>
      <c r="K1559" s="7"/>
      <c r="L1559" s="122"/>
      <c r="M1559" s="7"/>
      <c r="N1559" s="17"/>
      <c r="O1559" s="120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ht="15.6" customHeight="1">
      <c r="A1560" s="17"/>
      <c r="B1560" s="7"/>
      <c r="C1560" s="7"/>
      <c r="D1560" s="17"/>
      <c r="E1560" s="109"/>
      <c r="F1560" s="7"/>
      <c r="G1560" s="7"/>
      <c r="H1560" s="7"/>
      <c r="I1560" s="7"/>
      <c r="J1560" s="7"/>
      <c r="K1560" s="7"/>
      <c r="L1560" s="122"/>
      <c r="M1560" s="7"/>
      <c r="N1560" s="17"/>
      <c r="O1560" s="120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 ht="15.6" customHeight="1">
      <c r="A1561" s="17"/>
      <c r="B1561" s="7"/>
      <c r="C1561" s="7"/>
      <c r="D1561" s="17"/>
      <c r="E1561" s="109"/>
      <c r="F1561" s="7"/>
      <c r="G1561" s="7"/>
      <c r="H1561" s="7"/>
      <c r="I1561" s="7"/>
      <c r="J1561" s="7"/>
      <c r="K1561" s="7"/>
      <c r="L1561" s="122"/>
      <c r="M1561" s="7"/>
      <c r="N1561" s="17"/>
      <c r="O1561" s="120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ht="15.6" customHeight="1">
      <c r="A1562" s="17"/>
      <c r="B1562" s="7"/>
      <c r="C1562" s="7"/>
      <c r="D1562" s="17"/>
      <c r="E1562" s="109"/>
      <c r="F1562" s="7"/>
      <c r="G1562" s="7"/>
      <c r="H1562" s="7"/>
      <c r="I1562" s="7"/>
      <c r="J1562" s="7"/>
      <c r="K1562" s="7"/>
      <c r="L1562" s="122"/>
      <c r="M1562" s="7"/>
      <c r="N1562" s="17"/>
      <c r="O1562" s="120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 ht="15.6" customHeight="1">
      <c r="A1563" s="17"/>
      <c r="B1563" s="7"/>
      <c r="C1563" s="7"/>
      <c r="D1563" s="17"/>
      <c r="E1563" s="109"/>
      <c r="F1563" s="7"/>
      <c r="G1563" s="7"/>
      <c r="H1563" s="7"/>
      <c r="I1563" s="7"/>
      <c r="J1563" s="7"/>
      <c r="K1563" s="7"/>
      <c r="L1563" s="122"/>
      <c r="M1563" s="7"/>
      <c r="N1563" s="17"/>
      <c r="O1563" s="120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ht="15.6" customHeight="1">
      <c r="A1564" s="17"/>
      <c r="B1564" s="7"/>
      <c r="C1564" s="7"/>
      <c r="D1564" s="17"/>
      <c r="E1564" s="109"/>
      <c r="F1564" s="7"/>
      <c r="G1564" s="7"/>
      <c r="H1564" s="7"/>
      <c r="I1564" s="7"/>
      <c r="J1564" s="7"/>
      <c r="K1564" s="7"/>
      <c r="L1564" s="122"/>
      <c r="M1564" s="7"/>
      <c r="N1564" s="17"/>
      <c r="O1564" s="120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ht="15.6" customHeight="1">
      <c r="A1565" s="17"/>
      <c r="B1565" s="7"/>
      <c r="C1565" s="7"/>
      <c r="D1565" s="17"/>
      <c r="E1565" s="109"/>
      <c r="F1565" s="7"/>
      <c r="G1565" s="7"/>
      <c r="H1565" s="7"/>
      <c r="I1565" s="7"/>
      <c r="J1565" s="7"/>
      <c r="K1565" s="7"/>
      <c r="L1565" s="122"/>
      <c r="M1565" s="7"/>
      <c r="N1565" s="17"/>
      <c r="O1565" s="120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 ht="15.6" customHeight="1">
      <c r="A1566" s="17"/>
      <c r="B1566" s="7"/>
      <c r="C1566" s="7"/>
      <c r="D1566" s="17"/>
      <c r="E1566" s="109"/>
      <c r="F1566" s="7"/>
      <c r="G1566" s="7"/>
      <c r="H1566" s="7"/>
      <c r="I1566" s="7"/>
      <c r="J1566" s="7"/>
      <c r="K1566" s="7"/>
      <c r="L1566" s="122"/>
      <c r="M1566" s="7"/>
      <c r="N1566" s="17"/>
      <c r="O1566" s="120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ht="15.6" customHeight="1">
      <c r="A1567" s="17"/>
      <c r="B1567" s="7"/>
      <c r="C1567" s="7"/>
      <c r="D1567" s="17"/>
      <c r="E1567" s="109"/>
      <c r="F1567" s="7"/>
      <c r="G1567" s="7"/>
      <c r="H1567" s="7"/>
      <c r="I1567" s="7"/>
      <c r="J1567" s="7"/>
      <c r="K1567" s="7"/>
      <c r="L1567" s="122"/>
      <c r="M1567" s="7"/>
      <c r="N1567" s="17"/>
      <c r="O1567" s="120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ht="15.6" customHeight="1">
      <c r="A1568" s="17"/>
      <c r="B1568" s="7"/>
      <c r="C1568" s="7"/>
      <c r="D1568" s="17"/>
      <c r="E1568" s="109"/>
      <c r="F1568" s="7"/>
      <c r="G1568" s="7"/>
      <c r="H1568" s="7"/>
      <c r="I1568" s="7"/>
      <c r="J1568" s="7"/>
      <c r="K1568" s="7"/>
      <c r="L1568" s="122"/>
      <c r="M1568" s="7"/>
      <c r="N1568" s="17"/>
      <c r="O1568" s="120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 ht="15.6" customHeight="1">
      <c r="A1569" s="17"/>
      <c r="B1569" s="7"/>
      <c r="C1569" s="7"/>
      <c r="D1569" s="17"/>
      <c r="E1569" s="109"/>
      <c r="F1569" s="7"/>
      <c r="G1569" s="7"/>
      <c r="H1569" s="7"/>
      <c r="I1569" s="7"/>
      <c r="J1569" s="7"/>
      <c r="K1569" s="7"/>
      <c r="L1569" s="122"/>
      <c r="M1569" s="7"/>
      <c r="N1569" s="17"/>
      <c r="O1569" s="120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ht="15.6" customHeight="1">
      <c r="A1570" s="17"/>
      <c r="B1570" s="7"/>
      <c r="C1570" s="7"/>
      <c r="D1570" s="17"/>
      <c r="E1570" s="109"/>
      <c r="F1570" s="7"/>
      <c r="G1570" s="7"/>
      <c r="H1570" s="7"/>
      <c r="I1570" s="7"/>
      <c r="J1570" s="7"/>
      <c r="K1570" s="7"/>
      <c r="L1570" s="122"/>
      <c r="M1570" s="7"/>
      <c r="N1570" s="17"/>
      <c r="O1570" s="120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ht="15.6" customHeight="1">
      <c r="A1571" s="17"/>
      <c r="B1571" s="7"/>
      <c r="C1571" s="7"/>
      <c r="D1571" s="17"/>
      <c r="E1571" s="109"/>
      <c r="F1571" s="7"/>
      <c r="G1571" s="7"/>
      <c r="H1571" s="7"/>
      <c r="I1571" s="7"/>
      <c r="J1571" s="7"/>
      <c r="K1571" s="7"/>
      <c r="L1571" s="122"/>
      <c r="M1571" s="7"/>
      <c r="N1571" s="17"/>
      <c r="O1571" s="120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ht="15.6" customHeight="1">
      <c r="A1572" s="17"/>
      <c r="B1572" s="7"/>
      <c r="C1572" s="7"/>
      <c r="D1572" s="17"/>
      <c r="E1572" s="109"/>
      <c r="F1572" s="7"/>
      <c r="G1572" s="7"/>
      <c r="H1572" s="7"/>
      <c r="I1572" s="7"/>
      <c r="J1572" s="7"/>
      <c r="K1572" s="7"/>
      <c r="L1572" s="122"/>
      <c r="M1572" s="7"/>
      <c r="N1572" s="17"/>
      <c r="O1572" s="120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ht="15.6" customHeight="1">
      <c r="A1573" s="17"/>
      <c r="B1573" s="7"/>
      <c r="C1573" s="7"/>
      <c r="D1573" s="17"/>
      <c r="E1573" s="109"/>
      <c r="F1573" s="7"/>
      <c r="G1573" s="7"/>
      <c r="H1573" s="7"/>
      <c r="I1573" s="7"/>
      <c r="J1573" s="7"/>
      <c r="K1573" s="7"/>
      <c r="L1573" s="122"/>
      <c r="M1573" s="7"/>
      <c r="N1573" s="17"/>
      <c r="O1573" s="120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 ht="15.6" customHeight="1">
      <c r="A1574" s="17"/>
      <c r="B1574" s="7"/>
      <c r="C1574" s="7"/>
      <c r="D1574" s="17"/>
      <c r="E1574" s="109"/>
      <c r="F1574" s="7"/>
      <c r="G1574" s="7"/>
      <c r="H1574" s="7"/>
      <c r="I1574" s="7"/>
      <c r="J1574" s="7"/>
      <c r="K1574" s="7"/>
      <c r="L1574" s="122"/>
      <c r="M1574" s="7"/>
      <c r="N1574" s="17"/>
      <c r="O1574" s="120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ht="15.6" customHeight="1">
      <c r="A1575" s="17"/>
      <c r="B1575" s="7"/>
      <c r="C1575" s="7"/>
      <c r="D1575" s="17"/>
      <c r="E1575" s="109"/>
      <c r="F1575" s="7"/>
      <c r="G1575" s="7"/>
      <c r="H1575" s="7"/>
      <c r="I1575" s="7"/>
      <c r="J1575" s="7"/>
      <c r="K1575" s="7"/>
      <c r="L1575" s="122"/>
      <c r="M1575" s="7"/>
      <c r="N1575" s="17"/>
      <c r="O1575" s="120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 ht="15.6" customHeight="1">
      <c r="A1576" s="17"/>
      <c r="B1576" s="7"/>
      <c r="C1576" s="7"/>
      <c r="D1576" s="17"/>
      <c r="E1576" s="109"/>
      <c r="F1576" s="7"/>
      <c r="G1576" s="7"/>
      <c r="H1576" s="7"/>
      <c r="I1576" s="7"/>
      <c r="J1576" s="7"/>
      <c r="K1576" s="7"/>
      <c r="L1576" s="122"/>
      <c r="M1576" s="7"/>
      <c r="N1576" s="17"/>
      <c r="O1576" s="120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ht="15.6" customHeight="1">
      <c r="A1577" s="17"/>
      <c r="B1577" s="7"/>
      <c r="C1577" s="7"/>
      <c r="D1577" s="17"/>
      <c r="E1577" s="109"/>
      <c r="F1577" s="7"/>
      <c r="G1577" s="7"/>
      <c r="H1577" s="7"/>
      <c r="I1577" s="7"/>
      <c r="J1577" s="7"/>
      <c r="K1577" s="7"/>
      <c r="L1577" s="122"/>
      <c r="M1577" s="7"/>
      <c r="N1577" s="17"/>
      <c r="O1577" s="120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ht="15.6" customHeight="1">
      <c r="A1578" s="17"/>
      <c r="B1578" s="7"/>
      <c r="C1578" s="7"/>
      <c r="D1578" s="17"/>
      <c r="E1578" s="109"/>
      <c r="F1578" s="7"/>
      <c r="G1578" s="7"/>
      <c r="H1578" s="7"/>
      <c r="I1578" s="7"/>
      <c r="J1578" s="7"/>
      <c r="K1578" s="7"/>
      <c r="L1578" s="122"/>
      <c r="M1578" s="7"/>
      <c r="N1578" s="17"/>
      <c r="O1578" s="120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 ht="15.6" customHeight="1">
      <c r="A1579" s="17"/>
      <c r="B1579" s="7"/>
      <c r="C1579" s="7"/>
      <c r="D1579" s="17"/>
      <c r="E1579" s="109"/>
      <c r="F1579" s="7"/>
      <c r="G1579" s="7"/>
      <c r="H1579" s="7"/>
      <c r="I1579" s="7"/>
      <c r="J1579" s="7"/>
      <c r="K1579" s="7"/>
      <c r="L1579" s="122"/>
      <c r="M1579" s="7"/>
      <c r="N1579" s="17"/>
      <c r="O1579" s="120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ht="15.6" customHeight="1">
      <c r="A1580" s="17"/>
      <c r="B1580" s="7"/>
      <c r="C1580" s="7"/>
      <c r="D1580" s="17"/>
      <c r="E1580" s="109"/>
      <c r="F1580" s="7"/>
      <c r="G1580" s="7"/>
      <c r="H1580" s="7"/>
      <c r="I1580" s="7"/>
      <c r="J1580" s="7"/>
      <c r="K1580" s="7"/>
      <c r="L1580" s="122"/>
      <c r="M1580" s="7"/>
      <c r="N1580" s="17"/>
      <c r="O1580" s="120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ht="15.6" customHeight="1">
      <c r="A1581" s="17"/>
      <c r="B1581" s="7"/>
      <c r="C1581" s="7"/>
      <c r="D1581" s="17"/>
      <c r="E1581" s="109"/>
      <c r="F1581" s="7"/>
      <c r="G1581" s="7"/>
      <c r="H1581" s="7"/>
      <c r="I1581" s="7"/>
      <c r="J1581" s="7"/>
      <c r="K1581" s="7"/>
      <c r="L1581" s="122"/>
      <c r="M1581" s="7"/>
      <c r="N1581" s="17"/>
      <c r="O1581" s="120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 ht="15.6" customHeight="1">
      <c r="A1582" s="17"/>
      <c r="B1582" s="7"/>
      <c r="C1582" s="7"/>
      <c r="D1582" s="17"/>
      <c r="E1582" s="109"/>
      <c r="F1582" s="7"/>
      <c r="G1582" s="7"/>
      <c r="H1582" s="7"/>
      <c r="I1582" s="7"/>
      <c r="J1582" s="7"/>
      <c r="K1582" s="7"/>
      <c r="L1582" s="122"/>
      <c r="M1582" s="7"/>
      <c r="N1582" s="17"/>
      <c r="O1582" s="120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ht="15.6" customHeight="1">
      <c r="A1583" s="17"/>
      <c r="B1583" s="7"/>
      <c r="C1583" s="7"/>
      <c r="D1583" s="17"/>
      <c r="E1583" s="109"/>
      <c r="F1583" s="7"/>
      <c r="G1583" s="7"/>
      <c r="H1583" s="7"/>
      <c r="I1583" s="7"/>
      <c r="J1583" s="7"/>
      <c r="K1583" s="7"/>
      <c r="L1583" s="122"/>
      <c r="M1583" s="7"/>
      <c r="N1583" s="17"/>
      <c r="O1583" s="120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ht="15.6" customHeight="1">
      <c r="A1584" s="17"/>
      <c r="B1584" s="7"/>
      <c r="C1584" s="7"/>
      <c r="D1584" s="17"/>
      <c r="E1584" s="109"/>
      <c r="F1584" s="7"/>
      <c r="G1584" s="7"/>
      <c r="H1584" s="7"/>
      <c r="I1584" s="7"/>
      <c r="J1584" s="7"/>
      <c r="K1584" s="7"/>
      <c r="L1584" s="122"/>
      <c r="M1584" s="7"/>
      <c r="N1584" s="17"/>
      <c r="O1584" s="120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 ht="15.6" customHeight="1">
      <c r="A1585" s="17"/>
      <c r="B1585" s="7"/>
      <c r="C1585" s="7"/>
      <c r="D1585" s="17"/>
      <c r="E1585" s="109"/>
      <c r="F1585" s="7"/>
      <c r="G1585" s="7"/>
      <c r="H1585" s="7"/>
      <c r="I1585" s="7"/>
      <c r="J1585" s="7"/>
      <c r="K1585" s="7"/>
      <c r="L1585" s="122"/>
      <c r="M1585" s="7"/>
      <c r="N1585" s="17"/>
      <c r="O1585" s="120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ht="15.6" customHeight="1">
      <c r="A1586" s="17"/>
      <c r="B1586" s="7"/>
      <c r="C1586" s="7"/>
      <c r="D1586" s="17"/>
      <c r="E1586" s="109"/>
      <c r="F1586" s="7"/>
      <c r="G1586" s="7"/>
      <c r="H1586" s="7"/>
      <c r="I1586" s="7"/>
      <c r="J1586" s="7"/>
      <c r="K1586" s="7"/>
      <c r="L1586" s="122"/>
      <c r="M1586" s="7"/>
      <c r="N1586" s="17"/>
      <c r="O1586" s="120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 ht="15.6" customHeight="1">
      <c r="A1587" s="17"/>
      <c r="B1587" s="7"/>
      <c r="C1587" s="7"/>
      <c r="D1587" s="17"/>
      <c r="E1587" s="109"/>
      <c r="F1587" s="7"/>
      <c r="G1587" s="7"/>
      <c r="H1587" s="7"/>
      <c r="I1587" s="7"/>
      <c r="J1587" s="7"/>
      <c r="K1587" s="7"/>
      <c r="L1587" s="122"/>
      <c r="M1587" s="7"/>
      <c r="N1587" s="17"/>
      <c r="O1587" s="120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 ht="15.6" customHeight="1">
      <c r="A1588" s="17"/>
      <c r="B1588" s="7"/>
      <c r="C1588" s="7"/>
      <c r="D1588" s="17"/>
      <c r="E1588" s="109"/>
      <c r="F1588" s="7"/>
      <c r="G1588" s="7"/>
      <c r="H1588" s="7"/>
      <c r="I1588" s="7"/>
      <c r="J1588" s="7"/>
      <c r="K1588" s="7"/>
      <c r="L1588" s="122"/>
      <c r="M1588" s="7"/>
      <c r="N1588" s="17"/>
      <c r="O1588" s="120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 ht="15.6" customHeight="1">
      <c r="A1589" s="17"/>
      <c r="B1589" s="7"/>
      <c r="C1589" s="7"/>
      <c r="D1589" s="17"/>
      <c r="E1589" s="109"/>
      <c r="F1589" s="7"/>
      <c r="G1589" s="7"/>
      <c r="H1589" s="7"/>
      <c r="I1589" s="7"/>
      <c r="J1589" s="7"/>
      <c r="K1589" s="7"/>
      <c r="L1589" s="122"/>
      <c r="M1589" s="7"/>
      <c r="N1589" s="17"/>
      <c r="O1589" s="120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 ht="15.6" customHeight="1">
      <c r="A1590" s="17"/>
      <c r="B1590" s="7"/>
      <c r="C1590" s="7"/>
      <c r="D1590" s="17"/>
      <c r="E1590" s="109"/>
      <c r="F1590" s="7"/>
      <c r="G1590" s="7"/>
      <c r="H1590" s="7"/>
      <c r="I1590" s="7"/>
      <c r="J1590" s="7"/>
      <c r="K1590" s="7"/>
      <c r="L1590" s="122"/>
      <c r="M1590" s="7"/>
      <c r="N1590" s="17"/>
      <c r="O1590" s="120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 ht="15.6" customHeight="1">
      <c r="A1591" s="17"/>
      <c r="B1591" s="7"/>
      <c r="C1591" s="7"/>
      <c r="D1591" s="17"/>
      <c r="E1591" s="109"/>
      <c r="F1591" s="7"/>
      <c r="G1591" s="7"/>
      <c r="H1591" s="7"/>
      <c r="I1591" s="7"/>
      <c r="J1591" s="7"/>
      <c r="K1591" s="7"/>
      <c r="L1591" s="122"/>
      <c r="M1591" s="7"/>
      <c r="N1591" s="17"/>
      <c r="O1591" s="120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 ht="15.6" customHeight="1">
      <c r="A1592" s="17"/>
      <c r="B1592" s="7"/>
      <c r="C1592" s="7"/>
      <c r="D1592" s="17"/>
      <c r="E1592" s="109"/>
      <c r="F1592" s="7"/>
      <c r="G1592" s="7"/>
      <c r="H1592" s="7"/>
      <c r="I1592" s="7"/>
      <c r="J1592" s="7"/>
      <c r="K1592" s="7"/>
      <c r="L1592" s="122"/>
      <c r="M1592" s="7"/>
      <c r="N1592" s="17"/>
      <c r="O1592" s="120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 ht="15.6" customHeight="1">
      <c r="A1593" s="17"/>
      <c r="B1593" s="7"/>
      <c r="C1593" s="7"/>
      <c r="D1593" s="17"/>
      <c r="E1593" s="109"/>
      <c r="F1593" s="7"/>
      <c r="G1593" s="7"/>
      <c r="H1593" s="7"/>
      <c r="I1593" s="7"/>
      <c r="J1593" s="7"/>
      <c r="K1593" s="7"/>
      <c r="L1593" s="122"/>
      <c r="M1593" s="7"/>
      <c r="N1593" s="17"/>
      <c r="O1593" s="120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 ht="15.6" customHeight="1">
      <c r="A1594" s="17"/>
      <c r="B1594" s="7"/>
      <c r="C1594" s="7"/>
      <c r="D1594" s="17"/>
      <c r="E1594" s="109"/>
      <c r="F1594" s="7"/>
      <c r="G1594" s="7"/>
      <c r="H1594" s="7"/>
      <c r="I1594" s="7"/>
      <c r="J1594" s="7"/>
      <c r="K1594" s="7"/>
      <c r="L1594" s="122"/>
      <c r="M1594" s="7"/>
      <c r="N1594" s="17"/>
      <c r="O1594" s="120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 ht="15.6" customHeight="1">
      <c r="A1595" s="17"/>
      <c r="B1595" s="7"/>
      <c r="C1595" s="7"/>
      <c r="D1595" s="17"/>
      <c r="E1595" s="109"/>
      <c r="F1595" s="7"/>
      <c r="G1595" s="7"/>
      <c r="H1595" s="7"/>
      <c r="I1595" s="7"/>
      <c r="J1595" s="7"/>
      <c r="K1595" s="7"/>
      <c r="L1595" s="122"/>
      <c r="M1595" s="7"/>
      <c r="N1595" s="17"/>
      <c r="O1595" s="120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 ht="15.6" customHeight="1">
      <c r="A1596" s="17"/>
      <c r="B1596" s="7"/>
      <c r="C1596" s="7"/>
      <c r="D1596" s="17"/>
      <c r="E1596" s="109"/>
      <c r="F1596" s="7"/>
      <c r="G1596" s="7"/>
      <c r="H1596" s="7"/>
      <c r="I1596" s="7"/>
      <c r="J1596" s="7"/>
      <c r="K1596" s="7"/>
      <c r="L1596" s="122"/>
      <c r="M1596" s="7"/>
      <c r="N1596" s="17"/>
      <c r="O1596" s="120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 ht="15.6" customHeight="1">
      <c r="A1597" s="17"/>
      <c r="B1597" s="7"/>
      <c r="C1597" s="7"/>
      <c r="D1597" s="17"/>
      <c r="E1597" s="109"/>
      <c r="F1597" s="7"/>
      <c r="G1597" s="7"/>
      <c r="H1597" s="7"/>
      <c r="I1597" s="7"/>
      <c r="J1597" s="7"/>
      <c r="K1597" s="7"/>
      <c r="L1597" s="122"/>
      <c r="M1597" s="7"/>
      <c r="N1597" s="17"/>
      <c r="O1597" s="120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 ht="15.6" customHeight="1">
      <c r="A1598" s="17"/>
      <c r="B1598" s="7"/>
      <c r="C1598" s="7"/>
      <c r="D1598" s="17"/>
      <c r="E1598" s="109"/>
      <c r="F1598" s="7"/>
      <c r="G1598" s="7"/>
      <c r="H1598" s="7"/>
      <c r="I1598" s="7"/>
      <c r="J1598" s="7"/>
      <c r="K1598" s="7"/>
      <c r="L1598" s="122"/>
      <c r="M1598" s="7"/>
      <c r="N1598" s="17"/>
      <c r="O1598" s="120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 ht="15.6" customHeight="1">
      <c r="A1599" s="17"/>
      <c r="B1599" s="7"/>
      <c r="C1599" s="7"/>
      <c r="D1599" s="17"/>
      <c r="E1599" s="109"/>
      <c r="F1599" s="7"/>
      <c r="G1599" s="7"/>
      <c r="H1599" s="7"/>
      <c r="I1599" s="7"/>
      <c r="J1599" s="7"/>
      <c r="K1599" s="7"/>
      <c r="L1599" s="122"/>
      <c r="M1599" s="7"/>
      <c r="N1599" s="17"/>
      <c r="O1599" s="120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 ht="15.6" customHeight="1">
      <c r="A1600" s="17"/>
      <c r="B1600" s="7"/>
      <c r="C1600" s="7"/>
      <c r="D1600" s="17"/>
      <c r="E1600" s="109"/>
      <c r="F1600" s="7"/>
      <c r="G1600" s="7"/>
      <c r="H1600" s="7"/>
      <c r="I1600" s="7"/>
      <c r="J1600" s="7"/>
      <c r="K1600" s="7"/>
      <c r="L1600" s="122"/>
      <c r="M1600" s="7"/>
      <c r="N1600" s="17"/>
      <c r="O1600" s="120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 ht="15.6" customHeight="1">
      <c r="A1601" s="17"/>
      <c r="B1601" s="7"/>
      <c r="C1601" s="7"/>
      <c r="D1601" s="17"/>
      <c r="E1601" s="109"/>
      <c r="F1601" s="7"/>
      <c r="G1601" s="7"/>
      <c r="H1601" s="7"/>
      <c r="I1601" s="7"/>
      <c r="J1601" s="7"/>
      <c r="K1601" s="7"/>
      <c r="L1601" s="122"/>
      <c r="M1601" s="7"/>
      <c r="N1601" s="17"/>
      <c r="O1601" s="120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 ht="15.6" customHeight="1">
      <c r="A1602" s="17"/>
      <c r="B1602" s="7"/>
      <c r="C1602" s="7"/>
      <c r="D1602" s="17"/>
      <c r="E1602" s="109"/>
      <c r="F1602" s="7"/>
      <c r="G1602" s="7"/>
      <c r="H1602" s="7"/>
      <c r="I1602" s="7"/>
      <c r="J1602" s="7"/>
      <c r="K1602" s="7"/>
      <c r="L1602" s="122"/>
      <c r="M1602" s="7"/>
      <c r="N1602" s="17"/>
      <c r="O1602" s="120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 ht="15.6" customHeight="1">
      <c r="A1603" s="17"/>
      <c r="B1603" s="7"/>
      <c r="C1603" s="7"/>
      <c r="D1603" s="17"/>
      <c r="E1603" s="109"/>
      <c r="F1603" s="7"/>
      <c r="G1603" s="7"/>
      <c r="H1603" s="7"/>
      <c r="I1603" s="7"/>
      <c r="J1603" s="7"/>
      <c r="K1603" s="7"/>
      <c r="L1603" s="122"/>
      <c r="M1603" s="7"/>
      <c r="N1603" s="17"/>
      <c r="O1603" s="120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 ht="15.6" customHeight="1">
      <c r="A1604" s="17"/>
      <c r="B1604" s="7"/>
      <c r="C1604" s="7"/>
      <c r="D1604" s="17"/>
      <c r="E1604" s="109"/>
      <c r="F1604" s="7"/>
      <c r="G1604" s="7"/>
      <c r="H1604" s="7"/>
      <c r="I1604" s="7"/>
      <c r="J1604" s="7"/>
      <c r="K1604" s="7"/>
      <c r="L1604" s="122"/>
      <c r="M1604" s="7"/>
      <c r="N1604" s="17"/>
      <c r="O1604" s="120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ht="15.6" customHeight="1">
      <c r="A1605" s="17"/>
      <c r="B1605" s="7"/>
      <c r="C1605" s="7"/>
      <c r="D1605" s="17"/>
      <c r="E1605" s="109"/>
      <c r="F1605" s="7"/>
      <c r="G1605" s="7"/>
      <c r="H1605" s="7"/>
      <c r="I1605" s="7"/>
      <c r="J1605" s="7"/>
      <c r="K1605" s="7"/>
      <c r="L1605" s="122"/>
      <c r="M1605" s="7"/>
      <c r="N1605" s="17"/>
      <c r="O1605" s="120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ht="15.6" customHeight="1">
      <c r="A1606" s="17"/>
      <c r="B1606" s="7"/>
      <c r="C1606" s="7"/>
      <c r="D1606" s="17"/>
      <c r="E1606" s="109"/>
      <c r="F1606" s="7"/>
      <c r="G1606" s="7"/>
      <c r="H1606" s="7"/>
      <c r="I1606" s="7"/>
      <c r="J1606" s="7"/>
      <c r="K1606" s="7"/>
      <c r="L1606" s="122"/>
      <c r="M1606" s="7"/>
      <c r="N1606" s="17"/>
      <c r="O1606" s="120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ht="15.6" customHeight="1">
      <c r="A1607" s="17"/>
      <c r="B1607" s="7"/>
      <c r="C1607" s="7"/>
      <c r="D1607" s="17"/>
      <c r="E1607" s="109"/>
      <c r="F1607" s="7"/>
      <c r="G1607" s="7"/>
      <c r="H1607" s="7"/>
      <c r="I1607" s="7"/>
      <c r="J1607" s="7"/>
      <c r="K1607" s="7"/>
      <c r="L1607" s="122"/>
      <c r="M1607" s="7"/>
      <c r="N1607" s="17"/>
      <c r="O1607" s="120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ht="15.6" customHeight="1">
      <c r="A1608" s="17"/>
      <c r="B1608" s="7"/>
      <c r="C1608" s="7"/>
      <c r="D1608" s="17"/>
      <c r="E1608" s="109"/>
      <c r="F1608" s="7"/>
      <c r="G1608" s="7"/>
      <c r="H1608" s="7"/>
      <c r="I1608" s="7"/>
      <c r="J1608" s="7"/>
      <c r="K1608" s="7"/>
      <c r="L1608" s="122"/>
      <c r="M1608" s="7"/>
      <c r="N1608" s="17"/>
      <c r="O1608" s="120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ht="15.6" customHeight="1">
      <c r="A1609" s="17"/>
      <c r="B1609" s="7"/>
      <c r="C1609" s="7"/>
      <c r="D1609" s="17"/>
      <c r="E1609" s="109"/>
      <c r="F1609" s="7"/>
      <c r="G1609" s="7"/>
      <c r="H1609" s="7"/>
      <c r="I1609" s="7"/>
      <c r="J1609" s="7"/>
      <c r="K1609" s="7"/>
      <c r="L1609" s="122"/>
      <c r="M1609" s="7"/>
      <c r="N1609" s="17"/>
      <c r="O1609" s="120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ht="15.6" customHeight="1">
      <c r="A1610" s="17"/>
      <c r="B1610" s="7"/>
      <c r="C1610" s="7"/>
      <c r="D1610" s="17"/>
      <c r="E1610" s="109"/>
      <c r="F1610" s="7"/>
      <c r="G1610" s="7"/>
      <c r="H1610" s="7"/>
      <c r="I1610" s="7"/>
      <c r="J1610" s="7"/>
      <c r="K1610" s="7"/>
      <c r="L1610" s="122"/>
      <c r="M1610" s="7"/>
      <c r="N1610" s="17"/>
      <c r="O1610" s="120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ht="15.6" customHeight="1">
      <c r="A1611" s="17"/>
      <c r="B1611" s="7"/>
      <c r="C1611" s="7"/>
      <c r="D1611" s="17"/>
      <c r="E1611" s="109"/>
      <c r="F1611" s="7"/>
      <c r="G1611" s="7"/>
      <c r="H1611" s="7"/>
      <c r="I1611" s="7"/>
      <c r="J1611" s="7"/>
      <c r="K1611" s="7"/>
      <c r="L1611" s="122"/>
      <c r="M1611" s="7"/>
      <c r="N1611" s="17"/>
      <c r="O1611" s="120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ht="15.6" customHeight="1">
      <c r="A1612" s="17"/>
      <c r="B1612" s="7"/>
      <c r="C1612" s="7"/>
      <c r="D1612" s="17"/>
      <c r="E1612" s="109"/>
      <c r="F1612" s="7"/>
      <c r="G1612" s="7"/>
      <c r="H1612" s="7"/>
      <c r="I1612" s="7"/>
      <c r="J1612" s="7"/>
      <c r="K1612" s="7"/>
      <c r="L1612" s="122"/>
      <c r="M1612" s="7"/>
      <c r="N1612" s="17"/>
      <c r="O1612" s="120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 ht="15.6" customHeight="1">
      <c r="A1613" s="17"/>
      <c r="B1613" s="7"/>
      <c r="C1613" s="7"/>
      <c r="D1613" s="17"/>
      <c r="E1613" s="109"/>
      <c r="F1613" s="7"/>
      <c r="G1613" s="7"/>
      <c r="H1613" s="7"/>
      <c r="I1613" s="7"/>
      <c r="J1613" s="7"/>
      <c r="K1613" s="7"/>
      <c r="L1613" s="122"/>
      <c r="M1613" s="7"/>
      <c r="N1613" s="17"/>
      <c r="O1613" s="120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ht="15.6" customHeight="1">
      <c r="A1614" s="17"/>
      <c r="B1614" s="7"/>
      <c r="C1614" s="7"/>
      <c r="D1614" s="17"/>
      <c r="E1614" s="109"/>
      <c r="F1614" s="7"/>
      <c r="G1614" s="7"/>
      <c r="H1614" s="7"/>
      <c r="I1614" s="7"/>
      <c r="J1614" s="7"/>
      <c r="K1614" s="7"/>
      <c r="L1614" s="122"/>
      <c r="M1614" s="7"/>
      <c r="N1614" s="17"/>
      <c r="O1614" s="120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 ht="15.6" customHeight="1">
      <c r="A1615" s="17"/>
      <c r="B1615" s="7"/>
      <c r="C1615" s="7"/>
      <c r="D1615" s="17"/>
      <c r="E1615" s="109"/>
      <c r="F1615" s="7"/>
      <c r="G1615" s="7"/>
      <c r="H1615" s="7"/>
      <c r="I1615" s="7"/>
      <c r="J1615" s="7"/>
      <c r="K1615" s="7"/>
      <c r="L1615" s="122"/>
      <c r="M1615" s="7"/>
      <c r="N1615" s="17"/>
      <c r="O1615" s="120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 ht="15.6" customHeight="1">
      <c r="A1616" s="17"/>
      <c r="B1616" s="7"/>
      <c r="C1616" s="7"/>
      <c r="D1616" s="17"/>
      <c r="E1616" s="109"/>
      <c r="F1616" s="7"/>
      <c r="G1616" s="7"/>
      <c r="H1616" s="7"/>
      <c r="I1616" s="7"/>
      <c r="J1616" s="7"/>
      <c r="K1616" s="7"/>
      <c r="L1616" s="122"/>
      <c r="M1616" s="7"/>
      <c r="N1616" s="17"/>
      <c r="O1616" s="120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ht="15.6" customHeight="1">
      <c r="A1617" s="17"/>
      <c r="B1617" s="7"/>
      <c r="C1617" s="7"/>
      <c r="D1617" s="17"/>
      <c r="E1617" s="109"/>
      <c r="F1617" s="7"/>
      <c r="G1617" s="7"/>
      <c r="H1617" s="7"/>
      <c r="I1617" s="7"/>
      <c r="J1617" s="7"/>
      <c r="K1617" s="7"/>
      <c r="L1617" s="122"/>
      <c r="M1617" s="7"/>
      <c r="N1617" s="17"/>
      <c r="O1617" s="120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ht="15.6" customHeight="1">
      <c r="A1618" s="17"/>
      <c r="B1618" s="7"/>
      <c r="C1618" s="7"/>
      <c r="D1618" s="17"/>
      <c r="E1618" s="109"/>
      <c r="F1618" s="7"/>
      <c r="G1618" s="7"/>
      <c r="H1618" s="7"/>
      <c r="I1618" s="7"/>
      <c r="J1618" s="7"/>
      <c r="K1618" s="7"/>
      <c r="L1618" s="122"/>
      <c r="M1618" s="7"/>
      <c r="N1618" s="17"/>
      <c r="O1618" s="120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ht="15.6" customHeight="1">
      <c r="A1619" s="17"/>
      <c r="B1619" s="7"/>
      <c r="C1619" s="7"/>
      <c r="D1619" s="17"/>
      <c r="E1619" s="109"/>
      <c r="F1619" s="7"/>
      <c r="G1619" s="7"/>
      <c r="H1619" s="7"/>
      <c r="I1619" s="7"/>
      <c r="J1619" s="7"/>
      <c r="K1619" s="7"/>
      <c r="L1619" s="122"/>
      <c r="M1619" s="7"/>
      <c r="N1619" s="17"/>
      <c r="O1619" s="120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ht="15.6" customHeight="1">
      <c r="A1620" s="17"/>
      <c r="B1620" s="7"/>
      <c r="C1620" s="7"/>
      <c r="D1620" s="17"/>
      <c r="E1620" s="109"/>
      <c r="F1620" s="7"/>
      <c r="G1620" s="7"/>
      <c r="H1620" s="7"/>
      <c r="I1620" s="7"/>
      <c r="J1620" s="7"/>
      <c r="K1620" s="7"/>
      <c r="L1620" s="122"/>
      <c r="M1620" s="7"/>
      <c r="N1620" s="17"/>
      <c r="O1620" s="120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ht="15.6" customHeight="1">
      <c r="A1621" s="17"/>
      <c r="B1621" s="7"/>
      <c r="C1621" s="7"/>
      <c r="D1621" s="17"/>
      <c r="E1621" s="109"/>
      <c r="F1621" s="7"/>
      <c r="G1621" s="7"/>
      <c r="H1621" s="7"/>
      <c r="I1621" s="7"/>
      <c r="J1621" s="7"/>
      <c r="K1621" s="7"/>
      <c r="L1621" s="122"/>
      <c r="M1621" s="7"/>
      <c r="N1621" s="17"/>
      <c r="O1621" s="120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ht="15.6" customHeight="1">
      <c r="A1622" s="17"/>
      <c r="B1622" s="7"/>
      <c r="C1622" s="7"/>
      <c r="D1622" s="17"/>
      <c r="E1622" s="109"/>
      <c r="F1622" s="7"/>
      <c r="G1622" s="7"/>
      <c r="H1622" s="7"/>
      <c r="I1622" s="7"/>
      <c r="J1622" s="7"/>
      <c r="K1622" s="7"/>
      <c r="L1622" s="122"/>
      <c r="M1622" s="7"/>
      <c r="N1622" s="17"/>
      <c r="O1622" s="120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 ht="15.6" customHeight="1">
      <c r="A1623" s="17"/>
      <c r="B1623" s="7"/>
      <c r="C1623" s="7"/>
      <c r="D1623" s="17"/>
      <c r="E1623" s="109"/>
      <c r="F1623" s="7"/>
      <c r="G1623" s="7"/>
      <c r="H1623" s="7"/>
      <c r="I1623" s="7"/>
      <c r="J1623" s="7"/>
      <c r="K1623" s="7"/>
      <c r="L1623" s="122"/>
      <c r="M1623" s="7"/>
      <c r="N1623" s="17"/>
      <c r="O1623" s="120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ht="15.6" customHeight="1">
      <c r="A1624" s="17"/>
      <c r="B1624" s="7"/>
      <c r="C1624" s="7"/>
      <c r="D1624" s="17"/>
      <c r="E1624" s="109"/>
      <c r="F1624" s="7"/>
      <c r="G1624" s="7"/>
      <c r="H1624" s="7"/>
      <c r="I1624" s="7"/>
      <c r="J1624" s="7"/>
      <c r="K1624" s="7"/>
      <c r="L1624" s="122"/>
      <c r="M1624" s="7"/>
      <c r="N1624" s="17"/>
      <c r="O1624" s="120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ht="15.6" customHeight="1">
      <c r="A1625" s="17"/>
      <c r="B1625" s="7"/>
      <c r="C1625" s="7"/>
      <c r="D1625" s="17"/>
      <c r="E1625" s="109"/>
      <c r="F1625" s="7"/>
      <c r="G1625" s="7"/>
      <c r="H1625" s="7"/>
      <c r="I1625" s="7"/>
      <c r="J1625" s="7"/>
      <c r="K1625" s="7"/>
      <c r="L1625" s="122"/>
      <c r="M1625" s="7"/>
      <c r="N1625" s="17"/>
      <c r="O1625" s="120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ht="15.6" customHeight="1">
      <c r="A1626" s="17"/>
      <c r="B1626" s="7"/>
      <c r="C1626" s="7"/>
      <c r="D1626" s="17"/>
      <c r="E1626" s="109"/>
      <c r="F1626" s="7"/>
      <c r="G1626" s="7"/>
      <c r="H1626" s="7"/>
      <c r="I1626" s="7"/>
      <c r="J1626" s="7"/>
      <c r="K1626" s="7"/>
      <c r="L1626" s="122"/>
      <c r="M1626" s="7"/>
      <c r="N1626" s="17"/>
      <c r="O1626" s="120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 ht="15.6" customHeight="1">
      <c r="A1627" s="17"/>
      <c r="B1627" s="7"/>
      <c r="C1627" s="7"/>
      <c r="D1627" s="17"/>
      <c r="E1627" s="109"/>
      <c r="F1627" s="7"/>
      <c r="G1627" s="7"/>
      <c r="H1627" s="7"/>
      <c r="I1627" s="7"/>
      <c r="J1627" s="7"/>
      <c r="K1627" s="7"/>
      <c r="L1627" s="122"/>
      <c r="M1627" s="7"/>
      <c r="N1627" s="17"/>
      <c r="O1627" s="120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ht="15.6" customHeight="1">
      <c r="A1628" s="17"/>
      <c r="B1628" s="7"/>
      <c r="C1628" s="7"/>
      <c r="D1628" s="17"/>
      <c r="E1628" s="109"/>
      <c r="F1628" s="7"/>
      <c r="G1628" s="7"/>
      <c r="H1628" s="7"/>
      <c r="I1628" s="7"/>
      <c r="J1628" s="7"/>
      <c r="K1628" s="7"/>
      <c r="L1628" s="122"/>
      <c r="M1628" s="7"/>
      <c r="N1628" s="17"/>
      <c r="O1628" s="120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 ht="15.6" customHeight="1">
      <c r="A1629" s="17"/>
      <c r="B1629" s="7"/>
      <c r="C1629" s="7"/>
      <c r="D1629" s="17"/>
      <c r="E1629" s="109"/>
      <c r="F1629" s="7"/>
      <c r="G1629" s="7"/>
      <c r="H1629" s="7"/>
      <c r="I1629" s="7"/>
      <c r="J1629" s="7"/>
      <c r="K1629" s="7"/>
      <c r="L1629" s="122"/>
      <c r="M1629" s="7"/>
      <c r="N1629" s="17"/>
      <c r="O1629" s="120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 ht="15.6" customHeight="1">
      <c r="A1630" s="17"/>
      <c r="B1630" s="7"/>
      <c r="C1630" s="7"/>
      <c r="D1630" s="17"/>
      <c r="E1630" s="109"/>
      <c r="F1630" s="7"/>
      <c r="G1630" s="7"/>
      <c r="H1630" s="7"/>
      <c r="I1630" s="7"/>
      <c r="J1630" s="7"/>
      <c r="K1630" s="7"/>
      <c r="L1630" s="122"/>
      <c r="M1630" s="7"/>
      <c r="N1630" s="17"/>
      <c r="O1630" s="120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 ht="15.6" customHeight="1">
      <c r="A1631" s="17"/>
      <c r="B1631" s="7"/>
      <c r="C1631" s="7"/>
      <c r="D1631" s="17"/>
      <c r="E1631" s="109"/>
      <c r="F1631" s="7"/>
      <c r="G1631" s="7"/>
      <c r="H1631" s="7"/>
      <c r="I1631" s="7"/>
      <c r="J1631" s="7"/>
      <c r="K1631" s="7"/>
      <c r="L1631" s="122"/>
      <c r="M1631" s="7"/>
      <c r="N1631" s="17"/>
      <c r="O1631" s="120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 ht="15.6" customHeight="1">
      <c r="A1632" s="17"/>
      <c r="B1632" s="7"/>
      <c r="C1632" s="7"/>
      <c r="D1632" s="17"/>
      <c r="E1632" s="109"/>
      <c r="F1632" s="7"/>
      <c r="G1632" s="7"/>
      <c r="H1632" s="7"/>
      <c r="I1632" s="7"/>
      <c r="J1632" s="7"/>
      <c r="K1632" s="7"/>
      <c r="L1632" s="122"/>
      <c r="M1632" s="7"/>
      <c r="N1632" s="17"/>
      <c r="O1632" s="120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ht="15.6" customHeight="1">
      <c r="A1633" s="17"/>
      <c r="B1633" s="7"/>
      <c r="C1633" s="7"/>
      <c r="D1633" s="17"/>
      <c r="E1633" s="109"/>
      <c r="F1633" s="7"/>
      <c r="G1633" s="7"/>
      <c r="H1633" s="7"/>
      <c r="I1633" s="7"/>
      <c r="J1633" s="7"/>
      <c r="K1633" s="7"/>
      <c r="L1633" s="122"/>
      <c r="M1633" s="7"/>
      <c r="N1633" s="17"/>
      <c r="O1633" s="120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 ht="15.6" customHeight="1">
      <c r="A1634" s="17"/>
      <c r="B1634" s="7"/>
      <c r="C1634" s="7"/>
      <c r="D1634" s="17"/>
      <c r="E1634" s="109"/>
      <c r="F1634" s="7"/>
      <c r="G1634" s="7"/>
      <c r="H1634" s="7"/>
      <c r="I1634" s="7"/>
      <c r="J1634" s="7"/>
      <c r="K1634" s="7"/>
      <c r="L1634" s="122"/>
      <c r="M1634" s="7"/>
      <c r="N1634" s="17"/>
      <c r="O1634" s="120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 ht="15.6" customHeight="1">
      <c r="A1635" s="17"/>
      <c r="B1635" s="7"/>
      <c r="C1635" s="7"/>
      <c r="D1635" s="17"/>
      <c r="E1635" s="109"/>
      <c r="F1635" s="7"/>
      <c r="G1635" s="7"/>
      <c r="H1635" s="7"/>
      <c r="I1635" s="7"/>
      <c r="J1635" s="7"/>
      <c r="K1635" s="7"/>
      <c r="L1635" s="122"/>
      <c r="M1635" s="7"/>
      <c r="N1635" s="17"/>
      <c r="O1635" s="120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 ht="15.6" customHeight="1">
      <c r="A1636" s="17"/>
      <c r="B1636" s="7"/>
      <c r="C1636" s="7"/>
      <c r="D1636" s="17"/>
      <c r="E1636" s="109"/>
      <c r="F1636" s="7"/>
      <c r="G1636" s="7"/>
      <c r="H1636" s="7"/>
      <c r="I1636" s="7"/>
      <c r="J1636" s="7"/>
      <c r="K1636" s="7"/>
      <c r="L1636" s="122"/>
      <c r="M1636" s="7"/>
      <c r="N1636" s="17"/>
      <c r="O1636" s="120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 ht="15.6" customHeight="1">
      <c r="A1637" s="17"/>
      <c r="B1637" s="7"/>
      <c r="C1637" s="7"/>
      <c r="D1637" s="17"/>
      <c r="E1637" s="109"/>
      <c r="F1637" s="7"/>
      <c r="G1637" s="7"/>
      <c r="H1637" s="7"/>
      <c r="I1637" s="7"/>
      <c r="J1637" s="7"/>
      <c r="K1637" s="7"/>
      <c r="L1637" s="122"/>
      <c r="M1637" s="7"/>
      <c r="N1637" s="17"/>
      <c r="O1637" s="120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 ht="15.6" customHeight="1">
      <c r="A1638" s="17"/>
      <c r="B1638" s="7"/>
      <c r="C1638" s="7"/>
      <c r="D1638" s="17"/>
      <c r="E1638" s="109"/>
      <c r="F1638" s="7"/>
      <c r="G1638" s="7"/>
      <c r="H1638" s="7"/>
      <c r="I1638" s="7"/>
      <c r="J1638" s="7"/>
      <c r="K1638" s="7"/>
      <c r="L1638" s="122"/>
      <c r="M1638" s="7"/>
      <c r="N1638" s="17"/>
      <c r="O1638" s="120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ht="15.6" customHeight="1">
      <c r="A1639" s="17"/>
      <c r="B1639" s="7"/>
      <c r="C1639" s="7"/>
      <c r="D1639" s="17"/>
      <c r="E1639" s="109"/>
      <c r="F1639" s="7"/>
      <c r="G1639" s="7"/>
      <c r="H1639" s="7"/>
      <c r="I1639" s="7"/>
      <c r="J1639" s="7"/>
      <c r="K1639" s="7"/>
      <c r="L1639" s="122"/>
      <c r="M1639" s="7"/>
      <c r="N1639" s="17"/>
      <c r="O1639" s="120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 ht="15.6" customHeight="1">
      <c r="A1640" s="17"/>
      <c r="B1640" s="7"/>
      <c r="C1640" s="7"/>
      <c r="D1640" s="17"/>
      <c r="E1640" s="109"/>
      <c r="F1640" s="7"/>
      <c r="G1640" s="7"/>
      <c r="H1640" s="7"/>
      <c r="I1640" s="7"/>
      <c r="J1640" s="7"/>
      <c r="K1640" s="7"/>
      <c r="L1640" s="122"/>
      <c r="M1640" s="7"/>
      <c r="N1640" s="17"/>
      <c r="O1640" s="120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 ht="15.6" customHeight="1">
      <c r="A1641" s="17"/>
      <c r="B1641" s="7"/>
      <c r="C1641" s="7"/>
      <c r="D1641" s="17"/>
      <c r="E1641" s="109"/>
      <c r="F1641" s="7"/>
      <c r="G1641" s="7"/>
      <c r="H1641" s="7"/>
      <c r="I1641" s="7"/>
      <c r="J1641" s="7"/>
      <c r="K1641" s="7"/>
      <c r="L1641" s="122"/>
      <c r="M1641" s="7"/>
      <c r="N1641" s="17"/>
      <c r="O1641" s="120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 ht="15.6" customHeight="1">
      <c r="A1642" s="17"/>
      <c r="B1642" s="7"/>
      <c r="C1642" s="7"/>
      <c r="D1642" s="17"/>
      <c r="E1642" s="109"/>
      <c r="F1642" s="7"/>
      <c r="G1642" s="7"/>
      <c r="H1642" s="7"/>
      <c r="I1642" s="7"/>
      <c r="J1642" s="7"/>
      <c r="K1642" s="7"/>
      <c r="L1642" s="122"/>
      <c r="M1642" s="7"/>
      <c r="N1642" s="17"/>
      <c r="O1642" s="120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 ht="15.6" customHeight="1">
      <c r="A1643" s="17"/>
      <c r="B1643" s="7"/>
      <c r="C1643" s="7"/>
      <c r="D1643" s="17"/>
      <c r="E1643" s="109"/>
      <c r="F1643" s="7"/>
      <c r="G1643" s="7"/>
      <c r="H1643" s="7"/>
      <c r="I1643" s="7"/>
      <c r="J1643" s="7"/>
      <c r="K1643" s="7"/>
      <c r="L1643" s="122"/>
      <c r="M1643" s="7"/>
      <c r="N1643" s="17"/>
      <c r="O1643" s="120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 ht="15.6" customHeight="1">
      <c r="A1644" s="17"/>
      <c r="B1644" s="7"/>
      <c r="C1644" s="7"/>
      <c r="D1644" s="17"/>
      <c r="E1644" s="109"/>
      <c r="F1644" s="7"/>
      <c r="G1644" s="7"/>
      <c r="H1644" s="7"/>
      <c r="I1644" s="7"/>
      <c r="J1644" s="7"/>
      <c r="K1644" s="7"/>
      <c r="L1644" s="122"/>
      <c r="M1644" s="7"/>
      <c r="N1644" s="17"/>
      <c r="O1644" s="120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 ht="15.6" customHeight="1">
      <c r="A1645" s="17"/>
      <c r="B1645" s="7"/>
      <c r="C1645" s="7"/>
      <c r="D1645" s="17"/>
      <c r="E1645" s="109"/>
      <c r="F1645" s="7"/>
      <c r="G1645" s="7"/>
      <c r="H1645" s="7"/>
      <c r="I1645" s="7"/>
      <c r="J1645" s="7"/>
      <c r="K1645" s="7"/>
      <c r="L1645" s="122"/>
      <c r="M1645" s="7"/>
      <c r="N1645" s="17"/>
      <c r="O1645" s="120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 ht="15.6" customHeight="1">
      <c r="A1646" s="17"/>
      <c r="B1646" s="7"/>
      <c r="C1646" s="7"/>
      <c r="D1646" s="17"/>
      <c r="E1646" s="109"/>
      <c r="F1646" s="7"/>
      <c r="G1646" s="7"/>
      <c r="H1646" s="7"/>
      <c r="I1646" s="7"/>
      <c r="J1646" s="7"/>
      <c r="K1646" s="7"/>
      <c r="L1646" s="122"/>
      <c r="M1646" s="7"/>
      <c r="N1646" s="17"/>
      <c r="O1646" s="120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 ht="15.6" customHeight="1">
      <c r="A1647" s="17"/>
      <c r="B1647" s="7"/>
      <c r="C1647" s="7"/>
      <c r="D1647" s="17"/>
      <c r="E1647" s="109"/>
      <c r="F1647" s="7"/>
      <c r="G1647" s="7"/>
      <c r="H1647" s="7"/>
      <c r="I1647" s="7"/>
      <c r="J1647" s="7"/>
      <c r="K1647" s="7"/>
      <c r="L1647" s="122"/>
      <c r="M1647" s="7"/>
      <c r="N1647" s="17"/>
      <c r="O1647" s="120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 ht="15.6" customHeight="1">
      <c r="A1648" s="17"/>
      <c r="B1648" s="7"/>
      <c r="C1648" s="7"/>
      <c r="D1648" s="17"/>
      <c r="E1648" s="109"/>
      <c r="F1648" s="7"/>
      <c r="G1648" s="7"/>
      <c r="H1648" s="7"/>
      <c r="I1648" s="7"/>
      <c r="J1648" s="7"/>
      <c r="K1648" s="7"/>
      <c r="L1648" s="122"/>
      <c r="M1648" s="7"/>
      <c r="N1648" s="17"/>
      <c r="O1648" s="120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 ht="15.6" customHeight="1">
      <c r="A1649" s="17"/>
      <c r="B1649" s="7"/>
      <c r="C1649" s="7"/>
      <c r="D1649" s="17"/>
      <c r="E1649" s="109"/>
      <c r="F1649" s="7"/>
      <c r="G1649" s="7"/>
      <c r="H1649" s="7"/>
      <c r="I1649" s="7"/>
      <c r="J1649" s="7"/>
      <c r="K1649" s="7"/>
      <c r="L1649" s="122"/>
      <c r="M1649" s="7"/>
      <c r="N1649" s="17"/>
      <c r="O1649" s="120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 ht="15.6" customHeight="1">
      <c r="A1650" s="17"/>
      <c r="B1650" s="7"/>
      <c r="C1650" s="7"/>
      <c r="D1650" s="17"/>
      <c r="E1650" s="109"/>
      <c r="F1650" s="7"/>
      <c r="G1650" s="7"/>
      <c r="H1650" s="7"/>
      <c r="I1650" s="7"/>
      <c r="J1650" s="7"/>
      <c r="K1650" s="7"/>
      <c r="L1650" s="122"/>
      <c r="M1650" s="7"/>
      <c r="N1650" s="17"/>
      <c r="O1650" s="120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 ht="15.6" customHeight="1">
      <c r="A1651" s="17"/>
      <c r="B1651" s="7"/>
      <c r="C1651" s="7"/>
      <c r="D1651" s="17"/>
      <c r="E1651" s="109"/>
      <c r="F1651" s="7"/>
      <c r="G1651" s="7"/>
      <c r="H1651" s="7"/>
      <c r="I1651" s="7"/>
      <c r="J1651" s="7"/>
      <c r="K1651" s="7"/>
      <c r="L1651" s="122"/>
      <c r="M1651" s="7"/>
      <c r="N1651" s="17"/>
      <c r="O1651" s="120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 ht="15.6" customHeight="1">
      <c r="A1652" s="17"/>
      <c r="B1652" s="7"/>
      <c r="C1652" s="7"/>
      <c r="D1652" s="17"/>
      <c r="E1652" s="109"/>
      <c r="F1652" s="7"/>
      <c r="G1652" s="7"/>
      <c r="H1652" s="7"/>
      <c r="I1652" s="7"/>
      <c r="J1652" s="7"/>
      <c r="K1652" s="7"/>
      <c r="L1652" s="122"/>
      <c r="M1652" s="7"/>
      <c r="N1652" s="17"/>
      <c r="O1652" s="120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 ht="15.6" customHeight="1">
      <c r="A1653" s="17"/>
      <c r="B1653" s="7"/>
      <c r="C1653" s="7"/>
      <c r="D1653" s="17"/>
      <c r="E1653" s="109"/>
      <c r="F1653" s="7"/>
      <c r="G1653" s="7"/>
      <c r="H1653" s="7"/>
      <c r="I1653" s="7"/>
      <c r="J1653" s="7"/>
      <c r="K1653" s="7"/>
      <c r="L1653" s="122"/>
      <c r="M1653" s="7"/>
      <c r="N1653" s="17"/>
      <c r="O1653" s="120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 ht="15.6" customHeight="1">
      <c r="A1654" s="17"/>
      <c r="B1654" s="7"/>
      <c r="C1654" s="7"/>
      <c r="D1654" s="17"/>
      <c r="E1654" s="109"/>
      <c r="F1654" s="7"/>
      <c r="G1654" s="7"/>
      <c r="H1654" s="7"/>
      <c r="I1654" s="7"/>
      <c r="J1654" s="7"/>
      <c r="K1654" s="7"/>
      <c r="L1654" s="122"/>
      <c r="M1654" s="7"/>
      <c r="N1654" s="17"/>
      <c r="O1654" s="120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 ht="15.6" customHeight="1">
      <c r="A1655" s="17"/>
      <c r="B1655" s="7"/>
      <c r="C1655" s="7"/>
      <c r="D1655" s="17"/>
      <c r="E1655" s="109"/>
      <c r="F1655" s="7"/>
      <c r="G1655" s="7"/>
      <c r="H1655" s="7"/>
      <c r="I1655" s="7"/>
      <c r="J1655" s="7"/>
      <c r="K1655" s="7"/>
      <c r="L1655" s="122"/>
      <c r="M1655" s="7"/>
      <c r="N1655" s="17"/>
      <c r="O1655" s="120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 ht="15.6" customHeight="1">
      <c r="A1656" s="17"/>
      <c r="B1656" s="7"/>
      <c r="C1656" s="7"/>
      <c r="D1656" s="17"/>
      <c r="E1656" s="109"/>
      <c r="F1656" s="7"/>
      <c r="G1656" s="7"/>
      <c r="H1656" s="7"/>
      <c r="I1656" s="7"/>
      <c r="J1656" s="7"/>
      <c r="K1656" s="7"/>
      <c r="L1656" s="122"/>
      <c r="M1656" s="7"/>
      <c r="N1656" s="17"/>
      <c r="O1656" s="120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ht="15.6" customHeight="1">
      <c r="A1657" s="17"/>
      <c r="B1657" s="7"/>
      <c r="C1657" s="7"/>
      <c r="D1657" s="17"/>
      <c r="E1657" s="109"/>
      <c r="F1657" s="7"/>
      <c r="G1657" s="7"/>
      <c r="H1657" s="7"/>
      <c r="I1657" s="7"/>
      <c r="J1657" s="7"/>
      <c r="K1657" s="7"/>
      <c r="L1657" s="122"/>
      <c r="M1657" s="7"/>
      <c r="N1657" s="17"/>
      <c r="O1657" s="120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ht="15.6" customHeight="1">
      <c r="A1658" s="17"/>
      <c r="B1658" s="7"/>
      <c r="C1658" s="7"/>
      <c r="D1658" s="17"/>
      <c r="E1658" s="109"/>
      <c r="F1658" s="7"/>
      <c r="G1658" s="7"/>
      <c r="H1658" s="7"/>
      <c r="I1658" s="7"/>
      <c r="J1658" s="7"/>
      <c r="K1658" s="7"/>
      <c r="L1658" s="122"/>
      <c r="M1658" s="7"/>
      <c r="N1658" s="17"/>
      <c r="O1658" s="120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ht="15.6" customHeight="1">
      <c r="A1659" s="17"/>
      <c r="B1659" s="7"/>
      <c r="C1659" s="7"/>
      <c r="D1659" s="17"/>
      <c r="E1659" s="109"/>
      <c r="F1659" s="7"/>
      <c r="G1659" s="7"/>
      <c r="H1659" s="7"/>
      <c r="I1659" s="7"/>
      <c r="J1659" s="7"/>
      <c r="K1659" s="7"/>
      <c r="L1659" s="122"/>
      <c r="M1659" s="7"/>
      <c r="N1659" s="17"/>
      <c r="O1659" s="120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ht="15.6" customHeight="1">
      <c r="A1660" s="17"/>
      <c r="B1660" s="7"/>
      <c r="C1660" s="7"/>
      <c r="D1660" s="17"/>
      <c r="E1660" s="109"/>
      <c r="F1660" s="7"/>
      <c r="G1660" s="7"/>
      <c r="H1660" s="7"/>
      <c r="I1660" s="7"/>
      <c r="J1660" s="7"/>
      <c r="K1660" s="7"/>
      <c r="L1660" s="122"/>
      <c r="M1660" s="7"/>
      <c r="N1660" s="17"/>
      <c r="O1660" s="120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ht="15.6" customHeight="1">
      <c r="A1661" s="17"/>
      <c r="B1661" s="7"/>
      <c r="C1661" s="7"/>
      <c r="D1661" s="17"/>
      <c r="E1661" s="109"/>
      <c r="F1661" s="7"/>
      <c r="G1661" s="7"/>
      <c r="H1661" s="7"/>
      <c r="I1661" s="7"/>
      <c r="J1661" s="7"/>
      <c r="K1661" s="7"/>
      <c r="L1661" s="122"/>
      <c r="M1661" s="7"/>
      <c r="N1661" s="17"/>
      <c r="O1661" s="120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ht="15.6" customHeight="1">
      <c r="A1662" s="17"/>
      <c r="B1662" s="7"/>
      <c r="C1662" s="7"/>
      <c r="D1662" s="17"/>
      <c r="E1662" s="109"/>
      <c r="F1662" s="7"/>
      <c r="G1662" s="7"/>
      <c r="H1662" s="7"/>
      <c r="I1662" s="7"/>
      <c r="J1662" s="7"/>
      <c r="K1662" s="7"/>
      <c r="L1662" s="122"/>
      <c r="M1662" s="7"/>
      <c r="N1662" s="17"/>
      <c r="O1662" s="120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ht="15.6" customHeight="1">
      <c r="A1663" s="17"/>
      <c r="B1663" s="7"/>
      <c r="C1663" s="7"/>
      <c r="D1663" s="17"/>
      <c r="E1663" s="109"/>
      <c r="F1663" s="7"/>
      <c r="G1663" s="7"/>
      <c r="H1663" s="7"/>
      <c r="I1663" s="7"/>
      <c r="J1663" s="7"/>
      <c r="K1663" s="7"/>
      <c r="L1663" s="122"/>
      <c r="M1663" s="7"/>
      <c r="N1663" s="17"/>
      <c r="O1663" s="120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 ht="15.6" customHeight="1">
      <c r="A1664" s="17"/>
      <c r="B1664" s="7"/>
      <c r="C1664" s="7"/>
      <c r="D1664" s="17"/>
      <c r="E1664" s="109"/>
      <c r="F1664" s="7"/>
      <c r="G1664" s="7"/>
      <c r="H1664" s="7"/>
      <c r="I1664" s="7"/>
      <c r="J1664" s="7"/>
      <c r="K1664" s="7"/>
      <c r="L1664" s="122"/>
      <c r="M1664" s="7"/>
      <c r="N1664" s="17"/>
      <c r="O1664" s="120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ht="15.6" customHeight="1">
      <c r="A1665" s="17"/>
      <c r="B1665" s="7"/>
      <c r="C1665" s="7"/>
      <c r="D1665" s="17"/>
      <c r="E1665" s="109"/>
      <c r="F1665" s="7"/>
      <c r="G1665" s="7"/>
      <c r="H1665" s="7"/>
      <c r="I1665" s="7"/>
      <c r="J1665" s="7"/>
      <c r="K1665" s="7"/>
      <c r="L1665" s="122"/>
      <c r="M1665" s="7"/>
      <c r="N1665" s="17"/>
      <c r="O1665" s="120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ht="15.6" customHeight="1">
      <c r="A1666" s="17"/>
      <c r="B1666" s="7"/>
      <c r="C1666" s="7"/>
      <c r="D1666" s="17"/>
      <c r="E1666" s="109"/>
      <c r="F1666" s="7"/>
      <c r="G1666" s="7"/>
      <c r="H1666" s="7"/>
      <c r="I1666" s="7"/>
      <c r="J1666" s="7"/>
      <c r="K1666" s="7"/>
      <c r="L1666" s="122"/>
      <c r="M1666" s="7"/>
      <c r="N1666" s="17"/>
      <c r="O1666" s="120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 ht="15.6" customHeight="1">
      <c r="A1667" s="17"/>
      <c r="B1667" s="7"/>
      <c r="C1667" s="7"/>
      <c r="D1667" s="17"/>
      <c r="E1667" s="109"/>
      <c r="F1667" s="7"/>
      <c r="G1667" s="7"/>
      <c r="H1667" s="7"/>
      <c r="I1667" s="7"/>
      <c r="J1667" s="7"/>
      <c r="K1667" s="7"/>
      <c r="L1667" s="122"/>
      <c r="M1667" s="7"/>
      <c r="N1667" s="17"/>
      <c r="O1667" s="120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ht="15.6" customHeight="1">
      <c r="A1668" s="17"/>
      <c r="B1668" s="7"/>
      <c r="C1668" s="7"/>
      <c r="D1668" s="17"/>
      <c r="E1668" s="109"/>
      <c r="F1668" s="7"/>
      <c r="G1668" s="7"/>
      <c r="H1668" s="7"/>
      <c r="I1668" s="7"/>
      <c r="J1668" s="7"/>
      <c r="K1668" s="7"/>
      <c r="L1668" s="122"/>
      <c r="M1668" s="7"/>
      <c r="N1668" s="17"/>
      <c r="O1668" s="120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ht="15.6" customHeight="1">
      <c r="A1669" s="17"/>
      <c r="B1669" s="7"/>
      <c r="C1669" s="7"/>
      <c r="D1669" s="17"/>
      <c r="E1669" s="109"/>
      <c r="F1669" s="7"/>
      <c r="G1669" s="7"/>
      <c r="H1669" s="7"/>
      <c r="I1669" s="7"/>
      <c r="J1669" s="7"/>
      <c r="K1669" s="7"/>
      <c r="L1669" s="122"/>
      <c r="M1669" s="7"/>
      <c r="N1669" s="17"/>
      <c r="O1669" s="120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 ht="15.6" customHeight="1">
      <c r="A1670" s="17"/>
      <c r="B1670" s="7"/>
      <c r="C1670" s="7"/>
      <c r="D1670" s="17"/>
      <c r="E1670" s="109"/>
      <c r="F1670" s="7"/>
      <c r="G1670" s="7"/>
      <c r="H1670" s="7"/>
      <c r="I1670" s="7"/>
      <c r="J1670" s="7"/>
      <c r="K1670" s="7"/>
      <c r="L1670" s="122"/>
      <c r="M1670" s="7"/>
      <c r="N1670" s="17"/>
      <c r="O1670" s="120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ht="15.6" customHeight="1">
      <c r="A1671" s="17"/>
      <c r="B1671" s="7"/>
      <c r="C1671" s="7"/>
      <c r="D1671" s="17"/>
      <c r="E1671" s="109"/>
      <c r="F1671" s="7"/>
      <c r="G1671" s="7"/>
      <c r="H1671" s="7"/>
      <c r="I1671" s="7"/>
      <c r="J1671" s="7"/>
      <c r="K1671" s="7"/>
      <c r="L1671" s="122"/>
      <c r="M1671" s="7"/>
      <c r="N1671" s="17"/>
      <c r="O1671" s="120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ht="15.6" customHeight="1">
      <c r="A1672" s="17"/>
      <c r="B1672" s="7"/>
      <c r="C1672" s="7"/>
      <c r="D1672" s="17"/>
      <c r="E1672" s="109"/>
      <c r="F1672" s="7"/>
      <c r="G1672" s="7"/>
      <c r="H1672" s="7"/>
      <c r="I1672" s="7"/>
      <c r="J1672" s="7"/>
      <c r="K1672" s="7"/>
      <c r="L1672" s="122"/>
      <c r="M1672" s="7"/>
      <c r="N1672" s="17"/>
      <c r="O1672" s="120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 ht="15.6" customHeight="1">
      <c r="A1673" s="17"/>
      <c r="B1673" s="7"/>
      <c r="C1673" s="7"/>
      <c r="D1673" s="17"/>
      <c r="E1673" s="109"/>
      <c r="F1673" s="7"/>
      <c r="G1673" s="7"/>
      <c r="H1673" s="7"/>
      <c r="I1673" s="7"/>
      <c r="J1673" s="7"/>
      <c r="K1673" s="7"/>
      <c r="L1673" s="122"/>
      <c r="M1673" s="7"/>
      <c r="N1673" s="17"/>
      <c r="O1673" s="120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 ht="15.6" customHeight="1">
      <c r="A1674" s="17"/>
      <c r="B1674" s="7"/>
      <c r="C1674" s="7"/>
      <c r="D1674" s="17"/>
      <c r="E1674" s="109"/>
      <c r="F1674" s="7"/>
      <c r="G1674" s="7"/>
      <c r="H1674" s="7"/>
      <c r="I1674" s="7"/>
      <c r="J1674" s="7"/>
      <c r="K1674" s="7"/>
      <c r="L1674" s="122"/>
      <c r="M1674" s="7"/>
      <c r="N1674" s="17"/>
      <c r="O1674" s="120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ht="15.6" customHeight="1">
      <c r="A1675" s="17"/>
      <c r="B1675" s="7"/>
      <c r="C1675" s="7"/>
      <c r="D1675" s="17"/>
      <c r="E1675" s="109"/>
      <c r="F1675" s="7"/>
      <c r="G1675" s="7"/>
      <c r="H1675" s="7"/>
      <c r="I1675" s="7"/>
      <c r="J1675" s="7"/>
      <c r="K1675" s="7"/>
      <c r="L1675" s="122"/>
      <c r="M1675" s="7"/>
      <c r="N1675" s="17"/>
      <c r="O1675" s="120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ht="15.6" customHeight="1">
      <c r="A1676" s="17"/>
      <c r="B1676" s="7"/>
      <c r="C1676" s="7"/>
      <c r="D1676" s="17"/>
      <c r="E1676" s="109"/>
      <c r="F1676" s="7"/>
      <c r="G1676" s="7"/>
      <c r="H1676" s="7"/>
      <c r="I1676" s="7"/>
      <c r="J1676" s="7"/>
      <c r="K1676" s="7"/>
      <c r="L1676" s="122"/>
      <c r="M1676" s="7"/>
      <c r="N1676" s="17"/>
      <c r="O1676" s="120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ht="15.6" customHeight="1">
      <c r="A1677" s="17"/>
      <c r="B1677" s="7"/>
      <c r="C1677" s="7"/>
      <c r="D1677" s="17"/>
      <c r="E1677" s="109"/>
      <c r="F1677" s="7"/>
      <c r="G1677" s="7"/>
      <c r="H1677" s="7"/>
      <c r="I1677" s="7"/>
      <c r="J1677" s="7"/>
      <c r="K1677" s="7"/>
      <c r="L1677" s="122"/>
      <c r="M1677" s="7"/>
      <c r="N1677" s="17"/>
      <c r="O1677" s="120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ht="15.6" customHeight="1">
      <c r="A1678" s="17"/>
      <c r="B1678" s="7"/>
      <c r="C1678" s="7"/>
      <c r="D1678" s="17"/>
      <c r="E1678" s="109"/>
      <c r="F1678" s="7"/>
      <c r="G1678" s="7"/>
      <c r="H1678" s="7"/>
      <c r="I1678" s="7"/>
      <c r="J1678" s="7"/>
      <c r="K1678" s="7"/>
      <c r="L1678" s="122"/>
      <c r="M1678" s="7"/>
      <c r="N1678" s="17"/>
      <c r="O1678" s="120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 ht="15.6" customHeight="1">
      <c r="A1679" s="17"/>
      <c r="B1679" s="7"/>
      <c r="C1679" s="7"/>
      <c r="D1679" s="17"/>
      <c r="E1679" s="109"/>
      <c r="F1679" s="7"/>
      <c r="G1679" s="7"/>
      <c r="H1679" s="7"/>
      <c r="I1679" s="7"/>
      <c r="J1679" s="7"/>
      <c r="K1679" s="7"/>
      <c r="L1679" s="122"/>
      <c r="M1679" s="7"/>
      <c r="N1679" s="17"/>
      <c r="O1679" s="120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 ht="15.6" customHeight="1">
      <c r="A1680" s="17"/>
      <c r="B1680" s="7"/>
      <c r="C1680" s="7"/>
      <c r="D1680" s="17"/>
      <c r="E1680" s="109"/>
      <c r="F1680" s="7"/>
      <c r="G1680" s="7"/>
      <c r="H1680" s="7"/>
      <c r="I1680" s="7"/>
      <c r="J1680" s="7"/>
      <c r="K1680" s="7"/>
      <c r="L1680" s="122"/>
      <c r="M1680" s="7"/>
      <c r="N1680" s="17"/>
      <c r="O1680" s="120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ht="15.6" customHeight="1">
      <c r="A1681" s="17"/>
      <c r="B1681" s="7"/>
      <c r="C1681" s="7"/>
      <c r="D1681" s="17"/>
      <c r="E1681" s="109"/>
      <c r="F1681" s="7"/>
      <c r="G1681" s="7"/>
      <c r="H1681" s="7"/>
      <c r="I1681" s="7"/>
      <c r="J1681" s="7"/>
      <c r="K1681" s="7"/>
      <c r="L1681" s="122"/>
      <c r="M1681" s="7"/>
      <c r="N1681" s="17"/>
      <c r="O1681" s="120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ht="15.6" customHeight="1">
      <c r="A1682" s="17"/>
      <c r="B1682" s="7"/>
      <c r="C1682" s="7"/>
      <c r="D1682" s="17"/>
      <c r="E1682" s="109"/>
      <c r="F1682" s="7"/>
      <c r="G1682" s="7"/>
      <c r="H1682" s="7"/>
      <c r="I1682" s="7"/>
      <c r="J1682" s="7"/>
      <c r="K1682" s="7"/>
      <c r="L1682" s="122"/>
      <c r="M1682" s="7"/>
      <c r="N1682" s="17"/>
      <c r="O1682" s="120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ht="15.6" customHeight="1">
      <c r="A1683" s="17"/>
      <c r="B1683" s="7"/>
      <c r="C1683" s="7"/>
      <c r="D1683" s="17"/>
      <c r="E1683" s="109"/>
      <c r="F1683" s="7"/>
      <c r="G1683" s="7"/>
      <c r="H1683" s="7"/>
      <c r="I1683" s="7"/>
      <c r="J1683" s="7"/>
      <c r="K1683" s="7"/>
      <c r="L1683" s="122"/>
      <c r="M1683" s="7"/>
      <c r="N1683" s="17"/>
      <c r="O1683" s="120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ht="15.6" customHeight="1">
      <c r="A1684" s="17"/>
      <c r="B1684" s="7"/>
      <c r="C1684" s="7"/>
      <c r="D1684" s="17"/>
      <c r="E1684" s="109"/>
      <c r="F1684" s="7"/>
      <c r="G1684" s="7"/>
      <c r="H1684" s="7"/>
      <c r="I1684" s="7"/>
      <c r="J1684" s="7"/>
      <c r="K1684" s="7"/>
      <c r="L1684" s="122"/>
      <c r="M1684" s="7"/>
      <c r="N1684" s="17"/>
      <c r="O1684" s="120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ht="15.6" customHeight="1">
      <c r="A1685" s="17"/>
      <c r="B1685" s="7"/>
      <c r="C1685" s="7"/>
      <c r="D1685" s="17"/>
      <c r="E1685" s="109"/>
      <c r="F1685" s="7"/>
      <c r="G1685" s="7"/>
      <c r="H1685" s="7"/>
      <c r="I1685" s="7"/>
      <c r="J1685" s="7"/>
      <c r="K1685" s="7"/>
      <c r="L1685" s="122"/>
      <c r="M1685" s="7"/>
      <c r="N1685" s="17"/>
      <c r="O1685" s="120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ht="15.6" customHeight="1">
      <c r="A1686" s="17"/>
      <c r="B1686" s="7"/>
      <c r="C1686" s="7"/>
      <c r="D1686" s="17"/>
      <c r="E1686" s="109"/>
      <c r="F1686" s="7"/>
      <c r="G1686" s="7"/>
      <c r="H1686" s="7"/>
      <c r="I1686" s="7"/>
      <c r="J1686" s="7"/>
      <c r="K1686" s="7"/>
      <c r="L1686" s="122"/>
      <c r="M1686" s="7"/>
      <c r="N1686" s="17"/>
      <c r="O1686" s="120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ht="15.6" customHeight="1">
      <c r="A1687" s="17"/>
      <c r="B1687" s="7"/>
      <c r="C1687" s="7"/>
      <c r="D1687" s="17"/>
      <c r="E1687" s="109"/>
      <c r="F1687" s="7"/>
      <c r="G1687" s="7"/>
      <c r="H1687" s="7"/>
      <c r="I1687" s="7"/>
      <c r="J1687" s="7"/>
      <c r="K1687" s="7"/>
      <c r="L1687" s="122"/>
      <c r="M1687" s="7"/>
      <c r="N1687" s="17"/>
      <c r="O1687" s="120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 ht="15.6" customHeight="1">
      <c r="A1688" s="17"/>
      <c r="B1688" s="7"/>
      <c r="C1688" s="7"/>
      <c r="D1688" s="17"/>
      <c r="E1688" s="109"/>
      <c r="F1688" s="7"/>
      <c r="G1688" s="7"/>
      <c r="H1688" s="7"/>
      <c r="I1688" s="7"/>
      <c r="J1688" s="7"/>
      <c r="K1688" s="7"/>
      <c r="L1688" s="122"/>
      <c r="M1688" s="7"/>
      <c r="N1688" s="17"/>
      <c r="O1688" s="120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ht="15.6" customHeight="1">
      <c r="A1689" s="17"/>
      <c r="B1689" s="7"/>
      <c r="C1689" s="7"/>
      <c r="D1689" s="17"/>
      <c r="E1689" s="109"/>
      <c r="F1689" s="7"/>
      <c r="G1689" s="7"/>
      <c r="H1689" s="7"/>
      <c r="I1689" s="7"/>
      <c r="J1689" s="7"/>
      <c r="K1689" s="7"/>
      <c r="L1689" s="122"/>
      <c r="M1689" s="7"/>
      <c r="N1689" s="17"/>
      <c r="O1689" s="120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ht="15.6" customHeight="1">
      <c r="A1690" s="17"/>
      <c r="B1690" s="7"/>
      <c r="C1690" s="7"/>
      <c r="D1690" s="17"/>
      <c r="E1690" s="109"/>
      <c r="F1690" s="7"/>
      <c r="G1690" s="7"/>
      <c r="H1690" s="7"/>
      <c r="I1690" s="7"/>
      <c r="J1690" s="7"/>
      <c r="K1690" s="7"/>
      <c r="L1690" s="122"/>
      <c r="M1690" s="7"/>
      <c r="N1690" s="17"/>
      <c r="O1690" s="120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 ht="15.6" customHeight="1">
      <c r="A1691" s="17"/>
      <c r="B1691" s="7"/>
      <c r="C1691" s="7"/>
      <c r="D1691" s="17"/>
      <c r="E1691" s="109"/>
      <c r="F1691" s="7"/>
      <c r="G1691" s="7"/>
      <c r="H1691" s="7"/>
      <c r="I1691" s="7"/>
      <c r="J1691" s="7"/>
      <c r="K1691" s="7"/>
      <c r="L1691" s="122"/>
      <c r="M1691" s="7"/>
      <c r="N1691" s="17"/>
      <c r="O1691" s="120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 ht="15.6" customHeight="1">
      <c r="A1692" s="17"/>
      <c r="B1692" s="7"/>
      <c r="C1692" s="7"/>
      <c r="D1692" s="17"/>
      <c r="E1692" s="109"/>
      <c r="F1692" s="7"/>
      <c r="G1692" s="7"/>
      <c r="H1692" s="7"/>
      <c r="I1692" s="7"/>
      <c r="J1692" s="7"/>
      <c r="K1692" s="7"/>
      <c r="L1692" s="122"/>
      <c r="M1692" s="7"/>
      <c r="N1692" s="17"/>
      <c r="O1692" s="120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ht="15.6" customHeight="1">
      <c r="A1693" s="17"/>
      <c r="B1693" s="7"/>
      <c r="C1693" s="7"/>
      <c r="D1693" s="17"/>
      <c r="E1693" s="109"/>
      <c r="F1693" s="7"/>
      <c r="G1693" s="7"/>
      <c r="H1693" s="7"/>
      <c r="I1693" s="7"/>
      <c r="J1693" s="7"/>
      <c r="K1693" s="7"/>
      <c r="L1693" s="122"/>
      <c r="M1693" s="7"/>
      <c r="N1693" s="17"/>
      <c r="O1693" s="120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ht="15.6" customHeight="1">
      <c r="A1694" s="17"/>
      <c r="B1694" s="7"/>
      <c r="C1694" s="7"/>
      <c r="D1694" s="17"/>
      <c r="E1694" s="109"/>
      <c r="F1694" s="7"/>
      <c r="G1694" s="7"/>
      <c r="H1694" s="7"/>
      <c r="I1694" s="7"/>
      <c r="J1694" s="7"/>
      <c r="K1694" s="7"/>
      <c r="L1694" s="122"/>
      <c r="M1694" s="7"/>
      <c r="N1694" s="17"/>
      <c r="O1694" s="120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ht="15.6" customHeight="1">
      <c r="A1695" s="17"/>
      <c r="B1695" s="7"/>
      <c r="C1695" s="7"/>
      <c r="D1695" s="17"/>
      <c r="E1695" s="109"/>
      <c r="F1695" s="7"/>
      <c r="G1695" s="7"/>
      <c r="H1695" s="7"/>
      <c r="I1695" s="7"/>
      <c r="J1695" s="7"/>
      <c r="K1695" s="7"/>
      <c r="L1695" s="122"/>
      <c r="M1695" s="7"/>
      <c r="N1695" s="17"/>
      <c r="O1695" s="120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 ht="15.6" customHeight="1">
      <c r="A1696" s="17"/>
      <c r="B1696" s="7"/>
      <c r="C1696" s="7"/>
      <c r="D1696" s="17"/>
      <c r="E1696" s="109"/>
      <c r="F1696" s="7"/>
      <c r="G1696" s="7"/>
      <c r="H1696" s="7"/>
      <c r="I1696" s="7"/>
      <c r="J1696" s="7"/>
      <c r="K1696" s="7"/>
      <c r="L1696" s="122"/>
      <c r="M1696" s="7"/>
      <c r="N1696" s="17"/>
      <c r="O1696" s="120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ht="15.6" customHeight="1">
      <c r="A1697" s="17"/>
      <c r="B1697" s="7"/>
      <c r="C1697" s="7"/>
      <c r="D1697" s="17"/>
      <c r="E1697" s="109"/>
      <c r="F1697" s="7"/>
      <c r="G1697" s="7"/>
      <c r="H1697" s="7"/>
      <c r="I1697" s="7"/>
      <c r="J1697" s="7"/>
      <c r="K1697" s="7"/>
      <c r="L1697" s="122"/>
      <c r="M1697" s="7"/>
      <c r="N1697" s="17"/>
      <c r="O1697" s="120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ht="15.6" customHeight="1">
      <c r="A1698" s="17"/>
      <c r="B1698" s="7"/>
      <c r="C1698" s="7"/>
      <c r="D1698" s="17"/>
      <c r="E1698" s="109"/>
      <c r="F1698" s="7"/>
      <c r="G1698" s="7"/>
      <c r="H1698" s="7"/>
      <c r="I1698" s="7"/>
      <c r="J1698" s="7"/>
      <c r="K1698" s="7"/>
      <c r="L1698" s="122"/>
      <c r="M1698" s="7"/>
      <c r="N1698" s="17"/>
      <c r="O1698" s="120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ht="15.6" customHeight="1">
      <c r="A1699" s="17"/>
      <c r="B1699" s="7"/>
      <c r="C1699" s="7"/>
      <c r="D1699" s="17"/>
      <c r="E1699" s="109"/>
      <c r="F1699" s="7"/>
      <c r="G1699" s="7"/>
      <c r="H1699" s="7"/>
      <c r="I1699" s="7"/>
      <c r="J1699" s="7"/>
      <c r="K1699" s="7"/>
      <c r="L1699" s="122"/>
      <c r="M1699" s="7"/>
      <c r="N1699" s="17"/>
      <c r="O1699" s="120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ht="15.6" customHeight="1">
      <c r="A1700" s="17"/>
      <c r="B1700" s="7"/>
      <c r="C1700" s="7"/>
      <c r="D1700" s="17"/>
      <c r="E1700" s="109"/>
      <c r="F1700" s="7"/>
      <c r="G1700" s="7"/>
      <c r="H1700" s="7"/>
      <c r="I1700" s="7"/>
      <c r="J1700" s="7"/>
      <c r="K1700" s="7"/>
      <c r="L1700" s="122"/>
      <c r="M1700" s="7"/>
      <c r="N1700" s="17"/>
      <c r="O1700" s="120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ht="15.6" customHeight="1">
      <c r="A1701" s="17"/>
      <c r="B1701" s="7"/>
      <c r="C1701" s="7"/>
      <c r="D1701" s="17"/>
      <c r="E1701" s="109"/>
      <c r="F1701" s="7"/>
      <c r="G1701" s="7"/>
      <c r="H1701" s="7"/>
      <c r="I1701" s="7"/>
      <c r="J1701" s="7"/>
      <c r="K1701" s="7"/>
      <c r="L1701" s="122"/>
      <c r="M1701" s="7"/>
      <c r="N1701" s="17"/>
      <c r="O1701" s="120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 ht="15.6" customHeight="1">
      <c r="A1702" s="17"/>
      <c r="B1702" s="7"/>
      <c r="C1702" s="7"/>
      <c r="D1702" s="17"/>
      <c r="E1702" s="109"/>
      <c r="F1702" s="7"/>
      <c r="G1702" s="7"/>
      <c r="H1702" s="7"/>
      <c r="I1702" s="7"/>
      <c r="J1702" s="7"/>
      <c r="K1702" s="7"/>
      <c r="L1702" s="122"/>
      <c r="M1702" s="7"/>
      <c r="N1702" s="17"/>
      <c r="O1702" s="120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 ht="15.6" customHeight="1">
      <c r="A1703" s="17"/>
      <c r="B1703" s="7"/>
      <c r="C1703" s="7"/>
      <c r="D1703" s="17"/>
      <c r="E1703" s="109"/>
      <c r="F1703" s="7"/>
      <c r="G1703" s="7"/>
      <c r="H1703" s="7"/>
      <c r="I1703" s="7"/>
      <c r="J1703" s="7"/>
      <c r="K1703" s="7"/>
      <c r="L1703" s="122"/>
      <c r="M1703" s="7"/>
      <c r="N1703" s="17"/>
      <c r="O1703" s="120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 ht="15.6" customHeight="1">
      <c r="A1704" s="17"/>
      <c r="B1704" s="7"/>
      <c r="C1704" s="7"/>
      <c r="D1704" s="17"/>
      <c r="E1704" s="109"/>
      <c r="F1704" s="7"/>
      <c r="G1704" s="7"/>
      <c r="H1704" s="7"/>
      <c r="I1704" s="7"/>
      <c r="J1704" s="7"/>
      <c r="K1704" s="7"/>
      <c r="L1704" s="122"/>
      <c r="M1704" s="7"/>
      <c r="N1704" s="17"/>
      <c r="O1704" s="120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 ht="15.6" customHeight="1">
      <c r="A1705" s="17"/>
      <c r="B1705" s="7"/>
      <c r="C1705" s="7"/>
      <c r="D1705" s="17"/>
      <c r="E1705" s="109"/>
      <c r="F1705" s="7"/>
      <c r="G1705" s="7"/>
      <c r="H1705" s="7"/>
      <c r="I1705" s="7"/>
      <c r="J1705" s="7"/>
      <c r="K1705" s="7"/>
      <c r="L1705" s="122"/>
      <c r="M1705" s="7"/>
      <c r="N1705" s="17"/>
      <c r="O1705" s="120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ht="15.6" customHeight="1">
      <c r="A1706" s="17"/>
      <c r="B1706" s="7"/>
      <c r="C1706" s="7"/>
      <c r="D1706" s="17"/>
      <c r="E1706" s="109"/>
      <c r="F1706" s="7"/>
      <c r="G1706" s="7"/>
      <c r="H1706" s="7"/>
      <c r="I1706" s="7"/>
      <c r="J1706" s="7"/>
      <c r="K1706" s="7"/>
      <c r="L1706" s="122"/>
      <c r="M1706" s="7"/>
      <c r="N1706" s="17"/>
      <c r="O1706" s="120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 ht="15.6" customHeight="1">
      <c r="A1707" s="17"/>
      <c r="B1707" s="7"/>
      <c r="C1707" s="7"/>
      <c r="D1707" s="17"/>
      <c r="E1707" s="109"/>
      <c r="F1707" s="7"/>
      <c r="G1707" s="7"/>
      <c r="H1707" s="7"/>
      <c r="I1707" s="7"/>
      <c r="J1707" s="7"/>
      <c r="K1707" s="7"/>
      <c r="L1707" s="122"/>
      <c r="M1707" s="7"/>
      <c r="N1707" s="17"/>
      <c r="O1707" s="120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ht="15.6" customHeight="1">
      <c r="A1708" s="17"/>
      <c r="B1708" s="7"/>
      <c r="C1708" s="7"/>
      <c r="D1708" s="17"/>
      <c r="E1708" s="109"/>
      <c r="F1708" s="7"/>
      <c r="G1708" s="7"/>
      <c r="H1708" s="7"/>
      <c r="I1708" s="7"/>
      <c r="J1708" s="7"/>
      <c r="K1708" s="7"/>
      <c r="L1708" s="122"/>
      <c r="M1708" s="7"/>
      <c r="N1708" s="17"/>
      <c r="O1708" s="120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ht="15.6" customHeight="1">
      <c r="A1709" s="17"/>
      <c r="B1709" s="7"/>
      <c r="C1709" s="7"/>
      <c r="D1709" s="17"/>
      <c r="E1709" s="109"/>
      <c r="F1709" s="7"/>
      <c r="G1709" s="7"/>
      <c r="H1709" s="7"/>
      <c r="I1709" s="7"/>
      <c r="J1709" s="7"/>
      <c r="K1709" s="7"/>
      <c r="L1709" s="122"/>
      <c r="M1709" s="7"/>
      <c r="N1709" s="17"/>
      <c r="O1709" s="120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 ht="15.6" customHeight="1">
      <c r="A1710" s="17"/>
      <c r="B1710" s="7"/>
      <c r="C1710" s="7"/>
      <c r="D1710" s="17"/>
      <c r="E1710" s="109"/>
      <c r="F1710" s="7"/>
      <c r="G1710" s="7"/>
      <c r="H1710" s="7"/>
      <c r="I1710" s="7"/>
      <c r="J1710" s="7"/>
      <c r="K1710" s="7"/>
      <c r="L1710" s="122"/>
      <c r="M1710" s="7"/>
      <c r="N1710" s="17"/>
      <c r="O1710" s="120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 ht="15.6" customHeight="1">
      <c r="A1711" s="17"/>
      <c r="B1711" s="7"/>
      <c r="C1711" s="7"/>
      <c r="D1711" s="17"/>
      <c r="E1711" s="109"/>
      <c r="F1711" s="7"/>
      <c r="G1711" s="7"/>
      <c r="H1711" s="7"/>
      <c r="I1711" s="7"/>
      <c r="J1711" s="7"/>
      <c r="K1711" s="7"/>
      <c r="L1711" s="122"/>
      <c r="M1711" s="7"/>
      <c r="N1711" s="17"/>
      <c r="O1711" s="120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 ht="15.6" customHeight="1">
      <c r="A1712" s="17"/>
      <c r="B1712" s="7"/>
      <c r="C1712" s="7"/>
      <c r="D1712" s="17"/>
      <c r="E1712" s="109"/>
      <c r="F1712" s="7"/>
      <c r="G1712" s="7"/>
      <c r="H1712" s="7"/>
      <c r="I1712" s="7"/>
      <c r="J1712" s="7"/>
      <c r="K1712" s="7"/>
      <c r="L1712" s="122"/>
      <c r="M1712" s="7"/>
      <c r="N1712" s="17"/>
      <c r="O1712" s="120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 ht="15.6" customHeight="1">
      <c r="A1713" s="17"/>
      <c r="B1713" s="7"/>
      <c r="C1713" s="7"/>
      <c r="D1713" s="17"/>
      <c r="E1713" s="109"/>
      <c r="F1713" s="7"/>
      <c r="G1713" s="7"/>
      <c r="H1713" s="7"/>
      <c r="I1713" s="7"/>
      <c r="J1713" s="7"/>
      <c r="K1713" s="7"/>
      <c r="L1713" s="122"/>
      <c r="M1713" s="7"/>
      <c r="N1713" s="17"/>
      <c r="O1713" s="120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 ht="15.6" customHeight="1">
      <c r="A1714" s="17"/>
      <c r="B1714" s="7"/>
      <c r="C1714" s="7"/>
      <c r="D1714" s="17"/>
      <c r="E1714" s="109"/>
      <c r="F1714" s="7"/>
      <c r="G1714" s="7"/>
      <c r="H1714" s="7"/>
      <c r="I1714" s="7"/>
      <c r="J1714" s="7"/>
      <c r="K1714" s="7"/>
      <c r="L1714" s="122"/>
      <c r="M1714" s="7"/>
      <c r="N1714" s="17"/>
      <c r="O1714" s="120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ht="15.6" customHeight="1">
      <c r="A1715" s="17"/>
      <c r="B1715" s="7"/>
      <c r="C1715" s="7"/>
      <c r="D1715" s="17"/>
      <c r="E1715" s="109"/>
      <c r="F1715" s="7"/>
      <c r="G1715" s="7"/>
      <c r="H1715" s="7"/>
      <c r="I1715" s="7"/>
      <c r="J1715" s="7"/>
      <c r="K1715" s="7"/>
      <c r="L1715" s="122"/>
      <c r="M1715" s="7"/>
      <c r="N1715" s="17"/>
      <c r="O1715" s="120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 ht="15.6" customHeight="1">
      <c r="A1716" s="17"/>
      <c r="B1716" s="7"/>
      <c r="C1716" s="7"/>
      <c r="D1716" s="17"/>
      <c r="E1716" s="109"/>
      <c r="F1716" s="7"/>
      <c r="G1716" s="7"/>
      <c r="H1716" s="7"/>
      <c r="I1716" s="7"/>
      <c r="J1716" s="7"/>
      <c r="K1716" s="7"/>
      <c r="L1716" s="122"/>
      <c r="M1716" s="7"/>
      <c r="N1716" s="17"/>
      <c r="O1716" s="120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ht="15.6" customHeight="1">
      <c r="A1717" s="17"/>
      <c r="B1717" s="7"/>
      <c r="C1717" s="7"/>
      <c r="D1717" s="17"/>
      <c r="E1717" s="109"/>
      <c r="F1717" s="7"/>
      <c r="G1717" s="7"/>
      <c r="H1717" s="7"/>
      <c r="I1717" s="7"/>
      <c r="J1717" s="7"/>
      <c r="K1717" s="7"/>
      <c r="L1717" s="122"/>
      <c r="M1717" s="7"/>
      <c r="N1717" s="17"/>
      <c r="O1717" s="120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ht="15.6" customHeight="1">
      <c r="A1718" s="17"/>
      <c r="B1718" s="7"/>
      <c r="C1718" s="7"/>
      <c r="D1718" s="17"/>
      <c r="E1718" s="109"/>
      <c r="F1718" s="7"/>
      <c r="G1718" s="7"/>
      <c r="H1718" s="7"/>
      <c r="I1718" s="7"/>
      <c r="J1718" s="7"/>
      <c r="K1718" s="7"/>
      <c r="L1718" s="122"/>
      <c r="M1718" s="7"/>
      <c r="N1718" s="17"/>
      <c r="O1718" s="120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ht="15.6" customHeight="1">
      <c r="A1719" s="17"/>
      <c r="B1719" s="7"/>
      <c r="C1719" s="7"/>
      <c r="D1719" s="17"/>
      <c r="E1719" s="109"/>
      <c r="F1719" s="7"/>
      <c r="G1719" s="7"/>
      <c r="H1719" s="7"/>
      <c r="I1719" s="7"/>
      <c r="J1719" s="7"/>
      <c r="K1719" s="7"/>
      <c r="L1719" s="122"/>
      <c r="M1719" s="7"/>
      <c r="N1719" s="17"/>
      <c r="O1719" s="120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ht="15.6" customHeight="1">
      <c r="A1720" s="17"/>
      <c r="B1720" s="7"/>
      <c r="C1720" s="7"/>
      <c r="D1720" s="17"/>
      <c r="E1720" s="109"/>
      <c r="F1720" s="7"/>
      <c r="G1720" s="7"/>
      <c r="H1720" s="7"/>
      <c r="I1720" s="7"/>
      <c r="J1720" s="7"/>
      <c r="K1720" s="7"/>
      <c r="L1720" s="122"/>
      <c r="M1720" s="7"/>
      <c r="N1720" s="17"/>
      <c r="O1720" s="120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ht="15.6" customHeight="1">
      <c r="A1721" s="17"/>
      <c r="B1721" s="7"/>
      <c r="C1721" s="7"/>
      <c r="D1721" s="17"/>
      <c r="E1721" s="109"/>
      <c r="F1721" s="7"/>
      <c r="G1721" s="7"/>
      <c r="H1721" s="7"/>
      <c r="I1721" s="7"/>
      <c r="J1721" s="7"/>
      <c r="K1721" s="7"/>
      <c r="L1721" s="122"/>
      <c r="M1721" s="7"/>
      <c r="N1721" s="17"/>
      <c r="O1721" s="120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ht="15.6" customHeight="1">
      <c r="A1722" s="17"/>
      <c r="B1722" s="7"/>
      <c r="C1722" s="7"/>
      <c r="D1722" s="17"/>
      <c r="E1722" s="109"/>
      <c r="F1722" s="7"/>
      <c r="G1722" s="7"/>
      <c r="H1722" s="7"/>
      <c r="I1722" s="7"/>
      <c r="J1722" s="7"/>
      <c r="K1722" s="7"/>
      <c r="L1722" s="122"/>
      <c r="M1722" s="7"/>
      <c r="N1722" s="17"/>
      <c r="O1722" s="120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ht="15.6" customHeight="1">
      <c r="A1723" s="17"/>
      <c r="B1723" s="7"/>
      <c r="C1723" s="7"/>
      <c r="D1723" s="17"/>
      <c r="E1723" s="109"/>
      <c r="F1723" s="7"/>
      <c r="G1723" s="7"/>
      <c r="H1723" s="7"/>
      <c r="I1723" s="7"/>
      <c r="J1723" s="7"/>
      <c r="K1723" s="7"/>
      <c r="L1723" s="122"/>
      <c r="M1723" s="7"/>
      <c r="N1723" s="17"/>
      <c r="O1723" s="120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ht="15.6" customHeight="1">
      <c r="A1724" s="17"/>
      <c r="B1724" s="7"/>
      <c r="C1724" s="7"/>
      <c r="D1724" s="17"/>
      <c r="E1724" s="109"/>
      <c r="F1724" s="7"/>
      <c r="G1724" s="7"/>
      <c r="H1724" s="7"/>
      <c r="I1724" s="7"/>
      <c r="J1724" s="7"/>
      <c r="K1724" s="7"/>
      <c r="L1724" s="122"/>
      <c r="M1724" s="7"/>
      <c r="N1724" s="17"/>
      <c r="O1724" s="120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ht="15.6" customHeight="1">
      <c r="A1725" s="17"/>
      <c r="B1725" s="7"/>
      <c r="C1725" s="7"/>
      <c r="D1725" s="17"/>
      <c r="E1725" s="109"/>
      <c r="F1725" s="7"/>
      <c r="G1725" s="7"/>
      <c r="H1725" s="7"/>
      <c r="I1725" s="7"/>
      <c r="J1725" s="7"/>
      <c r="K1725" s="7"/>
      <c r="L1725" s="122"/>
      <c r="M1725" s="7"/>
      <c r="N1725" s="17"/>
      <c r="O1725" s="120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ht="15.6" customHeight="1">
      <c r="A1726" s="17"/>
      <c r="B1726" s="7"/>
      <c r="C1726" s="7"/>
      <c r="D1726" s="17"/>
      <c r="E1726" s="109"/>
      <c r="F1726" s="7"/>
      <c r="G1726" s="7"/>
      <c r="H1726" s="7"/>
      <c r="I1726" s="7"/>
      <c r="J1726" s="7"/>
      <c r="K1726" s="7"/>
      <c r="L1726" s="122"/>
      <c r="M1726" s="7"/>
      <c r="N1726" s="17"/>
      <c r="O1726" s="120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 ht="15.6" customHeight="1">
      <c r="A1727" s="17"/>
      <c r="B1727" s="7"/>
      <c r="C1727" s="7"/>
      <c r="D1727" s="17"/>
      <c r="E1727" s="109"/>
      <c r="F1727" s="7"/>
      <c r="G1727" s="7"/>
      <c r="H1727" s="7"/>
      <c r="I1727" s="7"/>
      <c r="J1727" s="7"/>
      <c r="K1727" s="7"/>
      <c r="L1727" s="122"/>
      <c r="M1727" s="7"/>
      <c r="N1727" s="17"/>
      <c r="O1727" s="120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 ht="15.6" customHeight="1">
      <c r="A1728" s="17"/>
      <c r="B1728" s="7"/>
      <c r="C1728" s="7"/>
      <c r="D1728" s="17"/>
      <c r="E1728" s="109"/>
      <c r="F1728" s="7"/>
      <c r="G1728" s="7"/>
      <c r="H1728" s="7"/>
      <c r="I1728" s="7"/>
      <c r="J1728" s="7"/>
      <c r="K1728" s="7"/>
      <c r="L1728" s="122"/>
      <c r="M1728" s="7"/>
      <c r="N1728" s="17"/>
      <c r="O1728" s="120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ht="15.6" customHeight="1">
      <c r="A1729" s="17"/>
      <c r="B1729" s="7"/>
      <c r="C1729" s="7"/>
      <c r="D1729" s="17"/>
      <c r="E1729" s="109"/>
      <c r="F1729" s="7"/>
      <c r="G1729" s="7"/>
      <c r="H1729" s="7"/>
      <c r="I1729" s="7"/>
      <c r="J1729" s="7"/>
      <c r="K1729" s="7"/>
      <c r="L1729" s="122"/>
      <c r="M1729" s="7"/>
      <c r="N1729" s="17"/>
      <c r="O1729" s="120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ht="15.6" customHeight="1">
      <c r="A1730" s="17"/>
      <c r="B1730" s="7"/>
      <c r="C1730" s="7"/>
      <c r="D1730" s="17"/>
      <c r="E1730" s="109"/>
      <c r="F1730" s="7"/>
      <c r="G1730" s="7"/>
      <c r="H1730" s="7"/>
      <c r="I1730" s="7"/>
      <c r="J1730" s="7"/>
      <c r="K1730" s="7"/>
      <c r="L1730" s="122"/>
      <c r="M1730" s="7"/>
      <c r="N1730" s="17"/>
      <c r="O1730" s="120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ht="15.6" customHeight="1">
      <c r="A1731" s="17"/>
      <c r="B1731" s="7"/>
      <c r="C1731" s="7"/>
      <c r="D1731" s="17"/>
      <c r="E1731" s="109"/>
      <c r="F1731" s="7"/>
      <c r="G1731" s="7"/>
      <c r="H1731" s="7"/>
      <c r="I1731" s="7"/>
      <c r="J1731" s="7"/>
      <c r="K1731" s="7"/>
      <c r="L1731" s="122"/>
      <c r="M1731" s="7"/>
      <c r="N1731" s="17"/>
      <c r="O1731" s="120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ht="15.6" customHeight="1">
      <c r="A1732" s="17"/>
      <c r="B1732" s="7"/>
      <c r="C1732" s="7"/>
      <c r="D1732" s="17"/>
      <c r="E1732" s="109"/>
      <c r="F1732" s="7"/>
      <c r="G1732" s="7"/>
      <c r="H1732" s="7"/>
      <c r="I1732" s="7"/>
      <c r="J1732" s="7"/>
      <c r="K1732" s="7"/>
      <c r="L1732" s="122"/>
      <c r="M1732" s="7"/>
      <c r="N1732" s="17"/>
      <c r="O1732" s="120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ht="15.6" customHeight="1">
      <c r="A1733" s="17"/>
      <c r="B1733" s="7"/>
      <c r="C1733" s="7"/>
      <c r="D1733" s="17"/>
      <c r="E1733" s="109"/>
      <c r="F1733" s="7"/>
      <c r="G1733" s="7"/>
      <c r="H1733" s="7"/>
      <c r="I1733" s="7"/>
      <c r="J1733" s="7"/>
      <c r="K1733" s="7"/>
      <c r="L1733" s="122"/>
      <c r="M1733" s="7"/>
      <c r="N1733" s="17"/>
      <c r="O1733" s="120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 ht="15.6" customHeight="1">
      <c r="A1734" s="17"/>
      <c r="B1734" s="7"/>
      <c r="C1734" s="7"/>
      <c r="D1734" s="17"/>
      <c r="E1734" s="109"/>
      <c r="F1734" s="7"/>
      <c r="G1734" s="7"/>
      <c r="H1734" s="7"/>
      <c r="I1734" s="7"/>
      <c r="J1734" s="7"/>
      <c r="K1734" s="7"/>
      <c r="L1734" s="122"/>
      <c r="M1734" s="7"/>
      <c r="N1734" s="17"/>
      <c r="O1734" s="120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ht="15.6" customHeight="1">
      <c r="A1735" s="17"/>
      <c r="B1735" s="7"/>
      <c r="C1735" s="7"/>
      <c r="D1735" s="17"/>
      <c r="E1735" s="109"/>
      <c r="F1735" s="7"/>
      <c r="G1735" s="7"/>
      <c r="H1735" s="7"/>
      <c r="I1735" s="7"/>
      <c r="J1735" s="7"/>
      <c r="K1735" s="7"/>
      <c r="L1735" s="122"/>
      <c r="M1735" s="7"/>
      <c r="N1735" s="17"/>
      <c r="O1735" s="120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ht="15.6" customHeight="1">
      <c r="A1736" s="17"/>
      <c r="B1736" s="7"/>
      <c r="C1736" s="7"/>
      <c r="D1736" s="17"/>
      <c r="E1736" s="109"/>
      <c r="F1736" s="7"/>
      <c r="G1736" s="7"/>
      <c r="H1736" s="7"/>
      <c r="I1736" s="7"/>
      <c r="J1736" s="7"/>
      <c r="K1736" s="7"/>
      <c r="L1736" s="122"/>
      <c r="M1736" s="7"/>
      <c r="N1736" s="17"/>
      <c r="O1736" s="120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 ht="15.6" customHeight="1">
      <c r="A1737" s="17"/>
      <c r="B1737" s="7"/>
      <c r="C1737" s="7"/>
      <c r="D1737" s="17"/>
      <c r="E1737" s="109"/>
      <c r="F1737" s="7"/>
      <c r="G1737" s="7"/>
      <c r="H1737" s="7"/>
      <c r="I1737" s="7"/>
      <c r="J1737" s="7"/>
      <c r="K1737" s="7"/>
      <c r="L1737" s="122"/>
      <c r="M1737" s="7"/>
      <c r="N1737" s="17"/>
      <c r="O1737" s="120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ht="15.6" customHeight="1">
      <c r="A1738" s="17"/>
      <c r="B1738" s="7"/>
      <c r="C1738" s="7"/>
      <c r="D1738" s="17"/>
      <c r="E1738" s="109"/>
      <c r="F1738" s="7"/>
      <c r="G1738" s="7"/>
      <c r="H1738" s="7"/>
      <c r="I1738" s="7"/>
      <c r="J1738" s="7"/>
      <c r="K1738" s="7"/>
      <c r="L1738" s="122"/>
      <c r="M1738" s="7"/>
      <c r="N1738" s="17"/>
      <c r="O1738" s="120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ht="15.6" customHeight="1">
      <c r="A1739" s="17"/>
      <c r="B1739" s="7"/>
      <c r="C1739" s="7"/>
      <c r="D1739" s="17"/>
      <c r="E1739" s="109"/>
      <c r="F1739" s="7"/>
      <c r="G1739" s="7"/>
      <c r="H1739" s="7"/>
      <c r="I1739" s="7"/>
      <c r="J1739" s="7"/>
      <c r="K1739" s="7"/>
      <c r="L1739" s="122"/>
      <c r="M1739" s="7"/>
      <c r="N1739" s="17"/>
      <c r="O1739" s="120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 ht="15.6" customHeight="1">
      <c r="A1740" s="17"/>
      <c r="B1740" s="7"/>
      <c r="C1740" s="7"/>
      <c r="D1740" s="17"/>
      <c r="E1740" s="109"/>
      <c r="F1740" s="7"/>
      <c r="G1740" s="7"/>
      <c r="H1740" s="7"/>
      <c r="I1740" s="7"/>
      <c r="J1740" s="7"/>
      <c r="K1740" s="7"/>
      <c r="L1740" s="122"/>
      <c r="M1740" s="7"/>
      <c r="N1740" s="17"/>
      <c r="O1740" s="120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ht="15.6" customHeight="1">
      <c r="A1741" s="17"/>
      <c r="B1741" s="7"/>
      <c r="C1741" s="7"/>
      <c r="D1741" s="17"/>
      <c r="E1741" s="109"/>
      <c r="F1741" s="7"/>
      <c r="G1741" s="7"/>
      <c r="H1741" s="7"/>
      <c r="I1741" s="7"/>
      <c r="J1741" s="7"/>
      <c r="K1741" s="7"/>
      <c r="L1741" s="122"/>
      <c r="M1741" s="7"/>
      <c r="N1741" s="17"/>
      <c r="O1741" s="120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 ht="15.6" customHeight="1">
      <c r="A1742" s="17"/>
      <c r="B1742" s="7"/>
      <c r="C1742" s="7"/>
      <c r="D1742" s="17"/>
      <c r="E1742" s="109"/>
      <c r="F1742" s="7"/>
      <c r="G1742" s="7"/>
      <c r="H1742" s="7"/>
      <c r="I1742" s="7"/>
      <c r="J1742" s="7"/>
      <c r="K1742" s="7"/>
      <c r="L1742" s="122"/>
      <c r="M1742" s="7"/>
      <c r="N1742" s="17"/>
      <c r="O1742" s="120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 ht="15.6" customHeight="1">
      <c r="A1743" s="17"/>
      <c r="B1743" s="7"/>
      <c r="C1743" s="7"/>
      <c r="D1743" s="17"/>
      <c r="E1743" s="109"/>
      <c r="F1743" s="7"/>
      <c r="G1743" s="7"/>
      <c r="H1743" s="7"/>
      <c r="I1743" s="7"/>
      <c r="J1743" s="7"/>
      <c r="K1743" s="7"/>
      <c r="L1743" s="122"/>
      <c r="M1743" s="7"/>
      <c r="N1743" s="17"/>
      <c r="O1743" s="120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ht="15.6" customHeight="1">
      <c r="A1744" s="17"/>
      <c r="B1744" s="7"/>
      <c r="C1744" s="7"/>
      <c r="D1744" s="17"/>
      <c r="E1744" s="109"/>
      <c r="F1744" s="7"/>
      <c r="G1744" s="7"/>
      <c r="H1744" s="7"/>
      <c r="I1744" s="7"/>
      <c r="J1744" s="7"/>
      <c r="K1744" s="7"/>
      <c r="L1744" s="122"/>
      <c r="M1744" s="7"/>
      <c r="N1744" s="17"/>
      <c r="O1744" s="120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 ht="15.6" customHeight="1">
      <c r="A1745" s="17"/>
      <c r="B1745" s="7"/>
      <c r="C1745" s="7"/>
      <c r="D1745" s="17"/>
      <c r="E1745" s="109"/>
      <c r="F1745" s="7"/>
      <c r="G1745" s="7"/>
      <c r="H1745" s="7"/>
      <c r="I1745" s="7"/>
      <c r="J1745" s="7"/>
      <c r="K1745" s="7"/>
      <c r="L1745" s="122"/>
      <c r="M1745" s="7"/>
      <c r="N1745" s="17"/>
      <c r="O1745" s="120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 ht="15.6" customHeight="1">
      <c r="A1746" s="17"/>
      <c r="B1746" s="7"/>
      <c r="C1746" s="7"/>
      <c r="D1746" s="17"/>
      <c r="E1746" s="109"/>
      <c r="F1746" s="7"/>
      <c r="G1746" s="7"/>
      <c r="H1746" s="7"/>
      <c r="I1746" s="7"/>
      <c r="J1746" s="7"/>
      <c r="K1746" s="7"/>
      <c r="L1746" s="122"/>
      <c r="M1746" s="7"/>
      <c r="N1746" s="17"/>
      <c r="O1746" s="120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 ht="15.6" customHeight="1">
      <c r="A1747" s="17"/>
      <c r="B1747" s="7"/>
      <c r="C1747" s="7"/>
      <c r="D1747" s="17"/>
      <c r="E1747" s="109"/>
      <c r="F1747" s="7"/>
      <c r="G1747" s="7"/>
      <c r="H1747" s="7"/>
      <c r="I1747" s="7"/>
      <c r="J1747" s="7"/>
      <c r="K1747" s="7"/>
      <c r="L1747" s="122"/>
      <c r="M1747" s="7"/>
      <c r="N1747" s="17"/>
      <c r="O1747" s="120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 ht="15.6" customHeight="1">
      <c r="A1748" s="17"/>
      <c r="B1748" s="7"/>
      <c r="C1748" s="7"/>
      <c r="D1748" s="17"/>
      <c r="E1748" s="109"/>
      <c r="F1748" s="7"/>
      <c r="G1748" s="7"/>
      <c r="H1748" s="7"/>
      <c r="I1748" s="7"/>
      <c r="J1748" s="7"/>
      <c r="K1748" s="7"/>
      <c r="L1748" s="122"/>
      <c r="M1748" s="7"/>
      <c r="N1748" s="17"/>
      <c r="O1748" s="120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 ht="15.6" customHeight="1">
      <c r="A1749" s="17"/>
      <c r="B1749" s="7"/>
      <c r="C1749" s="7"/>
      <c r="D1749" s="17"/>
      <c r="E1749" s="109"/>
      <c r="F1749" s="7"/>
      <c r="G1749" s="7"/>
      <c r="H1749" s="7"/>
      <c r="I1749" s="7"/>
      <c r="J1749" s="7"/>
      <c r="K1749" s="7"/>
      <c r="L1749" s="122"/>
      <c r="M1749" s="7"/>
      <c r="N1749" s="17"/>
      <c r="O1749" s="120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 ht="15.6" customHeight="1">
      <c r="A1750" s="17"/>
      <c r="B1750" s="7"/>
      <c r="C1750" s="7"/>
      <c r="D1750" s="17"/>
      <c r="E1750" s="109"/>
      <c r="F1750" s="7"/>
      <c r="G1750" s="7"/>
      <c r="H1750" s="7"/>
      <c r="I1750" s="7"/>
      <c r="J1750" s="7"/>
      <c r="K1750" s="7"/>
      <c r="L1750" s="122"/>
      <c r="M1750" s="7"/>
      <c r="N1750" s="17"/>
      <c r="O1750" s="120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 ht="15.6" customHeight="1">
      <c r="A1751" s="17"/>
      <c r="B1751" s="7"/>
      <c r="C1751" s="7"/>
      <c r="D1751" s="17"/>
      <c r="E1751" s="109"/>
      <c r="F1751" s="7"/>
      <c r="G1751" s="7"/>
      <c r="H1751" s="7"/>
      <c r="I1751" s="7"/>
      <c r="J1751" s="7"/>
      <c r="K1751" s="7"/>
      <c r="L1751" s="122"/>
      <c r="M1751" s="7"/>
      <c r="N1751" s="17"/>
      <c r="O1751" s="120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ht="15.6" customHeight="1">
      <c r="A1752" s="17"/>
      <c r="B1752" s="7"/>
      <c r="C1752" s="7"/>
      <c r="D1752" s="17"/>
      <c r="E1752" s="109"/>
      <c r="F1752" s="7"/>
      <c r="G1752" s="7"/>
      <c r="H1752" s="7"/>
      <c r="I1752" s="7"/>
      <c r="J1752" s="7"/>
      <c r="K1752" s="7"/>
      <c r="L1752" s="122"/>
      <c r="M1752" s="7"/>
      <c r="N1752" s="17"/>
      <c r="O1752" s="120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 ht="15.6" customHeight="1">
      <c r="A1753" s="17"/>
      <c r="B1753" s="7"/>
      <c r="C1753" s="7"/>
      <c r="D1753" s="17"/>
      <c r="E1753" s="109"/>
      <c r="F1753" s="7"/>
      <c r="G1753" s="7"/>
      <c r="H1753" s="7"/>
      <c r="I1753" s="7"/>
      <c r="J1753" s="7"/>
      <c r="K1753" s="7"/>
      <c r="L1753" s="122"/>
      <c r="M1753" s="7"/>
      <c r="N1753" s="17"/>
      <c r="O1753" s="120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 ht="15.6" customHeight="1">
      <c r="A1754" s="17"/>
      <c r="B1754" s="7"/>
      <c r="C1754" s="7"/>
      <c r="D1754" s="17"/>
      <c r="E1754" s="109"/>
      <c r="F1754" s="7"/>
      <c r="G1754" s="7"/>
      <c r="H1754" s="7"/>
      <c r="I1754" s="7"/>
      <c r="J1754" s="7"/>
      <c r="K1754" s="7"/>
      <c r="L1754" s="122"/>
      <c r="M1754" s="7"/>
      <c r="N1754" s="17"/>
      <c r="O1754" s="120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 ht="15.6" customHeight="1">
      <c r="A1755" s="17"/>
      <c r="B1755" s="7"/>
      <c r="C1755" s="7"/>
      <c r="D1755" s="17"/>
      <c r="E1755" s="109"/>
      <c r="F1755" s="7"/>
      <c r="G1755" s="7"/>
      <c r="H1755" s="7"/>
      <c r="I1755" s="7"/>
      <c r="J1755" s="7"/>
      <c r="K1755" s="7"/>
      <c r="L1755" s="122"/>
      <c r="M1755" s="7"/>
      <c r="N1755" s="17"/>
      <c r="O1755" s="120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 ht="15.6" customHeight="1">
      <c r="A1756" s="17"/>
      <c r="B1756" s="7"/>
      <c r="C1756" s="7"/>
      <c r="D1756" s="17"/>
      <c r="E1756" s="109"/>
      <c r="F1756" s="7"/>
      <c r="G1756" s="7"/>
      <c r="H1756" s="7"/>
      <c r="I1756" s="7"/>
      <c r="J1756" s="7"/>
      <c r="K1756" s="7"/>
      <c r="L1756" s="122"/>
      <c r="M1756" s="7"/>
      <c r="N1756" s="17"/>
      <c r="O1756" s="120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ht="15.6" customHeight="1">
      <c r="A1757" s="17"/>
      <c r="B1757" s="7"/>
      <c r="C1757" s="7"/>
      <c r="D1757" s="17"/>
      <c r="E1757" s="109"/>
      <c r="F1757" s="7"/>
      <c r="G1757" s="7"/>
      <c r="H1757" s="7"/>
      <c r="I1757" s="7"/>
      <c r="J1757" s="7"/>
      <c r="K1757" s="7"/>
      <c r="L1757" s="122"/>
      <c r="M1757" s="7"/>
      <c r="N1757" s="17"/>
      <c r="O1757" s="120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ht="15.6" customHeight="1">
      <c r="A1758" s="17"/>
      <c r="B1758" s="7"/>
      <c r="C1758" s="7"/>
      <c r="D1758" s="17"/>
      <c r="E1758" s="109"/>
      <c r="F1758" s="7"/>
      <c r="G1758" s="7"/>
      <c r="H1758" s="7"/>
      <c r="I1758" s="7"/>
      <c r="J1758" s="7"/>
      <c r="K1758" s="7"/>
      <c r="L1758" s="122"/>
      <c r="M1758" s="7"/>
      <c r="N1758" s="17"/>
      <c r="O1758" s="120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ht="15.6" customHeight="1">
      <c r="A1759" s="17"/>
      <c r="B1759" s="7"/>
      <c r="C1759" s="7"/>
      <c r="D1759" s="17"/>
      <c r="E1759" s="109"/>
      <c r="F1759" s="7"/>
      <c r="G1759" s="7"/>
      <c r="H1759" s="7"/>
      <c r="I1759" s="7"/>
      <c r="J1759" s="7"/>
      <c r="K1759" s="7"/>
      <c r="L1759" s="122"/>
      <c r="M1759" s="7"/>
      <c r="N1759" s="17"/>
      <c r="O1759" s="120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 ht="15.6" customHeight="1">
      <c r="A1760" s="17"/>
      <c r="B1760" s="7"/>
      <c r="C1760" s="7"/>
      <c r="D1760" s="17"/>
      <c r="E1760" s="109"/>
      <c r="F1760" s="7"/>
      <c r="G1760" s="7"/>
      <c r="H1760" s="7"/>
      <c r="I1760" s="7"/>
      <c r="J1760" s="7"/>
      <c r="K1760" s="7"/>
      <c r="L1760" s="122"/>
      <c r="M1760" s="7"/>
      <c r="N1760" s="17"/>
      <c r="O1760" s="120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 ht="15.6" customHeight="1">
      <c r="A1761" s="17"/>
      <c r="B1761" s="7"/>
      <c r="C1761" s="7"/>
      <c r="D1761" s="17"/>
      <c r="E1761" s="109"/>
      <c r="F1761" s="7"/>
      <c r="G1761" s="7"/>
      <c r="H1761" s="7"/>
      <c r="I1761" s="7"/>
      <c r="J1761" s="7"/>
      <c r="K1761" s="7"/>
      <c r="L1761" s="122"/>
      <c r="M1761" s="7"/>
      <c r="N1761" s="17"/>
      <c r="O1761" s="120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ht="15.6" customHeight="1">
      <c r="A1762" s="17"/>
      <c r="B1762" s="7"/>
      <c r="C1762" s="7"/>
      <c r="D1762" s="17"/>
      <c r="E1762" s="109"/>
      <c r="F1762" s="7"/>
      <c r="G1762" s="7"/>
      <c r="H1762" s="7"/>
      <c r="I1762" s="7"/>
      <c r="J1762" s="7"/>
      <c r="K1762" s="7"/>
      <c r="L1762" s="122"/>
      <c r="M1762" s="7"/>
      <c r="N1762" s="17"/>
      <c r="O1762" s="120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ht="15.6" customHeight="1">
      <c r="A1763" s="17"/>
      <c r="B1763" s="7"/>
      <c r="C1763" s="7"/>
      <c r="D1763" s="17"/>
      <c r="E1763" s="109"/>
      <c r="F1763" s="7"/>
      <c r="G1763" s="7"/>
      <c r="H1763" s="7"/>
      <c r="I1763" s="7"/>
      <c r="J1763" s="7"/>
      <c r="K1763" s="7"/>
      <c r="L1763" s="122"/>
      <c r="M1763" s="7"/>
      <c r="N1763" s="17"/>
      <c r="O1763" s="120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ht="15.6" customHeight="1">
      <c r="A1764" s="17"/>
      <c r="B1764" s="7"/>
      <c r="C1764" s="7"/>
      <c r="D1764" s="17"/>
      <c r="E1764" s="109"/>
      <c r="F1764" s="7"/>
      <c r="G1764" s="7"/>
      <c r="H1764" s="7"/>
      <c r="I1764" s="7"/>
      <c r="J1764" s="7"/>
      <c r="K1764" s="7"/>
      <c r="L1764" s="122"/>
      <c r="M1764" s="7"/>
      <c r="N1764" s="17"/>
      <c r="O1764" s="120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ht="15.6" customHeight="1">
      <c r="A1765" s="17"/>
      <c r="B1765" s="7"/>
      <c r="C1765" s="7"/>
      <c r="D1765" s="17"/>
      <c r="E1765" s="109"/>
      <c r="F1765" s="7"/>
      <c r="G1765" s="7"/>
      <c r="H1765" s="7"/>
      <c r="I1765" s="7"/>
      <c r="J1765" s="7"/>
      <c r="K1765" s="7"/>
      <c r="L1765" s="122"/>
      <c r="M1765" s="7"/>
      <c r="N1765" s="17"/>
      <c r="O1765" s="120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ht="15.6" customHeight="1">
      <c r="A1766" s="17"/>
      <c r="B1766" s="7"/>
      <c r="C1766" s="7"/>
      <c r="D1766" s="17"/>
      <c r="E1766" s="109"/>
      <c r="F1766" s="7"/>
      <c r="G1766" s="7"/>
      <c r="H1766" s="7"/>
      <c r="I1766" s="7"/>
      <c r="J1766" s="7"/>
      <c r="K1766" s="7"/>
      <c r="L1766" s="122"/>
      <c r="M1766" s="7"/>
      <c r="N1766" s="17"/>
      <c r="O1766" s="120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 ht="15.6" customHeight="1">
      <c r="A1767" s="17"/>
      <c r="B1767" s="7"/>
      <c r="C1767" s="7"/>
      <c r="D1767" s="17"/>
      <c r="E1767" s="109"/>
      <c r="F1767" s="7"/>
      <c r="G1767" s="7"/>
      <c r="H1767" s="7"/>
      <c r="I1767" s="7"/>
      <c r="J1767" s="7"/>
      <c r="K1767" s="7"/>
      <c r="L1767" s="122"/>
      <c r="M1767" s="7"/>
      <c r="N1767" s="17"/>
      <c r="O1767" s="120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ht="15.6" customHeight="1">
      <c r="A1768" s="17"/>
      <c r="B1768" s="7"/>
      <c r="C1768" s="7"/>
      <c r="D1768" s="17"/>
      <c r="E1768" s="109"/>
      <c r="F1768" s="7"/>
      <c r="G1768" s="7"/>
      <c r="H1768" s="7"/>
      <c r="I1768" s="7"/>
      <c r="J1768" s="7"/>
      <c r="K1768" s="7"/>
      <c r="L1768" s="122"/>
      <c r="M1768" s="7"/>
      <c r="N1768" s="17"/>
      <c r="O1768" s="120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ht="15.6" customHeight="1">
      <c r="A1769" s="17"/>
      <c r="B1769" s="7"/>
      <c r="C1769" s="7"/>
      <c r="D1769" s="17"/>
      <c r="E1769" s="109"/>
      <c r="F1769" s="7"/>
      <c r="G1769" s="7"/>
      <c r="H1769" s="7"/>
      <c r="I1769" s="7"/>
      <c r="J1769" s="7"/>
      <c r="K1769" s="7"/>
      <c r="L1769" s="122"/>
      <c r="M1769" s="7"/>
      <c r="N1769" s="17"/>
      <c r="O1769" s="120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ht="15.6" customHeight="1">
      <c r="A1770" s="17"/>
      <c r="B1770" s="7"/>
      <c r="C1770" s="7"/>
      <c r="D1770" s="17"/>
      <c r="E1770" s="109"/>
      <c r="F1770" s="7"/>
      <c r="G1770" s="7"/>
      <c r="H1770" s="7"/>
      <c r="I1770" s="7"/>
      <c r="J1770" s="7"/>
      <c r="K1770" s="7"/>
      <c r="L1770" s="122"/>
      <c r="M1770" s="7"/>
      <c r="N1770" s="17"/>
      <c r="O1770" s="120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 ht="15.6" customHeight="1">
      <c r="A1771" s="17"/>
      <c r="B1771" s="7"/>
      <c r="C1771" s="7"/>
      <c r="D1771" s="17"/>
      <c r="E1771" s="109"/>
      <c r="F1771" s="7"/>
      <c r="G1771" s="7"/>
      <c r="H1771" s="7"/>
      <c r="I1771" s="7"/>
      <c r="J1771" s="7"/>
      <c r="K1771" s="7"/>
      <c r="L1771" s="122"/>
      <c r="M1771" s="7"/>
      <c r="N1771" s="17"/>
      <c r="O1771" s="120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ht="15.6" customHeight="1">
      <c r="A1772" s="17"/>
      <c r="B1772" s="7"/>
      <c r="C1772" s="7"/>
      <c r="D1772" s="17"/>
      <c r="E1772" s="109"/>
      <c r="F1772" s="7"/>
      <c r="G1772" s="7"/>
      <c r="H1772" s="7"/>
      <c r="I1772" s="7"/>
      <c r="J1772" s="7"/>
      <c r="K1772" s="7"/>
      <c r="L1772" s="122"/>
      <c r="M1772" s="7"/>
      <c r="N1772" s="17"/>
      <c r="O1772" s="120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 ht="15.6" customHeight="1">
      <c r="A1773" s="17"/>
      <c r="B1773" s="7"/>
      <c r="C1773" s="7"/>
      <c r="D1773" s="17"/>
      <c r="E1773" s="109"/>
      <c r="F1773" s="7"/>
      <c r="G1773" s="7"/>
      <c r="H1773" s="7"/>
      <c r="I1773" s="7"/>
      <c r="J1773" s="7"/>
      <c r="K1773" s="7"/>
      <c r="L1773" s="122"/>
      <c r="M1773" s="7"/>
      <c r="N1773" s="17"/>
      <c r="O1773" s="120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 ht="15.6" customHeight="1">
      <c r="A1774" s="17"/>
      <c r="B1774" s="7"/>
      <c r="C1774" s="7"/>
      <c r="D1774" s="17"/>
      <c r="E1774" s="109"/>
      <c r="F1774" s="7"/>
      <c r="G1774" s="7"/>
      <c r="H1774" s="7"/>
      <c r="I1774" s="7"/>
      <c r="J1774" s="7"/>
      <c r="K1774" s="7"/>
      <c r="L1774" s="122"/>
      <c r="M1774" s="7"/>
      <c r="N1774" s="17"/>
      <c r="O1774" s="120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 ht="15.6" customHeight="1">
      <c r="A1775" s="17"/>
      <c r="B1775" s="7"/>
      <c r="C1775" s="7"/>
      <c r="D1775" s="17"/>
      <c r="E1775" s="109"/>
      <c r="F1775" s="7"/>
      <c r="G1775" s="7"/>
      <c r="H1775" s="7"/>
      <c r="I1775" s="7"/>
      <c r="J1775" s="7"/>
      <c r="K1775" s="7"/>
      <c r="L1775" s="122"/>
      <c r="M1775" s="7"/>
      <c r="N1775" s="17"/>
      <c r="O1775" s="120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 ht="15.6" customHeight="1">
      <c r="A1776" s="17"/>
      <c r="B1776" s="7"/>
      <c r="C1776" s="7"/>
      <c r="D1776" s="17"/>
      <c r="E1776" s="109"/>
      <c r="F1776" s="7"/>
      <c r="G1776" s="7"/>
      <c r="H1776" s="7"/>
      <c r="I1776" s="7"/>
      <c r="J1776" s="7"/>
      <c r="K1776" s="7"/>
      <c r="L1776" s="122"/>
      <c r="M1776" s="7"/>
      <c r="N1776" s="17"/>
      <c r="O1776" s="120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 ht="15.6" customHeight="1">
      <c r="A1777" s="17"/>
      <c r="B1777" s="7"/>
      <c r="C1777" s="7"/>
      <c r="D1777" s="17"/>
      <c r="E1777" s="109"/>
      <c r="F1777" s="7"/>
      <c r="G1777" s="7"/>
      <c r="H1777" s="7"/>
      <c r="I1777" s="7"/>
      <c r="J1777" s="7"/>
      <c r="K1777" s="7"/>
      <c r="L1777" s="122"/>
      <c r="M1777" s="7"/>
      <c r="N1777" s="17"/>
      <c r="O1777" s="120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ht="15.6" customHeight="1">
      <c r="A1778" s="17"/>
      <c r="B1778" s="7"/>
      <c r="C1778" s="7"/>
      <c r="D1778" s="17"/>
      <c r="E1778" s="109"/>
      <c r="F1778" s="7"/>
      <c r="G1778" s="7"/>
      <c r="H1778" s="7"/>
      <c r="I1778" s="7"/>
      <c r="J1778" s="7"/>
      <c r="K1778" s="7"/>
      <c r="L1778" s="122"/>
      <c r="M1778" s="7"/>
      <c r="N1778" s="17"/>
      <c r="O1778" s="120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 ht="15.6" customHeight="1">
      <c r="A1779" s="17"/>
      <c r="B1779" s="7"/>
      <c r="C1779" s="7"/>
      <c r="D1779" s="17"/>
      <c r="E1779" s="109"/>
      <c r="F1779" s="7"/>
      <c r="G1779" s="7"/>
      <c r="H1779" s="7"/>
      <c r="I1779" s="7"/>
      <c r="J1779" s="7"/>
      <c r="K1779" s="7"/>
      <c r="L1779" s="122"/>
      <c r="M1779" s="7"/>
      <c r="N1779" s="17"/>
      <c r="O1779" s="120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 ht="15.6" customHeight="1">
      <c r="A1780" s="17"/>
      <c r="B1780" s="7"/>
      <c r="C1780" s="7"/>
      <c r="D1780" s="17"/>
      <c r="E1780" s="109"/>
      <c r="F1780" s="7"/>
      <c r="G1780" s="7"/>
      <c r="H1780" s="7"/>
      <c r="I1780" s="7"/>
      <c r="J1780" s="7"/>
      <c r="K1780" s="7"/>
      <c r="L1780" s="122"/>
      <c r="M1780" s="7"/>
      <c r="N1780" s="17"/>
      <c r="O1780" s="120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ht="15.6" customHeight="1">
      <c r="A1781" s="17"/>
      <c r="B1781" s="7"/>
      <c r="C1781" s="7"/>
      <c r="D1781" s="17"/>
      <c r="E1781" s="109"/>
      <c r="F1781" s="7"/>
      <c r="G1781" s="7"/>
      <c r="H1781" s="7"/>
      <c r="I1781" s="7"/>
      <c r="J1781" s="7"/>
      <c r="K1781" s="7"/>
      <c r="L1781" s="122"/>
      <c r="M1781" s="7"/>
      <c r="N1781" s="17"/>
      <c r="O1781" s="120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 ht="15.6" customHeight="1">
      <c r="A1782" s="17"/>
      <c r="B1782" s="7"/>
      <c r="C1782" s="7"/>
      <c r="D1782" s="17"/>
      <c r="E1782" s="109"/>
      <c r="F1782" s="7"/>
      <c r="G1782" s="7"/>
      <c r="H1782" s="7"/>
      <c r="I1782" s="7"/>
      <c r="J1782" s="7"/>
      <c r="K1782" s="7"/>
      <c r="L1782" s="122"/>
      <c r="M1782" s="7"/>
      <c r="N1782" s="17"/>
      <c r="O1782" s="120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 ht="15.6" customHeight="1">
      <c r="A1783" s="17"/>
      <c r="B1783" s="7"/>
      <c r="C1783" s="7"/>
      <c r="D1783" s="17"/>
      <c r="E1783" s="109"/>
      <c r="F1783" s="7"/>
      <c r="G1783" s="7"/>
      <c r="H1783" s="7"/>
      <c r="I1783" s="7"/>
      <c r="J1783" s="7"/>
      <c r="K1783" s="7"/>
      <c r="L1783" s="122"/>
      <c r="M1783" s="7"/>
      <c r="N1783" s="17"/>
      <c r="O1783" s="120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 ht="15.6" customHeight="1">
      <c r="A1784" s="17"/>
      <c r="B1784" s="7"/>
      <c r="C1784" s="7"/>
      <c r="D1784" s="17"/>
      <c r="E1784" s="109"/>
      <c r="F1784" s="7"/>
      <c r="G1784" s="7"/>
      <c r="H1784" s="7"/>
      <c r="I1784" s="7"/>
      <c r="J1784" s="7"/>
      <c r="K1784" s="7"/>
      <c r="L1784" s="122"/>
      <c r="M1784" s="7"/>
      <c r="N1784" s="17"/>
      <c r="O1784" s="120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 ht="15.6" customHeight="1">
      <c r="A1785" s="17"/>
      <c r="B1785" s="7"/>
      <c r="C1785" s="7"/>
      <c r="D1785" s="17"/>
      <c r="E1785" s="109"/>
      <c r="F1785" s="7"/>
      <c r="G1785" s="7"/>
      <c r="H1785" s="7"/>
      <c r="I1785" s="7"/>
      <c r="J1785" s="7"/>
      <c r="K1785" s="7"/>
      <c r="L1785" s="122"/>
      <c r="M1785" s="7"/>
      <c r="N1785" s="17"/>
      <c r="O1785" s="120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 ht="15.6" customHeight="1">
      <c r="A1786" s="17"/>
      <c r="B1786" s="7"/>
      <c r="C1786" s="7"/>
      <c r="D1786" s="17"/>
      <c r="E1786" s="109"/>
      <c r="F1786" s="7"/>
      <c r="G1786" s="7"/>
      <c r="H1786" s="7"/>
      <c r="I1786" s="7"/>
      <c r="J1786" s="7"/>
      <c r="K1786" s="7"/>
      <c r="L1786" s="122"/>
      <c r="M1786" s="7"/>
      <c r="N1786" s="17"/>
      <c r="O1786" s="120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 ht="15.6" customHeight="1">
      <c r="A1787" s="17"/>
      <c r="B1787" s="7"/>
      <c r="C1787" s="7"/>
      <c r="D1787" s="17"/>
      <c r="E1787" s="109"/>
      <c r="F1787" s="7"/>
      <c r="G1787" s="7"/>
      <c r="H1787" s="7"/>
      <c r="I1787" s="7"/>
      <c r="J1787" s="7"/>
      <c r="K1787" s="7"/>
      <c r="L1787" s="122"/>
      <c r="M1787" s="7"/>
      <c r="N1787" s="17"/>
      <c r="O1787" s="120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ht="15.6" customHeight="1">
      <c r="A1788" s="17"/>
      <c r="B1788" s="7"/>
      <c r="C1788" s="7"/>
      <c r="D1788" s="17"/>
      <c r="E1788" s="109"/>
      <c r="F1788" s="7"/>
      <c r="G1788" s="7"/>
      <c r="H1788" s="7"/>
      <c r="I1788" s="7"/>
      <c r="J1788" s="7"/>
      <c r="K1788" s="7"/>
      <c r="L1788" s="122"/>
      <c r="M1788" s="7"/>
      <c r="N1788" s="17"/>
      <c r="O1788" s="120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 ht="15.6" customHeight="1">
      <c r="A1789" s="17"/>
      <c r="B1789" s="7"/>
      <c r="C1789" s="7"/>
      <c r="D1789" s="17"/>
      <c r="E1789" s="109"/>
      <c r="F1789" s="7"/>
      <c r="G1789" s="7"/>
      <c r="H1789" s="7"/>
      <c r="I1789" s="7"/>
      <c r="J1789" s="7"/>
      <c r="K1789" s="7"/>
      <c r="L1789" s="122"/>
      <c r="M1789" s="7"/>
      <c r="N1789" s="17"/>
      <c r="O1789" s="120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 ht="15.6" customHeight="1">
      <c r="A1790" s="17"/>
      <c r="B1790" s="7"/>
      <c r="C1790" s="7"/>
      <c r="D1790" s="17"/>
      <c r="E1790" s="109"/>
      <c r="F1790" s="7"/>
      <c r="G1790" s="7"/>
      <c r="H1790" s="7"/>
      <c r="I1790" s="7"/>
      <c r="J1790" s="7"/>
      <c r="K1790" s="7"/>
      <c r="L1790" s="122"/>
      <c r="M1790" s="7"/>
      <c r="N1790" s="17"/>
      <c r="O1790" s="120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ht="15.6" customHeight="1">
      <c r="A1791" s="17"/>
      <c r="B1791" s="7"/>
      <c r="C1791" s="7"/>
      <c r="D1791" s="17"/>
      <c r="E1791" s="109"/>
      <c r="F1791" s="7"/>
      <c r="G1791" s="7"/>
      <c r="H1791" s="7"/>
      <c r="I1791" s="7"/>
      <c r="J1791" s="7"/>
      <c r="K1791" s="7"/>
      <c r="L1791" s="122"/>
      <c r="M1791" s="7"/>
      <c r="N1791" s="17"/>
      <c r="O1791" s="120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 ht="15.6" customHeight="1">
      <c r="A1792" s="17"/>
      <c r="B1792" s="7"/>
      <c r="C1792" s="7"/>
      <c r="D1792" s="17"/>
      <c r="E1792" s="109"/>
      <c r="F1792" s="7"/>
      <c r="G1792" s="7"/>
      <c r="H1792" s="7"/>
      <c r="I1792" s="7"/>
      <c r="J1792" s="7"/>
      <c r="K1792" s="7"/>
      <c r="L1792" s="122"/>
      <c r="M1792" s="7"/>
      <c r="N1792" s="17"/>
      <c r="O1792" s="120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ht="15.6" customHeight="1">
      <c r="A1793" s="17"/>
      <c r="B1793" s="7"/>
      <c r="C1793" s="7"/>
      <c r="D1793" s="17"/>
      <c r="E1793" s="109"/>
      <c r="F1793" s="7"/>
      <c r="G1793" s="7"/>
      <c r="H1793" s="7"/>
      <c r="I1793" s="7"/>
      <c r="J1793" s="7"/>
      <c r="K1793" s="7"/>
      <c r="L1793" s="122"/>
      <c r="M1793" s="7"/>
      <c r="N1793" s="17"/>
      <c r="O1793" s="120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 ht="15.6" customHeight="1">
      <c r="A1794" s="17"/>
      <c r="B1794" s="7"/>
      <c r="C1794" s="7"/>
      <c r="D1794" s="17"/>
      <c r="E1794" s="109"/>
      <c r="F1794" s="7"/>
      <c r="G1794" s="7"/>
      <c r="H1794" s="7"/>
      <c r="I1794" s="7"/>
      <c r="J1794" s="7"/>
      <c r="K1794" s="7"/>
      <c r="L1794" s="122"/>
      <c r="M1794" s="7"/>
      <c r="N1794" s="17"/>
      <c r="O1794" s="120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ht="15.6" customHeight="1">
      <c r="A1795" s="17"/>
      <c r="B1795" s="7"/>
      <c r="C1795" s="7"/>
      <c r="D1795" s="17"/>
      <c r="E1795" s="109"/>
      <c r="F1795" s="7"/>
      <c r="G1795" s="7"/>
      <c r="H1795" s="7"/>
      <c r="I1795" s="7"/>
      <c r="J1795" s="7"/>
      <c r="K1795" s="7"/>
      <c r="L1795" s="122"/>
      <c r="M1795" s="7"/>
      <c r="N1795" s="17"/>
      <c r="O1795" s="120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ht="15.6" customHeight="1">
      <c r="A1796" s="17"/>
      <c r="B1796" s="7"/>
      <c r="C1796" s="7"/>
      <c r="D1796" s="17"/>
      <c r="E1796" s="109"/>
      <c r="F1796" s="7"/>
      <c r="G1796" s="7"/>
      <c r="H1796" s="7"/>
      <c r="I1796" s="7"/>
      <c r="J1796" s="7"/>
      <c r="K1796" s="7"/>
      <c r="L1796" s="122"/>
      <c r="M1796" s="7"/>
      <c r="N1796" s="17"/>
      <c r="O1796" s="120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ht="15.6" customHeight="1">
      <c r="A1797" s="17"/>
      <c r="B1797" s="7"/>
      <c r="C1797" s="7"/>
      <c r="D1797" s="17"/>
      <c r="E1797" s="109"/>
      <c r="F1797" s="7"/>
      <c r="G1797" s="7"/>
      <c r="H1797" s="7"/>
      <c r="I1797" s="7"/>
      <c r="J1797" s="7"/>
      <c r="K1797" s="7"/>
      <c r="L1797" s="122"/>
      <c r="M1797" s="7"/>
      <c r="N1797" s="17"/>
      <c r="O1797" s="120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 ht="15.6" customHeight="1">
      <c r="A1798" s="17"/>
      <c r="B1798" s="7"/>
      <c r="C1798" s="7"/>
      <c r="D1798" s="17"/>
      <c r="E1798" s="109"/>
      <c r="F1798" s="7"/>
      <c r="G1798" s="7"/>
      <c r="H1798" s="7"/>
      <c r="I1798" s="7"/>
      <c r="J1798" s="7"/>
      <c r="K1798" s="7"/>
      <c r="L1798" s="122"/>
      <c r="M1798" s="7"/>
      <c r="N1798" s="17"/>
      <c r="O1798" s="120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 ht="15.6" customHeight="1">
      <c r="A1799" s="17"/>
      <c r="B1799" s="7"/>
      <c r="C1799" s="7"/>
      <c r="D1799" s="17"/>
      <c r="E1799" s="109"/>
      <c r="F1799" s="7"/>
      <c r="G1799" s="7"/>
      <c r="H1799" s="7"/>
      <c r="I1799" s="7"/>
      <c r="J1799" s="7"/>
      <c r="K1799" s="7"/>
      <c r="L1799" s="122"/>
      <c r="M1799" s="7"/>
      <c r="N1799" s="17"/>
      <c r="O1799" s="120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 ht="15.6" customHeight="1">
      <c r="A1800" s="17"/>
      <c r="B1800" s="7"/>
      <c r="C1800" s="7"/>
      <c r="D1800" s="17"/>
      <c r="E1800" s="109"/>
      <c r="F1800" s="7"/>
      <c r="G1800" s="7"/>
      <c r="H1800" s="7"/>
      <c r="I1800" s="7"/>
      <c r="J1800" s="7"/>
      <c r="K1800" s="7"/>
      <c r="L1800" s="122"/>
      <c r="M1800" s="7"/>
      <c r="N1800" s="17"/>
      <c r="O1800" s="120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ht="15.6" customHeight="1">
      <c r="A1801" s="17"/>
      <c r="B1801" s="7"/>
      <c r="C1801" s="7"/>
      <c r="D1801" s="17"/>
      <c r="E1801" s="109"/>
      <c r="F1801" s="7"/>
      <c r="G1801" s="7"/>
      <c r="H1801" s="7"/>
      <c r="I1801" s="7"/>
      <c r="J1801" s="7"/>
      <c r="K1801" s="7"/>
      <c r="L1801" s="122"/>
      <c r="M1801" s="7"/>
      <c r="N1801" s="17"/>
      <c r="O1801" s="120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ht="15.6" customHeight="1">
      <c r="A1802" s="17"/>
      <c r="B1802" s="7"/>
      <c r="C1802" s="7"/>
      <c r="D1802" s="17"/>
      <c r="E1802" s="109"/>
      <c r="F1802" s="7"/>
      <c r="G1802" s="7"/>
      <c r="H1802" s="7"/>
      <c r="I1802" s="7"/>
      <c r="J1802" s="7"/>
      <c r="K1802" s="7"/>
      <c r="L1802" s="122"/>
      <c r="M1802" s="7"/>
      <c r="N1802" s="17"/>
      <c r="O1802" s="120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ht="15.6" customHeight="1">
      <c r="A1803" s="17"/>
      <c r="B1803" s="7"/>
      <c r="C1803" s="7"/>
      <c r="D1803" s="17"/>
      <c r="E1803" s="109"/>
      <c r="F1803" s="7"/>
      <c r="G1803" s="7"/>
      <c r="H1803" s="7"/>
      <c r="I1803" s="7"/>
      <c r="J1803" s="7"/>
      <c r="K1803" s="7"/>
      <c r="L1803" s="122"/>
      <c r="M1803" s="7"/>
      <c r="N1803" s="17"/>
      <c r="O1803" s="120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ht="15.6" customHeight="1">
      <c r="A1804" s="17"/>
      <c r="B1804" s="7"/>
      <c r="C1804" s="7"/>
      <c r="D1804" s="17"/>
      <c r="E1804" s="109"/>
      <c r="F1804" s="7"/>
      <c r="G1804" s="7"/>
      <c r="H1804" s="7"/>
      <c r="I1804" s="7"/>
      <c r="J1804" s="7"/>
      <c r="K1804" s="7"/>
      <c r="L1804" s="122"/>
      <c r="M1804" s="7"/>
      <c r="N1804" s="17"/>
      <c r="O1804" s="120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ht="15.6" customHeight="1">
      <c r="A1805" s="17"/>
      <c r="B1805" s="7"/>
      <c r="C1805" s="7"/>
      <c r="D1805" s="17"/>
      <c r="E1805" s="109"/>
      <c r="F1805" s="7"/>
      <c r="G1805" s="7"/>
      <c r="H1805" s="7"/>
      <c r="I1805" s="7"/>
      <c r="J1805" s="7"/>
      <c r="K1805" s="7"/>
      <c r="L1805" s="122"/>
      <c r="M1805" s="7"/>
      <c r="N1805" s="17"/>
      <c r="O1805" s="120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ht="15.6" customHeight="1">
      <c r="A1806" s="17"/>
      <c r="B1806" s="7"/>
      <c r="C1806" s="7"/>
      <c r="D1806" s="17"/>
      <c r="E1806" s="109"/>
      <c r="F1806" s="7"/>
      <c r="G1806" s="7"/>
      <c r="H1806" s="7"/>
      <c r="I1806" s="7"/>
      <c r="J1806" s="7"/>
      <c r="K1806" s="7"/>
      <c r="L1806" s="122"/>
      <c r="M1806" s="7"/>
      <c r="N1806" s="17"/>
      <c r="O1806" s="120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ht="15.6" customHeight="1">
      <c r="A1807" s="17"/>
      <c r="B1807" s="7"/>
      <c r="C1807" s="7"/>
      <c r="D1807" s="17"/>
      <c r="E1807" s="109"/>
      <c r="F1807" s="7"/>
      <c r="G1807" s="7"/>
      <c r="H1807" s="7"/>
      <c r="I1807" s="7"/>
      <c r="J1807" s="7"/>
      <c r="K1807" s="7"/>
      <c r="L1807" s="122"/>
      <c r="M1807" s="7"/>
      <c r="N1807" s="17"/>
      <c r="O1807" s="120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ht="15.6" customHeight="1">
      <c r="A1808" s="17"/>
      <c r="B1808" s="7"/>
      <c r="C1808" s="7"/>
      <c r="D1808" s="17"/>
      <c r="E1808" s="109"/>
      <c r="F1808" s="7"/>
      <c r="G1808" s="7"/>
      <c r="H1808" s="7"/>
      <c r="I1808" s="7"/>
      <c r="J1808" s="7"/>
      <c r="K1808" s="7"/>
      <c r="L1808" s="122"/>
      <c r="M1808" s="7"/>
      <c r="N1808" s="17"/>
      <c r="O1808" s="120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ht="15.6" customHeight="1">
      <c r="A1809" s="17"/>
      <c r="B1809" s="7"/>
      <c r="C1809" s="7"/>
      <c r="D1809" s="17"/>
      <c r="E1809" s="109"/>
      <c r="F1809" s="7"/>
      <c r="G1809" s="7"/>
      <c r="H1809" s="7"/>
      <c r="I1809" s="7"/>
      <c r="J1809" s="7"/>
      <c r="K1809" s="7"/>
      <c r="L1809" s="122"/>
      <c r="M1809" s="7"/>
      <c r="N1809" s="17"/>
      <c r="O1809" s="120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ht="15.6" customHeight="1">
      <c r="A1810" s="17"/>
      <c r="B1810" s="7"/>
      <c r="C1810" s="7"/>
      <c r="D1810" s="17"/>
      <c r="E1810" s="109"/>
      <c r="F1810" s="7"/>
      <c r="G1810" s="7"/>
      <c r="H1810" s="7"/>
      <c r="I1810" s="7"/>
      <c r="J1810" s="7"/>
      <c r="K1810" s="7"/>
      <c r="L1810" s="122"/>
      <c r="M1810" s="7"/>
      <c r="N1810" s="17"/>
      <c r="O1810" s="120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 ht="15.6" customHeight="1">
      <c r="A1811" s="17"/>
      <c r="B1811" s="7"/>
      <c r="C1811" s="7"/>
      <c r="D1811" s="17"/>
      <c r="E1811" s="109"/>
      <c r="F1811" s="7"/>
      <c r="G1811" s="7"/>
      <c r="H1811" s="7"/>
      <c r="I1811" s="7"/>
      <c r="J1811" s="7"/>
      <c r="K1811" s="7"/>
      <c r="L1811" s="122"/>
      <c r="M1811" s="7"/>
      <c r="N1811" s="17"/>
      <c r="O1811" s="120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ht="15.6" customHeight="1">
      <c r="A1812" s="17"/>
      <c r="B1812" s="7"/>
      <c r="C1812" s="7"/>
      <c r="D1812" s="17"/>
      <c r="E1812" s="109"/>
      <c r="F1812" s="7"/>
      <c r="G1812" s="7"/>
      <c r="H1812" s="7"/>
      <c r="I1812" s="7"/>
      <c r="J1812" s="7"/>
      <c r="K1812" s="7"/>
      <c r="L1812" s="122"/>
      <c r="M1812" s="7"/>
      <c r="N1812" s="17"/>
      <c r="O1812" s="120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ht="15.6" customHeight="1">
      <c r="A1813" s="17"/>
      <c r="B1813" s="7"/>
      <c r="C1813" s="7"/>
      <c r="D1813" s="17"/>
      <c r="E1813" s="109"/>
      <c r="F1813" s="7"/>
      <c r="G1813" s="7"/>
      <c r="H1813" s="7"/>
      <c r="I1813" s="7"/>
      <c r="J1813" s="7"/>
      <c r="K1813" s="7"/>
      <c r="L1813" s="122"/>
      <c r="M1813" s="7"/>
      <c r="N1813" s="17"/>
      <c r="O1813" s="120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ht="15.6" customHeight="1">
      <c r="A1814" s="17"/>
      <c r="B1814" s="7"/>
      <c r="C1814" s="7"/>
      <c r="D1814" s="17"/>
      <c r="E1814" s="109"/>
      <c r="F1814" s="7"/>
      <c r="G1814" s="7"/>
      <c r="H1814" s="7"/>
      <c r="I1814" s="7"/>
      <c r="J1814" s="7"/>
      <c r="K1814" s="7"/>
      <c r="L1814" s="122"/>
      <c r="M1814" s="7"/>
      <c r="N1814" s="17"/>
      <c r="O1814" s="120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 ht="15.6" customHeight="1">
      <c r="A1815" s="17"/>
      <c r="B1815" s="7"/>
      <c r="C1815" s="7"/>
      <c r="D1815" s="17"/>
      <c r="E1815" s="109"/>
      <c r="F1815" s="7"/>
      <c r="G1815" s="7"/>
      <c r="H1815" s="7"/>
      <c r="I1815" s="7"/>
      <c r="J1815" s="7"/>
      <c r="K1815" s="7"/>
      <c r="L1815" s="122"/>
      <c r="M1815" s="7"/>
      <c r="N1815" s="17"/>
      <c r="O1815" s="120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ht="15.6" customHeight="1">
      <c r="A1816" s="17"/>
      <c r="B1816" s="7"/>
      <c r="C1816" s="7"/>
      <c r="D1816" s="17"/>
      <c r="E1816" s="109"/>
      <c r="F1816" s="7"/>
      <c r="G1816" s="7"/>
      <c r="H1816" s="7"/>
      <c r="I1816" s="7"/>
      <c r="J1816" s="7"/>
      <c r="K1816" s="7"/>
      <c r="L1816" s="122"/>
      <c r="M1816" s="7"/>
      <c r="N1816" s="17"/>
      <c r="O1816" s="120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 ht="15.6" customHeight="1">
      <c r="A1817" s="17"/>
      <c r="B1817" s="7"/>
      <c r="C1817" s="7"/>
      <c r="D1817" s="17"/>
      <c r="E1817" s="109"/>
      <c r="F1817" s="7"/>
      <c r="G1817" s="7"/>
      <c r="H1817" s="7"/>
      <c r="I1817" s="7"/>
      <c r="J1817" s="7"/>
      <c r="K1817" s="7"/>
      <c r="L1817" s="122"/>
      <c r="M1817" s="7"/>
      <c r="N1817" s="17"/>
      <c r="O1817" s="120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 ht="15.6" customHeight="1">
      <c r="A1818" s="17"/>
      <c r="B1818" s="7"/>
      <c r="C1818" s="7"/>
      <c r="D1818" s="17"/>
      <c r="E1818" s="109"/>
      <c r="F1818" s="7"/>
      <c r="G1818" s="7"/>
      <c r="H1818" s="7"/>
      <c r="I1818" s="7"/>
      <c r="J1818" s="7"/>
      <c r="K1818" s="7"/>
      <c r="L1818" s="122"/>
      <c r="M1818" s="7"/>
      <c r="N1818" s="17"/>
      <c r="O1818" s="120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 ht="15.6" customHeight="1">
      <c r="A1819" s="17"/>
      <c r="B1819" s="7"/>
      <c r="C1819" s="7"/>
      <c r="D1819" s="17"/>
      <c r="E1819" s="109"/>
      <c r="F1819" s="7"/>
      <c r="G1819" s="7"/>
      <c r="H1819" s="7"/>
      <c r="I1819" s="7"/>
      <c r="J1819" s="7"/>
      <c r="K1819" s="7"/>
      <c r="L1819" s="122"/>
      <c r="M1819" s="7"/>
      <c r="N1819" s="17"/>
      <c r="O1819" s="120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 ht="15.6" customHeight="1">
      <c r="A1820" s="17"/>
      <c r="B1820" s="7"/>
      <c r="C1820" s="7"/>
      <c r="D1820" s="17"/>
      <c r="E1820" s="109"/>
      <c r="F1820" s="7"/>
      <c r="G1820" s="7"/>
      <c r="H1820" s="7"/>
      <c r="I1820" s="7"/>
      <c r="J1820" s="7"/>
      <c r="K1820" s="7"/>
      <c r="L1820" s="122"/>
      <c r="M1820" s="7"/>
      <c r="N1820" s="17"/>
      <c r="O1820" s="120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 ht="15.6" customHeight="1">
      <c r="A1821" s="17"/>
      <c r="B1821" s="7"/>
      <c r="C1821" s="7"/>
      <c r="D1821" s="17"/>
      <c r="E1821" s="109"/>
      <c r="F1821" s="7"/>
      <c r="G1821" s="7"/>
      <c r="H1821" s="7"/>
      <c r="I1821" s="7"/>
      <c r="J1821" s="7"/>
      <c r="K1821" s="7"/>
      <c r="L1821" s="122"/>
      <c r="M1821" s="7"/>
      <c r="N1821" s="17"/>
      <c r="O1821" s="120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 ht="15.6" customHeight="1">
      <c r="A1822" s="17"/>
      <c r="B1822" s="7"/>
      <c r="C1822" s="7"/>
      <c r="D1822" s="17"/>
      <c r="E1822" s="109"/>
      <c r="F1822" s="7"/>
      <c r="G1822" s="7"/>
      <c r="H1822" s="7"/>
      <c r="I1822" s="7"/>
      <c r="J1822" s="7"/>
      <c r="K1822" s="7"/>
      <c r="L1822" s="122"/>
      <c r="M1822" s="7"/>
      <c r="N1822" s="17"/>
      <c r="O1822" s="120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 ht="15.6" customHeight="1">
      <c r="A1823" s="17"/>
      <c r="B1823" s="7"/>
      <c r="C1823" s="7"/>
      <c r="D1823" s="17"/>
      <c r="E1823" s="109"/>
      <c r="F1823" s="7"/>
      <c r="G1823" s="7"/>
      <c r="H1823" s="7"/>
      <c r="I1823" s="7"/>
      <c r="J1823" s="7"/>
      <c r="K1823" s="7"/>
      <c r="L1823" s="122"/>
      <c r="M1823" s="7"/>
      <c r="N1823" s="17"/>
      <c r="O1823" s="120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 ht="15.6" customHeight="1">
      <c r="A1824" s="17"/>
      <c r="B1824" s="7"/>
      <c r="C1824" s="7"/>
      <c r="D1824" s="17"/>
      <c r="E1824" s="109"/>
      <c r="F1824" s="7"/>
      <c r="G1824" s="7"/>
      <c r="H1824" s="7"/>
      <c r="I1824" s="7"/>
      <c r="J1824" s="7"/>
      <c r="K1824" s="7"/>
      <c r="L1824" s="122"/>
      <c r="M1824" s="7"/>
      <c r="N1824" s="17"/>
      <c r="O1824" s="120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 ht="15.6" customHeight="1">
      <c r="A1825" s="17"/>
      <c r="B1825" s="7"/>
      <c r="C1825" s="7"/>
      <c r="D1825" s="17"/>
      <c r="E1825" s="109"/>
      <c r="F1825" s="7"/>
      <c r="G1825" s="7"/>
      <c r="H1825" s="7"/>
      <c r="I1825" s="7"/>
      <c r="J1825" s="7"/>
      <c r="K1825" s="7"/>
      <c r="L1825" s="122"/>
      <c r="M1825" s="7"/>
      <c r="N1825" s="17"/>
      <c r="O1825" s="120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 ht="15.6" customHeight="1">
      <c r="A1826" s="17"/>
      <c r="B1826" s="7"/>
      <c r="C1826" s="7"/>
      <c r="D1826" s="17"/>
      <c r="E1826" s="109"/>
      <c r="F1826" s="7"/>
      <c r="G1826" s="7"/>
      <c r="H1826" s="7"/>
      <c r="I1826" s="7"/>
      <c r="J1826" s="7"/>
      <c r="K1826" s="7"/>
      <c r="L1826" s="122"/>
      <c r="M1826" s="7"/>
      <c r="N1826" s="17"/>
      <c r="O1826" s="120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 ht="15.6" customHeight="1">
      <c r="A1827" s="17"/>
      <c r="B1827" s="7"/>
      <c r="C1827" s="7"/>
      <c r="D1827" s="17"/>
      <c r="E1827" s="109"/>
      <c r="F1827" s="7"/>
      <c r="G1827" s="7"/>
      <c r="H1827" s="7"/>
      <c r="I1827" s="7"/>
      <c r="J1827" s="7"/>
      <c r="K1827" s="7"/>
      <c r="L1827" s="122"/>
      <c r="M1827" s="7"/>
      <c r="N1827" s="17"/>
      <c r="O1827" s="120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 ht="15.6" customHeight="1">
      <c r="A1828" s="17"/>
      <c r="B1828" s="7"/>
      <c r="C1828" s="7"/>
      <c r="D1828" s="17"/>
      <c r="E1828" s="109"/>
      <c r="F1828" s="7"/>
      <c r="G1828" s="7"/>
      <c r="H1828" s="7"/>
      <c r="I1828" s="7"/>
      <c r="J1828" s="7"/>
      <c r="K1828" s="7"/>
      <c r="L1828" s="122"/>
      <c r="M1828" s="7"/>
      <c r="N1828" s="17"/>
      <c r="O1828" s="120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 ht="15.6" customHeight="1">
      <c r="A1829" s="17"/>
      <c r="B1829" s="7"/>
      <c r="C1829" s="7"/>
      <c r="D1829" s="17"/>
      <c r="E1829" s="109"/>
      <c r="F1829" s="7"/>
      <c r="G1829" s="7"/>
      <c r="H1829" s="7"/>
      <c r="I1829" s="7"/>
      <c r="J1829" s="7"/>
      <c r="K1829" s="7"/>
      <c r="L1829" s="122"/>
      <c r="M1829" s="7"/>
      <c r="N1829" s="17"/>
      <c r="O1829" s="120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 ht="15.6" customHeight="1">
      <c r="A1830" s="17"/>
      <c r="B1830" s="7"/>
      <c r="C1830" s="7"/>
      <c r="D1830" s="17"/>
      <c r="E1830" s="109"/>
      <c r="F1830" s="7"/>
      <c r="G1830" s="7"/>
      <c r="H1830" s="7"/>
      <c r="I1830" s="7"/>
      <c r="J1830" s="7"/>
      <c r="K1830" s="7"/>
      <c r="L1830" s="122"/>
      <c r="M1830" s="7"/>
      <c r="N1830" s="17"/>
      <c r="O1830" s="120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 ht="15.6" customHeight="1">
      <c r="A1831" s="17"/>
      <c r="B1831" s="7"/>
      <c r="C1831" s="7"/>
      <c r="D1831" s="17"/>
      <c r="E1831" s="109"/>
      <c r="F1831" s="7"/>
      <c r="G1831" s="7"/>
      <c r="H1831" s="7"/>
      <c r="I1831" s="7"/>
      <c r="J1831" s="7"/>
      <c r="K1831" s="7"/>
      <c r="L1831" s="122"/>
      <c r="M1831" s="7"/>
      <c r="N1831" s="17"/>
      <c r="O1831" s="120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ht="15.6" customHeight="1">
      <c r="A1832" s="17"/>
      <c r="B1832" s="7"/>
      <c r="C1832" s="7"/>
      <c r="D1832" s="17"/>
      <c r="E1832" s="109"/>
      <c r="F1832" s="7"/>
      <c r="G1832" s="7"/>
      <c r="H1832" s="7"/>
      <c r="I1832" s="7"/>
      <c r="J1832" s="7"/>
      <c r="K1832" s="7"/>
      <c r="L1832" s="122"/>
      <c r="M1832" s="7"/>
      <c r="N1832" s="17"/>
      <c r="O1832" s="120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ht="15.6" customHeight="1">
      <c r="A1833" s="17"/>
      <c r="B1833" s="7"/>
      <c r="C1833" s="7"/>
      <c r="D1833" s="17"/>
      <c r="E1833" s="109"/>
      <c r="F1833" s="7"/>
      <c r="G1833" s="7"/>
      <c r="H1833" s="7"/>
      <c r="I1833" s="7"/>
      <c r="J1833" s="7"/>
      <c r="K1833" s="7"/>
      <c r="L1833" s="122"/>
      <c r="M1833" s="7"/>
      <c r="N1833" s="17"/>
      <c r="O1833" s="120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ht="15.6" customHeight="1">
      <c r="A1834" s="17"/>
      <c r="B1834" s="7"/>
      <c r="C1834" s="7"/>
      <c r="D1834" s="17"/>
      <c r="E1834" s="109"/>
      <c r="F1834" s="7"/>
      <c r="G1834" s="7"/>
      <c r="H1834" s="7"/>
      <c r="I1834" s="7"/>
      <c r="J1834" s="7"/>
      <c r="K1834" s="7"/>
      <c r="L1834" s="122"/>
      <c r="M1834" s="7"/>
      <c r="N1834" s="17"/>
      <c r="O1834" s="120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 ht="15.6" customHeight="1">
      <c r="A1835" s="17"/>
      <c r="B1835" s="7"/>
      <c r="C1835" s="7"/>
      <c r="D1835" s="17"/>
      <c r="E1835" s="109"/>
      <c r="F1835" s="7"/>
      <c r="G1835" s="7"/>
      <c r="H1835" s="7"/>
      <c r="I1835" s="7"/>
      <c r="J1835" s="7"/>
      <c r="K1835" s="7"/>
      <c r="L1835" s="122"/>
      <c r="M1835" s="7"/>
      <c r="N1835" s="17"/>
      <c r="O1835" s="120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 ht="15.6" customHeight="1">
      <c r="A1836" s="17"/>
      <c r="B1836" s="7"/>
      <c r="C1836" s="7"/>
      <c r="D1836" s="17"/>
      <c r="E1836" s="109"/>
      <c r="F1836" s="7"/>
      <c r="G1836" s="7"/>
      <c r="H1836" s="7"/>
      <c r="I1836" s="7"/>
      <c r="J1836" s="7"/>
      <c r="K1836" s="7"/>
      <c r="L1836" s="122"/>
      <c r="M1836" s="7"/>
      <c r="N1836" s="17"/>
      <c r="O1836" s="120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 ht="15.6" customHeight="1">
      <c r="A1837" s="17"/>
      <c r="B1837" s="7"/>
      <c r="C1837" s="7"/>
      <c r="D1837" s="17"/>
      <c r="E1837" s="109"/>
      <c r="F1837" s="7"/>
      <c r="G1837" s="7"/>
      <c r="H1837" s="7"/>
      <c r="I1837" s="7"/>
      <c r="J1837" s="7"/>
      <c r="K1837" s="7"/>
      <c r="L1837" s="122"/>
      <c r="M1837" s="7"/>
      <c r="N1837" s="17"/>
      <c r="O1837" s="120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ht="15.6" customHeight="1">
      <c r="A1838" s="17"/>
      <c r="B1838" s="7"/>
      <c r="C1838" s="7"/>
      <c r="D1838" s="17"/>
      <c r="E1838" s="109"/>
      <c r="F1838" s="7"/>
      <c r="G1838" s="7"/>
      <c r="H1838" s="7"/>
      <c r="I1838" s="7"/>
      <c r="J1838" s="7"/>
      <c r="K1838" s="7"/>
      <c r="L1838" s="122"/>
      <c r="M1838" s="7"/>
      <c r="N1838" s="17"/>
      <c r="O1838" s="120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 ht="15.6" customHeight="1">
      <c r="A1839" s="17"/>
      <c r="B1839" s="7"/>
      <c r="C1839" s="7"/>
      <c r="D1839" s="17"/>
      <c r="E1839" s="109"/>
      <c r="F1839" s="7"/>
      <c r="G1839" s="7"/>
      <c r="H1839" s="7"/>
      <c r="I1839" s="7"/>
      <c r="J1839" s="7"/>
      <c r="K1839" s="7"/>
      <c r="L1839" s="122"/>
      <c r="M1839" s="7"/>
      <c r="N1839" s="17"/>
      <c r="O1839" s="120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 ht="15.6" customHeight="1">
      <c r="A1840" s="17"/>
      <c r="B1840" s="7"/>
      <c r="C1840" s="7"/>
      <c r="D1840" s="17"/>
      <c r="E1840" s="109"/>
      <c r="F1840" s="7"/>
      <c r="G1840" s="7"/>
      <c r="H1840" s="7"/>
      <c r="I1840" s="7"/>
      <c r="J1840" s="7"/>
      <c r="K1840" s="7"/>
      <c r="L1840" s="122"/>
      <c r="M1840" s="7"/>
      <c r="N1840" s="17"/>
      <c r="O1840" s="120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 ht="15.6" customHeight="1">
      <c r="A1841" s="17"/>
      <c r="B1841" s="7"/>
      <c r="C1841" s="7"/>
      <c r="D1841" s="17"/>
      <c r="E1841" s="109"/>
      <c r="F1841" s="7"/>
      <c r="G1841" s="7"/>
      <c r="H1841" s="7"/>
      <c r="I1841" s="7"/>
      <c r="J1841" s="7"/>
      <c r="K1841" s="7"/>
      <c r="L1841" s="122"/>
      <c r="M1841" s="7"/>
      <c r="N1841" s="17"/>
      <c r="O1841" s="120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 ht="15.6" customHeight="1">
      <c r="A1842" s="17"/>
      <c r="B1842" s="7"/>
      <c r="C1842" s="7"/>
      <c r="D1842" s="17"/>
      <c r="E1842" s="109"/>
      <c r="F1842" s="7"/>
      <c r="G1842" s="7"/>
      <c r="H1842" s="7"/>
      <c r="I1842" s="7"/>
      <c r="J1842" s="7"/>
      <c r="K1842" s="7"/>
      <c r="L1842" s="122"/>
      <c r="M1842" s="7"/>
      <c r="N1842" s="17"/>
      <c r="O1842" s="120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ht="15.6" customHeight="1">
      <c r="A1843" s="17"/>
      <c r="B1843" s="7"/>
      <c r="C1843" s="7"/>
      <c r="D1843" s="17"/>
      <c r="E1843" s="109"/>
      <c r="F1843" s="7"/>
      <c r="G1843" s="7"/>
      <c r="H1843" s="7"/>
      <c r="I1843" s="7"/>
      <c r="J1843" s="7"/>
      <c r="K1843" s="7"/>
      <c r="L1843" s="122"/>
      <c r="M1843" s="7"/>
      <c r="N1843" s="17"/>
      <c r="O1843" s="120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ht="15.6" customHeight="1">
      <c r="A1844" s="17"/>
      <c r="B1844" s="7"/>
      <c r="C1844" s="7"/>
      <c r="D1844" s="17"/>
      <c r="E1844" s="109"/>
      <c r="F1844" s="7"/>
      <c r="G1844" s="7"/>
      <c r="H1844" s="7"/>
      <c r="I1844" s="7"/>
      <c r="J1844" s="7"/>
      <c r="K1844" s="7"/>
      <c r="L1844" s="122"/>
      <c r="M1844" s="7"/>
      <c r="N1844" s="17"/>
      <c r="O1844" s="120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ht="15.6" customHeight="1">
      <c r="A1845" s="17"/>
      <c r="B1845" s="7"/>
      <c r="C1845" s="7"/>
      <c r="D1845" s="17"/>
      <c r="E1845" s="109"/>
      <c r="F1845" s="7"/>
      <c r="G1845" s="7"/>
      <c r="H1845" s="7"/>
      <c r="I1845" s="7"/>
      <c r="J1845" s="7"/>
      <c r="K1845" s="7"/>
      <c r="L1845" s="122"/>
      <c r="M1845" s="7"/>
      <c r="N1845" s="17"/>
      <c r="O1845" s="120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ht="15.6" customHeight="1">
      <c r="A1846" s="17"/>
      <c r="B1846" s="7"/>
      <c r="C1846" s="7"/>
      <c r="D1846" s="17"/>
      <c r="E1846" s="109"/>
      <c r="F1846" s="7"/>
      <c r="G1846" s="7"/>
      <c r="H1846" s="7"/>
      <c r="I1846" s="7"/>
      <c r="J1846" s="7"/>
      <c r="K1846" s="7"/>
      <c r="L1846" s="122"/>
      <c r="M1846" s="7"/>
      <c r="N1846" s="17"/>
      <c r="O1846" s="120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 ht="15.6" customHeight="1">
      <c r="A1847" s="17"/>
      <c r="B1847" s="7"/>
      <c r="C1847" s="7"/>
      <c r="D1847" s="17"/>
      <c r="E1847" s="109"/>
      <c r="F1847" s="7"/>
      <c r="G1847" s="7"/>
      <c r="H1847" s="7"/>
      <c r="I1847" s="7"/>
      <c r="J1847" s="7"/>
      <c r="K1847" s="7"/>
      <c r="L1847" s="122"/>
      <c r="M1847" s="7"/>
      <c r="N1847" s="17"/>
      <c r="O1847" s="120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ht="15.6" customHeight="1">
      <c r="A1848" s="17"/>
      <c r="B1848" s="7"/>
      <c r="C1848" s="7"/>
      <c r="D1848" s="17"/>
      <c r="E1848" s="109"/>
      <c r="F1848" s="7"/>
      <c r="G1848" s="7"/>
      <c r="H1848" s="7"/>
      <c r="I1848" s="7"/>
      <c r="J1848" s="7"/>
      <c r="K1848" s="7"/>
      <c r="L1848" s="122"/>
      <c r="M1848" s="7"/>
      <c r="N1848" s="17"/>
      <c r="O1848" s="120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 ht="15.6" customHeight="1">
      <c r="A1849" s="17"/>
      <c r="B1849" s="7"/>
      <c r="C1849" s="7"/>
      <c r="D1849" s="17"/>
      <c r="E1849" s="109"/>
      <c r="F1849" s="7"/>
      <c r="G1849" s="7"/>
      <c r="H1849" s="7"/>
      <c r="I1849" s="7"/>
      <c r="J1849" s="7"/>
      <c r="K1849" s="7"/>
      <c r="L1849" s="122"/>
      <c r="M1849" s="7"/>
      <c r="N1849" s="17"/>
      <c r="O1849" s="120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 ht="15.6" customHeight="1">
      <c r="A1850" s="17"/>
      <c r="B1850" s="7"/>
      <c r="C1850" s="7"/>
      <c r="D1850" s="17"/>
      <c r="E1850" s="109"/>
      <c r="F1850" s="7"/>
      <c r="G1850" s="7"/>
      <c r="H1850" s="7"/>
      <c r="I1850" s="7"/>
      <c r="J1850" s="7"/>
      <c r="K1850" s="7"/>
      <c r="L1850" s="122"/>
      <c r="M1850" s="7"/>
      <c r="N1850" s="17"/>
      <c r="O1850" s="120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ht="15.6" customHeight="1">
      <c r="A1851" s="17"/>
      <c r="B1851" s="7"/>
      <c r="C1851" s="7"/>
      <c r="D1851" s="17"/>
      <c r="E1851" s="109"/>
      <c r="F1851" s="7"/>
      <c r="G1851" s="7"/>
      <c r="H1851" s="7"/>
      <c r="I1851" s="7"/>
      <c r="J1851" s="7"/>
      <c r="K1851" s="7"/>
      <c r="L1851" s="122"/>
      <c r="M1851" s="7"/>
      <c r="N1851" s="17"/>
      <c r="O1851" s="120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 ht="15.6" customHeight="1">
      <c r="A1852" s="17"/>
      <c r="B1852" s="7"/>
      <c r="C1852" s="7"/>
      <c r="D1852" s="17"/>
      <c r="E1852" s="109"/>
      <c r="F1852" s="7"/>
      <c r="G1852" s="7"/>
      <c r="H1852" s="7"/>
      <c r="I1852" s="7"/>
      <c r="J1852" s="7"/>
      <c r="K1852" s="7"/>
      <c r="L1852" s="122"/>
      <c r="M1852" s="7"/>
      <c r="N1852" s="17"/>
      <c r="O1852" s="120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 ht="15.6" customHeight="1">
      <c r="A1853" s="17"/>
      <c r="B1853" s="7"/>
      <c r="C1853" s="7"/>
      <c r="D1853" s="17"/>
      <c r="E1853" s="109"/>
      <c r="F1853" s="7"/>
      <c r="G1853" s="7"/>
      <c r="H1853" s="7"/>
      <c r="I1853" s="7"/>
      <c r="J1853" s="7"/>
      <c r="K1853" s="7"/>
      <c r="L1853" s="122"/>
      <c r="M1853" s="7"/>
      <c r="N1853" s="17"/>
      <c r="O1853" s="120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ht="15.6" customHeight="1">
      <c r="A1854" s="17"/>
      <c r="B1854" s="7"/>
      <c r="C1854" s="7"/>
      <c r="D1854" s="17"/>
      <c r="E1854" s="109"/>
      <c r="F1854" s="7"/>
      <c r="G1854" s="7"/>
      <c r="H1854" s="7"/>
      <c r="I1854" s="7"/>
      <c r="J1854" s="7"/>
      <c r="K1854" s="7"/>
      <c r="L1854" s="122"/>
      <c r="M1854" s="7"/>
      <c r="N1854" s="17"/>
      <c r="O1854" s="120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ht="15.6" customHeight="1">
      <c r="A1855" s="17"/>
      <c r="B1855" s="7"/>
      <c r="C1855" s="7"/>
      <c r="D1855" s="17"/>
      <c r="E1855" s="109"/>
      <c r="F1855" s="7"/>
      <c r="G1855" s="7"/>
      <c r="H1855" s="7"/>
      <c r="I1855" s="7"/>
      <c r="J1855" s="7"/>
      <c r="K1855" s="7"/>
      <c r="L1855" s="122"/>
      <c r="M1855" s="7"/>
      <c r="N1855" s="17"/>
      <c r="O1855" s="120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 ht="15.6" customHeight="1">
      <c r="A1856" s="17"/>
      <c r="B1856" s="7"/>
      <c r="C1856" s="7"/>
      <c r="D1856" s="17"/>
      <c r="E1856" s="109"/>
      <c r="F1856" s="7"/>
      <c r="G1856" s="7"/>
      <c r="H1856" s="7"/>
      <c r="I1856" s="7"/>
      <c r="J1856" s="7"/>
      <c r="K1856" s="7"/>
      <c r="L1856" s="122"/>
      <c r="M1856" s="7"/>
      <c r="N1856" s="17"/>
      <c r="O1856" s="120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 ht="15.6" customHeight="1">
      <c r="A1857" s="17"/>
      <c r="B1857" s="7"/>
      <c r="C1857" s="7"/>
      <c r="D1857" s="17"/>
      <c r="E1857" s="109"/>
      <c r="F1857" s="7"/>
      <c r="G1857" s="7"/>
      <c r="H1857" s="7"/>
      <c r="I1857" s="7"/>
      <c r="J1857" s="7"/>
      <c r="K1857" s="7"/>
      <c r="L1857" s="122"/>
      <c r="M1857" s="7"/>
      <c r="N1857" s="17"/>
      <c r="O1857" s="120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 ht="15.6" customHeight="1">
      <c r="A1858" s="17"/>
      <c r="B1858" s="7"/>
      <c r="C1858" s="7"/>
      <c r="D1858" s="17"/>
      <c r="E1858" s="109"/>
      <c r="F1858" s="7"/>
      <c r="G1858" s="7"/>
      <c r="H1858" s="7"/>
      <c r="I1858" s="7"/>
      <c r="J1858" s="7"/>
      <c r="K1858" s="7"/>
      <c r="L1858" s="122"/>
      <c r="M1858" s="7"/>
      <c r="N1858" s="17"/>
      <c r="O1858" s="120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 ht="15.6" customHeight="1">
      <c r="A1859" s="17"/>
      <c r="B1859" s="7"/>
      <c r="C1859" s="7"/>
      <c r="D1859" s="17"/>
      <c r="E1859" s="109"/>
      <c r="F1859" s="7"/>
      <c r="G1859" s="7"/>
      <c r="H1859" s="7"/>
      <c r="I1859" s="7"/>
      <c r="J1859" s="7"/>
      <c r="K1859" s="7"/>
      <c r="L1859" s="122"/>
      <c r="M1859" s="7"/>
      <c r="N1859" s="17"/>
      <c r="O1859" s="120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 ht="15.6" customHeight="1">
      <c r="A1860" s="17"/>
      <c r="B1860" s="7"/>
      <c r="C1860" s="7"/>
      <c r="D1860" s="17"/>
      <c r="E1860" s="109"/>
      <c r="F1860" s="7"/>
      <c r="G1860" s="7"/>
      <c r="H1860" s="7"/>
      <c r="I1860" s="7"/>
      <c r="J1860" s="7"/>
      <c r="K1860" s="7"/>
      <c r="L1860" s="122"/>
      <c r="M1860" s="7"/>
      <c r="N1860" s="17"/>
      <c r="O1860" s="120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 ht="15.6" customHeight="1">
      <c r="A1861" s="17"/>
      <c r="B1861" s="7"/>
      <c r="C1861" s="7"/>
      <c r="D1861" s="17"/>
      <c r="E1861" s="109"/>
      <c r="F1861" s="7"/>
      <c r="G1861" s="7"/>
      <c r="H1861" s="7"/>
      <c r="I1861" s="7"/>
      <c r="J1861" s="7"/>
      <c r="K1861" s="7"/>
      <c r="L1861" s="122"/>
      <c r="M1861" s="7"/>
      <c r="N1861" s="17"/>
      <c r="O1861" s="120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 ht="15.6" customHeight="1">
      <c r="A1862" s="17"/>
      <c r="B1862" s="7"/>
      <c r="C1862" s="7"/>
      <c r="D1862" s="17"/>
      <c r="E1862" s="109"/>
      <c r="F1862" s="7"/>
      <c r="G1862" s="7"/>
      <c r="H1862" s="7"/>
      <c r="I1862" s="7"/>
      <c r="J1862" s="7"/>
      <c r="K1862" s="7"/>
      <c r="L1862" s="122"/>
      <c r="M1862" s="7"/>
      <c r="N1862" s="17"/>
      <c r="O1862" s="120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 ht="15.6" customHeight="1">
      <c r="A1863" s="17"/>
      <c r="B1863" s="7"/>
      <c r="C1863" s="7"/>
      <c r="D1863" s="17"/>
      <c r="E1863" s="109"/>
      <c r="F1863" s="7"/>
      <c r="G1863" s="7"/>
      <c r="H1863" s="7"/>
      <c r="I1863" s="7"/>
      <c r="J1863" s="7"/>
      <c r="K1863" s="7"/>
      <c r="L1863" s="122"/>
      <c r="M1863" s="7"/>
      <c r="N1863" s="17"/>
      <c r="O1863" s="120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 ht="15.6" customHeight="1">
      <c r="A1864" s="17"/>
      <c r="B1864" s="7"/>
      <c r="C1864" s="7"/>
      <c r="D1864" s="17"/>
      <c r="E1864" s="109"/>
      <c r="F1864" s="7"/>
      <c r="G1864" s="7"/>
      <c r="H1864" s="7"/>
      <c r="I1864" s="7"/>
      <c r="J1864" s="7"/>
      <c r="K1864" s="7"/>
      <c r="L1864" s="122"/>
      <c r="M1864" s="7"/>
      <c r="N1864" s="17"/>
      <c r="O1864" s="120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 ht="15.6" customHeight="1">
      <c r="A1865" s="17"/>
      <c r="B1865" s="7"/>
      <c r="C1865" s="7"/>
      <c r="D1865" s="17"/>
      <c r="E1865" s="109"/>
      <c r="F1865" s="7"/>
      <c r="G1865" s="7"/>
      <c r="H1865" s="7"/>
      <c r="I1865" s="7"/>
      <c r="J1865" s="7"/>
      <c r="K1865" s="7"/>
      <c r="L1865" s="122"/>
      <c r="M1865" s="7"/>
      <c r="N1865" s="17"/>
      <c r="O1865" s="120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ht="15.6" customHeight="1">
      <c r="A1866" s="17"/>
      <c r="B1866" s="7"/>
      <c r="C1866" s="7"/>
      <c r="D1866" s="17"/>
      <c r="E1866" s="109"/>
      <c r="F1866" s="7"/>
      <c r="G1866" s="7"/>
      <c r="H1866" s="7"/>
      <c r="I1866" s="7"/>
      <c r="J1866" s="7"/>
      <c r="K1866" s="7"/>
      <c r="L1866" s="122"/>
      <c r="M1866" s="7"/>
      <c r="N1866" s="17"/>
      <c r="O1866" s="120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 ht="15.6" customHeight="1">
      <c r="A1867" s="17"/>
      <c r="B1867" s="7"/>
      <c r="C1867" s="7"/>
      <c r="D1867" s="17"/>
      <c r="E1867" s="109"/>
      <c r="F1867" s="7"/>
      <c r="G1867" s="7"/>
      <c r="H1867" s="7"/>
      <c r="I1867" s="7"/>
      <c r="J1867" s="7"/>
      <c r="K1867" s="7"/>
      <c r="L1867" s="122"/>
      <c r="M1867" s="7"/>
      <c r="N1867" s="17"/>
      <c r="O1867" s="120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ht="15.6" customHeight="1">
      <c r="A1868" s="17"/>
      <c r="B1868" s="7"/>
      <c r="C1868" s="7"/>
      <c r="D1868" s="17"/>
      <c r="E1868" s="109"/>
      <c r="F1868" s="7"/>
      <c r="G1868" s="7"/>
      <c r="H1868" s="7"/>
      <c r="I1868" s="7"/>
      <c r="J1868" s="7"/>
      <c r="K1868" s="7"/>
      <c r="L1868" s="122"/>
      <c r="M1868" s="7"/>
      <c r="N1868" s="17"/>
      <c r="O1868" s="120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 ht="15.6" customHeight="1">
      <c r="A1869" s="17"/>
      <c r="B1869" s="7"/>
      <c r="C1869" s="7"/>
      <c r="D1869" s="17"/>
      <c r="E1869" s="109"/>
      <c r="F1869" s="7"/>
      <c r="G1869" s="7"/>
      <c r="H1869" s="7"/>
      <c r="I1869" s="7"/>
      <c r="J1869" s="7"/>
      <c r="K1869" s="7"/>
      <c r="L1869" s="122"/>
      <c r="M1869" s="7"/>
      <c r="N1869" s="17"/>
      <c r="O1869" s="120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 ht="15.6" customHeight="1">
      <c r="A1870" s="17"/>
      <c r="B1870" s="7"/>
      <c r="C1870" s="7"/>
      <c r="D1870" s="17"/>
      <c r="E1870" s="109"/>
      <c r="F1870" s="7"/>
      <c r="G1870" s="7"/>
      <c r="H1870" s="7"/>
      <c r="I1870" s="7"/>
      <c r="J1870" s="7"/>
      <c r="K1870" s="7"/>
      <c r="L1870" s="122"/>
      <c r="M1870" s="7"/>
      <c r="N1870" s="17"/>
      <c r="O1870" s="120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ht="15.6" customHeight="1">
      <c r="A1871" s="17"/>
      <c r="B1871" s="7"/>
      <c r="C1871" s="7"/>
      <c r="D1871" s="17"/>
      <c r="E1871" s="109"/>
      <c r="F1871" s="7"/>
      <c r="G1871" s="7"/>
      <c r="H1871" s="7"/>
      <c r="I1871" s="7"/>
      <c r="J1871" s="7"/>
      <c r="K1871" s="7"/>
      <c r="L1871" s="122"/>
      <c r="M1871" s="7"/>
      <c r="N1871" s="17"/>
      <c r="O1871" s="120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 ht="15.6" customHeight="1">
      <c r="A1872" s="17"/>
      <c r="B1872" s="7"/>
      <c r="C1872" s="7"/>
      <c r="D1872" s="17"/>
      <c r="E1872" s="109"/>
      <c r="F1872" s="7"/>
      <c r="G1872" s="7"/>
      <c r="H1872" s="7"/>
      <c r="I1872" s="7"/>
      <c r="J1872" s="7"/>
      <c r="K1872" s="7"/>
      <c r="L1872" s="122"/>
      <c r="M1872" s="7"/>
      <c r="N1872" s="17"/>
      <c r="O1872" s="120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 ht="15.6" customHeight="1">
      <c r="A1873" s="17"/>
      <c r="B1873" s="7"/>
      <c r="C1873" s="7"/>
      <c r="D1873" s="17"/>
      <c r="E1873" s="109"/>
      <c r="F1873" s="7"/>
      <c r="G1873" s="7"/>
      <c r="H1873" s="7"/>
      <c r="I1873" s="7"/>
      <c r="J1873" s="7"/>
      <c r="K1873" s="7"/>
      <c r="L1873" s="122"/>
      <c r="M1873" s="7"/>
      <c r="N1873" s="17"/>
      <c r="O1873" s="120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 ht="15.6" customHeight="1">
      <c r="A1874" s="17"/>
      <c r="B1874" s="7"/>
      <c r="C1874" s="7"/>
      <c r="D1874" s="17"/>
      <c r="E1874" s="109"/>
      <c r="F1874" s="7"/>
      <c r="G1874" s="7"/>
      <c r="H1874" s="7"/>
      <c r="I1874" s="7"/>
      <c r="J1874" s="7"/>
      <c r="K1874" s="7"/>
      <c r="L1874" s="122"/>
      <c r="M1874" s="7"/>
      <c r="N1874" s="17"/>
      <c r="O1874" s="120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 ht="15.6" customHeight="1">
      <c r="A1875" s="17"/>
      <c r="B1875" s="7"/>
      <c r="C1875" s="7"/>
      <c r="D1875" s="17"/>
      <c r="E1875" s="109"/>
      <c r="F1875" s="7"/>
      <c r="G1875" s="7"/>
      <c r="H1875" s="7"/>
      <c r="I1875" s="7"/>
      <c r="J1875" s="7"/>
      <c r="K1875" s="7"/>
      <c r="L1875" s="122"/>
      <c r="M1875" s="7"/>
      <c r="N1875" s="17"/>
      <c r="O1875" s="120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 ht="15.6" customHeight="1">
      <c r="A1876" s="17"/>
      <c r="B1876" s="7"/>
      <c r="C1876" s="7"/>
      <c r="D1876" s="17"/>
      <c r="E1876" s="109"/>
      <c r="F1876" s="7"/>
      <c r="G1876" s="7"/>
      <c r="H1876" s="7"/>
      <c r="I1876" s="7"/>
      <c r="J1876" s="7"/>
      <c r="K1876" s="7"/>
      <c r="L1876" s="122"/>
      <c r="M1876" s="7"/>
      <c r="N1876" s="17"/>
      <c r="O1876" s="120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 ht="15.6" customHeight="1">
      <c r="A1877" s="17"/>
      <c r="B1877" s="7"/>
      <c r="C1877" s="7"/>
      <c r="D1877" s="17"/>
      <c r="E1877" s="109"/>
      <c r="F1877" s="7"/>
      <c r="G1877" s="7"/>
      <c r="H1877" s="7"/>
      <c r="I1877" s="7"/>
      <c r="J1877" s="7"/>
      <c r="K1877" s="7"/>
      <c r="L1877" s="122"/>
      <c r="M1877" s="7"/>
      <c r="N1877" s="17"/>
      <c r="O1877" s="120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ht="15.6" customHeight="1">
      <c r="A1878" s="17"/>
      <c r="B1878" s="7"/>
      <c r="C1878" s="7"/>
      <c r="D1878" s="17"/>
      <c r="E1878" s="109"/>
      <c r="F1878" s="7"/>
      <c r="G1878" s="7"/>
      <c r="H1878" s="7"/>
      <c r="I1878" s="7"/>
      <c r="J1878" s="7"/>
      <c r="K1878" s="7"/>
      <c r="L1878" s="122"/>
      <c r="M1878" s="7"/>
      <c r="N1878" s="17"/>
      <c r="O1878" s="120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 ht="15.6" customHeight="1">
      <c r="A1879" s="17"/>
      <c r="B1879" s="7"/>
      <c r="C1879" s="7"/>
      <c r="D1879" s="17"/>
      <c r="E1879" s="109"/>
      <c r="F1879" s="7"/>
      <c r="G1879" s="7"/>
      <c r="H1879" s="7"/>
      <c r="I1879" s="7"/>
      <c r="J1879" s="7"/>
      <c r="K1879" s="7"/>
      <c r="L1879" s="122"/>
      <c r="M1879" s="7"/>
      <c r="N1879" s="17"/>
      <c r="O1879" s="120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 ht="15.6" customHeight="1">
      <c r="A1880" s="17"/>
      <c r="B1880" s="7"/>
      <c r="C1880" s="7"/>
      <c r="D1880" s="17"/>
      <c r="E1880" s="109"/>
      <c r="F1880" s="7"/>
      <c r="G1880" s="7"/>
      <c r="H1880" s="7"/>
      <c r="I1880" s="7"/>
      <c r="J1880" s="7"/>
      <c r="K1880" s="7"/>
      <c r="L1880" s="122"/>
      <c r="M1880" s="7"/>
      <c r="N1880" s="17"/>
      <c r="O1880" s="120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ht="15.6" customHeight="1">
      <c r="A1881" s="17"/>
      <c r="B1881" s="7"/>
      <c r="C1881" s="7"/>
      <c r="D1881" s="17"/>
      <c r="E1881" s="109"/>
      <c r="F1881" s="7"/>
      <c r="G1881" s="7"/>
      <c r="H1881" s="7"/>
      <c r="I1881" s="7"/>
      <c r="J1881" s="7"/>
      <c r="K1881" s="7"/>
      <c r="L1881" s="122"/>
      <c r="M1881" s="7"/>
      <c r="N1881" s="17"/>
      <c r="O1881" s="120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 ht="15.6" customHeight="1">
      <c r="A1882" s="17"/>
      <c r="B1882" s="7"/>
      <c r="C1882" s="7"/>
      <c r="D1882" s="17"/>
      <c r="E1882" s="109"/>
      <c r="F1882" s="7"/>
      <c r="G1882" s="7"/>
      <c r="H1882" s="7"/>
      <c r="I1882" s="7"/>
      <c r="J1882" s="7"/>
      <c r="K1882" s="7"/>
      <c r="L1882" s="122"/>
      <c r="M1882" s="7"/>
      <c r="N1882" s="17"/>
      <c r="O1882" s="120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 ht="15.6" customHeight="1">
      <c r="A1883" s="17"/>
      <c r="B1883" s="7"/>
      <c r="C1883" s="7"/>
      <c r="D1883" s="17"/>
      <c r="E1883" s="109"/>
      <c r="F1883" s="7"/>
      <c r="G1883" s="7"/>
      <c r="H1883" s="7"/>
      <c r="I1883" s="7"/>
      <c r="J1883" s="7"/>
      <c r="K1883" s="7"/>
      <c r="L1883" s="122"/>
      <c r="M1883" s="7"/>
      <c r="N1883" s="17"/>
      <c r="O1883" s="120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ht="15.6" customHeight="1">
      <c r="A1884" s="17"/>
      <c r="B1884" s="7"/>
      <c r="C1884" s="7"/>
      <c r="D1884" s="17"/>
      <c r="E1884" s="109"/>
      <c r="F1884" s="7"/>
      <c r="G1884" s="7"/>
      <c r="H1884" s="7"/>
      <c r="I1884" s="7"/>
      <c r="J1884" s="7"/>
      <c r="K1884" s="7"/>
      <c r="L1884" s="122"/>
      <c r="M1884" s="7"/>
      <c r="N1884" s="17"/>
      <c r="O1884" s="120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 ht="15.6" customHeight="1">
      <c r="A1885" s="17"/>
      <c r="B1885" s="7"/>
      <c r="C1885" s="7"/>
      <c r="D1885" s="17"/>
      <c r="E1885" s="109"/>
      <c r="F1885" s="7"/>
      <c r="G1885" s="7"/>
      <c r="H1885" s="7"/>
      <c r="I1885" s="7"/>
      <c r="J1885" s="7"/>
      <c r="K1885" s="7"/>
      <c r="L1885" s="122"/>
      <c r="M1885" s="7"/>
      <c r="N1885" s="17"/>
      <c r="O1885" s="120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 ht="15.6" customHeight="1">
      <c r="A1886" s="17"/>
      <c r="B1886" s="7"/>
      <c r="C1886" s="7"/>
      <c r="D1886" s="17"/>
      <c r="E1886" s="109"/>
      <c r="F1886" s="7"/>
      <c r="G1886" s="7"/>
      <c r="H1886" s="7"/>
      <c r="I1886" s="7"/>
      <c r="J1886" s="7"/>
      <c r="K1886" s="7"/>
      <c r="L1886" s="122"/>
      <c r="M1886" s="7"/>
      <c r="N1886" s="17"/>
      <c r="O1886" s="120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ht="15.6" customHeight="1">
      <c r="A1887" s="17"/>
      <c r="B1887" s="7"/>
      <c r="C1887" s="7"/>
      <c r="D1887" s="17"/>
      <c r="E1887" s="109"/>
      <c r="F1887" s="7"/>
      <c r="G1887" s="7"/>
      <c r="H1887" s="7"/>
      <c r="I1887" s="7"/>
      <c r="J1887" s="7"/>
      <c r="K1887" s="7"/>
      <c r="L1887" s="122"/>
      <c r="M1887" s="7"/>
      <c r="N1887" s="17"/>
      <c r="O1887" s="120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 ht="15.6" customHeight="1">
      <c r="A1888" s="17"/>
      <c r="B1888" s="7"/>
      <c r="C1888" s="7"/>
      <c r="D1888" s="17"/>
      <c r="E1888" s="109"/>
      <c r="F1888" s="7"/>
      <c r="G1888" s="7"/>
      <c r="H1888" s="7"/>
      <c r="I1888" s="7"/>
      <c r="J1888" s="7"/>
      <c r="K1888" s="7"/>
      <c r="L1888" s="122"/>
      <c r="M1888" s="7"/>
      <c r="N1888" s="17"/>
      <c r="O1888" s="120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 ht="15.6" customHeight="1">
      <c r="A1889" s="17"/>
      <c r="B1889" s="7"/>
      <c r="C1889" s="7"/>
      <c r="D1889" s="17"/>
      <c r="E1889" s="109"/>
      <c r="F1889" s="7"/>
      <c r="G1889" s="7"/>
      <c r="H1889" s="7"/>
      <c r="I1889" s="7"/>
      <c r="J1889" s="7"/>
      <c r="K1889" s="7"/>
      <c r="L1889" s="122"/>
      <c r="M1889" s="7"/>
      <c r="N1889" s="17"/>
      <c r="O1889" s="120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ht="15.6" customHeight="1">
      <c r="A1890" s="17"/>
      <c r="B1890" s="7"/>
      <c r="C1890" s="7"/>
      <c r="D1890" s="17"/>
      <c r="E1890" s="109"/>
      <c r="F1890" s="7"/>
      <c r="G1890" s="7"/>
      <c r="H1890" s="7"/>
      <c r="I1890" s="7"/>
      <c r="J1890" s="7"/>
      <c r="K1890" s="7"/>
      <c r="L1890" s="122"/>
      <c r="M1890" s="7"/>
      <c r="N1890" s="17"/>
      <c r="O1890" s="120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ht="15.6" customHeight="1">
      <c r="A1891" s="17"/>
      <c r="B1891" s="7"/>
      <c r="C1891" s="7"/>
      <c r="D1891" s="17"/>
      <c r="E1891" s="109"/>
      <c r="F1891" s="7"/>
      <c r="G1891" s="7"/>
      <c r="H1891" s="7"/>
      <c r="I1891" s="7"/>
      <c r="J1891" s="7"/>
      <c r="K1891" s="7"/>
      <c r="L1891" s="122"/>
      <c r="M1891" s="7"/>
      <c r="N1891" s="17"/>
      <c r="O1891" s="120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ht="15.6" customHeight="1">
      <c r="A1892" s="17"/>
      <c r="B1892" s="7"/>
      <c r="C1892" s="7"/>
      <c r="D1892" s="17"/>
      <c r="E1892" s="109"/>
      <c r="F1892" s="7"/>
      <c r="G1892" s="7"/>
      <c r="H1892" s="7"/>
      <c r="I1892" s="7"/>
      <c r="J1892" s="7"/>
      <c r="K1892" s="7"/>
      <c r="L1892" s="122"/>
      <c r="M1892" s="7"/>
      <c r="N1892" s="17"/>
      <c r="O1892" s="120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 ht="15.6" customHeight="1">
      <c r="A1893" s="17"/>
      <c r="B1893" s="7"/>
      <c r="C1893" s="7"/>
      <c r="D1893" s="17"/>
      <c r="E1893" s="109"/>
      <c r="F1893" s="7"/>
      <c r="G1893" s="7"/>
      <c r="H1893" s="7"/>
      <c r="I1893" s="7"/>
      <c r="J1893" s="7"/>
      <c r="K1893" s="7"/>
      <c r="L1893" s="122"/>
      <c r="M1893" s="7"/>
      <c r="N1893" s="17"/>
      <c r="O1893" s="120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ht="15.6" customHeight="1">
      <c r="A1894" s="17"/>
      <c r="B1894" s="7"/>
      <c r="C1894" s="7"/>
      <c r="D1894" s="17"/>
      <c r="E1894" s="109"/>
      <c r="F1894" s="7"/>
      <c r="G1894" s="7"/>
      <c r="H1894" s="7"/>
      <c r="I1894" s="7"/>
      <c r="J1894" s="7"/>
      <c r="K1894" s="7"/>
      <c r="L1894" s="122"/>
      <c r="M1894" s="7"/>
      <c r="N1894" s="17"/>
      <c r="O1894" s="120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 ht="15.6" customHeight="1">
      <c r="A1895" s="17"/>
      <c r="B1895" s="7"/>
      <c r="C1895" s="7"/>
      <c r="D1895" s="17"/>
      <c r="E1895" s="109"/>
      <c r="F1895" s="7"/>
      <c r="G1895" s="7"/>
      <c r="H1895" s="7"/>
      <c r="I1895" s="7"/>
      <c r="J1895" s="7"/>
      <c r="K1895" s="7"/>
      <c r="L1895" s="122"/>
      <c r="M1895" s="7"/>
      <c r="N1895" s="17"/>
      <c r="O1895" s="120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 ht="15.6" customHeight="1">
      <c r="A1896" s="17"/>
      <c r="B1896" s="7"/>
      <c r="C1896" s="7"/>
      <c r="D1896" s="17"/>
      <c r="E1896" s="109"/>
      <c r="F1896" s="7"/>
      <c r="G1896" s="7"/>
      <c r="H1896" s="7"/>
      <c r="I1896" s="7"/>
      <c r="J1896" s="7"/>
      <c r="K1896" s="7"/>
      <c r="L1896" s="122"/>
      <c r="M1896" s="7"/>
      <c r="N1896" s="17"/>
      <c r="O1896" s="120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ht="15.6" customHeight="1">
      <c r="A1897" s="17"/>
      <c r="B1897" s="7"/>
      <c r="C1897" s="7"/>
      <c r="D1897" s="17"/>
      <c r="E1897" s="109"/>
      <c r="F1897" s="7"/>
      <c r="G1897" s="7"/>
      <c r="H1897" s="7"/>
      <c r="I1897" s="7"/>
      <c r="J1897" s="7"/>
      <c r="K1897" s="7"/>
      <c r="L1897" s="122"/>
      <c r="M1897" s="7"/>
      <c r="N1897" s="17"/>
      <c r="O1897" s="120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 ht="15.6" customHeight="1">
      <c r="A1898" s="17"/>
      <c r="B1898" s="7"/>
      <c r="C1898" s="7"/>
      <c r="D1898" s="17"/>
      <c r="E1898" s="109"/>
      <c r="F1898" s="7"/>
      <c r="G1898" s="7"/>
      <c r="H1898" s="7"/>
      <c r="I1898" s="7"/>
      <c r="J1898" s="7"/>
      <c r="K1898" s="7"/>
      <c r="L1898" s="122"/>
      <c r="M1898" s="7"/>
      <c r="N1898" s="17"/>
      <c r="O1898" s="120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ht="15.6" customHeight="1">
      <c r="A1899" s="17"/>
      <c r="B1899" s="7"/>
      <c r="C1899" s="7"/>
      <c r="D1899" s="17"/>
      <c r="E1899" s="109"/>
      <c r="F1899" s="7"/>
      <c r="G1899" s="7"/>
      <c r="H1899" s="7"/>
      <c r="I1899" s="7"/>
      <c r="J1899" s="7"/>
      <c r="K1899" s="7"/>
      <c r="L1899" s="122"/>
      <c r="M1899" s="7"/>
      <c r="N1899" s="17"/>
      <c r="O1899" s="120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 ht="15.6" customHeight="1">
      <c r="A1900" s="17"/>
      <c r="B1900" s="7"/>
      <c r="C1900" s="7"/>
      <c r="D1900" s="17"/>
      <c r="E1900" s="109"/>
      <c r="F1900" s="7"/>
      <c r="G1900" s="7"/>
      <c r="H1900" s="7"/>
      <c r="I1900" s="7"/>
      <c r="J1900" s="7"/>
      <c r="K1900" s="7"/>
      <c r="L1900" s="122"/>
      <c r="M1900" s="7"/>
      <c r="N1900" s="17"/>
      <c r="O1900" s="120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 ht="15.6" customHeight="1">
      <c r="A1901" s="17"/>
      <c r="B1901" s="7"/>
      <c r="C1901" s="7"/>
      <c r="D1901" s="17"/>
      <c r="E1901" s="109"/>
      <c r="F1901" s="7"/>
      <c r="G1901" s="7"/>
      <c r="H1901" s="7"/>
      <c r="I1901" s="7"/>
      <c r="J1901" s="7"/>
      <c r="K1901" s="7"/>
      <c r="L1901" s="122"/>
      <c r="M1901" s="7"/>
      <c r="N1901" s="17"/>
      <c r="O1901" s="120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 ht="15.6" customHeight="1">
      <c r="A1902" s="17"/>
      <c r="B1902" s="7"/>
      <c r="C1902" s="7"/>
      <c r="D1902" s="17"/>
      <c r="E1902" s="109"/>
      <c r="F1902" s="7"/>
      <c r="G1902" s="7"/>
      <c r="H1902" s="7"/>
      <c r="I1902" s="7"/>
      <c r="J1902" s="7"/>
      <c r="K1902" s="7"/>
      <c r="L1902" s="122"/>
      <c r="M1902" s="7"/>
      <c r="N1902" s="17"/>
      <c r="O1902" s="120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ht="15.6" customHeight="1">
      <c r="A1903" s="17"/>
      <c r="B1903" s="7"/>
      <c r="C1903" s="7"/>
      <c r="D1903" s="17"/>
      <c r="E1903" s="109"/>
      <c r="F1903" s="7"/>
      <c r="G1903" s="7"/>
      <c r="H1903" s="7"/>
      <c r="I1903" s="7"/>
      <c r="J1903" s="7"/>
      <c r="K1903" s="7"/>
      <c r="L1903" s="122"/>
      <c r="M1903" s="7"/>
      <c r="N1903" s="17"/>
      <c r="O1903" s="120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 ht="15.6" customHeight="1">
      <c r="A1904" s="17"/>
      <c r="B1904" s="7"/>
      <c r="C1904" s="7"/>
      <c r="D1904" s="17"/>
      <c r="E1904" s="109"/>
      <c r="F1904" s="7"/>
      <c r="G1904" s="7"/>
      <c r="H1904" s="7"/>
      <c r="I1904" s="7"/>
      <c r="J1904" s="7"/>
      <c r="K1904" s="7"/>
      <c r="L1904" s="122"/>
      <c r="M1904" s="7"/>
      <c r="N1904" s="17"/>
      <c r="O1904" s="120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 ht="15.6" customHeight="1">
      <c r="A1905" s="17"/>
      <c r="B1905" s="7"/>
      <c r="C1905" s="7"/>
      <c r="D1905" s="17"/>
      <c r="E1905" s="109"/>
      <c r="F1905" s="7"/>
      <c r="G1905" s="7"/>
      <c r="H1905" s="7"/>
      <c r="I1905" s="7"/>
      <c r="J1905" s="7"/>
      <c r="K1905" s="7"/>
      <c r="L1905" s="122"/>
      <c r="M1905" s="7"/>
      <c r="N1905" s="17"/>
      <c r="O1905" s="120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ht="15.6" customHeight="1">
      <c r="A1906" s="17"/>
      <c r="B1906" s="7"/>
      <c r="C1906" s="7"/>
      <c r="D1906" s="17"/>
      <c r="E1906" s="109"/>
      <c r="F1906" s="7"/>
      <c r="G1906" s="7"/>
      <c r="H1906" s="7"/>
      <c r="I1906" s="7"/>
      <c r="J1906" s="7"/>
      <c r="K1906" s="7"/>
      <c r="L1906" s="122"/>
      <c r="M1906" s="7"/>
      <c r="N1906" s="17"/>
      <c r="O1906" s="120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 ht="15.6" customHeight="1">
      <c r="A1907" s="17"/>
      <c r="B1907" s="7"/>
      <c r="C1907" s="7"/>
      <c r="D1907" s="17"/>
      <c r="E1907" s="109"/>
      <c r="F1907" s="7"/>
      <c r="G1907" s="7"/>
      <c r="H1907" s="7"/>
      <c r="I1907" s="7"/>
      <c r="J1907" s="7"/>
      <c r="K1907" s="7"/>
      <c r="L1907" s="122"/>
      <c r="M1907" s="7"/>
      <c r="N1907" s="17"/>
      <c r="O1907" s="120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 ht="15.6" customHeight="1">
      <c r="A1908" s="17"/>
      <c r="B1908" s="7"/>
      <c r="C1908" s="7"/>
      <c r="D1908" s="17"/>
      <c r="E1908" s="109"/>
      <c r="F1908" s="7"/>
      <c r="G1908" s="7"/>
      <c r="H1908" s="7"/>
      <c r="I1908" s="7"/>
      <c r="J1908" s="7"/>
      <c r="K1908" s="7"/>
      <c r="L1908" s="122"/>
      <c r="M1908" s="7"/>
      <c r="N1908" s="17"/>
      <c r="O1908" s="120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 ht="15.6" customHeight="1">
      <c r="A1909" s="17"/>
      <c r="B1909" s="7"/>
      <c r="C1909" s="7"/>
      <c r="D1909" s="17"/>
      <c r="E1909" s="109"/>
      <c r="F1909" s="7"/>
      <c r="G1909" s="7"/>
      <c r="H1909" s="7"/>
      <c r="I1909" s="7"/>
      <c r="J1909" s="7"/>
      <c r="K1909" s="7"/>
      <c r="L1909" s="122"/>
      <c r="M1909" s="7"/>
      <c r="N1909" s="17"/>
      <c r="O1909" s="120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 ht="15.6" customHeight="1">
      <c r="A1910" s="17"/>
      <c r="B1910" s="7"/>
      <c r="C1910" s="7"/>
      <c r="D1910" s="17"/>
      <c r="E1910" s="109"/>
      <c r="F1910" s="7"/>
      <c r="G1910" s="7"/>
      <c r="H1910" s="7"/>
      <c r="I1910" s="7"/>
      <c r="J1910" s="7"/>
      <c r="K1910" s="7"/>
      <c r="L1910" s="122"/>
      <c r="M1910" s="7"/>
      <c r="N1910" s="17"/>
      <c r="O1910" s="120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ht="15.6" customHeight="1">
      <c r="A1911" s="17"/>
      <c r="B1911" s="7"/>
      <c r="C1911" s="7"/>
      <c r="D1911" s="17"/>
      <c r="E1911" s="109"/>
      <c r="F1911" s="7"/>
      <c r="G1911" s="7"/>
      <c r="H1911" s="7"/>
      <c r="I1911" s="7"/>
      <c r="J1911" s="7"/>
      <c r="K1911" s="7"/>
      <c r="L1911" s="122"/>
      <c r="M1911" s="7"/>
      <c r="N1911" s="17"/>
      <c r="O1911" s="120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 ht="15.6" customHeight="1">
      <c r="A1912" s="17"/>
      <c r="B1912" s="7"/>
      <c r="C1912" s="7"/>
      <c r="D1912" s="17"/>
      <c r="E1912" s="109"/>
      <c r="F1912" s="7"/>
      <c r="G1912" s="7"/>
      <c r="H1912" s="7"/>
      <c r="I1912" s="7"/>
      <c r="J1912" s="7"/>
      <c r="K1912" s="7"/>
      <c r="L1912" s="122"/>
      <c r="M1912" s="7"/>
      <c r="N1912" s="17"/>
      <c r="O1912" s="120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 ht="15.6" customHeight="1">
      <c r="A1913" s="17"/>
      <c r="B1913" s="7"/>
      <c r="C1913" s="7"/>
      <c r="D1913" s="17"/>
      <c r="E1913" s="109"/>
      <c r="F1913" s="7"/>
      <c r="G1913" s="7"/>
      <c r="H1913" s="7"/>
      <c r="I1913" s="7"/>
      <c r="J1913" s="7"/>
      <c r="K1913" s="7"/>
      <c r="L1913" s="122"/>
      <c r="M1913" s="7"/>
      <c r="N1913" s="17"/>
      <c r="O1913" s="120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ht="15.6" customHeight="1">
      <c r="A1914" s="17"/>
      <c r="B1914" s="7"/>
      <c r="C1914" s="7"/>
      <c r="D1914" s="17"/>
      <c r="E1914" s="109"/>
      <c r="F1914" s="7"/>
      <c r="G1914" s="7"/>
      <c r="H1914" s="7"/>
      <c r="I1914" s="7"/>
      <c r="J1914" s="7"/>
      <c r="K1914" s="7"/>
      <c r="L1914" s="122"/>
      <c r="M1914" s="7"/>
      <c r="N1914" s="17"/>
      <c r="O1914" s="120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 ht="15.6" customHeight="1">
      <c r="A1915" s="17"/>
      <c r="B1915" s="7"/>
      <c r="C1915" s="7"/>
      <c r="D1915" s="17"/>
      <c r="E1915" s="109"/>
      <c r="F1915" s="7"/>
      <c r="G1915" s="7"/>
      <c r="H1915" s="7"/>
      <c r="I1915" s="7"/>
      <c r="J1915" s="7"/>
      <c r="K1915" s="7"/>
      <c r="L1915" s="122"/>
      <c r="M1915" s="7"/>
      <c r="N1915" s="17"/>
      <c r="O1915" s="120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 ht="15.6" customHeight="1">
      <c r="A1916" s="17"/>
      <c r="B1916" s="7"/>
      <c r="C1916" s="7"/>
      <c r="D1916" s="17"/>
      <c r="E1916" s="109"/>
      <c r="F1916" s="7"/>
      <c r="G1916" s="7"/>
      <c r="H1916" s="7"/>
      <c r="I1916" s="7"/>
      <c r="J1916" s="7"/>
      <c r="K1916" s="7"/>
      <c r="L1916" s="122"/>
      <c r="M1916" s="7"/>
      <c r="N1916" s="17"/>
      <c r="O1916" s="120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 ht="15.6" customHeight="1">
      <c r="A1917" s="17"/>
      <c r="B1917" s="7"/>
      <c r="C1917" s="7"/>
      <c r="D1917" s="17"/>
      <c r="E1917" s="109"/>
      <c r="F1917" s="7"/>
      <c r="G1917" s="7"/>
      <c r="H1917" s="7"/>
      <c r="I1917" s="7"/>
      <c r="J1917" s="7"/>
      <c r="K1917" s="7"/>
      <c r="L1917" s="122"/>
      <c r="M1917" s="7"/>
      <c r="N1917" s="17"/>
      <c r="O1917" s="120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ht="15.6" customHeight="1">
      <c r="A1918" s="17"/>
      <c r="B1918" s="7"/>
      <c r="C1918" s="7"/>
      <c r="D1918" s="17"/>
      <c r="E1918" s="109"/>
      <c r="F1918" s="7"/>
      <c r="G1918" s="7"/>
      <c r="H1918" s="7"/>
      <c r="I1918" s="7"/>
      <c r="J1918" s="7"/>
      <c r="K1918" s="7"/>
      <c r="L1918" s="122"/>
      <c r="M1918" s="7"/>
      <c r="N1918" s="17"/>
      <c r="O1918" s="120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 ht="15.6" customHeight="1">
      <c r="A1919" s="17"/>
      <c r="B1919" s="7"/>
      <c r="C1919" s="7"/>
      <c r="D1919" s="17"/>
      <c r="E1919" s="109"/>
      <c r="F1919" s="7"/>
      <c r="G1919" s="7"/>
      <c r="H1919" s="7"/>
      <c r="I1919" s="7"/>
      <c r="J1919" s="7"/>
      <c r="K1919" s="7"/>
      <c r="L1919" s="122"/>
      <c r="M1919" s="7"/>
      <c r="N1919" s="17"/>
      <c r="O1919" s="120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ht="15.6" customHeight="1">
      <c r="A1920" s="17"/>
      <c r="B1920" s="7"/>
      <c r="C1920" s="7"/>
      <c r="D1920" s="17"/>
      <c r="E1920" s="109"/>
      <c r="F1920" s="7"/>
      <c r="G1920" s="7"/>
      <c r="H1920" s="7"/>
      <c r="I1920" s="7"/>
      <c r="J1920" s="7"/>
      <c r="K1920" s="7"/>
      <c r="L1920" s="122"/>
      <c r="M1920" s="7"/>
      <c r="N1920" s="17"/>
      <c r="O1920" s="120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ht="15.6" customHeight="1">
      <c r="A1921" s="17"/>
      <c r="B1921" s="7"/>
      <c r="C1921" s="7"/>
      <c r="D1921" s="17"/>
      <c r="E1921" s="109"/>
      <c r="F1921" s="7"/>
      <c r="G1921" s="7"/>
      <c r="H1921" s="7"/>
      <c r="I1921" s="7"/>
      <c r="J1921" s="7"/>
      <c r="K1921" s="7"/>
      <c r="L1921" s="122"/>
      <c r="M1921" s="7"/>
      <c r="N1921" s="17"/>
      <c r="O1921" s="120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 ht="15.6" customHeight="1">
      <c r="A1922" s="17"/>
      <c r="B1922" s="7"/>
      <c r="C1922" s="7"/>
      <c r="D1922" s="17"/>
      <c r="E1922" s="109"/>
      <c r="F1922" s="7"/>
      <c r="G1922" s="7"/>
      <c r="H1922" s="7"/>
      <c r="I1922" s="7"/>
      <c r="J1922" s="7"/>
      <c r="K1922" s="7"/>
      <c r="L1922" s="122"/>
      <c r="M1922" s="7"/>
      <c r="N1922" s="17"/>
      <c r="O1922" s="120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ht="15.6" customHeight="1">
      <c r="A1923" s="17"/>
      <c r="B1923" s="7"/>
      <c r="C1923" s="7"/>
      <c r="D1923" s="17"/>
      <c r="E1923" s="109"/>
      <c r="F1923" s="7"/>
      <c r="G1923" s="7"/>
      <c r="H1923" s="7"/>
      <c r="I1923" s="7"/>
      <c r="J1923" s="7"/>
      <c r="K1923" s="7"/>
      <c r="L1923" s="122"/>
      <c r="M1923" s="7"/>
      <c r="N1923" s="17"/>
      <c r="O1923" s="120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ht="15.6" customHeight="1">
      <c r="A1924" s="17"/>
      <c r="B1924" s="7"/>
      <c r="C1924" s="7"/>
      <c r="D1924" s="17"/>
      <c r="E1924" s="109"/>
      <c r="F1924" s="7"/>
      <c r="G1924" s="7"/>
      <c r="H1924" s="7"/>
      <c r="I1924" s="7"/>
      <c r="J1924" s="7"/>
      <c r="K1924" s="7"/>
      <c r="L1924" s="122"/>
      <c r="M1924" s="7"/>
      <c r="N1924" s="17"/>
      <c r="O1924" s="120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 ht="15.6" customHeight="1">
      <c r="A1925" s="17"/>
      <c r="B1925" s="7"/>
      <c r="C1925" s="7"/>
      <c r="D1925" s="17"/>
      <c r="E1925" s="109"/>
      <c r="F1925" s="7"/>
      <c r="G1925" s="7"/>
      <c r="H1925" s="7"/>
      <c r="I1925" s="7"/>
      <c r="J1925" s="7"/>
      <c r="K1925" s="7"/>
      <c r="L1925" s="122"/>
      <c r="M1925" s="7"/>
      <c r="N1925" s="17"/>
      <c r="O1925" s="120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 ht="15.6" customHeight="1">
      <c r="A1926" s="17"/>
      <c r="B1926" s="7"/>
      <c r="C1926" s="7"/>
      <c r="D1926" s="17"/>
      <c r="E1926" s="109"/>
      <c r="F1926" s="7"/>
      <c r="G1926" s="7"/>
      <c r="H1926" s="7"/>
      <c r="I1926" s="7"/>
      <c r="J1926" s="7"/>
      <c r="K1926" s="7"/>
      <c r="L1926" s="122"/>
      <c r="M1926" s="7"/>
      <c r="N1926" s="17"/>
      <c r="O1926" s="120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 ht="15.6" customHeight="1">
      <c r="A1927" s="17"/>
      <c r="B1927" s="7"/>
      <c r="C1927" s="7"/>
      <c r="D1927" s="17"/>
      <c r="E1927" s="109"/>
      <c r="F1927" s="7"/>
      <c r="G1927" s="7"/>
      <c r="H1927" s="7"/>
      <c r="I1927" s="7"/>
      <c r="J1927" s="7"/>
      <c r="K1927" s="7"/>
      <c r="L1927" s="122"/>
      <c r="M1927" s="7"/>
      <c r="N1927" s="17"/>
      <c r="O1927" s="120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 ht="15.6" customHeight="1">
      <c r="A1928" s="17"/>
      <c r="B1928" s="7"/>
      <c r="C1928" s="7"/>
      <c r="D1928" s="17"/>
      <c r="E1928" s="109"/>
      <c r="F1928" s="7"/>
      <c r="G1928" s="7"/>
      <c r="H1928" s="7"/>
      <c r="I1928" s="7"/>
      <c r="J1928" s="7"/>
      <c r="K1928" s="7"/>
      <c r="L1928" s="122"/>
      <c r="M1928" s="7"/>
      <c r="N1928" s="17"/>
      <c r="O1928" s="120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ht="15.6" customHeight="1">
      <c r="A1929" s="17"/>
      <c r="B1929" s="7"/>
      <c r="C1929" s="7"/>
      <c r="D1929" s="17"/>
      <c r="E1929" s="109"/>
      <c r="F1929" s="7"/>
      <c r="G1929" s="7"/>
      <c r="H1929" s="7"/>
      <c r="I1929" s="7"/>
      <c r="J1929" s="7"/>
      <c r="K1929" s="7"/>
      <c r="L1929" s="122"/>
      <c r="M1929" s="7"/>
      <c r="N1929" s="17"/>
      <c r="O1929" s="120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ht="15.6" customHeight="1">
      <c r="A1930" s="17"/>
      <c r="B1930" s="7"/>
      <c r="C1930" s="7"/>
      <c r="D1930" s="17"/>
      <c r="E1930" s="109"/>
      <c r="F1930" s="7"/>
      <c r="G1930" s="7"/>
      <c r="H1930" s="7"/>
      <c r="I1930" s="7"/>
      <c r="J1930" s="7"/>
      <c r="K1930" s="7"/>
      <c r="L1930" s="122"/>
      <c r="M1930" s="7"/>
      <c r="N1930" s="17"/>
      <c r="O1930" s="120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 ht="15.6" customHeight="1">
      <c r="A1931" s="17"/>
      <c r="B1931" s="7"/>
      <c r="C1931" s="7"/>
      <c r="D1931" s="17"/>
      <c r="E1931" s="109"/>
      <c r="F1931" s="7"/>
      <c r="G1931" s="7"/>
      <c r="H1931" s="7"/>
      <c r="I1931" s="7"/>
      <c r="J1931" s="7"/>
      <c r="K1931" s="7"/>
      <c r="L1931" s="122"/>
      <c r="M1931" s="7"/>
      <c r="N1931" s="17"/>
      <c r="O1931" s="120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ht="15.6" customHeight="1">
      <c r="A1932" s="17"/>
      <c r="B1932" s="7"/>
      <c r="C1932" s="7"/>
      <c r="D1932" s="17"/>
      <c r="E1932" s="109"/>
      <c r="F1932" s="7"/>
      <c r="G1932" s="7"/>
      <c r="H1932" s="7"/>
      <c r="I1932" s="7"/>
      <c r="J1932" s="7"/>
      <c r="K1932" s="7"/>
      <c r="L1932" s="122"/>
      <c r="M1932" s="7"/>
      <c r="N1932" s="17"/>
      <c r="O1932" s="120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 ht="15.6" customHeight="1">
      <c r="A1933" s="17"/>
      <c r="B1933" s="7"/>
      <c r="C1933" s="7"/>
      <c r="D1933" s="17"/>
      <c r="E1933" s="109"/>
      <c r="F1933" s="7"/>
      <c r="G1933" s="7"/>
      <c r="H1933" s="7"/>
      <c r="I1933" s="7"/>
      <c r="J1933" s="7"/>
      <c r="K1933" s="7"/>
      <c r="L1933" s="122"/>
      <c r="M1933" s="7"/>
      <c r="N1933" s="17"/>
      <c r="O1933" s="120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 ht="15.6" customHeight="1">
      <c r="A1934" s="17"/>
      <c r="B1934" s="7"/>
      <c r="C1934" s="7"/>
      <c r="D1934" s="17"/>
      <c r="E1934" s="109"/>
      <c r="F1934" s="7"/>
      <c r="G1934" s="7"/>
      <c r="H1934" s="7"/>
      <c r="I1934" s="7"/>
      <c r="J1934" s="7"/>
      <c r="K1934" s="7"/>
      <c r="L1934" s="122"/>
      <c r="M1934" s="7"/>
      <c r="N1934" s="17"/>
      <c r="O1934" s="120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 ht="15.6" customHeight="1">
      <c r="A1935" s="17"/>
      <c r="B1935" s="7"/>
      <c r="C1935" s="7"/>
      <c r="D1935" s="17"/>
      <c r="E1935" s="109"/>
      <c r="F1935" s="7"/>
      <c r="G1935" s="7"/>
      <c r="H1935" s="7"/>
      <c r="I1935" s="7"/>
      <c r="J1935" s="7"/>
      <c r="K1935" s="7"/>
      <c r="L1935" s="122"/>
      <c r="M1935" s="7"/>
      <c r="N1935" s="17"/>
      <c r="O1935" s="120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 ht="15.6" customHeight="1">
      <c r="A1936" s="17"/>
      <c r="B1936" s="7"/>
      <c r="C1936" s="7"/>
      <c r="D1936" s="17"/>
      <c r="E1936" s="109"/>
      <c r="F1936" s="7"/>
      <c r="G1936" s="7"/>
      <c r="H1936" s="7"/>
      <c r="I1936" s="7"/>
      <c r="J1936" s="7"/>
      <c r="K1936" s="7"/>
      <c r="L1936" s="122"/>
      <c r="M1936" s="7"/>
      <c r="N1936" s="17"/>
      <c r="O1936" s="120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 ht="15.6" customHeight="1">
      <c r="A1937" s="17"/>
      <c r="B1937" s="7"/>
      <c r="C1937" s="7"/>
      <c r="D1937" s="17"/>
      <c r="E1937" s="109"/>
      <c r="F1937" s="7"/>
      <c r="G1937" s="7"/>
      <c r="H1937" s="7"/>
      <c r="I1937" s="7"/>
      <c r="J1937" s="7"/>
      <c r="K1937" s="7"/>
      <c r="L1937" s="122"/>
      <c r="M1937" s="7"/>
      <c r="N1937" s="17"/>
      <c r="O1937" s="120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 ht="15.6" customHeight="1">
      <c r="A1938" s="17"/>
      <c r="B1938" s="7"/>
      <c r="C1938" s="7"/>
      <c r="D1938" s="17"/>
      <c r="E1938" s="109"/>
      <c r="F1938" s="7"/>
      <c r="G1938" s="7"/>
      <c r="H1938" s="7"/>
      <c r="I1938" s="7"/>
      <c r="J1938" s="7"/>
      <c r="K1938" s="7"/>
      <c r="L1938" s="122"/>
      <c r="M1938" s="7"/>
      <c r="N1938" s="17"/>
      <c r="O1938" s="120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 ht="15.6" customHeight="1">
      <c r="A1939" s="17"/>
      <c r="B1939" s="7"/>
      <c r="C1939" s="7"/>
      <c r="D1939" s="17"/>
      <c r="E1939" s="109"/>
      <c r="F1939" s="7"/>
      <c r="G1939" s="7"/>
      <c r="H1939" s="7"/>
      <c r="I1939" s="7"/>
      <c r="J1939" s="7"/>
      <c r="K1939" s="7"/>
      <c r="L1939" s="122"/>
      <c r="M1939" s="7"/>
      <c r="N1939" s="17"/>
      <c r="O1939" s="120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 ht="15.6" customHeight="1">
      <c r="A1940" s="17"/>
      <c r="B1940" s="7"/>
      <c r="C1940" s="7"/>
      <c r="D1940" s="17"/>
      <c r="E1940" s="109"/>
      <c r="F1940" s="7"/>
      <c r="G1940" s="7"/>
      <c r="H1940" s="7"/>
      <c r="I1940" s="7"/>
      <c r="J1940" s="7"/>
      <c r="K1940" s="7"/>
      <c r="L1940" s="122"/>
      <c r="M1940" s="7"/>
      <c r="N1940" s="17"/>
      <c r="O1940" s="120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 ht="15.6" customHeight="1">
      <c r="A1941" s="17"/>
      <c r="B1941" s="7"/>
      <c r="C1941" s="7"/>
      <c r="D1941" s="17"/>
      <c r="E1941" s="109"/>
      <c r="F1941" s="7"/>
      <c r="G1941" s="7"/>
      <c r="H1941" s="7"/>
      <c r="I1941" s="7"/>
      <c r="J1941" s="7"/>
      <c r="K1941" s="7"/>
      <c r="L1941" s="122"/>
      <c r="M1941" s="7"/>
      <c r="N1941" s="17"/>
      <c r="O1941" s="120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 ht="15.6" customHeight="1">
      <c r="A1942" s="17"/>
      <c r="B1942" s="7"/>
      <c r="C1942" s="7"/>
      <c r="D1942" s="17"/>
      <c r="E1942" s="109"/>
      <c r="F1942" s="7"/>
      <c r="G1942" s="7"/>
      <c r="H1942" s="7"/>
      <c r="I1942" s="7"/>
      <c r="J1942" s="7"/>
      <c r="K1942" s="7"/>
      <c r="L1942" s="122"/>
      <c r="M1942" s="7"/>
      <c r="N1942" s="17"/>
      <c r="O1942" s="120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 ht="15.6" customHeight="1">
      <c r="A1943" s="17"/>
      <c r="B1943" s="7"/>
      <c r="C1943" s="7"/>
      <c r="D1943" s="17"/>
      <c r="E1943" s="109"/>
      <c r="F1943" s="7"/>
      <c r="G1943" s="7"/>
      <c r="H1943" s="7"/>
      <c r="I1943" s="7"/>
      <c r="J1943" s="7"/>
      <c r="K1943" s="7"/>
      <c r="L1943" s="122"/>
      <c r="M1943" s="7"/>
      <c r="N1943" s="17"/>
      <c r="O1943" s="120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ht="15.6" customHeight="1">
      <c r="A1944" s="17"/>
      <c r="B1944" s="7"/>
      <c r="C1944" s="7"/>
      <c r="D1944" s="17"/>
      <c r="E1944" s="109"/>
      <c r="F1944" s="7"/>
      <c r="G1944" s="7"/>
      <c r="H1944" s="7"/>
      <c r="I1944" s="7"/>
      <c r="J1944" s="7"/>
      <c r="K1944" s="7"/>
      <c r="L1944" s="122"/>
      <c r="M1944" s="7"/>
      <c r="N1944" s="17"/>
      <c r="O1944" s="120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 ht="15.6" customHeight="1">
      <c r="A1945" s="17"/>
      <c r="B1945" s="7"/>
      <c r="C1945" s="7"/>
      <c r="D1945" s="17"/>
      <c r="E1945" s="109"/>
      <c r="F1945" s="7"/>
      <c r="G1945" s="7"/>
      <c r="H1945" s="7"/>
      <c r="I1945" s="7"/>
      <c r="J1945" s="7"/>
      <c r="K1945" s="7"/>
      <c r="L1945" s="122"/>
      <c r="M1945" s="7"/>
      <c r="N1945" s="17"/>
      <c r="O1945" s="120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 ht="15.6" customHeight="1">
      <c r="A1946" s="17"/>
      <c r="B1946" s="7"/>
      <c r="C1946" s="7"/>
      <c r="D1946" s="17"/>
      <c r="E1946" s="109"/>
      <c r="F1946" s="7"/>
      <c r="G1946" s="7"/>
      <c r="H1946" s="7"/>
      <c r="I1946" s="7"/>
      <c r="J1946" s="7"/>
      <c r="K1946" s="7"/>
      <c r="L1946" s="122"/>
      <c r="M1946" s="7"/>
      <c r="N1946" s="17"/>
      <c r="O1946" s="120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 ht="15.6" customHeight="1">
      <c r="A1947" s="17"/>
      <c r="B1947" s="7"/>
      <c r="C1947" s="7"/>
      <c r="D1947" s="17"/>
      <c r="E1947" s="109"/>
      <c r="F1947" s="7"/>
      <c r="G1947" s="7"/>
      <c r="H1947" s="7"/>
      <c r="I1947" s="7"/>
      <c r="J1947" s="7"/>
      <c r="K1947" s="7"/>
      <c r="L1947" s="122"/>
      <c r="M1947" s="7"/>
      <c r="N1947" s="17"/>
      <c r="O1947" s="120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 ht="15.6" customHeight="1">
      <c r="A1948" s="17"/>
      <c r="B1948" s="7"/>
      <c r="C1948" s="7"/>
      <c r="D1948" s="17"/>
      <c r="E1948" s="109"/>
      <c r="F1948" s="7"/>
      <c r="G1948" s="7"/>
      <c r="H1948" s="7"/>
      <c r="I1948" s="7"/>
      <c r="J1948" s="7"/>
      <c r="K1948" s="7"/>
      <c r="L1948" s="122"/>
      <c r="M1948" s="7"/>
      <c r="N1948" s="17"/>
      <c r="O1948" s="120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ht="15.6" customHeight="1">
      <c r="A1949" s="17"/>
      <c r="B1949" s="7"/>
      <c r="C1949" s="7"/>
      <c r="D1949" s="17"/>
      <c r="E1949" s="109"/>
      <c r="F1949" s="7"/>
      <c r="G1949" s="7"/>
      <c r="H1949" s="7"/>
      <c r="I1949" s="7"/>
      <c r="J1949" s="7"/>
      <c r="K1949" s="7"/>
      <c r="L1949" s="122"/>
      <c r="M1949" s="7"/>
      <c r="N1949" s="17"/>
      <c r="O1949" s="120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ht="15.6" customHeight="1">
      <c r="A1950" s="17"/>
      <c r="B1950" s="7"/>
      <c r="C1950" s="7"/>
      <c r="D1950" s="17"/>
      <c r="E1950" s="109"/>
      <c r="F1950" s="7"/>
      <c r="G1950" s="7"/>
      <c r="H1950" s="7"/>
      <c r="I1950" s="7"/>
      <c r="J1950" s="7"/>
      <c r="K1950" s="7"/>
      <c r="L1950" s="122"/>
      <c r="M1950" s="7"/>
      <c r="N1950" s="17"/>
      <c r="O1950" s="120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ht="15.6" customHeight="1">
      <c r="A1951" s="17"/>
      <c r="B1951" s="7"/>
      <c r="C1951" s="7"/>
      <c r="D1951" s="17"/>
      <c r="E1951" s="109"/>
      <c r="F1951" s="7"/>
      <c r="G1951" s="7"/>
      <c r="H1951" s="7"/>
      <c r="I1951" s="7"/>
      <c r="J1951" s="7"/>
      <c r="K1951" s="7"/>
      <c r="L1951" s="122"/>
      <c r="M1951" s="7"/>
      <c r="N1951" s="17"/>
      <c r="O1951" s="120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ht="15.6" customHeight="1">
      <c r="A1952" s="17"/>
      <c r="B1952" s="7"/>
      <c r="C1952" s="7"/>
      <c r="D1952" s="17"/>
      <c r="E1952" s="109"/>
      <c r="F1952" s="7"/>
      <c r="G1952" s="7"/>
      <c r="H1952" s="7"/>
      <c r="I1952" s="7"/>
      <c r="J1952" s="7"/>
      <c r="K1952" s="7"/>
      <c r="L1952" s="122"/>
      <c r="M1952" s="7"/>
      <c r="N1952" s="17"/>
      <c r="O1952" s="120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ht="15.6" customHeight="1">
      <c r="A1953" s="17"/>
      <c r="B1953" s="7"/>
      <c r="C1953" s="7"/>
      <c r="D1953" s="17"/>
      <c r="E1953" s="109"/>
      <c r="F1953" s="7"/>
      <c r="G1953" s="7"/>
      <c r="H1953" s="7"/>
      <c r="I1953" s="7"/>
      <c r="J1953" s="7"/>
      <c r="K1953" s="7"/>
      <c r="L1953" s="122"/>
      <c r="M1953" s="7"/>
      <c r="N1953" s="17"/>
      <c r="O1953" s="120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 ht="15.6" customHeight="1">
      <c r="A1954" s="17"/>
      <c r="B1954" s="7"/>
      <c r="C1954" s="7"/>
      <c r="D1954" s="17"/>
      <c r="E1954" s="109"/>
      <c r="F1954" s="7"/>
      <c r="G1954" s="7"/>
      <c r="H1954" s="7"/>
      <c r="I1954" s="7"/>
      <c r="J1954" s="7"/>
      <c r="K1954" s="7"/>
      <c r="L1954" s="122"/>
      <c r="M1954" s="7"/>
      <c r="N1954" s="17"/>
      <c r="O1954" s="120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ht="15.6" customHeight="1">
      <c r="A1955" s="17"/>
      <c r="B1955" s="7"/>
      <c r="C1955" s="7"/>
      <c r="D1955" s="17"/>
      <c r="E1955" s="109"/>
      <c r="F1955" s="7"/>
      <c r="G1955" s="7"/>
      <c r="H1955" s="7"/>
      <c r="I1955" s="7"/>
      <c r="J1955" s="7"/>
      <c r="K1955" s="7"/>
      <c r="L1955" s="122"/>
      <c r="M1955" s="7"/>
      <c r="N1955" s="17"/>
      <c r="O1955" s="120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ht="15.6" customHeight="1">
      <c r="A1956" s="17"/>
      <c r="B1956" s="7"/>
      <c r="C1956" s="7"/>
      <c r="D1956" s="17"/>
      <c r="E1956" s="109"/>
      <c r="F1956" s="7"/>
      <c r="G1956" s="7"/>
      <c r="H1956" s="7"/>
      <c r="I1956" s="7"/>
      <c r="J1956" s="7"/>
      <c r="K1956" s="7"/>
      <c r="L1956" s="122"/>
      <c r="M1956" s="7"/>
      <c r="N1956" s="17"/>
      <c r="O1956" s="120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 ht="15.6" customHeight="1">
      <c r="A1957" s="17"/>
      <c r="B1957" s="7"/>
      <c r="C1957" s="7"/>
      <c r="D1957" s="17"/>
      <c r="E1957" s="109"/>
      <c r="F1957" s="7"/>
      <c r="G1957" s="7"/>
      <c r="H1957" s="7"/>
      <c r="I1957" s="7"/>
      <c r="J1957" s="7"/>
      <c r="K1957" s="7"/>
      <c r="L1957" s="122"/>
      <c r="M1957" s="7"/>
      <c r="N1957" s="17"/>
      <c r="O1957" s="120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ht="15.6" customHeight="1">
      <c r="A1958" s="17"/>
      <c r="B1958" s="7"/>
      <c r="C1958" s="7"/>
      <c r="D1958" s="17"/>
      <c r="E1958" s="109"/>
      <c r="F1958" s="7"/>
      <c r="G1958" s="7"/>
      <c r="H1958" s="7"/>
      <c r="I1958" s="7"/>
      <c r="J1958" s="7"/>
      <c r="K1958" s="7"/>
      <c r="L1958" s="122"/>
      <c r="M1958" s="7"/>
      <c r="N1958" s="17"/>
      <c r="O1958" s="120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ht="15.6" customHeight="1">
      <c r="A1959" s="17"/>
      <c r="B1959" s="7"/>
      <c r="C1959" s="7"/>
      <c r="D1959" s="17"/>
      <c r="E1959" s="109"/>
      <c r="F1959" s="7"/>
      <c r="G1959" s="7"/>
      <c r="H1959" s="7"/>
      <c r="I1959" s="7"/>
      <c r="J1959" s="7"/>
      <c r="K1959" s="7"/>
      <c r="L1959" s="122"/>
      <c r="M1959" s="7"/>
      <c r="N1959" s="17"/>
      <c r="O1959" s="120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ht="15.6" customHeight="1">
      <c r="A1960" s="17"/>
      <c r="B1960" s="7"/>
      <c r="C1960" s="7"/>
      <c r="D1960" s="17"/>
      <c r="E1960" s="109"/>
      <c r="F1960" s="7"/>
      <c r="G1960" s="7"/>
      <c r="H1960" s="7"/>
      <c r="I1960" s="7"/>
      <c r="J1960" s="7"/>
      <c r="K1960" s="7"/>
      <c r="L1960" s="122"/>
      <c r="M1960" s="7"/>
      <c r="N1960" s="17"/>
      <c r="O1960" s="120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 ht="15.6" customHeight="1">
      <c r="A1961" s="17"/>
      <c r="B1961" s="7"/>
      <c r="C1961" s="7"/>
      <c r="D1961" s="17"/>
      <c r="E1961" s="109"/>
      <c r="F1961" s="7"/>
      <c r="G1961" s="7"/>
      <c r="H1961" s="7"/>
      <c r="I1961" s="7"/>
      <c r="J1961" s="7"/>
      <c r="K1961" s="7"/>
      <c r="L1961" s="122"/>
      <c r="M1961" s="7"/>
      <c r="N1961" s="17"/>
      <c r="O1961" s="120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 ht="15.6" customHeight="1">
      <c r="A1962" s="17"/>
      <c r="B1962" s="7"/>
      <c r="C1962" s="7"/>
      <c r="D1962" s="17"/>
      <c r="E1962" s="109"/>
      <c r="F1962" s="7"/>
      <c r="G1962" s="7"/>
      <c r="H1962" s="7"/>
      <c r="I1962" s="7"/>
      <c r="J1962" s="7"/>
      <c r="K1962" s="7"/>
      <c r="L1962" s="122"/>
      <c r="M1962" s="7"/>
      <c r="N1962" s="17"/>
      <c r="O1962" s="120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ht="15.6" customHeight="1">
      <c r="A1963" s="17"/>
      <c r="B1963" s="7"/>
      <c r="C1963" s="7"/>
      <c r="D1963" s="17"/>
      <c r="E1963" s="109"/>
      <c r="F1963" s="7"/>
      <c r="G1963" s="7"/>
      <c r="H1963" s="7"/>
      <c r="I1963" s="7"/>
      <c r="J1963" s="7"/>
      <c r="K1963" s="7"/>
      <c r="L1963" s="122"/>
      <c r="M1963" s="7"/>
      <c r="N1963" s="17"/>
      <c r="O1963" s="120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 ht="15.6" customHeight="1">
      <c r="A1964" s="17"/>
      <c r="B1964" s="7"/>
      <c r="C1964" s="7"/>
      <c r="D1964" s="17"/>
      <c r="E1964" s="109"/>
      <c r="F1964" s="7"/>
      <c r="G1964" s="7"/>
      <c r="H1964" s="7"/>
      <c r="I1964" s="7"/>
      <c r="J1964" s="7"/>
      <c r="K1964" s="7"/>
      <c r="L1964" s="122"/>
      <c r="M1964" s="7"/>
      <c r="N1964" s="17"/>
      <c r="O1964" s="120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 ht="15.6" customHeight="1">
      <c r="A1965" s="17"/>
      <c r="B1965" s="7"/>
      <c r="C1965" s="7"/>
      <c r="D1965" s="17"/>
      <c r="E1965" s="109"/>
      <c r="F1965" s="7"/>
      <c r="G1965" s="7"/>
      <c r="H1965" s="7"/>
      <c r="I1965" s="7"/>
      <c r="J1965" s="7"/>
      <c r="K1965" s="7"/>
      <c r="L1965" s="122"/>
      <c r="M1965" s="7"/>
      <c r="N1965" s="17"/>
      <c r="O1965" s="120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 ht="15.6" customHeight="1">
      <c r="A1966" s="17"/>
      <c r="B1966" s="7"/>
      <c r="C1966" s="7"/>
      <c r="D1966" s="17"/>
      <c r="E1966" s="109"/>
      <c r="F1966" s="7"/>
      <c r="G1966" s="7"/>
      <c r="H1966" s="7"/>
      <c r="I1966" s="7"/>
      <c r="J1966" s="7"/>
      <c r="K1966" s="7"/>
      <c r="L1966" s="122"/>
      <c r="M1966" s="7"/>
      <c r="N1966" s="17"/>
      <c r="O1966" s="120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 ht="15.6" customHeight="1">
      <c r="A1967" s="17"/>
      <c r="B1967" s="7"/>
      <c r="C1967" s="7"/>
      <c r="D1967" s="17"/>
      <c r="E1967" s="109"/>
      <c r="F1967" s="7"/>
      <c r="G1967" s="7"/>
      <c r="H1967" s="7"/>
      <c r="I1967" s="7"/>
      <c r="J1967" s="7"/>
      <c r="K1967" s="7"/>
      <c r="L1967" s="122"/>
      <c r="M1967" s="7"/>
      <c r="N1967" s="17"/>
      <c r="O1967" s="120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 ht="15.6" customHeight="1">
      <c r="A1968" s="17"/>
      <c r="B1968" s="7"/>
      <c r="C1968" s="7"/>
      <c r="D1968" s="17"/>
      <c r="E1968" s="109"/>
      <c r="F1968" s="7"/>
      <c r="G1968" s="7"/>
      <c r="H1968" s="7"/>
      <c r="I1968" s="7"/>
      <c r="J1968" s="7"/>
      <c r="K1968" s="7"/>
      <c r="L1968" s="122"/>
      <c r="M1968" s="7"/>
      <c r="N1968" s="17"/>
      <c r="O1968" s="120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 ht="15.6" customHeight="1">
      <c r="A1969" s="17"/>
      <c r="B1969" s="7"/>
      <c r="C1969" s="7"/>
      <c r="D1969" s="17"/>
      <c r="E1969" s="109"/>
      <c r="F1969" s="7"/>
      <c r="G1969" s="7"/>
      <c r="H1969" s="7"/>
      <c r="I1969" s="7"/>
      <c r="J1969" s="7"/>
      <c r="K1969" s="7"/>
      <c r="L1969" s="122"/>
      <c r="M1969" s="7"/>
      <c r="N1969" s="17"/>
      <c r="O1969" s="120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 ht="15.6" customHeight="1">
      <c r="A1970" s="17"/>
      <c r="B1970" s="7"/>
      <c r="C1970" s="7"/>
      <c r="D1970" s="17"/>
      <c r="E1970" s="109"/>
      <c r="F1970" s="7"/>
      <c r="G1970" s="7"/>
      <c r="H1970" s="7"/>
      <c r="I1970" s="7"/>
      <c r="J1970" s="7"/>
      <c r="K1970" s="7"/>
      <c r="L1970" s="122"/>
      <c r="M1970" s="7"/>
      <c r="N1970" s="17"/>
      <c r="O1970" s="120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 ht="15.6" customHeight="1">
      <c r="A1971" s="17"/>
      <c r="B1971" s="7"/>
      <c r="C1971" s="7"/>
      <c r="D1971" s="17"/>
      <c r="E1971" s="109"/>
      <c r="F1971" s="7"/>
      <c r="G1971" s="7"/>
      <c r="H1971" s="7"/>
      <c r="I1971" s="7"/>
      <c r="J1971" s="7"/>
      <c r="K1971" s="7"/>
      <c r="L1971" s="122"/>
      <c r="M1971" s="7"/>
      <c r="N1971" s="17"/>
      <c r="O1971" s="120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 ht="15.6" customHeight="1">
      <c r="A1972" s="17"/>
      <c r="B1972" s="7"/>
      <c r="C1972" s="7"/>
      <c r="D1972" s="17"/>
      <c r="E1972" s="109"/>
      <c r="F1972" s="7"/>
      <c r="G1972" s="7"/>
      <c r="H1972" s="7"/>
      <c r="I1972" s="7"/>
      <c r="J1972" s="7"/>
      <c r="K1972" s="7"/>
      <c r="L1972" s="122"/>
      <c r="M1972" s="7"/>
      <c r="N1972" s="17"/>
      <c r="O1972" s="120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 ht="15.6" customHeight="1">
      <c r="A1973" s="17"/>
      <c r="B1973" s="7"/>
      <c r="C1973" s="7"/>
      <c r="D1973" s="17"/>
      <c r="E1973" s="109"/>
      <c r="F1973" s="7"/>
      <c r="G1973" s="7"/>
      <c r="H1973" s="7"/>
      <c r="I1973" s="7"/>
      <c r="J1973" s="7"/>
      <c r="K1973" s="7"/>
      <c r="L1973" s="122"/>
      <c r="M1973" s="7"/>
      <c r="N1973" s="17"/>
      <c r="O1973" s="120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 ht="15.6" customHeight="1">
      <c r="A1974" s="17"/>
      <c r="B1974" s="7"/>
      <c r="C1974" s="7"/>
      <c r="D1974" s="17"/>
      <c r="E1974" s="109"/>
      <c r="F1974" s="7"/>
      <c r="G1974" s="7"/>
      <c r="H1974" s="7"/>
      <c r="I1974" s="7"/>
      <c r="J1974" s="7"/>
      <c r="K1974" s="7"/>
      <c r="L1974" s="122"/>
      <c r="M1974" s="7"/>
      <c r="N1974" s="17"/>
      <c r="O1974" s="120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ht="15.6" customHeight="1">
      <c r="A1975" s="17"/>
      <c r="B1975" s="7"/>
      <c r="C1975" s="7"/>
      <c r="D1975" s="17"/>
      <c r="E1975" s="109"/>
      <c r="F1975" s="7"/>
      <c r="G1975" s="7"/>
      <c r="H1975" s="7"/>
      <c r="I1975" s="7"/>
      <c r="J1975" s="7"/>
      <c r="K1975" s="7"/>
      <c r="L1975" s="122"/>
      <c r="M1975" s="7"/>
      <c r="N1975" s="17"/>
      <c r="O1975" s="120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 ht="15.6" customHeight="1">
      <c r="A1976" s="17"/>
      <c r="B1976" s="7"/>
      <c r="C1976" s="7"/>
      <c r="D1976" s="17"/>
      <c r="E1976" s="109"/>
      <c r="F1976" s="7"/>
      <c r="G1976" s="7"/>
      <c r="H1976" s="7"/>
      <c r="I1976" s="7"/>
      <c r="J1976" s="7"/>
      <c r="K1976" s="7"/>
      <c r="L1976" s="122"/>
      <c r="M1976" s="7"/>
      <c r="N1976" s="17"/>
      <c r="O1976" s="120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ht="15.6" customHeight="1">
      <c r="A1977" s="17"/>
      <c r="B1977" s="7"/>
      <c r="C1977" s="7"/>
      <c r="D1977" s="17"/>
      <c r="E1977" s="109"/>
      <c r="F1977" s="7"/>
      <c r="G1977" s="7"/>
      <c r="H1977" s="7"/>
      <c r="I1977" s="7"/>
      <c r="J1977" s="7"/>
      <c r="K1977" s="7"/>
      <c r="L1977" s="122"/>
      <c r="M1977" s="7"/>
      <c r="N1977" s="17"/>
      <c r="O1977" s="120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ht="15.6" customHeight="1">
      <c r="A1978" s="17"/>
      <c r="B1978" s="7"/>
      <c r="C1978" s="7"/>
      <c r="D1978" s="17"/>
      <c r="E1978" s="109"/>
      <c r="F1978" s="7"/>
      <c r="G1978" s="7"/>
      <c r="H1978" s="7"/>
      <c r="I1978" s="7"/>
      <c r="J1978" s="7"/>
      <c r="K1978" s="7"/>
      <c r="L1978" s="122"/>
      <c r="M1978" s="7"/>
      <c r="N1978" s="17"/>
      <c r="O1978" s="120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ht="15.6" customHeight="1">
      <c r="A1979" s="17"/>
      <c r="B1979" s="7"/>
      <c r="C1979" s="7"/>
      <c r="D1979" s="17"/>
      <c r="E1979" s="109"/>
      <c r="F1979" s="7"/>
      <c r="G1979" s="7"/>
      <c r="H1979" s="7"/>
      <c r="I1979" s="7"/>
      <c r="J1979" s="7"/>
      <c r="K1979" s="7"/>
      <c r="L1979" s="122"/>
      <c r="M1979" s="7"/>
      <c r="N1979" s="17"/>
      <c r="O1979" s="120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ht="15.6" customHeight="1">
      <c r="A1980" s="17"/>
      <c r="B1980" s="7"/>
      <c r="C1980" s="7"/>
      <c r="D1980" s="17"/>
      <c r="E1980" s="109"/>
      <c r="F1980" s="7"/>
      <c r="G1980" s="7"/>
      <c r="H1980" s="7"/>
      <c r="I1980" s="7"/>
      <c r="J1980" s="7"/>
      <c r="K1980" s="7"/>
      <c r="L1980" s="122"/>
      <c r="M1980" s="7"/>
      <c r="N1980" s="17"/>
      <c r="O1980" s="120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ht="15.6" customHeight="1">
      <c r="A1981" s="17"/>
      <c r="B1981" s="7"/>
      <c r="C1981" s="7"/>
      <c r="D1981" s="17"/>
      <c r="E1981" s="109"/>
      <c r="F1981" s="7"/>
      <c r="G1981" s="7"/>
      <c r="H1981" s="7"/>
      <c r="I1981" s="7"/>
      <c r="J1981" s="7"/>
      <c r="K1981" s="7"/>
      <c r="L1981" s="122"/>
      <c r="M1981" s="7"/>
      <c r="N1981" s="17"/>
      <c r="O1981" s="120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ht="15.6" customHeight="1">
      <c r="A1982" s="17"/>
      <c r="B1982" s="7"/>
      <c r="C1982" s="7"/>
      <c r="D1982" s="17"/>
      <c r="E1982" s="109"/>
      <c r="F1982" s="7"/>
      <c r="G1982" s="7"/>
      <c r="H1982" s="7"/>
      <c r="I1982" s="7"/>
      <c r="J1982" s="7"/>
      <c r="K1982" s="7"/>
      <c r="L1982" s="122"/>
      <c r="M1982" s="7"/>
      <c r="N1982" s="17"/>
      <c r="O1982" s="120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ht="15.6" customHeight="1">
      <c r="A1983" s="17"/>
      <c r="B1983" s="7"/>
      <c r="C1983" s="7"/>
      <c r="D1983" s="17"/>
      <c r="E1983" s="109"/>
      <c r="F1983" s="7"/>
      <c r="G1983" s="7"/>
      <c r="H1983" s="7"/>
      <c r="I1983" s="7"/>
      <c r="J1983" s="7"/>
      <c r="K1983" s="7"/>
      <c r="L1983" s="122"/>
      <c r="M1983" s="7"/>
      <c r="N1983" s="17"/>
      <c r="O1983" s="120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ht="15.6" customHeight="1">
      <c r="A1984" s="17"/>
      <c r="B1984" s="7"/>
      <c r="C1984" s="7"/>
      <c r="D1984" s="17"/>
      <c r="E1984" s="109"/>
      <c r="F1984" s="7"/>
      <c r="G1984" s="7"/>
      <c r="H1984" s="7"/>
      <c r="I1984" s="7"/>
      <c r="J1984" s="7"/>
      <c r="K1984" s="7"/>
      <c r="L1984" s="122"/>
      <c r="M1984" s="7"/>
      <c r="N1984" s="17"/>
      <c r="O1984" s="120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ht="15.6" customHeight="1">
      <c r="A1985" s="17"/>
      <c r="B1985" s="7"/>
      <c r="C1985" s="7"/>
      <c r="D1985" s="17"/>
      <c r="E1985" s="109"/>
      <c r="F1985" s="7"/>
      <c r="G1985" s="7"/>
      <c r="H1985" s="7"/>
      <c r="I1985" s="7"/>
      <c r="J1985" s="7"/>
      <c r="K1985" s="7"/>
      <c r="L1985" s="122"/>
      <c r="M1985" s="7"/>
      <c r="N1985" s="17"/>
      <c r="O1985" s="120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 ht="15.6" customHeight="1">
      <c r="A1986" s="17"/>
      <c r="B1986" s="7"/>
      <c r="C1986" s="7"/>
      <c r="D1986" s="17"/>
      <c r="E1986" s="109"/>
      <c r="F1986" s="7"/>
      <c r="G1986" s="7"/>
      <c r="H1986" s="7"/>
      <c r="I1986" s="7"/>
      <c r="J1986" s="7"/>
      <c r="K1986" s="7"/>
      <c r="L1986" s="122"/>
      <c r="M1986" s="7"/>
      <c r="N1986" s="17"/>
      <c r="O1986" s="120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ht="15.6" customHeight="1">
      <c r="A1987" s="17"/>
      <c r="B1987" s="7"/>
      <c r="C1987" s="7"/>
      <c r="D1987" s="17"/>
      <c r="E1987" s="109"/>
      <c r="F1987" s="7"/>
      <c r="G1987" s="7"/>
      <c r="H1987" s="7"/>
      <c r="I1987" s="7"/>
      <c r="J1987" s="7"/>
      <c r="K1987" s="7"/>
      <c r="L1987" s="122"/>
      <c r="M1987" s="7"/>
      <c r="N1987" s="17"/>
      <c r="O1987" s="120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ht="15.6" customHeight="1">
      <c r="A1988" s="17"/>
      <c r="B1988" s="7"/>
      <c r="C1988" s="7"/>
      <c r="D1988" s="17"/>
      <c r="E1988" s="109"/>
      <c r="F1988" s="7"/>
      <c r="G1988" s="7"/>
      <c r="H1988" s="7"/>
      <c r="I1988" s="7"/>
      <c r="J1988" s="7"/>
      <c r="K1988" s="7"/>
      <c r="L1988" s="122"/>
      <c r="M1988" s="7"/>
      <c r="N1988" s="17"/>
      <c r="O1988" s="120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 ht="15.6" customHeight="1">
      <c r="A1989" s="17"/>
      <c r="B1989" s="7"/>
      <c r="C1989" s="7"/>
      <c r="D1989" s="17"/>
      <c r="E1989" s="109"/>
      <c r="F1989" s="7"/>
      <c r="G1989" s="7"/>
      <c r="H1989" s="7"/>
      <c r="I1989" s="7"/>
      <c r="J1989" s="7"/>
      <c r="K1989" s="7"/>
      <c r="L1989" s="122"/>
      <c r="M1989" s="7"/>
      <c r="N1989" s="17"/>
      <c r="O1989" s="120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 ht="15.6" customHeight="1">
      <c r="A1990" s="17"/>
      <c r="B1990" s="7"/>
      <c r="C1990" s="7"/>
      <c r="D1990" s="17"/>
      <c r="E1990" s="109"/>
      <c r="F1990" s="7"/>
      <c r="G1990" s="7"/>
      <c r="H1990" s="7"/>
      <c r="I1990" s="7"/>
      <c r="J1990" s="7"/>
      <c r="K1990" s="7"/>
      <c r="L1990" s="122"/>
      <c r="M1990" s="7"/>
      <c r="N1990" s="17"/>
      <c r="O1990" s="120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 ht="15.6" customHeight="1">
      <c r="A1991" s="17"/>
      <c r="B1991" s="7"/>
      <c r="C1991" s="7"/>
      <c r="D1991" s="17"/>
      <c r="E1991" s="109"/>
      <c r="F1991" s="7"/>
      <c r="G1991" s="7"/>
      <c r="H1991" s="7"/>
      <c r="I1991" s="7"/>
      <c r="J1991" s="7"/>
      <c r="K1991" s="7"/>
      <c r="L1991" s="122"/>
      <c r="M1991" s="7"/>
      <c r="N1991" s="17"/>
      <c r="O1991" s="120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 ht="15.6" customHeight="1">
      <c r="A1992" s="17"/>
      <c r="B1992" s="7"/>
      <c r="C1992" s="7"/>
      <c r="D1992" s="17"/>
      <c r="E1992" s="109"/>
      <c r="F1992" s="7"/>
      <c r="G1992" s="7"/>
      <c r="H1992" s="7"/>
      <c r="I1992" s="7"/>
      <c r="J1992" s="7"/>
      <c r="K1992" s="7"/>
      <c r="L1992" s="122"/>
      <c r="M1992" s="7"/>
      <c r="N1992" s="17"/>
      <c r="O1992" s="120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 ht="15.6" customHeight="1">
      <c r="A1993" s="17"/>
      <c r="B1993" s="7"/>
      <c r="C1993" s="7"/>
      <c r="D1993" s="17"/>
      <c r="E1993" s="109"/>
      <c r="F1993" s="7"/>
      <c r="G1993" s="7"/>
      <c r="H1993" s="7"/>
      <c r="I1993" s="7"/>
      <c r="J1993" s="7"/>
      <c r="K1993" s="7"/>
      <c r="L1993" s="122"/>
      <c r="M1993" s="7"/>
      <c r="N1993" s="17"/>
      <c r="O1993" s="120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 ht="15.6" customHeight="1">
      <c r="A1994" s="17"/>
      <c r="B1994" s="7"/>
      <c r="C1994" s="7"/>
      <c r="D1994" s="17"/>
      <c r="E1994" s="109"/>
      <c r="F1994" s="7"/>
      <c r="G1994" s="7"/>
      <c r="H1994" s="7"/>
      <c r="I1994" s="7"/>
      <c r="J1994" s="7"/>
      <c r="K1994" s="7"/>
      <c r="L1994" s="122"/>
      <c r="M1994" s="7"/>
      <c r="N1994" s="17"/>
      <c r="O1994" s="120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ht="15.6" customHeight="1">
      <c r="A1995" s="17"/>
      <c r="B1995" s="7"/>
      <c r="C1995" s="7"/>
      <c r="D1995" s="17"/>
      <c r="E1995" s="109"/>
      <c r="F1995" s="7"/>
      <c r="G1995" s="7"/>
      <c r="H1995" s="7"/>
      <c r="I1995" s="7"/>
      <c r="J1995" s="7"/>
      <c r="K1995" s="7"/>
      <c r="L1995" s="122"/>
      <c r="M1995" s="7"/>
      <c r="N1995" s="17"/>
      <c r="O1995" s="120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 ht="15.6" customHeight="1">
      <c r="A1996" s="17"/>
      <c r="B1996" s="7"/>
      <c r="C1996" s="7"/>
      <c r="D1996" s="17"/>
      <c r="E1996" s="109"/>
      <c r="F1996" s="7"/>
      <c r="G1996" s="7"/>
      <c r="H1996" s="7"/>
      <c r="I1996" s="7"/>
      <c r="J1996" s="7"/>
      <c r="K1996" s="7"/>
      <c r="L1996" s="122"/>
      <c r="M1996" s="7"/>
      <c r="N1996" s="17"/>
      <c r="O1996" s="120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 ht="15.6" customHeight="1">
      <c r="A1997" s="17"/>
      <c r="B1997" s="7"/>
      <c r="C1997" s="7"/>
      <c r="D1997" s="17"/>
      <c r="E1997" s="109"/>
      <c r="F1997" s="7"/>
      <c r="G1997" s="7"/>
      <c r="H1997" s="7"/>
      <c r="I1997" s="7"/>
      <c r="J1997" s="7"/>
      <c r="K1997" s="7"/>
      <c r="L1997" s="122"/>
      <c r="M1997" s="7"/>
      <c r="N1997" s="17"/>
      <c r="O1997" s="120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 ht="15.6" customHeight="1">
      <c r="A1998" s="17"/>
      <c r="B1998" s="7"/>
      <c r="C1998" s="7"/>
      <c r="D1998" s="17"/>
      <c r="E1998" s="109"/>
      <c r="F1998" s="7"/>
      <c r="G1998" s="7"/>
      <c r="H1998" s="7"/>
      <c r="I1998" s="7"/>
      <c r="J1998" s="7"/>
      <c r="K1998" s="7"/>
      <c r="L1998" s="122"/>
      <c r="M1998" s="7"/>
      <c r="N1998" s="17"/>
      <c r="O1998" s="120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 ht="15.6" customHeight="1">
      <c r="A1999" s="17"/>
      <c r="B1999" s="7"/>
      <c r="C1999" s="7"/>
      <c r="D1999" s="17"/>
      <c r="E1999" s="109"/>
      <c r="F1999" s="7"/>
      <c r="G1999" s="7"/>
      <c r="H1999" s="7"/>
      <c r="I1999" s="7"/>
      <c r="J1999" s="7"/>
      <c r="K1999" s="7"/>
      <c r="L1999" s="122"/>
      <c r="M1999" s="7"/>
      <c r="N1999" s="17"/>
      <c r="O1999" s="120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 ht="15.6" customHeight="1">
      <c r="A2000" s="17"/>
      <c r="B2000" s="7"/>
      <c r="C2000" s="7"/>
      <c r="D2000" s="17"/>
      <c r="E2000" s="109"/>
      <c r="F2000" s="7"/>
      <c r="G2000" s="7"/>
      <c r="H2000" s="7"/>
      <c r="I2000" s="7"/>
      <c r="J2000" s="7"/>
      <c r="K2000" s="7"/>
      <c r="L2000" s="122"/>
      <c r="M2000" s="7"/>
      <c r="N2000" s="17"/>
      <c r="O2000" s="120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 ht="15.6" customHeight="1">
      <c r="A2001" s="17"/>
      <c r="B2001" s="7"/>
      <c r="C2001" s="7"/>
      <c r="D2001" s="17"/>
      <c r="E2001" s="109"/>
      <c r="F2001" s="7"/>
      <c r="G2001" s="7"/>
      <c r="H2001" s="7"/>
      <c r="I2001" s="7"/>
      <c r="J2001" s="7"/>
      <c r="K2001" s="7"/>
      <c r="L2001" s="122"/>
      <c r="M2001" s="7"/>
      <c r="N2001" s="17"/>
      <c r="O2001" s="120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ht="15.6" customHeight="1">
      <c r="A2002" s="17"/>
      <c r="B2002" s="7"/>
      <c r="C2002" s="7"/>
      <c r="D2002" s="17"/>
      <c r="E2002" s="109"/>
      <c r="F2002" s="7"/>
      <c r="G2002" s="7"/>
      <c r="H2002" s="7"/>
      <c r="I2002" s="7"/>
      <c r="J2002" s="7"/>
      <c r="K2002" s="7"/>
      <c r="L2002" s="122"/>
      <c r="M2002" s="7"/>
      <c r="N2002" s="17"/>
      <c r="O2002" s="120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ht="15.6" customHeight="1">
      <c r="A2003" s="17"/>
      <c r="B2003" s="7"/>
      <c r="C2003" s="7"/>
      <c r="D2003" s="17"/>
      <c r="E2003" s="109"/>
      <c r="F2003" s="7"/>
      <c r="G2003" s="7"/>
      <c r="H2003" s="7"/>
      <c r="I2003" s="7"/>
      <c r="J2003" s="7"/>
      <c r="K2003" s="7"/>
      <c r="L2003" s="122"/>
      <c r="M2003" s="7"/>
      <c r="N2003" s="17"/>
      <c r="O2003" s="120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 ht="15.6" customHeight="1">
      <c r="A2004" s="17"/>
      <c r="B2004" s="7"/>
      <c r="C2004" s="7"/>
      <c r="D2004" s="17"/>
      <c r="E2004" s="109"/>
      <c r="F2004" s="7"/>
      <c r="G2004" s="7"/>
      <c r="H2004" s="7"/>
      <c r="I2004" s="7"/>
      <c r="J2004" s="7"/>
      <c r="K2004" s="7"/>
      <c r="L2004" s="122"/>
      <c r="M2004" s="7"/>
      <c r="N2004" s="17"/>
      <c r="O2004" s="120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ht="15.6" customHeight="1">
      <c r="A2005" s="17"/>
      <c r="B2005" s="7"/>
      <c r="C2005" s="7"/>
      <c r="D2005" s="17"/>
      <c r="E2005" s="109"/>
      <c r="F2005" s="7"/>
      <c r="G2005" s="7"/>
      <c r="H2005" s="7"/>
      <c r="I2005" s="7"/>
      <c r="J2005" s="7"/>
      <c r="K2005" s="7"/>
      <c r="L2005" s="122"/>
      <c r="M2005" s="7"/>
      <c r="N2005" s="17"/>
      <c r="O2005" s="120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ht="15.6" customHeight="1">
      <c r="A2006" s="17"/>
      <c r="B2006" s="7"/>
      <c r="C2006" s="7"/>
      <c r="D2006" s="17"/>
      <c r="E2006" s="109"/>
      <c r="F2006" s="7"/>
      <c r="G2006" s="7"/>
      <c r="H2006" s="7"/>
      <c r="I2006" s="7"/>
      <c r="J2006" s="7"/>
      <c r="K2006" s="7"/>
      <c r="L2006" s="122"/>
      <c r="M2006" s="7"/>
      <c r="N2006" s="17"/>
      <c r="O2006" s="120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ht="15.6" customHeight="1">
      <c r="A2007" s="17"/>
      <c r="B2007" s="7"/>
      <c r="C2007" s="7"/>
      <c r="D2007" s="17"/>
      <c r="E2007" s="109"/>
      <c r="F2007" s="7"/>
      <c r="G2007" s="7"/>
      <c r="H2007" s="7"/>
      <c r="I2007" s="7"/>
      <c r="J2007" s="7"/>
      <c r="K2007" s="7"/>
      <c r="L2007" s="122"/>
      <c r="M2007" s="7"/>
      <c r="N2007" s="17"/>
      <c r="O2007" s="120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 ht="15.6" customHeight="1">
      <c r="A2008" s="17"/>
      <c r="B2008" s="7"/>
      <c r="C2008" s="7"/>
      <c r="D2008" s="17"/>
      <c r="E2008" s="109"/>
      <c r="F2008" s="7"/>
      <c r="G2008" s="7"/>
      <c r="H2008" s="7"/>
      <c r="I2008" s="7"/>
      <c r="J2008" s="7"/>
      <c r="K2008" s="7"/>
      <c r="L2008" s="122"/>
      <c r="M2008" s="7"/>
      <c r="N2008" s="17"/>
      <c r="O2008" s="120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 ht="15.6" customHeight="1">
      <c r="A2009" s="17"/>
      <c r="B2009" s="7"/>
      <c r="C2009" s="7"/>
      <c r="D2009" s="17"/>
      <c r="E2009" s="109"/>
      <c r="F2009" s="7"/>
      <c r="G2009" s="7"/>
      <c r="H2009" s="7"/>
      <c r="I2009" s="7"/>
      <c r="J2009" s="7"/>
      <c r="K2009" s="7"/>
      <c r="L2009" s="122"/>
      <c r="M2009" s="7"/>
      <c r="N2009" s="17"/>
      <c r="O2009" s="120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 ht="15.6" customHeight="1">
      <c r="A2010" s="17"/>
      <c r="B2010" s="7"/>
      <c r="C2010" s="7"/>
      <c r="D2010" s="17"/>
      <c r="E2010" s="109"/>
      <c r="F2010" s="7"/>
      <c r="G2010" s="7"/>
      <c r="H2010" s="7"/>
      <c r="I2010" s="7"/>
      <c r="J2010" s="7"/>
      <c r="K2010" s="7"/>
      <c r="L2010" s="122"/>
      <c r="M2010" s="7"/>
      <c r="N2010" s="17"/>
      <c r="O2010" s="120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 ht="15.6" customHeight="1">
      <c r="A2011" s="17"/>
      <c r="B2011" s="7"/>
      <c r="C2011" s="7"/>
      <c r="D2011" s="17"/>
      <c r="E2011" s="109"/>
      <c r="F2011" s="7"/>
      <c r="G2011" s="7"/>
      <c r="H2011" s="7"/>
      <c r="I2011" s="7"/>
      <c r="J2011" s="7"/>
      <c r="K2011" s="7"/>
      <c r="L2011" s="122"/>
      <c r="M2011" s="7"/>
      <c r="N2011" s="17"/>
      <c r="O2011" s="120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ht="15.6" customHeight="1">
      <c r="A2012" s="17"/>
      <c r="B2012" s="7"/>
      <c r="C2012" s="7"/>
      <c r="D2012" s="17"/>
      <c r="E2012" s="109"/>
      <c r="F2012" s="7"/>
      <c r="G2012" s="7"/>
      <c r="H2012" s="7"/>
      <c r="I2012" s="7"/>
      <c r="J2012" s="7"/>
      <c r="K2012" s="7"/>
      <c r="L2012" s="122"/>
      <c r="M2012" s="7"/>
      <c r="N2012" s="17"/>
      <c r="O2012" s="120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 ht="15.6" customHeight="1">
      <c r="A2013" s="17"/>
      <c r="B2013" s="7"/>
      <c r="C2013" s="7"/>
      <c r="D2013" s="17"/>
      <c r="E2013" s="109"/>
      <c r="F2013" s="7"/>
      <c r="G2013" s="7"/>
      <c r="H2013" s="7"/>
      <c r="I2013" s="7"/>
      <c r="J2013" s="7"/>
      <c r="K2013" s="7"/>
      <c r="L2013" s="122"/>
      <c r="M2013" s="7"/>
      <c r="N2013" s="17"/>
      <c r="O2013" s="120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 ht="15.6" customHeight="1">
      <c r="A2014" s="17"/>
      <c r="B2014" s="7"/>
      <c r="C2014" s="7"/>
      <c r="D2014" s="17"/>
      <c r="E2014" s="109"/>
      <c r="F2014" s="7"/>
      <c r="G2014" s="7"/>
      <c r="H2014" s="7"/>
      <c r="I2014" s="7"/>
      <c r="J2014" s="7"/>
      <c r="K2014" s="7"/>
      <c r="L2014" s="122"/>
      <c r="M2014" s="7"/>
      <c r="N2014" s="17"/>
      <c r="O2014" s="120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ht="15.6" customHeight="1">
      <c r="A2015" s="17"/>
      <c r="B2015" s="7"/>
      <c r="C2015" s="7"/>
      <c r="D2015" s="17"/>
      <c r="E2015" s="109"/>
      <c r="F2015" s="7"/>
      <c r="G2015" s="7"/>
      <c r="H2015" s="7"/>
      <c r="I2015" s="7"/>
      <c r="J2015" s="7"/>
      <c r="K2015" s="7"/>
      <c r="L2015" s="122"/>
      <c r="M2015" s="7"/>
      <c r="N2015" s="17"/>
      <c r="O2015" s="120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ht="15.6" customHeight="1">
      <c r="A2016" s="17"/>
      <c r="B2016" s="7"/>
      <c r="C2016" s="7"/>
      <c r="D2016" s="17"/>
      <c r="E2016" s="109"/>
      <c r="F2016" s="7"/>
      <c r="G2016" s="7"/>
      <c r="H2016" s="7"/>
      <c r="I2016" s="7"/>
      <c r="J2016" s="7"/>
      <c r="K2016" s="7"/>
      <c r="L2016" s="122"/>
      <c r="M2016" s="7"/>
      <c r="N2016" s="17"/>
      <c r="O2016" s="120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ht="15.6" customHeight="1">
      <c r="A2017" s="17"/>
      <c r="B2017" s="7"/>
      <c r="C2017" s="7"/>
      <c r="D2017" s="17"/>
      <c r="E2017" s="109"/>
      <c r="F2017" s="7"/>
      <c r="G2017" s="7"/>
      <c r="H2017" s="7"/>
      <c r="I2017" s="7"/>
      <c r="J2017" s="7"/>
      <c r="K2017" s="7"/>
      <c r="L2017" s="122"/>
      <c r="M2017" s="7"/>
      <c r="N2017" s="17"/>
      <c r="O2017" s="120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ht="15.6" customHeight="1">
      <c r="A2018" s="17"/>
      <c r="B2018" s="7"/>
      <c r="C2018" s="7"/>
      <c r="D2018" s="17"/>
      <c r="E2018" s="109"/>
      <c r="F2018" s="7"/>
      <c r="G2018" s="7"/>
      <c r="H2018" s="7"/>
      <c r="I2018" s="7"/>
      <c r="J2018" s="7"/>
      <c r="K2018" s="7"/>
      <c r="L2018" s="122"/>
      <c r="M2018" s="7"/>
      <c r="N2018" s="17"/>
      <c r="O2018" s="120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 ht="15.6" customHeight="1">
      <c r="A2019" s="17"/>
      <c r="B2019" s="7"/>
      <c r="C2019" s="7"/>
      <c r="D2019" s="17"/>
      <c r="E2019" s="109"/>
      <c r="F2019" s="7"/>
      <c r="G2019" s="7"/>
      <c r="H2019" s="7"/>
      <c r="I2019" s="7"/>
      <c r="J2019" s="7"/>
      <c r="K2019" s="7"/>
      <c r="L2019" s="122"/>
      <c r="M2019" s="7"/>
      <c r="N2019" s="17"/>
      <c r="O2019" s="120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ht="15.6" customHeight="1">
      <c r="A2020" s="17"/>
      <c r="B2020" s="7"/>
      <c r="C2020" s="7"/>
      <c r="D2020" s="17"/>
      <c r="E2020" s="109"/>
      <c r="F2020" s="7"/>
      <c r="G2020" s="7"/>
      <c r="H2020" s="7"/>
      <c r="I2020" s="7"/>
      <c r="J2020" s="7"/>
      <c r="K2020" s="7"/>
      <c r="L2020" s="122"/>
      <c r="M2020" s="7"/>
      <c r="N2020" s="17"/>
      <c r="O2020" s="120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ht="15.6" customHeight="1">
      <c r="A2021" s="17"/>
      <c r="B2021" s="7"/>
      <c r="C2021" s="7"/>
      <c r="D2021" s="17"/>
      <c r="E2021" s="109"/>
      <c r="F2021" s="7"/>
      <c r="G2021" s="7"/>
      <c r="H2021" s="7"/>
      <c r="I2021" s="7"/>
      <c r="J2021" s="7"/>
      <c r="K2021" s="7"/>
      <c r="L2021" s="122"/>
      <c r="M2021" s="7"/>
      <c r="N2021" s="17"/>
      <c r="O2021" s="120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ht="15.6" customHeight="1">
      <c r="A2022" s="17"/>
      <c r="B2022" s="7"/>
      <c r="C2022" s="7"/>
      <c r="D2022" s="17"/>
      <c r="E2022" s="109"/>
      <c r="F2022" s="7"/>
      <c r="G2022" s="7"/>
      <c r="H2022" s="7"/>
      <c r="I2022" s="7"/>
      <c r="J2022" s="7"/>
      <c r="K2022" s="7"/>
      <c r="L2022" s="122"/>
      <c r="M2022" s="7"/>
      <c r="N2022" s="17"/>
      <c r="O2022" s="120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 ht="15.6" customHeight="1">
      <c r="A2023" s="17"/>
      <c r="B2023" s="7"/>
      <c r="C2023" s="7"/>
      <c r="D2023" s="17"/>
      <c r="E2023" s="109"/>
      <c r="F2023" s="7"/>
      <c r="G2023" s="7"/>
      <c r="H2023" s="7"/>
      <c r="I2023" s="7"/>
      <c r="J2023" s="7"/>
      <c r="K2023" s="7"/>
      <c r="L2023" s="122"/>
      <c r="M2023" s="7"/>
      <c r="N2023" s="17"/>
      <c r="O2023" s="120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ht="15.6" customHeight="1">
      <c r="A2024" s="17"/>
      <c r="B2024" s="7"/>
      <c r="C2024" s="7"/>
      <c r="D2024" s="17"/>
      <c r="E2024" s="109"/>
      <c r="F2024" s="7"/>
      <c r="G2024" s="7"/>
      <c r="H2024" s="7"/>
      <c r="I2024" s="7"/>
      <c r="J2024" s="7"/>
      <c r="K2024" s="7"/>
      <c r="L2024" s="122"/>
      <c r="M2024" s="7"/>
      <c r="N2024" s="17"/>
      <c r="O2024" s="120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ht="15.6" customHeight="1">
      <c r="A2025" s="17"/>
      <c r="B2025" s="7"/>
      <c r="C2025" s="7"/>
      <c r="D2025" s="17"/>
      <c r="E2025" s="109"/>
      <c r="F2025" s="7"/>
      <c r="G2025" s="7"/>
      <c r="H2025" s="7"/>
      <c r="I2025" s="7"/>
      <c r="J2025" s="7"/>
      <c r="K2025" s="7"/>
      <c r="L2025" s="122"/>
      <c r="M2025" s="7"/>
      <c r="N2025" s="17"/>
      <c r="O2025" s="120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ht="15.6" customHeight="1">
      <c r="A2026" s="17"/>
      <c r="B2026" s="7"/>
      <c r="C2026" s="7"/>
      <c r="D2026" s="17"/>
      <c r="E2026" s="109"/>
      <c r="F2026" s="7"/>
      <c r="G2026" s="7"/>
      <c r="H2026" s="7"/>
      <c r="I2026" s="7"/>
      <c r="J2026" s="7"/>
      <c r="K2026" s="7"/>
      <c r="L2026" s="122"/>
      <c r="M2026" s="7"/>
      <c r="N2026" s="17"/>
      <c r="O2026" s="120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ht="15.6" customHeight="1">
      <c r="A2027" s="17"/>
      <c r="B2027" s="7"/>
      <c r="C2027" s="7"/>
      <c r="D2027" s="17"/>
      <c r="E2027" s="109"/>
      <c r="F2027" s="7"/>
      <c r="G2027" s="7"/>
      <c r="H2027" s="7"/>
      <c r="I2027" s="7"/>
      <c r="J2027" s="7"/>
      <c r="K2027" s="7"/>
      <c r="L2027" s="122"/>
      <c r="M2027" s="7"/>
      <c r="N2027" s="17"/>
      <c r="O2027" s="120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 ht="15.6" customHeight="1">
      <c r="A2028" s="17"/>
      <c r="B2028" s="7"/>
      <c r="C2028" s="7"/>
      <c r="D2028" s="17"/>
      <c r="E2028" s="109"/>
      <c r="F2028" s="7"/>
      <c r="G2028" s="7"/>
      <c r="H2028" s="7"/>
      <c r="I2028" s="7"/>
      <c r="J2028" s="7"/>
      <c r="K2028" s="7"/>
      <c r="L2028" s="122"/>
      <c r="M2028" s="7"/>
      <c r="N2028" s="17"/>
      <c r="O2028" s="120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ht="15.6" customHeight="1">
      <c r="A2029" s="17"/>
      <c r="B2029" s="7"/>
      <c r="C2029" s="7"/>
      <c r="D2029" s="17"/>
      <c r="E2029" s="109"/>
      <c r="F2029" s="7"/>
      <c r="G2029" s="7"/>
      <c r="H2029" s="7"/>
      <c r="I2029" s="7"/>
      <c r="J2029" s="7"/>
      <c r="K2029" s="7"/>
      <c r="L2029" s="122"/>
      <c r="M2029" s="7"/>
      <c r="N2029" s="17"/>
      <c r="O2029" s="120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ht="15.6" customHeight="1">
      <c r="A2030" s="17"/>
      <c r="B2030" s="7"/>
      <c r="C2030" s="7"/>
      <c r="D2030" s="17"/>
      <c r="E2030" s="109"/>
      <c r="F2030" s="7"/>
      <c r="G2030" s="7"/>
      <c r="H2030" s="7"/>
      <c r="I2030" s="7"/>
      <c r="J2030" s="7"/>
      <c r="K2030" s="7"/>
      <c r="L2030" s="122"/>
      <c r="M2030" s="7"/>
      <c r="N2030" s="17"/>
      <c r="O2030" s="120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ht="15.6" customHeight="1">
      <c r="A2031" s="17"/>
      <c r="B2031" s="7"/>
      <c r="C2031" s="7"/>
      <c r="D2031" s="17"/>
      <c r="E2031" s="109"/>
      <c r="F2031" s="7"/>
      <c r="G2031" s="7"/>
      <c r="H2031" s="7"/>
      <c r="I2031" s="7"/>
      <c r="J2031" s="7"/>
      <c r="K2031" s="7"/>
      <c r="L2031" s="122"/>
      <c r="M2031" s="7"/>
      <c r="N2031" s="17"/>
      <c r="O2031" s="120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ht="15.6" customHeight="1">
      <c r="A2032" s="17"/>
      <c r="B2032" s="7"/>
      <c r="C2032" s="7"/>
      <c r="D2032" s="17"/>
      <c r="E2032" s="109"/>
      <c r="F2032" s="7"/>
      <c r="G2032" s="7"/>
      <c r="H2032" s="7"/>
      <c r="I2032" s="7"/>
      <c r="J2032" s="7"/>
      <c r="K2032" s="7"/>
      <c r="L2032" s="122"/>
      <c r="M2032" s="7"/>
      <c r="N2032" s="17"/>
      <c r="O2032" s="120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ht="15.6" customHeight="1">
      <c r="A2033" s="17"/>
      <c r="B2033" s="7"/>
      <c r="C2033" s="7"/>
      <c r="D2033" s="17"/>
      <c r="E2033" s="109"/>
      <c r="F2033" s="7"/>
      <c r="G2033" s="7"/>
      <c r="H2033" s="7"/>
      <c r="I2033" s="7"/>
      <c r="J2033" s="7"/>
      <c r="K2033" s="7"/>
      <c r="L2033" s="122"/>
      <c r="M2033" s="7"/>
      <c r="N2033" s="17"/>
      <c r="O2033" s="120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ht="15.6" customHeight="1">
      <c r="A2034" s="17"/>
      <c r="B2034" s="7"/>
      <c r="C2034" s="7"/>
      <c r="D2034" s="17"/>
      <c r="E2034" s="109"/>
      <c r="F2034" s="7"/>
      <c r="G2034" s="7"/>
      <c r="H2034" s="7"/>
      <c r="I2034" s="7"/>
      <c r="J2034" s="7"/>
      <c r="K2034" s="7"/>
      <c r="L2034" s="122"/>
      <c r="M2034" s="7"/>
      <c r="N2034" s="17"/>
      <c r="O2034" s="120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 ht="15.6" customHeight="1">
      <c r="A2035" s="17"/>
      <c r="B2035" s="7"/>
      <c r="C2035" s="7"/>
      <c r="D2035" s="17"/>
      <c r="E2035" s="109"/>
      <c r="F2035" s="7"/>
      <c r="G2035" s="7"/>
      <c r="H2035" s="7"/>
      <c r="I2035" s="7"/>
      <c r="J2035" s="7"/>
      <c r="K2035" s="7"/>
      <c r="L2035" s="122"/>
      <c r="M2035" s="7"/>
      <c r="N2035" s="17"/>
      <c r="O2035" s="120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ht="15.6" customHeight="1">
      <c r="A2036" s="17"/>
      <c r="B2036" s="7"/>
      <c r="C2036" s="7"/>
      <c r="D2036" s="17"/>
      <c r="E2036" s="109"/>
      <c r="F2036" s="7"/>
      <c r="G2036" s="7"/>
      <c r="H2036" s="7"/>
      <c r="I2036" s="7"/>
      <c r="J2036" s="7"/>
      <c r="K2036" s="7"/>
      <c r="L2036" s="122"/>
      <c r="M2036" s="7"/>
      <c r="N2036" s="17"/>
      <c r="O2036" s="120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 ht="15.6" customHeight="1">
      <c r="A2037" s="17"/>
      <c r="B2037" s="7"/>
      <c r="C2037" s="7"/>
      <c r="D2037" s="17"/>
      <c r="E2037" s="109"/>
      <c r="F2037" s="7"/>
      <c r="G2037" s="7"/>
      <c r="H2037" s="7"/>
      <c r="I2037" s="7"/>
      <c r="J2037" s="7"/>
      <c r="K2037" s="7"/>
      <c r="L2037" s="122"/>
      <c r="M2037" s="7"/>
      <c r="N2037" s="17"/>
      <c r="O2037" s="120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 ht="15.6" customHeight="1">
      <c r="A2038" s="17"/>
      <c r="B2038" s="7"/>
      <c r="C2038" s="7"/>
      <c r="D2038" s="17"/>
      <c r="E2038" s="109"/>
      <c r="F2038" s="7"/>
      <c r="G2038" s="7"/>
      <c r="H2038" s="7"/>
      <c r="I2038" s="7"/>
      <c r="J2038" s="7"/>
      <c r="K2038" s="7"/>
      <c r="L2038" s="122"/>
      <c r="M2038" s="7"/>
      <c r="N2038" s="17"/>
      <c r="O2038" s="120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ht="15.6" customHeight="1">
      <c r="A2039" s="17"/>
      <c r="B2039" s="7"/>
      <c r="C2039" s="7"/>
      <c r="D2039" s="17"/>
      <c r="E2039" s="109"/>
      <c r="F2039" s="7"/>
      <c r="G2039" s="7"/>
      <c r="H2039" s="7"/>
      <c r="I2039" s="7"/>
      <c r="J2039" s="7"/>
      <c r="K2039" s="7"/>
      <c r="L2039" s="122"/>
      <c r="M2039" s="7"/>
      <c r="N2039" s="17"/>
      <c r="O2039" s="120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 ht="15.6" customHeight="1">
      <c r="A2040" s="17"/>
      <c r="B2040" s="7"/>
      <c r="C2040" s="7"/>
      <c r="D2040" s="17"/>
      <c r="E2040" s="109"/>
      <c r="F2040" s="7"/>
      <c r="G2040" s="7"/>
      <c r="H2040" s="7"/>
      <c r="I2040" s="7"/>
      <c r="J2040" s="7"/>
      <c r="K2040" s="7"/>
      <c r="L2040" s="122"/>
      <c r="M2040" s="7"/>
      <c r="N2040" s="17"/>
      <c r="O2040" s="120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 ht="15.6" customHeight="1">
      <c r="A2041" s="17"/>
      <c r="B2041" s="7"/>
      <c r="C2041" s="7"/>
      <c r="D2041" s="17"/>
      <c r="E2041" s="109"/>
      <c r="F2041" s="7"/>
      <c r="G2041" s="7"/>
      <c r="H2041" s="7"/>
      <c r="I2041" s="7"/>
      <c r="J2041" s="7"/>
      <c r="K2041" s="7"/>
      <c r="L2041" s="122"/>
      <c r="M2041" s="7"/>
      <c r="N2041" s="17"/>
      <c r="O2041" s="120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ht="15.6" customHeight="1">
      <c r="A2042" s="17"/>
      <c r="B2042" s="7"/>
      <c r="C2042" s="7"/>
      <c r="D2042" s="17"/>
      <c r="E2042" s="109"/>
      <c r="F2042" s="7"/>
      <c r="G2042" s="7"/>
      <c r="H2042" s="7"/>
      <c r="I2042" s="7"/>
      <c r="J2042" s="7"/>
      <c r="K2042" s="7"/>
      <c r="L2042" s="122"/>
      <c r="M2042" s="7"/>
      <c r="N2042" s="17"/>
      <c r="O2042" s="120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 ht="15.6" customHeight="1">
      <c r="A2043" s="17"/>
      <c r="B2043" s="7"/>
      <c r="C2043" s="7"/>
      <c r="D2043" s="17"/>
      <c r="E2043" s="109"/>
      <c r="F2043" s="7"/>
      <c r="G2043" s="7"/>
      <c r="H2043" s="7"/>
      <c r="I2043" s="7"/>
      <c r="J2043" s="7"/>
      <c r="K2043" s="7"/>
      <c r="L2043" s="122"/>
      <c r="M2043" s="7"/>
      <c r="N2043" s="17"/>
      <c r="O2043" s="120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 ht="15.6" customHeight="1">
      <c r="A2044" s="17"/>
      <c r="B2044" s="7"/>
      <c r="C2044" s="7"/>
      <c r="D2044" s="17"/>
      <c r="E2044" s="109"/>
      <c r="F2044" s="7"/>
      <c r="G2044" s="7"/>
      <c r="H2044" s="7"/>
      <c r="I2044" s="7"/>
      <c r="J2044" s="7"/>
      <c r="K2044" s="7"/>
      <c r="L2044" s="122"/>
      <c r="M2044" s="7"/>
      <c r="N2044" s="17"/>
      <c r="O2044" s="120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 ht="15.6" customHeight="1">
      <c r="A2045" s="17"/>
      <c r="B2045" s="7"/>
      <c r="C2045" s="7"/>
      <c r="D2045" s="17"/>
      <c r="E2045" s="109"/>
      <c r="F2045" s="7"/>
      <c r="G2045" s="7"/>
      <c r="H2045" s="7"/>
      <c r="I2045" s="7"/>
      <c r="J2045" s="7"/>
      <c r="K2045" s="7"/>
      <c r="L2045" s="122"/>
      <c r="M2045" s="7"/>
      <c r="N2045" s="17"/>
      <c r="O2045" s="120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ht="15.6" customHeight="1">
      <c r="A2046" s="17"/>
      <c r="B2046" s="7"/>
      <c r="C2046" s="7"/>
      <c r="D2046" s="17"/>
      <c r="E2046" s="109"/>
      <c r="F2046" s="7"/>
      <c r="G2046" s="7"/>
      <c r="H2046" s="7"/>
      <c r="I2046" s="7"/>
      <c r="J2046" s="7"/>
      <c r="K2046" s="7"/>
      <c r="L2046" s="122"/>
      <c r="M2046" s="7"/>
      <c r="N2046" s="17"/>
      <c r="O2046" s="120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 ht="15.6" customHeight="1">
      <c r="A2047" s="17"/>
      <c r="B2047" s="7"/>
      <c r="C2047" s="7"/>
      <c r="D2047" s="17"/>
      <c r="E2047" s="109"/>
      <c r="F2047" s="7"/>
      <c r="G2047" s="7"/>
      <c r="H2047" s="7"/>
      <c r="I2047" s="7"/>
      <c r="J2047" s="7"/>
      <c r="K2047" s="7"/>
      <c r="L2047" s="122"/>
      <c r="M2047" s="7"/>
      <c r="N2047" s="17"/>
      <c r="O2047" s="120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 ht="15.6" customHeight="1">
      <c r="A2048" s="17"/>
      <c r="B2048" s="7"/>
      <c r="C2048" s="7"/>
      <c r="D2048" s="17"/>
      <c r="E2048" s="109"/>
      <c r="F2048" s="7"/>
      <c r="G2048" s="7"/>
      <c r="H2048" s="7"/>
      <c r="I2048" s="7"/>
      <c r="J2048" s="7"/>
      <c r="K2048" s="7"/>
      <c r="L2048" s="122"/>
      <c r="M2048" s="7"/>
      <c r="N2048" s="17"/>
      <c r="O2048" s="120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 ht="15.6" customHeight="1">
      <c r="A2049" s="17"/>
      <c r="B2049" s="7"/>
      <c r="C2049" s="7"/>
      <c r="D2049" s="17"/>
      <c r="E2049" s="109"/>
      <c r="F2049" s="7"/>
      <c r="G2049" s="7"/>
      <c r="H2049" s="7"/>
      <c r="I2049" s="7"/>
      <c r="J2049" s="7"/>
      <c r="K2049" s="7"/>
      <c r="L2049" s="122"/>
      <c r="M2049" s="7"/>
      <c r="N2049" s="17"/>
      <c r="O2049" s="120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 ht="15.6" customHeight="1">
      <c r="A2050" s="17"/>
      <c r="B2050" s="7"/>
      <c r="C2050" s="7"/>
      <c r="D2050" s="17"/>
      <c r="E2050" s="109"/>
      <c r="F2050" s="7"/>
      <c r="G2050" s="7"/>
      <c r="H2050" s="7"/>
      <c r="I2050" s="7"/>
      <c r="J2050" s="7"/>
      <c r="K2050" s="7"/>
      <c r="L2050" s="122"/>
      <c r="M2050" s="7"/>
      <c r="N2050" s="17"/>
      <c r="O2050" s="120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 ht="15.6" customHeight="1">
      <c r="A2051" s="17"/>
      <c r="B2051" s="7"/>
      <c r="C2051" s="7"/>
      <c r="D2051" s="17"/>
      <c r="E2051" s="109"/>
      <c r="F2051" s="7"/>
      <c r="G2051" s="7"/>
      <c r="H2051" s="7"/>
      <c r="I2051" s="7"/>
      <c r="J2051" s="7"/>
      <c r="K2051" s="7"/>
      <c r="L2051" s="122"/>
      <c r="M2051" s="7"/>
      <c r="N2051" s="17"/>
      <c r="O2051" s="120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 ht="15.6" customHeight="1">
      <c r="A2052" s="17"/>
      <c r="B2052" s="7"/>
      <c r="C2052" s="7"/>
      <c r="D2052" s="17"/>
      <c r="E2052" s="109"/>
      <c r="F2052" s="7"/>
      <c r="G2052" s="7"/>
      <c r="H2052" s="7"/>
      <c r="I2052" s="7"/>
      <c r="J2052" s="7"/>
      <c r="K2052" s="7"/>
      <c r="L2052" s="122"/>
      <c r="M2052" s="7"/>
      <c r="N2052" s="17"/>
      <c r="O2052" s="120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ht="15.6" customHeight="1">
      <c r="A2053" s="17"/>
      <c r="B2053" s="7"/>
      <c r="C2053" s="7"/>
      <c r="D2053" s="17"/>
      <c r="E2053" s="109"/>
      <c r="F2053" s="7"/>
      <c r="G2053" s="7"/>
      <c r="H2053" s="7"/>
      <c r="I2053" s="7"/>
      <c r="J2053" s="7"/>
      <c r="K2053" s="7"/>
      <c r="L2053" s="122"/>
      <c r="M2053" s="7"/>
      <c r="N2053" s="17"/>
      <c r="O2053" s="120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ht="15.6" customHeight="1">
      <c r="A2054" s="17"/>
      <c r="B2054" s="7"/>
      <c r="C2054" s="7"/>
      <c r="D2054" s="17"/>
      <c r="E2054" s="109"/>
      <c r="F2054" s="7"/>
      <c r="G2054" s="7"/>
      <c r="H2054" s="7"/>
      <c r="I2054" s="7"/>
      <c r="J2054" s="7"/>
      <c r="K2054" s="7"/>
      <c r="L2054" s="122"/>
      <c r="M2054" s="7"/>
      <c r="N2054" s="17"/>
      <c r="O2054" s="120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 ht="15.6" customHeight="1">
      <c r="A2055" s="17"/>
      <c r="B2055" s="7"/>
      <c r="C2055" s="7"/>
      <c r="D2055" s="17"/>
      <c r="E2055" s="109"/>
      <c r="F2055" s="7"/>
      <c r="G2055" s="7"/>
      <c r="H2055" s="7"/>
      <c r="I2055" s="7"/>
      <c r="J2055" s="7"/>
      <c r="K2055" s="7"/>
      <c r="L2055" s="122"/>
      <c r="M2055" s="7"/>
      <c r="N2055" s="17"/>
      <c r="O2055" s="120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ht="15.6" customHeight="1">
      <c r="A2056" s="17"/>
      <c r="B2056" s="7"/>
      <c r="C2056" s="7"/>
      <c r="D2056" s="17"/>
      <c r="E2056" s="109"/>
      <c r="F2056" s="7"/>
      <c r="G2056" s="7"/>
      <c r="H2056" s="7"/>
      <c r="I2056" s="7"/>
      <c r="J2056" s="7"/>
      <c r="K2056" s="7"/>
      <c r="L2056" s="122"/>
      <c r="M2056" s="7"/>
      <c r="N2056" s="17"/>
      <c r="O2056" s="120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ht="15.6" customHeight="1">
      <c r="A2057" s="17"/>
      <c r="B2057" s="7"/>
      <c r="C2057" s="7"/>
      <c r="D2057" s="17"/>
      <c r="E2057" s="109"/>
      <c r="F2057" s="7"/>
      <c r="G2057" s="7"/>
      <c r="H2057" s="7"/>
      <c r="I2057" s="7"/>
      <c r="J2057" s="7"/>
      <c r="K2057" s="7"/>
      <c r="L2057" s="122"/>
      <c r="M2057" s="7"/>
      <c r="N2057" s="17"/>
      <c r="O2057" s="120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ht="15.6" customHeight="1">
      <c r="A2058" s="17"/>
      <c r="B2058" s="7"/>
      <c r="C2058" s="7"/>
      <c r="D2058" s="17"/>
      <c r="E2058" s="109"/>
      <c r="F2058" s="7"/>
      <c r="G2058" s="7"/>
      <c r="H2058" s="7"/>
      <c r="I2058" s="7"/>
      <c r="J2058" s="7"/>
      <c r="K2058" s="7"/>
      <c r="L2058" s="122"/>
      <c r="M2058" s="7"/>
      <c r="N2058" s="17"/>
      <c r="O2058" s="120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ht="15.6" customHeight="1">
      <c r="A2059" s="17"/>
      <c r="B2059" s="7"/>
      <c r="C2059" s="7"/>
      <c r="D2059" s="17"/>
      <c r="E2059" s="109"/>
      <c r="F2059" s="7"/>
      <c r="G2059" s="7"/>
      <c r="H2059" s="7"/>
      <c r="I2059" s="7"/>
      <c r="J2059" s="7"/>
      <c r="K2059" s="7"/>
      <c r="L2059" s="122"/>
      <c r="M2059" s="7"/>
      <c r="N2059" s="17"/>
      <c r="O2059" s="120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 ht="15.6" customHeight="1">
      <c r="A2060" s="17"/>
      <c r="B2060" s="7"/>
      <c r="C2060" s="7"/>
      <c r="D2060" s="17"/>
      <c r="E2060" s="109"/>
      <c r="F2060" s="7"/>
      <c r="G2060" s="7"/>
      <c r="H2060" s="7"/>
      <c r="I2060" s="7"/>
      <c r="J2060" s="7"/>
      <c r="K2060" s="7"/>
      <c r="L2060" s="122"/>
      <c r="M2060" s="7"/>
      <c r="N2060" s="17"/>
      <c r="O2060" s="120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 ht="15.6" customHeight="1">
      <c r="A2061" s="17"/>
      <c r="B2061" s="7"/>
      <c r="C2061" s="7"/>
      <c r="D2061" s="17"/>
      <c r="E2061" s="109"/>
      <c r="F2061" s="7"/>
      <c r="G2061" s="7"/>
      <c r="H2061" s="7"/>
      <c r="I2061" s="7"/>
      <c r="J2061" s="7"/>
      <c r="K2061" s="7"/>
      <c r="L2061" s="122"/>
      <c r="M2061" s="7"/>
      <c r="N2061" s="17"/>
      <c r="O2061" s="120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ht="15.6" customHeight="1">
      <c r="A2062" s="17"/>
      <c r="B2062" s="7"/>
      <c r="C2062" s="7"/>
      <c r="D2062" s="17"/>
      <c r="E2062" s="109"/>
      <c r="F2062" s="7"/>
      <c r="G2062" s="7"/>
      <c r="H2062" s="7"/>
      <c r="I2062" s="7"/>
      <c r="J2062" s="7"/>
      <c r="K2062" s="7"/>
      <c r="L2062" s="122"/>
      <c r="M2062" s="7"/>
      <c r="N2062" s="17"/>
      <c r="O2062" s="120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 ht="15.6" customHeight="1">
      <c r="A2063" s="17"/>
      <c r="B2063" s="7"/>
      <c r="C2063" s="7"/>
      <c r="D2063" s="17"/>
      <c r="E2063" s="109"/>
      <c r="F2063" s="7"/>
      <c r="G2063" s="7"/>
      <c r="H2063" s="7"/>
      <c r="I2063" s="7"/>
      <c r="J2063" s="7"/>
      <c r="K2063" s="7"/>
      <c r="L2063" s="122"/>
      <c r="M2063" s="7"/>
      <c r="N2063" s="17"/>
      <c r="O2063" s="120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 ht="15.6" customHeight="1">
      <c r="A2064" s="17"/>
      <c r="B2064" s="7"/>
      <c r="C2064" s="7"/>
      <c r="D2064" s="17"/>
      <c r="E2064" s="109"/>
      <c r="F2064" s="7"/>
      <c r="G2064" s="7"/>
      <c r="H2064" s="7"/>
      <c r="I2064" s="7"/>
      <c r="J2064" s="7"/>
      <c r="K2064" s="7"/>
      <c r="L2064" s="122"/>
      <c r="M2064" s="7"/>
      <c r="N2064" s="17"/>
      <c r="O2064" s="120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ht="15.6" customHeight="1">
      <c r="A2065" s="17"/>
      <c r="B2065" s="7"/>
      <c r="C2065" s="7"/>
      <c r="D2065" s="17"/>
      <c r="E2065" s="109"/>
      <c r="F2065" s="7"/>
      <c r="G2065" s="7"/>
      <c r="H2065" s="7"/>
      <c r="I2065" s="7"/>
      <c r="J2065" s="7"/>
      <c r="K2065" s="7"/>
      <c r="L2065" s="122"/>
      <c r="M2065" s="7"/>
      <c r="N2065" s="17"/>
      <c r="O2065" s="120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ht="15.6" customHeight="1">
      <c r="A2066" s="17"/>
      <c r="B2066" s="7"/>
      <c r="C2066" s="7"/>
      <c r="D2066" s="17"/>
      <c r="E2066" s="109"/>
      <c r="F2066" s="7"/>
      <c r="G2066" s="7"/>
      <c r="H2066" s="7"/>
      <c r="I2066" s="7"/>
      <c r="J2066" s="7"/>
      <c r="K2066" s="7"/>
      <c r="L2066" s="122"/>
      <c r="M2066" s="7"/>
      <c r="N2066" s="17"/>
      <c r="O2066" s="120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 ht="15.6" customHeight="1">
      <c r="A2067" s="17"/>
      <c r="B2067" s="7"/>
      <c r="C2067" s="7"/>
      <c r="D2067" s="17"/>
      <c r="E2067" s="109"/>
      <c r="F2067" s="7"/>
      <c r="G2067" s="7"/>
      <c r="H2067" s="7"/>
      <c r="I2067" s="7"/>
      <c r="J2067" s="7"/>
      <c r="K2067" s="7"/>
      <c r="L2067" s="122"/>
      <c r="M2067" s="7"/>
      <c r="N2067" s="17"/>
      <c r="O2067" s="120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 ht="15.6" customHeight="1">
      <c r="A2068" s="17"/>
      <c r="B2068" s="7"/>
      <c r="C2068" s="7"/>
      <c r="D2068" s="17"/>
      <c r="E2068" s="109"/>
      <c r="F2068" s="7"/>
      <c r="G2068" s="7"/>
      <c r="H2068" s="7"/>
      <c r="I2068" s="7"/>
      <c r="J2068" s="7"/>
      <c r="K2068" s="7"/>
      <c r="L2068" s="122"/>
      <c r="M2068" s="7"/>
      <c r="N2068" s="17"/>
      <c r="O2068" s="120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ht="15.6" customHeight="1">
      <c r="A2069" s="17"/>
      <c r="B2069" s="7"/>
      <c r="C2069" s="7"/>
      <c r="D2069" s="17"/>
      <c r="E2069" s="109"/>
      <c r="F2069" s="7"/>
      <c r="G2069" s="7"/>
      <c r="H2069" s="7"/>
      <c r="I2069" s="7"/>
      <c r="J2069" s="7"/>
      <c r="K2069" s="7"/>
      <c r="L2069" s="122"/>
      <c r="M2069" s="7"/>
      <c r="N2069" s="17"/>
      <c r="O2069" s="120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 ht="15.6" customHeight="1">
      <c r="A2070" s="17"/>
      <c r="B2070" s="7"/>
      <c r="C2070" s="7"/>
      <c r="D2070" s="17"/>
      <c r="E2070" s="109"/>
      <c r="F2070" s="7"/>
      <c r="G2070" s="7"/>
      <c r="H2070" s="7"/>
      <c r="I2070" s="7"/>
      <c r="J2070" s="7"/>
      <c r="K2070" s="7"/>
      <c r="L2070" s="122"/>
      <c r="M2070" s="7"/>
      <c r="N2070" s="17"/>
      <c r="O2070" s="120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 ht="15.6" customHeight="1">
      <c r="A2071" s="17"/>
      <c r="B2071" s="7"/>
      <c r="C2071" s="7"/>
      <c r="D2071" s="17"/>
      <c r="E2071" s="109"/>
      <c r="F2071" s="7"/>
      <c r="G2071" s="7"/>
      <c r="H2071" s="7"/>
      <c r="I2071" s="7"/>
      <c r="J2071" s="7"/>
      <c r="K2071" s="7"/>
      <c r="L2071" s="122"/>
      <c r="M2071" s="7"/>
      <c r="N2071" s="17"/>
      <c r="O2071" s="120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ht="15.6" customHeight="1">
      <c r="A2072" s="17"/>
      <c r="B2072" s="7"/>
      <c r="C2072" s="7"/>
      <c r="D2072" s="17"/>
      <c r="E2072" s="109"/>
      <c r="F2072" s="7"/>
      <c r="G2072" s="7"/>
      <c r="H2072" s="7"/>
      <c r="I2072" s="7"/>
      <c r="J2072" s="7"/>
      <c r="K2072" s="7"/>
      <c r="L2072" s="122"/>
      <c r="M2072" s="7"/>
      <c r="N2072" s="17"/>
      <c r="O2072" s="120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 ht="15.6" customHeight="1">
      <c r="A2073" s="17"/>
      <c r="B2073" s="7"/>
      <c r="C2073" s="7"/>
      <c r="D2073" s="17"/>
      <c r="E2073" s="109"/>
      <c r="F2073" s="7"/>
      <c r="G2073" s="7"/>
      <c r="H2073" s="7"/>
      <c r="I2073" s="7"/>
      <c r="J2073" s="7"/>
      <c r="K2073" s="7"/>
      <c r="L2073" s="122"/>
      <c r="M2073" s="7"/>
      <c r="N2073" s="17"/>
      <c r="O2073" s="120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 ht="15.6" customHeight="1">
      <c r="A2074" s="17"/>
      <c r="B2074" s="7"/>
      <c r="C2074" s="7"/>
      <c r="D2074" s="17"/>
      <c r="E2074" s="109"/>
      <c r="F2074" s="7"/>
      <c r="G2074" s="7"/>
      <c r="H2074" s="7"/>
      <c r="I2074" s="7"/>
      <c r="J2074" s="7"/>
      <c r="K2074" s="7"/>
      <c r="L2074" s="122"/>
      <c r="M2074" s="7"/>
      <c r="N2074" s="17"/>
      <c r="O2074" s="120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ht="15.6" customHeight="1">
      <c r="A2075" s="17"/>
      <c r="B2075" s="7"/>
      <c r="C2075" s="7"/>
      <c r="D2075" s="17"/>
      <c r="E2075" s="109"/>
      <c r="F2075" s="7"/>
      <c r="G2075" s="7"/>
      <c r="H2075" s="7"/>
      <c r="I2075" s="7"/>
      <c r="J2075" s="7"/>
      <c r="K2075" s="7"/>
      <c r="L2075" s="122"/>
      <c r="M2075" s="7"/>
      <c r="N2075" s="17"/>
      <c r="O2075" s="120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 ht="15.6" customHeight="1">
      <c r="A2076" s="17"/>
      <c r="B2076" s="7"/>
      <c r="C2076" s="7"/>
      <c r="D2076" s="17"/>
      <c r="E2076" s="109"/>
      <c r="F2076" s="7"/>
      <c r="G2076" s="7"/>
      <c r="H2076" s="7"/>
      <c r="I2076" s="7"/>
      <c r="J2076" s="7"/>
      <c r="K2076" s="7"/>
      <c r="L2076" s="122"/>
      <c r="M2076" s="7"/>
      <c r="N2076" s="17"/>
      <c r="O2076" s="120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ht="15.6" customHeight="1">
      <c r="A2077" s="17"/>
      <c r="B2077" s="7"/>
      <c r="C2077" s="7"/>
      <c r="D2077" s="17"/>
      <c r="E2077" s="109"/>
      <c r="F2077" s="7"/>
      <c r="G2077" s="7"/>
      <c r="H2077" s="7"/>
      <c r="I2077" s="7"/>
      <c r="J2077" s="7"/>
      <c r="K2077" s="7"/>
      <c r="L2077" s="122"/>
      <c r="M2077" s="7"/>
      <c r="N2077" s="17"/>
      <c r="O2077" s="120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 ht="15.6" customHeight="1">
      <c r="A2078" s="17"/>
      <c r="B2078" s="7"/>
      <c r="C2078" s="7"/>
      <c r="D2078" s="17"/>
      <c r="E2078" s="109"/>
      <c r="F2078" s="7"/>
      <c r="G2078" s="7"/>
      <c r="H2078" s="7"/>
      <c r="I2078" s="7"/>
      <c r="J2078" s="7"/>
      <c r="K2078" s="7"/>
      <c r="L2078" s="122"/>
      <c r="M2078" s="7"/>
      <c r="N2078" s="17"/>
      <c r="O2078" s="120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ht="15.6" customHeight="1">
      <c r="A2079" s="17"/>
      <c r="B2079" s="7"/>
      <c r="C2079" s="7"/>
      <c r="D2079" s="17"/>
      <c r="E2079" s="109"/>
      <c r="F2079" s="7"/>
      <c r="G2079" s="7"/>
      <c r="H2079" s="7"/>
      <c r="I2079" s="7"/>
      <c r="J2079" s="7"/>
      <c r="K2079" s="7"/>
      <c r="L2079" s="122"/>
      <c r="M2079" s="7"/>
      <c r="N2079" s="17"/>
      <c r="O2079" s="120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 ht="15.6" customHeight="1">
      <c r="A2080" s="17"/>
      <c r="B2080" s="7"/>
      <c r="C2080" s="7"/>
      <c r="D2080" s="17"/>
      <c r="E2080" s="109"/>
      <c r="F2080" s="7"/>
      <c r="G2080" s="7"/>
      <c r="H2080" s="7"/>
      <c r="I2080" s="7"/>
      <c r="J2080" s="7"/>
      <c r="K2080" s="7"/>
      <c r="L2080" s="122"/>
      <c r="M2080" s="7"/>
      <c r="N2080" s="17"/>
      <c r="O2080" s="120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 ht="15.6" customHeight="1">
      <c r="A2081" s="17"/>
      <c r="B2081" s="7"/>
      <c r="C2081" s="7"/>
      <c r="D2081" s="17"/>
      <c r="E2081" s="109"/>
      <c r="F2081" s="7"/>
      <c r="G2081" s="7"/>
      <c r="H2081" s="7"/>
      <c r="I2081" s="7"/>
      <c r="J2081" s="7"/>
      <c r="K2081" s="7"/>
      <c r="L2081" s="122"/>
      <c r="M2081" s="7"/>
      <c r="N2081" s="17"/>
      <c r="O2081" s="120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 ht="15.6" customHeight="1">
      <c r="A2082" s="17"/>
      <c r="B2082" s="7"/>
      <c r="C2082" s="7"/>
      <c r="D2082" s="17"/>
      <c r="E2082" s="109"/>
      <c r="F2082" s="7"/>
      <c r="G2082" s="7"/>
      <c r="H2082" s="7"/>
      <c r="I2082" s="7"/>
      <c r="J2082" s="7"/>
      <c r="K2082" s="7"/>
      <c r="L2082" s="122"/>
      <c r="M2082" s="7"/>
      <c r="N2082" s="17"/>
      <c r="O2082" s="120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 ht="15.6" customHeight="1">
      <c r="A2083" s="17"/>
      <c r="B2083" s="7"/>
      <c r="C2083" s="7"/>
      <c r="D2083" s="17"/>
      <c r="E2083" s="109"/>
      <c r="F2083" s="7"/>
      <c r="G2083" s="7"/>
      <c r="H2083" s="7"/>
      <c r="I2083" s="7"/>
      <c r="J2083" s="7"/>
      <c r="K2083" s="7"/>
      <c r="L2083" s="122"/>
      <c r="M2083" s="7"/>
      <c r="N2083" s="17"/>
      <c r="O2083" s="120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 ht="15.6" customHeight="1">
      <c r="A2084" s="17"/>
      <c r="B2084" s="7"/>
      <c r="C2084" s="7"/>
      <c r="D2084" s="17"/>
      <c r="E2084" s="109"/>
      <c r="F2084" s="7"/>
      <c r="G2084" s="7"/>
      <c r="H2084" s="7"/>
      <c r="I2084" s="7"/>
      <c r="J2084" s="7"/>
      <c r="K2084" s="7"/>
      <c r="L2084" s="122"/>
      <c r="M2084" s="7"/>
      <c r="N2084" s="17"/>
      <c r="O2084" s="120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 ht="15.6" customHeight="1">
      <c r="A2085" s="17"/>
      <c r="B2085" s="7"/>
      <c r="C2085" s="7"/>
      <c r="D2085" s="17"/>
      <c r="E2085" s="109"/>
      <c r="F2085" s="7"/>
      <c r="G2085" s="7"/>
      <c r="H2085" s="7"/>
      <c r="I2085" s="7"/>
      <c r="J2085" s="7"/>
      <c r="K2085" s="7"/>
      <c r="L2085" s="122"/>
      <c r="M2085" s="7"/>
      <c r="N2085" s="17"/>
      <c r="O2085" s="120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 ht="15.6" customHeight="1">
      <c r="A2086" s="17"/>
      <c r="B2086" s="7"/>
      <c r="C2086" s="7"/>
      <c r="D2086" s="17"/>
      <c r="E2086" s="109"/>
      <c r="F2086" s="7"/>
      <c r="G2086" s="7"/>
      <c r="H2086" s="7"/>
      <c r="I2086" s="7"/>
      <c r="J2086" s="7"/>
      <c r="K2086" s="7"/>
      <c r="L2086" s="122"/>
      <c r="M2086" s="7"/>
      <c r="N2086" s="17"/>
      <c r="O2086" s="120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 ht="15.6" customHeight="1">
      <c r="A2087" s="17"/>
      <c r="B2087" s="7"/>
      <c r="C2087" s="7"/>
      <c r="D2087" s="17"/>
      <c r="E2087" s="109"/>
      <c r="F2087" s="7"/>
      <c r="G2087" s="7"/>
      <c r="H2087" s="7"/>
      <c r="I2087" s="7"/>
      <c r="J2087" s="7"/>
      <c r="K2087" s="7"/>
      <c r="L2087" s="122"/>
      <c r="M2087" s="7"/>
      <c r="N2087" s="17"/>
      <c r="O2087" s="120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 ht="15.6" customHeight="1">
      <c r="A2088" s="17"/>
      <c r="B2088" s="7"/>
      <c r="C2088" s="7"/>
      <c r="D2088" s="17"/>
      <c r="E2088" s="109"/>
      <c r="F2088" s="7"/>
      <c r="G2088" s="7"/>
      <c r="H2088" s="7"/>
      <c r="I2088" s="7"/>
      <c r="J2088" s="7"/>
      <c r="K2088" s="7"/>
      <c r="L2088" s="122"/>
      <c r="M2088" s="7"/>
      <c r="N2088" s="17"/>
      <c r="O2088" s="120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 ht="15.6" customHeight="1">
      <c r="A2089" s="17"/>
      <c r="B2089" s="7"/>
      <c r="C2089" s="7"/>
      <c r="D2089" s="17"/>
      <c r="E2089" s="109"/>
      <c r="F2089" s="7"/>
      <c r="G2089" s="7"/>
      <c r="H2089" s="7"/>
      <c r="I2089" s="7"/>
      <c r="J2089" s="7"/>
      <c r="K2089" s="7"/>
      <c r="L2089" s="122"/>
      <c r="M2089" s="7"/>
      <c r="N2089" s="17"/>
      <c r="O2089" s="120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 ht="15.6" customHeight="1">
      <c r="A2090" s="17"/>
      <c r="B2090" s="7"/>
      <c r="C2090" s="7"/>
      <c r="D2090" s="17"/>
      <c r="E2090" s="109"/>
      <c r="F2090" s="7"/>
      <c r="G2090" s="7"/>
      <c r="H2090" s="7"/>
      <c r="I2090" s="7"/>
      <c r="J2090" s="7"/>
      <c r="K2090" s="7"/>
      <c r="L2090" s="122"/>
      <c r="M2090" s="7"/>
      <c r="N2090" s="17"/>
      <c r="O2090" s="120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 ht="15.6" customHeight="1">
      <c r="A2091" s="17"/>
      <c r="B2091" s="7"/>
      <c r="C2091" s="7"/>
      <c r="D2091" s="17"/>
      <c r="E2091" s="109"/>
      <c r="F2091" s="7"/>
      <c r="G2091" s="7"/>
      <c r="H2091" s="7"/>
      <c r="I2091" s="7"/>
      <c r="J2091" s="7"/>
      <c r="K2091" s="7"/>
      <c r="L2091" s="122"/>
      <c r="M2091" s="7"/>
      <c r="N2091" s="17"/>
      <c r="O2091" s="120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 ht="15.6" customHeight="1">
      <c r="A2092" s="17"/>
      <c r="B2092" s="7"/>
      <c r="C2092" s="7"/>
      <c r="D2092" s="17"/>
      <c r="E2092" s="109"/>
      <c r="F2092" s="7"/>
      <c r="G2092" s="7"/>
      <c r="H2092" s="7"/>
      <c r="I2092" s="7"/>
      <c r="J2092" s="7"/>
      <c r="K2092" s="7"/>
      <c r="L2092" s="122"/>
      <c r="M2092" s="7"/>
      <c r="N2092" s="17"/>
      <c r="O2092" s="120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 ht="15.6" customHeight="1">
      <c r="A2093" s="17"/>
      <c r="B2093" s="7"/>
      <c r="C2093" s="7"/>
      <c r="D2093" s="17"/>
      <c r="E2093" s="109"/>
      <c r="F2093" s="7"/>
      <c r="G2093" s="7"/>
      <c r="H2093" s="7"/>
      <c r="I2093" s="7"/>
      <c r="J2093" s="7"/>
      <c r="K2093" s="7"/>
      <c r="L2093" s="122"/>
      <c r="M2093" s="7"/>
      <c r="N2093" s="17"/>
      <c r="O2093" s="120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 ht="15.6" customHeight="1">
      <c r="A2094" s="17"/>
      <c r="B2094" s="7"/>
      <c r="C2094" s="7"/>
      <c r="D2094" s="17"/>
      <c r="E2094" s="109"/>
      <c r="F2094" s="7"/>
      <c r="G2094" s="7"/>
      <c r="H2094" s="7"/>
      <c r="I2094" s="7"/>
      <c r="J2094" s="7"/>
      <c r="K2094" s="7"/>
      <c r="L2094" s="122"/>
      <c r="M2094" s="7"/>
      <c r="N2094" s="17"/>
      <c r="O2094" s="120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 ht="15.6" customHeight="1">
      <c r="A2095" s="17"/>
      <c r="B2095" s="7"/>
      <c r="C2095" s="7"/>
      <c r="D2095" s="17"/>
      <c r="E2095" s="109"/>
      <c r="F2095" s="7"/>
      <c r="G2095" s="7"/>
      <c r="H2095" s="7"/>
      <c r="I2095" s="7"/>
      <c r="J2095" s="7"/>
      <c r="K2095" s="7"/>
      <c r="L2095" s="122"/>
      <c r="M2095" s="7"/>
      <c r="N2095" s="17"/>
      <c r="O2095" s="120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 ht="15.6" customHeight="1">
      <c r="A2096" s="17"/>
      <c r="B2096" s="7"/>
      <c r="C2096" s="7"/>
      <c r="D2096" s="17"/>
      <c r="E2096" s="109"/>
      <c r="F2096" s="7"/>
      <c r="G2096" s="7"/>
      <c r="H2096" s="7"/>
      <c r="I2096" s="7"/>
      <c r="J2096" s="7"/>
      <c r="K2096" s="7"/>
      <c r="L2096" s="122"/>
      <c r="M2096" s="7"/>
      <c r="N2096" s="17"/>
      <c r="O2096" s="120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 ht="15.6" customHeight="1">
      <c r="A2097" s="17"/>
      <c r="B2097" s="7"/>
      <c r="C2097" s="7"/>
      <c r="D2097" s="17"/>
      <c r="E2097" s="109"/>
      <c r="F2097" s="7"/>
      <c r="G2097" s="7"/>
      <c r="H2097" s="7"/>
      <c r="I2097" s="7"/>
      <c r="J2097" s="7"/>
      <c r="K2097" s="7"/>
      <c r="L2097" s="122"/>
      <c r="M2097" s="7"/>
      <c r="N2097" s="17"/>
      <c r="O2097" s="120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 ht="15.6" customHeight="1">
      <c r="A2098" s="17"/>
      <c r="B2098" s="7"/>
      <c r="C2098" s="7"/>
      <c r="D2098" s="17"/>
      <c r="E2098" s="109"/>
      <c r="F2098" s="7"/>
      <c r="G2098" s="7"/>
      <c r="H2098" s="7"/>
      <c r="I2098" s="7"/>
      <c r="J2098" s="7"/>
      <c r="K2098" s="7"/>
      <c r="L2098" s="122"/>
      <c r="M2098" s="7"/>
      <c r="N2098" s="17"/>
      <c r="O2098" s="120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ht="15.6" customHeight="1">
      <c r="A2099" s="17"/>
      <c r="B2099" s="7"/>
      <c r="C2099" s="7"/>
      <c r="D2099" s="17"/>
      <c r="E2099" s="109"/>
      <c r="F2099" s="7"/>
      <c r="G2099" s="7"/>
      <c r="H2099" s="7"/>
      <c r="I2099" s="7"/>
      <c r="J2099" s="7"/>
      <c r="K2099" s="7"/>
      <c r="L2099" s="122"/>
      <c r="M2099" s="7"/>
      <c r="N2099" s="17"/>
      <c r="O2099" s="120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 ht="15.6" customHeight="1">
      <c r="A2100" s="17"/>
      <c r="B2100" s="7"/>
      <c r="C2100" s="7"/>
      <c r="D2100" s="17"/>
      <c r="E2100" s="109"/>
      <c r="F2100" s="7"/>
      <c r="G2100" s="7"/>
      <c r="H2100" s="7"/>
      <c r="I2100" s="7"/>
      <c r="J2100" s="7"/>
      <c r="K2100" s="7"/>
      <c r="L2100" s="122"/>
      <c r="M2100" s="7"/>
      <c r="N2100" s="17"/>
      <c r="O2100" s="120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 ht="15.6" customHeight="1">
      <c r="A2101" s="17"/>
      <c r="B2101" s="7"/>
      <c r="C2101" s="7"/>
      <c r="D2101" s="17"/>
      <c r="E2101" s="109"/>
      <c r="F2101" s="7"/>
      <c r="G2101" s="7"/>
      <c r="H2101" s="7"/>
      <c r="I2101" s="7"/>
      <c r="J2101" s="7"/>
      <c r="K2101" s="7"/>
      <c r="L2101" s="122"/>
      <c r="M2101" s="7"/>
      <c r="N2101" s="17"/>
      <c r="O2101" s="120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ht="15.6" customHeight="1">
      <c r="A2102" s="17"/>
      <c r="B2102" s="7"/>
      <c r="C2102" s="7"/>
      <c r="D2102" s="17"/>
      <c r="E2102" s="109"/>
      <c r="F2102" s="7"/>
      <c r="G2102" s="7"/>
      <c r="H2102" s="7"/>
      <c r="I2102" s="7"/>
      <c r="J2102" s="7"/>
      <c r="K2102" s="7"/>
      <c r="L2102" s="122"/>
      <c r="M2102" s="7"/>
      <c r="N2102" s="17"/>
      <c r="O2102" s="120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 ht="15.6" customHeight="1">
      <c r="A2103" s="17"/>
      <c r="B2103" s="7"/>
      <c r="C2103" s="7"/>
      <c r="D2103" s="17"/>
      <c r="E2103" s="109"/>
      <c r="F2103" s="7"/>
      <c r="G2103" s="7"/>
      <c r="H2103" s="7"/>
      <c r="I2103" s="7"/>
      <c r="J2103" s="7"/>
      <c r="K2103" s="7"/>
      <c r="L2103" s="122"/>
      <c r="M2103" s="7"/>
      <c r="N2103" s="17"/>
      <c r="O2103" s="120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 ht="15.6" customHeight="1">
      <c r="A2104" s="17"/>
      <c r="B2104" s="7"/>
      <c r="C2104" s="7"/>
      <c r="D2104" s="17"/>
      <c r="E2104" s="109"/>
      <c r="F2104" s="7"/>
      <c r="G2104" s="7"/>
      <c r="H2104" s="7"/>
      <c r="I2104" s="7"/>
      <c r="J2104" s="7"/>
      <c r="K2104" s="7"/>
      <c r="L2104" s="122"/>
      <c r="M2104" s="7"/>
      <c r="N2104" s="17"/>
      <c r="O2104" s="120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 ht="15.6" customHeight="1">
      <c r="A2105" s="17"/>
      <c r="B2105" s="7"/>
      <c r="C2105" s="7"/>
      <c r="D2105" s="17"/>
      <c r="E2105" s="109"/>
      <c r="F2105" s="7"/>
      <c r="G2105" s="7"/>
      <c r="H2105" s="7"/>
      <c r="I2105" s="7"/>
      <c r="J2105" s="7"/>
      <c r="K2105" s="7"/>
      <c r="L2105" s="122"/>
      <c r="M2105" s="7"/>
      <c r="N2105" s="17"/>
      <c r="O2105" s="120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 ht="15.6" customHeight="1">
      <c r="A2106" s="17"/>
      <c r="B2106" s="7"/>
      <c r="C2106" s="7"/>
      <c r="D2106" s="17"/>
      <c r="E2106" s="109"/>
      <c r="F2106" s="7"/>
      <c r="G2106" s="7"/>
      <c r="H2106" s="7"/>
      <c r="I2106" s="7"/>
      <c r="J2106" s="7"/>
      <c r="K2106" s="7"/>
      <c r="L2106" s="122"/>
      <c r="M2106" s="7"/>
      <c r="N2106" s="17"/>
      <c r="O2106" s="120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 ht="15.6" customHeight="1">
      <c r="A2107" s="17"/>
      <c r="B2107" s="7"/>
      <c r="C2107" s="7"/>
      <c r="D2107" s="17"/>
      <c r="E2107" s="109"/>
      <c r="F2107" s="7"/>
      <c r="G2107" s="7"/>
      <c r="H2107" s="7"/>
      <c r="I2107" s="7"/>
      <c r="J2107" s="7"/>
      <c r="K2107" s="7"/>
      <c r="L2107" s="122"/>
      <c r="M2107" s="7"/>
      <c r="N2107" s="17"/>
      <c r="O2107" s="120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 ht="15.6" customHeight="1">
      <c r="A2108" s="17"/>
      <c r="B2108" s="7"/>
      <c r="C2108" s="7"/>
      <c r="D2108" s="17"/>
      <c r="E2108" s="109"/>
      <c r="F2108" s="7"/>
      <c r="G2108" s="7"/>
      <c r="H2108" s="7"/>
      <c r="I2108" s="7"/>
      <c r="J2108" s="7"/>
      <c r="K2108" s="7"/>
      <c r="L2108" s="122"/>
      <c r="M2108" s="7"/>
      <c r="N2108" s="17"/>
      <c r="O2108" s="120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 ht="15.6" customHeight="1">
      <c r="A2109" s="17"/>
      <c r="B2109" s="7"/>
      <c r="C2109" s="7"/>
      <c r="D2109" s="17"/>
      <c r="E2109" s="109"/>
      <c r="F2109" s="7"/>
      <c r="G2109" s="7"/>
      <c r="H2109" s="7"/>
      <c r="I2109" s="7"/>
      <c r="J2109" s="7"/>
      <c r="K2109" s="7"/>
      <c r="L2109" s="122"/>
      <c r="M2109" s="7"/>
      <c r="N2109" s="17"/>
      <c r="O2109" s="120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 ht="15.6" customHeight="1">
      <c r="A2110" s="17"/>
      <c r="B2110" s="7"/>
      <c r="C2110" s="7"/>
      <c r="D2110" s="17"/>
      <c r="E2110" s="109"/>
      <c r="F2110" s="7"/>
      <c r="G2110" s="7"/>
      <c r="H2110" s="7"/>
      <c r="I2110" s="7"/>
      <c r="J2110" s="7"/>
      <c r="K2110" s="7"/>
      <c r="L2110" s="122"/>
      <c r="M2110" s="7"/>
      <c r="N2110" s="17"/>
      <c r="O2110" s="120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 ht="15.6" customHeight="1">
      <c r="A2111" s="17"/>
      <c r="B2111" s="7"/>
      <c r="C2111" s="7"/>
      <c r="D2111" s="17"/>
      <c r="E2111" s="109"/>
      <c r="F2111" s="7"/>
      <c r="G2111" s="7"/>
      <c r="H2111" s="7"/>
      <c r="I2111" s="7"/>
      <c r="J2111" s="7"/>
      <c r="K2111" s="7"/>
      <c r="L2111" s="122"/>
      <c r="M2111" s="7"/>
      <c r="N2111" s="17"/>
      <c r="O2111" s="120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 ht="15.6" customHeight="1">
      <c r="A2112" s="17"/>
      <c r="B2112" s="7"/>
      <c r="C2112" s="7"/>
      <c r="D2112" s="17"/>
      <c r="E2112" s="109"/>
      <c r="F2112" s="7"/>
      <c r="G2112" s="7"/>
      <c r="H2112" s="7"/>
      <c r="I2112" s="7"/>
      <c r="J2112" s="7"/>
      <c r="K2112" s="7"/>
      <c r="L2112" s="122"/>
      <c r="M2112" s="7"/>
      <c r="N2112" s="17"/>
      <c r="O2112" s="120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 ht="15.6" customHeight="1">
      <c r="A2113" s="17"/>
      <c r="B2113" s="7"/>
      <c r="C2113" s="7"/>
      <c r="D2113" s="17"/>
      <c r="E2113" s="109"/>
      <c r="F2113" s="7"/>
      <c r="G2113" s="7"/>
      <c r="H2113" s="7"/>
      <c r="I2113" s="7"/>
      <c r="J2113" s="7"/>
      <c r="K2113" s="7"/>
      <c r="L2113" s="122"/>
      <c r="M2113" s="7"/>
      <c r="N2113" s="17"/>
      <c r="O2113" s="120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 ht="15.6" customHeight="1">
      <c r="A2114" s="17"/>
      <c r="B2114" s="7"/>
      <c r="C2114" s="7"/>
      <c r="D2114" s="17"/>
      <c r="E2114" s="109"/>
      <c r="F2114" s="7"/>
      <c r="G2114" s="7"/>
      <c r="H2114" s="7"/>
      <c r="I2114" s="7"/>
      <c r="J2114" s="7"/>
      <c r="K2114" s="7"/>
      <c r="L2114" s="122"/>
      <c r="M2114" s="7"/>
      <c r="N2114" s="17"/>
      <c r="O2114" s="120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ht="15.6" customHeight="1">
      <c r="A2115" s="17"/>
      <c r="B2115" s="7"/>
      <c r="C2115" s="7"/>
      <c r="D2115" s="17"/>
      <c r="E2115" s="109"/>
      <c r="F2115" s="7"/>
      <c r="G2115" s="7"/>
      <c r="H2115" s="7"/>
      <c r="I2115" s="7"/>
      <c r="J2115" s="7"/>
      <c r="K2115" s="7"/>
      <c r="L2115" s="122"/>
      <c r="M2115" s="7"/>
      <c r="N2115" s="17"/>
      <c r="O2115" s="120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ht="15.6" customHeight="1">
      <c r="A2116" s="17"/>
      <c r="B2116" s="7"/>
      <c r="C2116" s="7"/>
      <c r="D2116" s="17"/>
      <c r="E2116" s="109"/>
      <c r="F2116" s="7"/>
      <c r="G2116" s="7"/>
      <c r="H2116" s="7"/>
      <c r="I2116" s="7"/>
      <c r="J2116" s="7"/>
      <c r="K2116" s="7"/>
      <c r="L2116" s="122"/>
      <c r="M2116" s="7"/>
      <c r="N2116" s="17"/>
      <c r="O2116" s="120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ht="15.6" customHeight="1">
      <c r="A2117" s="17"/>
      <c r="B2117" s="7"/>
      <c r="C2117" s="7"/>
      <c r="D2117" s="17"/>
      <c r="E2117" s="109"/>
      <c r="F2117" s="7"/>
      <c r="G2117" s="7"/>
      <c r="H2117" s="7"/>
      <c r="I2117" s="7"/>
      <c r="J2117" s="7"/>
      <c r="K2117" s="7"/>
      <c r="L2117" s="122"/>
      <c r="M2117" s="7"/>
      <c r="N2117" s="17"/>
      <c r="O2117" s="120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ht="15.6" customHeight="1">
      <c r="A2118" s="17"/>
      <c r="B2118" s="7"/>
      <c r="C2118" s="7"/>
      <c r="D2118" s="17"/>
      <c r="E2118" s="109"/>
      <c r="F2118" s="7"/>
      <c r="G2118" s="7"/>
      <c r="H2118" s="7"/>
      <c r="I2118" s="7"/>
      <c r="J2118" s="7"/>
      <c r="K2118" s="7"/>
      <c r="L2118" s="122"/>
      <c r="M2118" s="7"/>
      <c r="N2118" s="17"/>
      <c r="O2118" s="120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ht="15.6" customHeight="1">
      <c r="A2119" s="17"/>
      <c r="B2119" s="7"/>
      <c r="C2119" s="7"/>
      <c r="D2119" s="17"/>
      <c r="E2119" s="109"/>
      <c r="F2119" s="7"/>
      <c r="G2119" s="7"/>
      <c r="H2119" s="7"/>
      <c r="I2119" s="7"/>
      <c r="J2119" s="7"/>
      <c r="K2119" s="7"/>
      <c r="L2119" s="122"/>
      <c r="M2119" s="7"/>
      <c r="N2119" s="17"/>
      <c r="O2119" s="120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 ht="15.6" customHeight="1">
      <c r="A2120" s="17"/>
      <c r="B2120" s="7"/>
      <c r="C2120" s="7"/>
      <c r="D2120" s="17"/>
      <c r="E2120" s="109"/>
      <c r="F2120" s="7"/>
      <c r="G2120" s="7"/>
      <c r="H2120" s="7"/>
      <c r="I2120" s="7"/>
      <c r="J2120" s="7"/>
      <c r="K2120" s="7"/>
      <c r="L2120" s="122"/>
      <c r="M2120" s="7"/>
      <c r="N2120" s="17"/>
      <c r="O2120" s="120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ht="15.6" customHeight="1">
      <c r="A2121" s="17"/>
      <c r="B2121" s="7"/>
      <c r="C2121" s="7"/>
      <c r="D2121" s="17"/>
      <c r="E2121" s="109"/>
      <c r="F2121" s="7"/>
      <c r="G2121" s="7"/>
      <c r="H2121" s="7"/>
      <c r="I2121" s="7"/>
      <c r="J2121" s="7"/>
      <c r="K2121" s="7"/>
      <c r="L2121" s="122"/>
      <c r="M2121" s="7"/>
      <c r="N2121" s="17"/>
      <c r="O2121" s="120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 ht="15.6" customHeight="1">
      <c r="A2122" s="17"/>
      <c r="B2122" s="7"/>
      <c r="C2122" s="7"/>
      <c r="D2122" s="17"/>
      <c r="E2122" s="109"/>
      <c r="F2122" s="7"/>
      <c r="G2122" s="7"/>
      <c r="H2122" s="7"/>
      <c r="I2122" s="7"/>
      <c r="J2122" s="7"/>
      <c r="K2122" s="7"/>
      <c r="L2122" s="122"/>
      <c r="M2122" s="7"/>
      <c r="N2122" s="17"/>
      <c r="O2122" s="120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ht="15.6" customHeight="1">
      <c r="A2123" s="17"/>
      <c r="B2123" s="7"/>
      <c r="C2123" s="7"/>
      <c r="D2123" s="17"/>
      <c r="E2123" s="109"/>
      <c r="F2123" s="7"/>
      <c r="G2123" s="7"/>
      <c r="H2123" s="7"/>
      <c r="I2123" s="7"/>
      <c r="J2123" s="7"/>
      <c r="K2123" s="7"/>
      <c r="L2123" s="122"/>
      <c r="M2123" s="7"/>
      <c r="N2123" s="17"/>
      <c r="O2123" s="120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ht="15.6" customHeight="1">
      <c r="A2124" s="17"/>
      <c r="B2124" s="7"/>
      <c r="C2124" s="7"/>
      <c r="D2124" s="17"/>
      <c r="E2124" s="109"/>
      <c r="F2124" s="7"/>
      <c r="G2124" s="7"/>
      <c r="H2124" s="7"/>
      <c r="I2124" s="7"/>
      <c r="J2124" s="7"/>
      <c r="K2124" s="7"/>
      <c r="L2124" s="122"/>
      <c r="M2124" s="7"/>
      <c r="N2124" s="17"/>
      <c r="O2124" s="120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 ht="15.6" customHeight="1">
      <c r="A2125" s="17"/>
      <c r="B2125" s="7"/>
      <c r="C2125" s="7"/>
      <c r="D2125" s="17"/>
      <c r="E2125" s="109"/>
      <c r="F2125" s="7"/>
      <c r="G2125" s="7"/>
      <c r="H2125" s="7"/>
      <c r="I2125" s="7"/>
      <c r="J2125" s="7"/>
      <c r="K2125" s="7"/>
      <c r="L2125" s="122"/>
      <c r="M2125" s="7"/>
      <c r="N2125" s="17"/>
      <c r="O2125" s="120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ht="15.6" customHeight="1">
      <c r="A2126" s="17"/>
      <c r="B2126" s="7"/>
      <c r="C2126" s="7"/>
      <c r="D2126" s="17"/>
      <c r="E2126" s="109"/>
      <c r="F2126" s="7"/>
      <c r="G2126" s="7"/>
      <c r="H2126" s="7"/>
      <c r="I2126" s="7"/>
      <c r="J2126" s="7"/>
      <c r="K2126" s="7"/>
      <c r="L2126" s="122"/>
      <c r="M2126" s="7"/>
      <c r="N2126" s="17"/>
      <c r="O2126" s="120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 ht="15.6" customHeight="1">
      <c r="A2127" s="17"/>
      <c r="B2127" s="7"/>
      <c r="C2127" s="7"/>
      <c r="D2127" s="17"/>
      <c r="E2127" s="109"/>
      <c r="F2127" s="7"/>
      <c r="G2127" s="7"/>
      <c r="H2127" s="7"/>
      <c r="I2127" s="7"/>
      <c r="J2127" s="7"/>
      <c r="K2127" s="7"/>
      <c r="L2127" s="122"/>
      <c r="M2127" s="7"/>
      <c r="N2127" s="17"/>
      <c r="O2127" s="120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 ht="15.6" customHeight="1">
      <c r="A2128" s="17"/>
      <c r="B2128" s="7"/>
      <c r="C2128" s="7"/>
      <c r="D2128" s="17"/>
      <c r="E2128" s="109"/>
      <c r="F2128" s="7"/>
      <c r="G2128" s="7"/>
      <c r="H2128" s="7"/>
      <c r="I2128" s="7"/>
      <c r="J2128" s="7"/>
      <c r="K2128" s="7"/>
      <c r="L2128" s="122"/>
      <c r="M2128" s="7"/>
      <c r="N2128" s="17"/>
      <c r="O2128" s="120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ht="15.6" customHeight="1">
      <c r="A2129" s="17"/>
      <c r="B2129" s="7"/>
      <c r="C2129" s="7"/>
      <c r="D2129" s="17"/>
      <c r="E2129" s="109"/>
      <c r="F2129" s="7"/>
      <c r="G2129" s="7"/>
      <c r="H2129" s="7"/>
      <c r="I2129" s="7"/>
      <c r="J2129" s="7"/>
      <c r="K2129" s="7"/>
      <c r="L2129" s="122"/>
      <c r="M2129" s="7"/>
      <c r="N2129" s="17"/>
      <c r="O2129" s="120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 ht="15.6" customHeight="1">
      <c r="A2130" s="17"/>
      <c r="B2130" s="7"/>
      <c r="C2130" s="7"/>
      <c r="D2130" s="17"/>
      <c r="E2130" s="109"/>
      <c r="F2130" s="7"/>
      <c r="G2130" s="7"/>
      <c r="H2130" s="7"/>
      <c r="I2130" s="7"/>
      <c r="J2130" s="7"/>
      <c r="K2130" s="7"/>
      <c r="L2130" s="122"/>
      <c r="M2130" s="7"/>
      <c r="N2130" s="17"/>
      <c r="O2130" s="120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 ht="15.6" customHeight="1">
      <c r="A2131" s="17"/>
      <c r="B2131" s="7"/>
      <c r="C2131" s="7"/>
      <c r="D2131" s="17"/>
      <c r="E2131" s="109"/>
      <c r="F2131" s="7"/>
      <c r="G2131" s="7"/>
      <c r="H2131" s="7"/>
      <c r="I2131" s="7"/>
      <c r="J2131" s="7"/>
      <c r="K2131" s="7"/>
      <c r="L2131" s="122"/>
      <c r="M2131" s="7"/>
      <c r="N2131" s="17"/>
      <c r="O2131" s="120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ht="15.6" customHeight="1">
      <c r="A2132" s="17"/>
      <c r="B2132" s="7"/>
      <c r="C2132" s="7"/>
      <c r="D2132" s="17"/>
      <c r="E2132" s="109"/>
      <c r="F2132" s="7"/>
      <c r="G2132" s="7"/>
      <c r="H2132" s="7"/>
      <c r="I2132" s="7"/>
      <c r="J2132" s="7"/>
      <c r="K2132" s="7"/>
      <c r="L2132" s="122"/>
      <c r="M2132" s="7"/>
      <c r="N2132" s="17"/>
      <c r="O2132" s="120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ht="15.6" customHeight="1">
      <c r="A2133" s="17"/>
      <c r="B2133" s="7"/>
      <c r="C2133" s="7"/>
      <c r="D2133" s="17"/>
      <c r="E2133" s="109"/>
      <c r="F2133" s="7"/>
      <c r="G2133" s="7"/>
      <c r="H2133" s="7"/>
      <c r="I2133" s="7"/>
      <c r="J2133" s="7"/>
      <c r="K2133" s="7"/>
      <c r="L2133" s="122"/>
      <c r="M2133" s="7"/>
      <c r="N2133" s="17"/>
      <c r="O2133" s="120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 ht="15.6" customHeight="1">
      <c r="A2134" s="17"/>
      <c r="B2134" s="7"/>
      <c r="C2134" s="7"/>
      <c r="D2134" s="17"/>
      <c r="E2134" s="109"/>
      <c r="F2134" s="7"/>
      <c r="G2134" s="7"/>
      <c r="H2134" s="7"/>
      <c r="I2134" s="7"/>
      <c r="J2134" s="7"/>
      <c r="K2134" s="7"/>
      <c r="L2134" s="122"/>
      <c r="M2134" s="7"/>
      <c r="N2134" s="17"/>
      <c r="O2134" s="120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ht="15.6" customHeight="1">
      <c r="A2135" s="17"/>
      <c r="B2135" s="7"/>
      <c r="C2135" s="7"/>
      <c r="D2135" s="17"/>
      <c r="E2135" s="109"/>
      <c r="F2135" s="7"/>
      <c r="G2135" s="7"/>
      <c r="H2135" s="7"/>
      <c r="I2135" s="7"/>
      <c r="J2135" s="7"/>
      <c r="K2135" s="7"/>
      <c r="L2135" s="122"/>
      <c r="M2135" s="7"/>
      <c r="N2135" s="17"/>
      <c r="O2135" s="120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ht="15.6" customHeight="1">
      <c r="A2136" s="17"/>
      <c r="B2136" s="7"/>
      <c r="C2136" s="7"/>
      <c r="D2136" s="17"/>
      <c r="E2136" s="109"/>
      <c r="F2136" s="7"/>
      <c r="G2136" s="7"/>
      <c r="H2136" s="7"/>
      <c r="I2136" s="7"/>
      <c r="J2136" s="7"/>
      <c r="K2136" s="7"/>
      <c r="L2136" s="122"/>
      <c r="M2136" s="7"/>
      <c r="N2136" s="17"/>
      <c r="O2136" s="120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 ht="15.6" customHeight="1">
      <c r="A2137" s="17"/>
      <c r="B2137" s="7"/>
      <c r="C2137" s="7"/>
      <c r="D2137" s="17"/>
      <c r="E2137" s="109"/>
      <c r="F2137" s="7"/>
      <c r="G2137" s="7"/>
      <c r="H2137" s="7"/>
      <c r="I2137" s="7"/>
      <c r="J2137" s="7"/>
      <c r="K2137" s="7"/>
      <c r="L2137" s="122"/>
      <c r="M2137" s="7"/>
      <c r="N2137" s="17"/>
      <c r="O2137" s="120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 ht="15.6" customHeight="1">
      <c r="A2138" s="17"/>
      <c r="B2138" s="7"/>
      <c r="C2138" s="7"/>
      <c r="D2138" s="17"/>
      <c r="E2138" s="109"/>
      <c r="F2138" s="7"/>
      <c r="G2138" s="7"/>
      <c r="H2138" s="7"/>
      <c r="I2138" s="7"/>
      <c r="J2138" s="7"/>
      <c r="K2138" s="7"/>
      <c r="L2138" s="122"/>
      <c r="M2138" s="7"/>
      <c r="N2138" s="17"/>
      <c r="O2138" s="120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 ht="15.6" customHeight="1">
      <c r="A2139" s="17"/>
      <c r="B2139" s="7"/>
      <c r="C2139" s="7"/>
      <c r="D2139" s="17"/>
      <c r="E2139" s="109"/>
      <c r="F2139" s="7"/>
      <c r="G2139" s="7"/>
      <c r="H2139" s="7"/>
      <c r="I2139" s="7"/>
      <c r="J2139" s="7"/>
      <c r="K2139" s="7"/>
      <c r="L2139" s="122"/>
      <c r="M2139" s="7"/>
      <c r="N2139" s="17"/>
      <c r="O2139" s="120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ht="15.6" customHeight="1">
      <c r="A2140" s="17"/>
      <c r="B2140" s="7"/>
      <c r="C2140" s="7"/>
      <c r="D2140" s="17"/>
      <c r="E2140" s="109"/>
      <c r="F2140" s="7"/>
      <c r="G2140" s="7"/>
      <c r="H2140" s="7"/>
      <c r="I2140" s="7"/>
      <c r="J2140" s="7"/>
      <c r="K2140" s="7"/>
      <c r="L2140" s="122"/>
      <c r="M2140" s="7"/>
      <c r="N2140" s="17"/>
      <c r="O2140" s="120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 ht="15.6" customHeight="1">
      <c r="A2141" s="17"/>
      <c r="B2141" s="7"/>
      <c r="C2141" s="7"/>
      <c r="D2141" s="17"/>
      <c r="E2141" s="109"/>
      <c r="F2141" s="7"/>
      <c r="G2141" s="7"/>
      <c r="H2141" s="7"/>
      <c r="I2141" s="7"/>
      <c r="J2141" s="7"/>
      <c r="K2141" s="7"/>
      <c r="L2141" s="122"/>
      <c r="M2141" s="7"/>
      <c r="N2141" s="17"/>
      <c r="O2141" s="120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 ht="15.6" customHeight="1">
      <c r="A2142" s="17"/>
      <c r="B2142" s="7"/>
      <c r="C2142" s="7"/>
      <c r="D2142" s="17"/>
      <c r="E2142" s="109"/>
      <c r="F2142" s="7"/>
      <c r="G2142" s="7"/>
      <c r="H2142" s="7"/>
      <c r="I2142" s="7"/>
      <c r="J2142" s="7"/>
      <c r="K2142" s="7"/>
      <c r="L2142" s="122"/>
      <c r="M2142" s="7"/>
      <c r="N2142" s="17"/>
      <c r="O2142" s="120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ht="15.6" customHeight="1">
      <c r="A2143" s="17"/>
      <c r="B2143" s="7"/>
      <c r="C2143" s="7"/>
      <c r="D2143" s="17"/>
      <c r="E2143" s="109"/>
      <c r="F2143" s="7"/>
      <c r="G2143" s="7"/>
      <c r="H2143" s="7"/>
      <c r="I2143" s="7"/>
      <c r="J2143" s="7"/>
      <c r="K2143" s="7"/>
      <c r="L2143" s="122"/>
      <c r="M2143" s="7"/>
      <c r="N2143" s="17"/>
      <c r="O2143" s="120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 ht="15.6" customHeight="1">
      <c r="A2144" s="17"/>
      <c r="B2144" s="7"/>
      <c r="C2144" s="7"/>
      <c r="D2144" s="17"/>
      <c r="E2144" s="109"/>
      <c r="F2144" s="7"/>
      <c r="G2144" s="7"/>
      <c r="H2144" s="7"/>
      <c r="I2144" s="7"/>
      <c r="J2144" s="7"/>
      <c r="K2144" s="7"/>
      <c r="L2144" s="122"/>
      <c r="M2144" s="7"/>
      <c r="N2144" s="17"/>
      <c r="O2144" s="120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 ht="15.6" customHeight="1">
      <c r="A2145" s="17"/>
      <c r="B2145" s="7"/>
      <c r="C2145" s="7"/>
      <c r="D2145" s="17"/>
      <c r="E2145" s="109"/>
      <c r="F2145" s="7"/>
      <c r="G2145" s="7"/>
      <c r="H2145" s="7"/>
      <c r="I2145" s="7"/>
      <c r="J2145" s="7"/>
      <c r="K2145" s="7"/>
      <c r="L2145" s="122"/>
      <c r="M2145" s="7"/>
      <c r="N2145" s="17"/>
      <c r="O2145" s="120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 ht="15.6" customHeight="1">
      <c r="A2146" s="17"/>
      <c r="B2146" s="7"/>
      <c r="C2146" s="7"/>
      <c r="D2146" s="17"/>
      <c r="E2146" s="109"/>
      <c r="F2146" s="7"/>
      <c r="G2146" s="7"/>
      <c r="H2146" s="7"/>
      <c r="I2146" s="7"/>
      <c r="J2146" s="7"/>
      <c r="K2146" s="7"/>
      <c r="L2146" s="122"/>
      <c r="M2146" s="7"/>
      <c r="N2146" s="17"/>
      <c r="O2146" s="120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 ht="15.6" customHeight="1">
      <c r="A2147" s="17"/>
      <c r="B2147" s="7"/>
      <c r="C2147" s="7"/>
      <c r="D2147" s="17"/>
      <c r="E2147" s="109"/>
      <c r="F2147" s="7"/>
      <c r="G2147" s="7"/>
      <c r="H2147" s="7"/>
      <c r="I2147" s="7"/>
      <c r="J2147" s="7"/>
      <c r="K2147" s="7"/>
      <c r="L2147" s="122"/>
      <c r="M2147" s="7"/>
      <c r="N2147" s="17"/>
      <c r="O2147" s="120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 ht="15.6" customHeight="1">
      <c r="A2148" s="17"/>
      <c r="B2148" s="7"/>
      <c r="C2148" s="7"/>
      <c r="D2148" s="17"/>
      <c r="E2148" s="109"/>
      <c r="F2148" s="7"/>
      <c r="G2148" s="7"/>
      <c r="H2148" s="7"/>
      <c r="I2148" s="7"/>
      <c r="J2148" s="7"/>
      <c r="K2148" s="7"/>
      <c r="L2148" s="122"/>
      <c r="M2148" s="7"/>
      <c r="N2148" s="17"/>
      <c r="O2148" s="120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 ht="15.6" customHeight="1">
      <c r="A2149" s="17"/>
      <c r="B2149" s="7"/>
      <c r="C2149" s="7"/>
      <c r="D2149" s="17"/>
      <c r="E2149" s="109"/>
      <c r="F2149" s="7"/>
      <c r="G2149" s="7"/>
      <c r="H2149" s="7"/>
      <c r="I2149" s="7"/>
      <c r="J2149" s="7"/>
      <c r="K2149" s="7"/>
      <c r="L2149" s="122"/>
      <c r="M2149" s="7"/>
      <c r="N2149" s="17"/>
      <c r="O2149" s="120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 ht="15.6" customHeight="1">
      <c r="A2150" s="17"/>
      <c r="B2150" s="7"/>
      <c r="C2150" s="7"/>
      <c r="D2150" s="17"/>
      <c r="E2150" s="109"/>
      <c r="F2150" s="7"/>
      <c r="G2150" s="7"/>
      <c r="H2150" s="7"/>
      <c r="I2150" s="7"/>
      <c r="J2150" s="7"/>
      <c r="K2150" s="7"/>
      <c r="L2150" s="122"/>
      <c r="M2150" s="7"/>
      <c r="N2150" s="17"/>
      <c r="O2150" s="120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 ht="15.6" customHeight="1">
      <c r="A2151" s="17"/>
      <c r="B2151" s="7"/>
      <c r="C2151" s="7"/>
      <c r="D2151" s="17"/>
      <c r="E2151" s="109"/>
      <c r="F2151" s="7"/>
      <c r="G2151" s="7"/>
      <c r="H2151" s="7"/>
      <c r="I2151" s="7"/>
      <c r="J2151" s="7"/>
      <c r="K2151" s="7"/>
      <c r="L2151" s="122"/>
      <c r="M2151" s="7"/>
      <c r="N2151" s="17"/>
      <c r="O2151" s="120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 ht="15.6" customHeight="1">
      <c r="A2152" s="17"/>
      <c r="B2152" s="7"/>
      <c r="C2152" s="7"/>
      <c r="D2152" s="17"/>
      <c r="E2152" s="109"/>
      <c r="F2152" s="7"/>
      <c r="G2152" s="7"/>
      <c r="H2152" s="7"/>
      <c r="I2152" s="7"/>
      <c r="J2152" s="7"/>
      <c r="K2152" s="7"/>
      <c r="L2152" s="122"/>
      <c r="M2152" s="7"/>
      <c r="N2152" s="17"/>
      <c r="O2152" s="120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 ht="15.6" customHeight="1">
      <c r="A2153" s="17"/>
      <c r="B2153" s="7"/>
      <c r="C2153" s="7"/>
      <c r="D2153" s="17"/>
      <c r="E2153" s="109"/>
      <c r="F2153" s="7"/>
      <c r="G2153" s="7"/>
      <c r="H2153" s="7"/>
      <c r="I2153" s="7"/>
      <c r="J2153" s="7"/>
      <c r="K2153" s="7"/>
      <c r="L2153" s="122"/>
      <c r="M2153" s="7"/>
      <c r="N2153" s="17"/>
      <c r="O2153" s="120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ht="15.6" customHeight="1">
      <c r="A2154" s="17"/>
      <c r="B2154" s="7"/>
      <c r="C2154" s="7"/>
      <c r="D2154" s="17"/>
      <c r="E2154" s="109"/>
      <c r="F2154" s="7"/>
      <c r="G2154" s="7"/>
      <c r="H2154" s="7"/>
      <c r="I2154" s="7"/>
      <c r="J2154" s="7"/>
      <c r="K2154" s="7"/>
      <c r="L2154" s="122"/>
      <c r="M2154" s="7"/>
      <c r="N2154" s="17"/>
      <c r="O2154" s="120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ht="15.6" customHeight="1">
      <c r="A2155" s="17"/>
      <c r="B2155" s="7"/>
      <c r="C2155" s="7"/>
      <c r="D2155" s="17"/>
      <c r="E2155" s="109"/>
      <c r="F2155" s="7"/>
      <c r="G2155" s="7"/>
      <c r="H2155" s="7"/>
      <c r="I2155" s="7"/>
      <c r="J2155" s="7"/>
      <c r="K2155" s="7"/>
      <c r="L2155" s="122"/>
      <c r="M2155" s="7"/>
      <c r="N2155" s="17"/>
      <c r="O2155" s="120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ht="15.6" customHeight="1">
      <c r="A2156" s="17"/>
      <c r="B2156" s="7"/>
      <c r="C2156" s="7"/>
      <c r="D2156" s="17"/>
      <c r="E2156" s="109"/>
      <c r="F2156" s="7"/>
      <c r="G2156" s="7"/>
      <c r="H2156" s="7"/>
      <c r="I2156" s="7"/>
      <c r="J2156" s="7"/>
      <c r="K2156" s="7"/>
      <c r="L2156" s="122"/>
      <c r="M2156" s="7"/>
      <c r="N2156" s="17"/>
      <c r="O2156" s="120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ht="15.6" customHeight="1">
      <c r="A2157" s="17"/>
      <c r="B2157" s="7"/>
      <c r="C2157" s="7"/>
      <c r="D2157" s="17"/>
      <c r="E2157" s="109"/>
      <c r="F2157" s="7"/>
      <c r="G2157" s="7"/>
      <c r="H2157" s="7"/>
      <c r="I2157" s="7"/>
      <c r="J2157" s="7"/>
      <c r="K2157" s="7"/>
      <c r="L2157" s="122"/>
      <c r="M2157" s="7"/>
      <c r="N2157" s="17"/>
      <c r="O2157" s="120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 ht="15.6" customHeight="1">
      <c r="A2158" s="17"/>
      <c r="B2158" s="7"/>
      <c r="C2158" s="7"/>
      <c r="D2158" s="17"/>
      <c r="E2158" s="109"/>
      <c r="F2158" s="7"/>
      <c r="G2158" s="7"/>
      <c r="H2158" s="7"/>
      <c r="I2158" s="7"/>
      <c r="J2158" s="7"/>
      <c r="K2158" s="7"/>
      <c r="L2158" s="122"/>
      <c r="M2158" s="7"/>
      <c r="N2158" s="17"/>
      <c r="O2158" s="120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ht="15.6" customHeight="1">
      <c r="A2159" s="17"/>
      <c r="B2159" s="7"/>
      <c r="C2159" s="7"/>
      <c r="D2159" s="17"/>
      <c r="E2159" s="109"/>
      <c r="F2159" s="7"/>
      <c r="G2159" s="7"/>
      <c r="H2159" s="7"/>
      <c r="I2159" s="7"/>
      <c r="J2159" s="7"/>
      <c r="K2159" s="7"/>
      <c r="L2159" s="122"/>
      <c r="M2159" s="7"/>
      <c r="N2159" s="17"/>
      <c r="O2159" s="120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ht="15.6" customHeight="1">
      <c r="A2160" s="17"/>
      <c r="B2160" s="7"/>
      <c r="C2160" s="7"/>
      <c r="D2160" s="17"/>
      <c r="E2160" s="109"/>
      <c r="F2160" s="7"/>
      <c r="G2160" s="7"/>
      <c r="H2160" s="7"/>
      <c r="I2160" s="7"/>
      <c r="J2160" s="7"/>
      <c r="K2160" s="7"/>
      <c r="L2160" s="122"/>
      <c r="M2160" s="7"/>
      <c r="N2160" s="17"/>
      <c r="O2160" s="120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ht="15.6" customHeight="1">
      <c r="A2161" s="17"/>
      <c r="B2161" s="7"/>
      <c r="C2161" s="7"/>
      <c r="D2161" s="17"/>
      <c r="E2161" s="109"/>
      <c r="F2161" s="7"/>
      <c r="G2161" s="7"/>
      <c r="H2161" s="7"/>
      <c r="I2161" s="7"/>
      <c r="J2161" s="7"/>
      <c r="K2161" s="7"/>
      <c r="L2161" s="122"/>
      <c r="M2161" s="7"/>
      <c r="N2161" s="17"/>
      <c r="O2161" s="120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 ht="15.6" customHeight="1">
      <c r="A2162" s="17"/>
      <c r="B2162" s="7"/>
      <c r="C2162" s="7"/>
      <c r="D2162" s="17"/>
      <c r="E2162" s="109"/>
      <c r="F2162" s="7"/>
      <c r="G2162" s="7"/>
      <c r="H2162" s="7"/>
      <c r="I2162" s="7"/>
      <c r="J2162" s="7"/>
      <c r="K2162" s="7"/>
      <c r="L2162" s="122"/>
      <c r="M2162" s="7"/>
      <c r="N2162" s="17"/>
      <c r="O2162" s="120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ht="15.6" customHeight="1">
      <c r="A2163" s="17"/>
      <c r="B2163" s="7"/>
      <c r="C2163" s="7"/>
      <c r="D2163" s="17"/>
      <c r="E2163" s="109"/>
      <c r="F2163" s="7"/>
      <c r="G2163" s="7"/>
      <c r="H2163" s="7"/>
      <c r="I2163" s="7"/>
      <c r="J2163" s="7"/>
      <c r="K2163" s="7"/>
      <c r="L2163" s="122"/>
      <c r="M2163" s="7"/>
      <c r="N2163" s="17"/>
      <c r="O2163" s="120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 ht="15.6" customHeight="1">
      <c r="A2164" s="17"/>
      <c r="B2164" s="7"/>
      <c r="C2164" s="7"/>
      <c r="D2164" s="17"/>
      <c r="E2164" s="109"/>
      <c r="F2164" s="7"/>
      <c r="G2164" s="7"/>
      <c r="H2164" s="7"/>
      <c r="I2164" s="7"/>
      <c r="J2164" s="7"/>
      <c r="K2164" s="7"/>
      <c r="L2164" s="122"/>
      <c r="M2164" s="7"/>
      <c r="N2164" s="17"/>
      <c r="O2164" s="120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ht="15.6" customHeight="1">
      <c r="A2165" s="17"/>
      <c r="B2165" s="7"/>
      <c r="C2165" s="7"/>
      <c r="D2165" s="17"/>
      <c r="E2165" s="109"/>
      <c r="F2165" s="7"/>
      <c r="G2165" s="7"/>
      <c r="H2165" s="7"/>
      <c r="I2165" s="7"/>
      <c r="J2165" s="7"/>
      <c r="K2165" s="7"/>
      <c r="L2165" s="122"/>
      <c r="M2165" s="7"/>
      <c r="N2165" s="17"/>
      <c r="O2165" s="120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ht="15.6" customHeight="1">
      <c r="A2166" s="17"/>
      <c r="B2166" s="7"/>
      <c r="C2166" s="7"/>
      <c r="D2166" s="17"/>
      <c r="E2166" s="109"/>
      <c r="F2166" s="7"/>
      <c r="G2166" s="7"/>
      <c r="H2166" s="7"/>
      <c r="I2166" s="7"/>
      <c r="J2166" s="7"/>
      <c r="K2166" s="7"/>
      <c r="L2166" s="122"/>
      <c r="M2166" s="7"/>
      <c r="N2166" s="17"/>
      <c r="O2166" s="120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 ht="15.6" customHeight="1">
      <c r="A2167" s="17"/>
      <c r="B2167" s="7"/>
      <c r="C2167" s="7"/>
      <c r="D2167" s="17"/>
      <c r="E2167" s="109"/>
      <c r="F2167" s="7"/>
      <c r="G2167" s="7"/>
      <c r="H2167" s="7"/>
      <c r="I2167" s="7"/>
      <c r="J2167" s="7"/>
      <c r="K2167" s="7"/>
      <c r="L2167" s="122"/>
      <c r="M2167" s="7"/>
      <c r="N2167" s="17"/>
      <c r="O2167" s="120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ht="15.6" customHeight="1">
      <c r="A2168" s="17"/>
      <c r="B2168" s="7"/>
      <c r="C2168" s="7"/>
      <c r="D2168" s="17"/>
      <c r="E2168" s="109"/>
      <c r="F2168" s="7"/>
      <c r="G2168" s="7"/>
      <c r="H2168" s="7"/>
      <c r="I2168" s="7"/>
      <c r="J2168" s="7"/>
      <c r="K2168" s="7"/>
      <c r="L2168" s="122"/>
      <c r="M2168" s="7"/>
      <c r="N2168" s="17"/>
      <c r="O2168" s="120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ht="15.6" customHeight="1">
      <c r="A2169" s="17"/>
      <c r="B2169" s="7"/>
      <c r="C2169" s="7"/>
      <c r="D2169" s="17"/>
      <c r="E2169" s="109"/>
      <c r="F2169" s="7"/>
      <c r="G2169" s="7"/>
      <c r="H2169" s="7"/>
      <c r="I2169" s="7"/>
      <c r="J2169" s="7"/>
      <c r="K2169" s="7"/>
      <c r="L2169" s="122"/>
      <c r="M2169" s="7"/>
      <c r="N2169" s="17"/>
      <c r="O2169" s="120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ht="15.6" customHeight="1">
      <c r="A2170" s="17"/>
      <c r="B2170" s="7"/>
      <c r="C2170" s="7"/>
      <c r="D2170" s="17"/>
      <c r="E2170" s="109"/>
      <c r="F2170" s="7"/>
      <c r="G2170" s="7"/>
      <c r="H2170" s="7"/>
      <c r="I2170" s="7"/>
      <c r="J2170" s="7"/>
      <c r="K2170" s="7"/>
      <c r="L2170" s="122"/>
      <c r="M2170" s="7"/>
      <c r="N2170" s="17"/>
      <c r="O2170" s="120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ht="15.6" customHeight="1">
      <c r="A2171" s="17"/>
      <c r="B2171" s="7"/>
      <c r="C2171" s="7"/>
      <c r="D2171" s="17"/>
      <c r="E2171" s="109"/>
      <c r="F2171" s="7"/>
      <c r="G2171" s="7"/>
      <c r="H2171" s="7"/>
      <c r="I2171" s="7"/>
      <c r="J2171" s="7"/>
      <c r="K2171" s="7"/>
      <c r="L2171" s="122"/>
      <c r="M2171" s="7"/>
      <c r="N2171" s="17"/>
      <c r="O2171" s="120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ht="15.6" customHeight="1">
      <c r="A2172" s="17"/>
      <c r="B2172" s="7"/>
      <c r="C2172" s="7"/>
      <c r="D2172" s="17"/>
      <c r="E2172" s="109"/>
      <c r="F2172" s="7"/>
      <c r="G2172" s="7"/>
      <c r="H2172" s="7"/>
      <c r="I2172" s="7"/>
      <c r="J2172" s="7"/>
      <c r="K2172" s="7"/>
      <c r="L2172" s="122"/>
      <c r="M2172" s="7"/>
      <c r="N2172" s="17"/>
      <c r="O2172" s="120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ht="15.6" customHeight="1">
      <c r="A2173" s="17"/>
      <c r="B2173" s="7"/>
      <c r="C2173" s="7"/>
      <c r="D2173" s="17"/>
      <c r="E2173" s="109"/>
      <c r="F2173" s="7"/>
      <c r="G2173" s="7"/>
      <c r="H2173" s="7"/>
      <c r="I2173" s="7"/>
      <c r="J2173" s="7"/>
      <c r="K2173" s="7"/>
      <c r="L2173" s="122"/>
      <c r="M2173" s="7"/>
      <c r="N2173" s="17"/>
      <c r="O2173" s="120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 ht="15.6" customHeight="1">
      <c r="A2174" s="17"/>
      <c r="B2174" s="7"/>
      <c r="C2174" s="7"/>
      <c r="D2174" s="17"/>
      <c r="E2174" s="109"/>
      <c r="F2174" s="7"/>
      <c r="G2174" s="7"/>
      <c r="H2174" s="7"/>
      <c r="I2174" s="7"/>
      <c r="J2174" s="7"/>
      <c r="K2174" s="7"/>
      <c r="L2174" s="122"/>
      <c r="M2174" s="7"/>
      <c r="N2174" s="17"/>
      <c r="O2174" s="120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 ht="15.6" customHeight="1">
      <c r="A2175" s="17"/>
      <c r="B2175" s="7"/>
      <c r="C2175" s="7"/>
      <c r="D2175" s="17"/>
      <c r="E2175" s="109"/>
      <c r="F2175" s="7"/>
      <c r="G2175" s="7"/>
      <c r="H2175" s="7"/>
      <c r="I2175" s="7"/>
      <c r="J2175" s="7"/>
      <c r="K2175" s="7"/>
      <c r="L2175" s="122"/>
      <c r="M2175" s="7"/>
      <c r="N2175" s="17"/>
      <c r="O2175" s="120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ht="15.6" customHeight="1">
      <c r="A2176" s="17"/>
      <c r="B2176" s="7"/>
      <c r="C2176" s="7"/>
      <c r="D2176" s="17"/>
      <c r="E2176" s="109"/>
      <c r="F2176" s="7"/>
      <c r="G2176" s="7"/>
      <c r="H2176" s="7"/>
      <c r="I2176" s="7"/>
      <c r="J2176" s="7"/>
      <c r="K2176" s="7"/>
      <c r="L2176" s="122"/>
      <c r="M2176" s="7"/>
      <c r="N2176" s="17"/>
      <c r="O2176" s="120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ht="15.6" customHeight="1">
      <c r="A2177" s="17"/>
      <c r="B2177" s="7"/>
      <c r="C2177" s="7"/>
      <c r="D2177" s="17"/>
      <c r="E2177" s="109"/>
      <c r="F2177" s="7"/>
      <c r="G2177" s="7"/>
      <c r="H2177" s="7"/>
      <c r="I2177" s="7"/>
      <c r="J2177" s="7"/>
      <c r="K2177" s="7"/>
      <c r="L2177" s="122"/>
      <c r="M2177" s="7"/>
      <c r="N2177" s="17"/>
      <c r="O2177" s="120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 ht="15.6" customHeight="1">
      <c r="A2178" s="17"/>
      <c r="B2178" s="7"/>
      <c r="C2178" s="7"/>
      <c r="D2178" s="17"/>
      <c r="E2178" s="109"/>
      <c r="F2178" s="7"/>
      <c r="G2178" s="7"/>
      <c r="H2178" s="7"/>
      <c r="I2178" s="7"/>
      <c r="J2178" s="7"/>
      <c r="K2178" s="7"/>
      <c r="L2178" s="122"/>
      <c r="M2178" s="7"/>
      <c r="N2178" s="17"/>
      <c r="O2178" s="120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ht="15.6" customHeight="1">
      <c r="A2179" s="17"/>
      <c r="B2179" s="7"/>
      <c r="C2179" s="7"/>
      <c r="D2179" s="17"/>
      <c r="E2179" s="109"/>
      <c r="F2179" s="7"/>
      <c r="G2179" s="7"/>
      <c r="H2179" s="7"/>
      <c r="I2179" s="7"/>
      <c r="J2179" s="7"/>
      <c r="K2179" s="7"/>
      <c r="L2179" s="122"/>
      <c r="M2179" s="7"/>
      <c r="N2179" s="17"/>
      <c r="O2179" s="120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ht="15.6" customHeight="1">
      <c r="A2180" s="17"/>
      <c r="B2180" s="7"/>
      <c r="C2180" s="7"/>
      <c r="D2180" s="17"/>
      <c r="E2180" s="109"/>
      <c r="F2180" s="7"/>
      <c r="G2180" s="7"/>
      <c r="H2180" s="7"/>
      <c r="I2180" s="7"/>
      <c r="J2180" s="7"/>
      <c r="K2180" s="7"/>
      <c r="L2180" s="122"/>
      <c r="M2180" s="7"/>
      <c r="N2180" s="17"/>
      <c r="O2180" s="120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 ht="15.6" customHeight="1">
      <c r="A2181" s="17"/>
      <c r="B2181" s="7"/>
      <c r="C2181" s="7"/>
      <c r="D2181" s="17"/>
      <c r="E2181" s="109"/>
      <c r="F2181" s="7"/>
      <c r="G2181" s="7"/>
      <c r="H2181" s="7"/>
      <c r="I2181" s="7"/>
      <c r="J2181" s="7"/>
      <c r="K2181" s="7"/>
      <c r="L2181" s="122"/>
      <c r="M2181" s="7"/>
      <c r="N2181" s="17"/>
      <c r="O2181" s="120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 ht="15.6" customHeight="1">
      <c r="A2182" s="17"/>
      <c r="B2182" s="7"/>
      <c r="C2182" s="7"/>
      <c r="D2182" s="17"/>
      <c r="E2182" s="109"/>
      <c r="F2182" s="7"/>
      <c r="G2182" s="7"/>
      <c r="H2182" s="7"/>
      <c r="I2182" s="7"/>
      <c r="J2182" s="7"/>
      <c r="K2182" s="7"/>
      <c r="L2182" s="122"/>
      <c r="M2182" s="7"/>
      <c r="N2182" s="17"/>
      <c r="O2182" s="120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 ht="15.6" customHeight="1">
      <c r="A2183" s="17"/>
      <c r="B2183" s="7"/>
      <c r="C2183" s="7"/>
      <c r="D2183" s="17"/>
      <c r="E2183" s="109"/>
      <c r="F2183" s="7"/>
      <c r="G2183" s="7"/>
      <c r="H2183" s="7"/>
      <c r="I2183" s="7"/>
      <c r="J2183" s="7"/>
      <c r="K2183" s="7"/>
      <c r="L2183" s="122"/>
      <c r="M2183" s="7"/>
      <c r="N2183" s="17"/>
      <c r="O2183" s="120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 ht="15.6" customHeight="1">
      <c r="A2184" s="17"/>
      <c r="B2184" s="7"/>
      <c r="C2184" s="7"/>
      <c r="D2184" s="17"/>
      <c r="E2184" s="109"/>
      <c r="F2184" s="7"/>
      <c r="G2184" s="7"/>
      <c r="H2184" s="7"/>
      <c r="I2184" s="7"/>
      <c r="J2184" s="7"/>
      <c r="K2184" s="7"/>
      <c r="L2184" s="122"/>
      <c r="M2184" s="7"/>
      <c r="N2184" s="17"/>
      <c r="O2184" s="120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 ht="15.6" customHeight="1">
      <c r="A2185" s="17"/>
      <c r="B2185" s="7"/>
      <c r="C2185" s="7"/>
      <c r="D2185" s="17"/>
      <c r="E2185" s="109"/>
      <c r="F2185" s="7"/>
      <c r="G2185" s="7"/>
      <c r="H2185" s="7"/>
      <c r="I2185" s="7"/>
      <c r="J2185" s="7"/>
      <c r="K2185" s="7"/>
      <c r="L2185" s="122"/>
      <c r="M2185" s="7"/>
      <c r="N2185" s="17"/>
      <c r="O2185" s="120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 ht="15.6" customHeight="1">
      <c r="A2186" s="17"/>
      <c r="B2186" s="7"/>
      <c r="C2186" s="7"/>
      <c r="D2186" s="17"/>
      <c r="E2186" s="109"/>
      <c r="F2186" s="7"/>
      <c r="G2186" s="7"/>
      <c r="H2186" s="7"/>
      <c r="I2186" s="7"/>
      <c r="J2186" s="7"/>
      <c r="K2186" s="7"/>
      <c r="L2186" s="122"/>
      <c r="M2186" s="7"/>
      <c r="N2186" s="17"/>
      <c r="O2186" s="120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ht="15.6" customHeight="1">
      <c r="A2187" s="17"/>
      <c r="B2187" s="7"/>
      <c r="C2187" s="7"/>
      <c r="D2187" s="17"/>
      <c r="E2187" s="109"/>
      <c r="F2187" s="7"/>
      <c r="G2187" s="7"/>
      <c r="H2187" s="7"/>
      <c r="I2187" s="7"/>
      <c r="J2187" s="7"/>
      <c r="K2187" s="7"/>
      <c r="L2187" s="122"/>
      <c r="M2187" s="7"/>
      <c r="N2187" s="17"/>
      <c r="O2187" s="120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 ht="15.6" customHeight="1">
      <c r="A2188" s="17"/>
      <c r="B2188" s="7"/>
      <c r="C2188" s="7"/>
      <c r="D2188" s="17"/>
      <c r="E2188" s="109"/>
      <c r="F2188" s="7"/>
      <c r="G2188" s="7"/>
      <c r="H2188" s="7"/>
      <c r="I2188" s="7"/>
      <c r="J2188" s="7"/>
      <c r="K2188" s="7"/>
      <c r="L2188" s="122"/>
      <c r="M2188" s="7"/>
      <c r="N2188" s="17"/>
      <c r="O2188" s="120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 ht="15.6" customHeight="1">
      <c r="A2189" s="17"/>
      <c r="B2189" s="7"/>
      <c r="C2189" s="7"/>
      <c r="D2189" s="17"/>
      <c r="E2189" s="109"/>
      <c r="F2189" s="7"/>
      <c r="G2189" s="7"/>
      <c r="H2189" s="7"/>
      <c r="I2189" s="7"/>
      <c r="J2189" s="7"/>
      <c r="K2189" s="7"/>
      <c r="L2189" s="122"/>
      <c r="M2189" s="7"/>
      <c r="N2189" s="17"/>
      <c r="O2189" s="120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 ht="15.6" customHeight="1">
      <c r="A2190" s="17"/>
      <c r="B2190" s="7"/>
      <c r="C2190" s="7"/>
      <c r="D2190" s="17"/>
      <c r="E2190" s="109"/>
      <c r="F2190" s="7"/>
      <c r="G2190" s="7"/>
      <c r="H2190" s="7"/>
      <c r="I2190" s="7"/>
      <c r="J2190" s="7"/>
      <c r="K2190" s="7"/>
      <c r="L2190" s="122"/>
      <c r="M2190" s="7"/>
      <c r="N2190" s="17"/>
      <c r="O2190" s="120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 ht="15.6" customHeight="1">
      <c r="A2191" s="17"/>
      <c r="B2191" s="7"/>
      <c r="C2191" s="7"/>
      <c r="D2191" s="17"/>
      <c r="E2191" s="109"/>
      <c r="F2191" s="7"/>
      <c r="G2191" s="7"/>
      <c r="H2191" s="7"/>
      <c r="I2191" s="7"/>
      <c r="J2191" s="7"/>
      <c r="K2191" s="7"/>
      <c r="L2191" s="122"/>
      <c r="M2191" s="7"/>
      <c r="N2191" s="17"/>
      <c r="O2191" s="120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 ht="15.6" customHeight="1">
      <c r="A2192" s="17"/>
      <c r="B2192" s="7"/>
      <c r="C2192" s="7"/>
      <c r="D2192" s="17"/>
      <c r="E2192" s="109"/>
      <c r="F2192" s="7"/>
      <c r="G2192" s="7"/>
      <c r="H2192" s="7"/>
      <c r="I2192" s="7"/>
      <c r="J2192" s="7"/>
      <c r="K2192" s="7"/>
      <c r="L2192" s="122"/>
      <c r="M2192" s="7"/>
      <c r="N2192" s="17"/>
      <c r="O2192" s="120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 ht="15.6" customHeight="1">
      <c r="A2193" s="17"/>
      <c r="B2193" s="7"/>
      <c r="C2193" s="7"/>
      <c r="D2193" s="17"/>
      <c r="E2193" s="109"/>
      <c r="F2193" s="7"/>
      <c r="G2193" s="7"/>
      <c r="H2193" s="7"/>
      <c r="I2193" s="7"/>
      <c r="J2193" s="7"/>
      <c r="K2193" s="7"/>
      <c r="L2193" s="122"/>
      <c r="M2193" s="7"/>
      <c r="N2193" s="17"/>
      <c r="O2193" s="120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 ht="15.6" customHeight="1">
      <c r="A2194" s="17"/>
      <c r="B2194" s="7"/>
      <c r="C2194" s="7"/>
      <c r="D2194" s="17"/>
      <c r="E2194" s="109"/>
      <c r="F2194" s="7"/>
      <c r="G2194" s="7"/>
      <c r="H2194" s="7"/>
      <c r="I2194" s="7"/>
      <c r="J2194" s="7"/>
      <c r="K2194" s="7"/>
      <c r="L2194" s="122"/>
      <c r="M2194" s="7"/>
      <c r="N2194" s="17"/>
      <c r="O2194" s="120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 ht="15.6" customHeight="1">
      <c r="A2195" s="17"/>
      <c r="B2195" s="7"/>
      <c r="C2195" s="7"/>
      <c r="D2195" s="17"/>
      <c r="E2195" s="109"/>
      <c r="F2195" s="7"/>
      <c r="G2195" s="7"/>
      <c r="H2195" s="7"/>
      <c r="I2195" s="7"/>
      <c r="J2195" s="7"/>
      <c r="K2195" s="7"/>
      <c r="L2195" s="122"/>
      <c r="M2195" s="7"/>
      <c r="N2195" s="17"/>
      <c r="O2195" s="120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 ht="15.6" customHeight="1">
      <c r="A2196" s="17"/>
      <c r="B2196" s="7"/>
      <c r="C2196" s="7"/>
      <c r="D2196" s="17"/>
      <c r="E2196" s="109"/>
      <c r="F2196" s="7"/>
      <c r="G2196" s="7"/>
      <c r="H2196" s="7"/>
      <c r="I2196" s="7"/>
      <c r="J2196" s="7"/>
      <c r="K2196" s="7"/>
      <c r="L2196" s="122"/>
      <c r="M2196" s="7"/>
      <c r="N2196" s="17"/>
      <c r="O2196" s="120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 ht="15.6" customHeight="1">
      <c r="A2197" s="17"/>
      <c r="B2197" s="7"/>
      <c r="C2197" s="7"/>
      <c r="D2197" s="17"/>
      <c r="E2197" s="109"/>
      <c r="F2197" s="7"/>
      <c r="G2197" s="7"/>
      <c r="H2197" s="7"/>
      <c r="I2197" s="7"/>
      <c r="J2197" s="7"/>
      <c r="K2197" s="7"/>
      <c r="L2197" s="122"/>
      <c r="M2197" s="7"/>
      <c r="N2197" s="17"/>
      <c r="O2197" s="120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 ht="15.6" customHeight="1">
      <c r="A2198" s="17"/>
      <c r="B2198" s="7"/>
      <c r="C2198" s="7"/>
      <c r="D2198" s="17"/>
      <c r="E2198" s="109"/>
      <c r="F2198" s="7"/>
      <c r="G2198" s="7"/>
      <c r="H2198" s="7"/>
      <c r="I2198" s="7"/>
      <c r="J2198" s="7"/>
      <c r="K2198" s="7"/>
      <c r="L2198" s="122"/>
      <c r="M2198" s="7"/>
      <c r="N2198" s="17"/>
      <c r="O2198" s="120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 ht="15.6" customHeight="1">
      <c r="A2199" s="17"/>
      <c r="B2199" s="7"/>
      <c r="C2199" s="7"/>
      <c r="D2199" s="17"/>
      <c r="E2199" s="109"/>
      <c r="F2199" s="7"/>
      <c r="G2199" s="7"/>
      <c r="H2199" s="7"/>
      <c r="I2199" s="7"/>
      <c r="J2199" s="7"/>
      <c r="K2199" s="7"/>
      <c r="L2199" s="122"/>
      <c r="M2199" s="7"/>
      <c r="N2199" s="17"/>
      <c r="O2199" s="120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 ht="15.6" customHeight="1">
      <c r="A2200" s="17"/>
      <c r="B2200" s="7"/>
      <c r="C2200" s="7"/>
      <c r="D2200" s="17"/>
      <c r="E2200" s="109"/>
      <c r="F2200" s="7"/>
      <c r="G2200" s="7"/>
      <c r="H2200" s="7"/>
      <c r="I2200" s="7"/>
      <c r="J2200" s="7"/>
      <c r="K2200" s="7"/>
      <c r="L2200" s="122"/>
      <c r="M2200" s="7"/>
      <c r="N2200" s="17"/>
      <c r="O2200" s="120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ht="15.6" customHeight="1">
      <c r="A2201" s="17"/>
      <c r="B2201" s="7"/>
      <c r="C2201" s="7"/>
      <c r="D2201" s="17"/>
      <c r="E2201" s="109"/>
      <c r="F2201" s="7"/>
      <c r="G2201" s="7"/>
      <c r="H2201" s="7"/>
      <c r="I2201" s="7"/>
      <c r="J2201" s="7"/>
      <c r="K2201" s="7"/>
      <c r="L2201" s="122"/>
      <c r="M2201" s="7"/>
      <c r="N2201" s="17"/>
      <c r="O2201" s="120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ht="15.6" customHeight="1">
      <c r="A2202" s="17"/>
      <c r="B2202" s="7"/>
      <c r="C2202" s="7"/>
      <c r="D2202" s="17"/>
      <c r="E2202" s="109"/>
      <c r="F2202" s="7"/>
      <c r="G2202" s="7"/>
      <c r="H2202" s="7"/>
      <c r="I2202" s="7"/>
      <c r="J2202" s="7"/>
      <c r="K2202" s="7"/>
      <c r="L2202" s="122"/>
      <c r="M2202" s="7"/>
      <c r="N2202" s="17"/>
      <c r="O2202" s="120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ht="15.6" customHeight="1">
      <c r="A2203" s="17"/>
      <c r="B2203" s="7"/>
      <c r="C2203" s="7"/>
      <c r="D2203" s="17"/>
      <c r="E2203" s="109"/>
      <c r="F2203" s="7"/>
      <c r="G2203" s="7"/>
      <c r="H2203" s="7"/>
      <c r="I2203" s="7"/>
      <c r="J2203" s="7"/>
      <c r="K2203" s="7"/>
      <c r="L2203" s="122"/>
      <c r="M2203" s="7"/>
      <c r="N2203" s="17"/>
      <c r="O2203" s="120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ht="15.6" customHeight="1">
      <c r="A2204" s="17"/>
      <c r="B2204" s="7"/>
      <c r="C2204" s="7"/>
      <c r="D2204" s="17"/>
      <c r="E2204" s="109"/>
      <c r="F2204" s="7"/>
      <c r="G2204" s="7"/>
      <c r="H2204" s="7"/>
      <c r="I2204" s="7"/>
      <c r="J2204" s="7"/>
      <c r="K2204" s="7"/>
      <c r="L2204" s="122"/>
      <c r="M2204" s="7"/>
      <c r="N2204" s="17"/>
      <c r="O2204" s="120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ht="15.6" customHeight="1">
      <c r="A2205" s="17"/>
      <c r="B2205" s="7"/>
      <c r="C2205" s="7"/>
      <c r="D2205" s="17"/>
      <c r="E2205" s="109"/>
      <c r="F2205" s="7"/>
      <c r="G2205" s="7"/>
      <c r="H2205" s="7"/>
      <c r="I2205" s="7"/>
      <c r="J2205" s="7"/>
      <c r="K2205" s="7"/>
      <c r="L2205" s="122"/>
      <c r="M2205" s="7"/>
      <c r="N2205" s="17"/>
      <c r="O2205" s="120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ht="15.6" customHeight="1">
      <c r="A2206" s="17"/>
      <c r="B2206" s="7"/>
      <c r="C2206" s="7"/>
      <c r="D2206" s="17"/>
      <c r="E2206" s="109"/>
      <c r="F2206" s="7"/>
      <c r="G2206" s="7"/>
      <c r="H2206" s="7"/>
      <c r="I2206" s="7"/>
      <c r="J2206" s="7"/>
      <c r="K2206" s="7"/>
      <c r="L2206" s="122"/>
      <c r="M2206" s="7"/>
      <c r="N2206" s="17"/>
      <c r="O2206" s="120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 ht="15.6" customHeight="1">
      <c r="A2207" s="17"/>
      <c r="B2207" s="7"/>
      <c r="C2207" s="7"/>
      <c r="D2207" s="17"/>
      <c r="E2207" s="109"/>
      <c r="F2207" s="7"/>
      <c r="G2207" s="7"/>
      <c r="H2207" s="7"/>
      <c r="I2207" s="7"/>
      <c r="J2207" s="7"/>
      <c r="K2207" s="7"/>
      <c r="L2207" s="122"/>
      <c r="M2207" s="7"/>
      <c r="N2207" s="17"/>
      <c r="O2207" s="120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 ht="15.6" customHeight="1">
      <c r="A2208" s="17"/>
      <c r="B2208" s="7"/>
      <c r="C2208" s="7"/>
      <c r="D2208" s="17"/>
      <c r="E2208" s="109"/>
      <c r="F2208" s="7"/>
      <c r="G2208" s="7"/>
      <c r="H2208" s="7"/>
      <c r="I2208" s="7"/>
      <c r="J2208" s="7"/>
      <c r="K2208" s="7"/>
      <c r="L2208" s="122"/>
      <c r="M2208" s="7"/>
      <c r="N2208" s="17"/>
      <c r="O2208" s="120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ht="15.6" customHeight="1">
      <c r="A2209" s="17"/>
      <c r="B2209" s="7"/>
      <c r="C2209" s="7"/>
      <c r="D2209" s="17"/>
      <c r="E2209" s="109"/>
      <c r="F2209" s="7"/>
      <c r="G2209" s="7"/>
      <c r="H2209" s="7"/>
      <c r="I2209" s="7"/>
      <c r="J2209" s="7"/>
      <c r="K2209" s="7"/>
      <c r="L2209" s="122"/>
      <c r="M2209" s="7"/>
      <c r="N2209" s="17"/>
      <c r="O2209" s="120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 ht="15.6" customHeight="1">
      <c r="A2210" s="17"/>
      <c r="B2210" s="7"/>
      <c r="C2210" s="7"/>
      <c r="D2210" s="17"/>
      <c r="E2210" s="109"/>
      <c r="F2210" s="7"/>
      <c r="G2210" s="7"/>
      <c r="H2210" s="7"/>
      <c r="I2210" s="7"/>
      <c r="J2210" s="7"/>
      <c r="K2210" s="7"/>
      <c r="L2210" s="122"/>
      <c r="M2210" s="7"/>
      <c r="N2210" s="17"/>
      <c r="O2210" s="120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ht="15.6" customHeight="1">
      <c r="A2211" s="17"/>
      <c r="B2211" s="7"/>
      <c r="C2211" s="7"/>
      <c r="D2211" s="17"/>
      <c r="E2211" s="109"/>
      <c r="F2211" s="7"/>
      <c r="G2211" s="7"/>
      <c r="H2211" s="7"/>
      <c r="I2211" s="7"/>
      <c r="J2211" s="7"/>
      <c r="K2211" s="7"/>
      <c r="L2211" s="122"/>
      <c r="M2211" s="7"/>
      <c r="N2211" s="17"/>
      <c r="O2211" s="120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 ht="15.6" customHeight="1">
      <c r="A2212" s="17"/>
      <c r="B2212" s="7"/>
      <c r="C2212" s="7"/>
      <c r="D2212" s="17"/>
      <c r="E2212" s="109"/>
      <c r="F2212" s="7"/>
      <c r="G2212" s="7"/>
      <c r="H2212" s="7"/>
      <c r="I2212" s="7"/>
      <c r="J2212" s="7"/>
      <c r="K2212" s="7"/>
      <c r="L2212" s="122"/>
      <c r="M2212" s="7"/>
      <c r="N2212" s="17"/>
      <c r="O2212" s="120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ht="15.6" customHeight="1">
      <c r="A2213" s="17"/>
      <c r="B2213" s="7"/>
      <c r="C2213" s="7"/>
      <c r="D2213" s="17"/>
      <c r="E2213" s="109"/>
      <c r="F2213" s="7"/>
      <c r="G2213" s="7"/>
      <c r="H2213" s="7"/>
      <c r="I2213" s="7"/>
      <c r="J2213" s="7"/>
      <c r="K2213" s="7"/>
      <c r="L2213" s="122"/>
      <c r="M2213" s="7"/>
      <c r="N2213" s="17"/>
      <c r="O2213" s="120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ht="15.6" customHeight="1">
      <c r="A2214" s="17"/>
      <c r="B2214" s="7"/>
      <c r="C2214" s="7"/>
      <c r="D2214" s="17"/>
      <c r="E2214" s="109"/>
      <c r="F2214" s="7"/>
      <c r="G2214" s="7"/>
      <c r="H2214" s="7"/>
      <c r="I2214" s="7"/>
      <c r="J2214" s="7"/>
      <c r="K2214" s="7"/>
      <c r="L2214" s="122"/>
      <c r="M2214" s="7"/>
      <c r="N2214" s="17"/>
      <c r="O2214" s="120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ht="15.6" customHeight="1">
      <c r="A2215" s="17"/>
      <c r="B2215" s="7"/>
      <c r="C2215" s="7"/>
      <c r="D2215" s="17"/>
      <c r="E2215" s="109"/>
      <c r="F2215" s="7"/>
      <c r="G2215" s="7"/>
      <c r="H2215" s="7"/>
      <c r="I2215" s="7"/>
      <c r="J2215" s="7"/>
      <c r="K2215" s="7"/>
      <c r="L2215" s="122"/>
      <c r="M2215" s="7"/>
      <c r="N2215" s="17"/>
      <c r="O2215" s="120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ht="15.6" customHeight="1">
      <c r="A2216" s="17"/>
      <c r="B2216" s="7"/>
      <c r="C2216" s="7"/>
      <c r="D2216" s="17"/>
      <c r="E2216" s="109"/>
      <c r="F2216" s="7"/>
      <c r="G2216" s="7"/>
      <c r="H2216" s="7"/>
      <c r="I2216" s="7"/>
      <c r="J2216" s="7"/>
      <c r="K2216" s="7"/>
      <c r="L2216" s="122"/>
      <c r="M2216" s="7"/>
      <c r="N2216" s="17"/>
      <c r="O2216" s="120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ht="15.6" customHeight="1">
      <c r="A2217" s="17"/>
      <c r="B2217" s="7"/>
      <c r="C2217" s="7"/>
      <c r="D2217" s="17"/>
      <c r="E2217" s="109"/>
      <c r="F2217" s="7"/>
      <c r="G2217" s="7"/>
      <c r="H2217" s="7"/>
      <c r="I2217" s="7"/>
      <c r="J2217" s="7"/>
      <c r="K2217" s="7"/>
      <c r="L2217" s="122"/>
      <c r="M2217" s="7"/>
      <c r="N2217" s="17"/>
      <c r="O2217" s="120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ht="15.6" customHeight="1">
      <c r="A2218" s="17"/>
      <c r="B2218" s="7"/>
      <c r="C2218" s="7"/>
      <c r="D2218" s="17"/>
      <c r="E2218" s="109"/>
      <c r="F2218" s="7"/>
      <c r="G2218" s="7"/>
      <c r="H2218" s="7"/>
      <c r="I2218" s="7"/>
      <c r="J2218" s="7"/>
      <c r="K2218" s="7"/>
      <c r="L2218" s="122"/>
      <c r="M2218" s="7"/>
      <c r="N2218" s="17"/>
      <c r="O2218" s="120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ht="15.6" customHeight="1">
      <c r="A2219" s="17"/>
      <c r="B2219" s="7"/>
      <c r="C2219" s="7"/>
      <c r="D2219" s="17"/>
      <c r="E2219" s="109"/>
      <c r="F2219" s="7"/>
      <c r="G2219" s="7"/>
      <c r="H2219" s="7"/>
      <c r="I2219" s="7"/>
      <c r="J2219" s="7"/>
      <c r="K2219" s="7"/>
      <c r="L2219" s="122"/>
      <c r="M2219" s="7"/>
      <c r="N2219" s="17"/>
      <c r="O2219" s="120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ht="15.6" customHeight="1">
      <c r="A2220" s="17"/>
      <c r="B2220" s="7"/>
      <c r="C2220" s="7"/>
      <c r="D2220" s="17"/>
      <c r="E2220" s="109"/>
      <c r="F2220" s="7"/>
      <c r="G2220" s="7"/>
      <c r="H2220" s="7"/>
      <c r="I2220" s="7"/>
      <c r="J2220" s="7"/>
      <c r="K2220" s="7"/>
      <c r="L2220" s="122"/>
      <c r="M2220" s="7"/>
      <c r="N2220" s="17"/>
      <c r="O2220" s="120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 ht="15.6" customHeight="1">
      <c r="A2221" s="17"/>
      <c r="B2221" s="7"/>
      <c r="C2221" s="7"/>
      <c r="D2221" s="17"/>
      <c r="E2221" s="109"/>
      <c r="F2221" s="7"/>
      <c r="G2221" s="7"/>
      <c r="H2221" s="7"/>
      <c r="I2221" s="7"/>
      <c r="J2221" s="7"/>
      <c r="K2221" s="7"/>
      <c r="L2221" s="122"/>
      <c r="M2221" s="7"/>
      <c r="N2221" s="17"/>
      <c r="O2221" s="120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ht="15.6" customHeight="1">
      <c r="A2222" s="17"/>
      <c r="B2222" s="7"/>
      <c r="C2222" s="7"/>
      <c r="D2222" s="17"/>
      <c r="E2222" s="109"/>
      <c r="F2222" s="7"/>
      <c r="G2222" s="7"/>
      <c r="H2222" s="7"/>
      <c r="I2222" s="7"/>
      <c r="J2222" s="7"/>
      <c r="K2222" s="7"/>
      <c r="L2222" s="122"/>
      <c r="M2222" s="7"/>
      <c r="N2222" s="17"/>
      <c r="O2222" s="120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ht="15.6" customHeight="1">
      <c r="A2223" s="17"/>
      <c r="B2223" s="7"/>
      <c r="C2223" s="7"/>
      <c r="D2223" s="17"/>
      <c r="E2223" s="109"/>
      <c r="F2223" s="7"/>
      <c r="G2223" s="7"/>
      <c r="H2223" s="7"/>
      <c r="I2223" s="7"/>
      <c r="J2223" s="7"/>
      <c r="K2223" s="7"/>
      <c r="L2223" s="122"/>
      <c r="M2223" s="7"/>
      <c r="N2223" s="17"/>
      <c r="O2223" s="120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ht="15.6" customHeight="1">
      <c r="A2224" s="17"/>
      <c r="B2224" s="7"/>
      <c r="C2224" s="7"/>
      <c r="D2224" s="17"/>
      <c r="E2224" s="109"/>
      <c r="F2224" s="7"/>
      <c r="G2224" s="7"/>
      <c r="H2224" s="7"/>
      <c r="I2224" s="7"/>
      <c r="J2224" s="7"/>
      <c r="K2224" s="7"/>
      <c r="L2224" s="122"/>
      <c r="M2224" s="7"/>
      <c r="N2224" s="17"/>
      <c r="O2224" s="120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ht="15.6" customHeight="1">
      <c r="A2225" s="17"/>
      <c r="B2225" s="7"/>
      <c r="C2225" s="7"/>
      <c r="D2225" s="17"/>
      <c r="E2225" s="109"/>
      <c r="F2225" s="7"/>
      <c r="G2225" s="7"/>
      <c r="H2225" s="7"/>
      <c r="I2225" s="7"/>
      <c r="J2225" s="7"/>
      <c r="K2225" s="7"/>
      <c r="L2225" s="122"/>
      <c r="M2225" s="7"/>
      <c r="N2225" s="17"/>
      <c r="O2225" s="120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ht="15.6" customHeight="1">
      <c r="A2226" s="17"/>
      <c r="B2226" s="7"/>
      <c r="C2226" s="7"/>
      <c r="D2226" s="17"/>
      <c r="E2226" s="109"/>
      <c r="F2226" s="7"/>
      <c r="G2226" s="7"/>
      <c r="H2226" s="7"/>
      <c r="I2226" s="7"/>
      <c r="J2226" s="7"/>
      <c r="K2226" s="7"/>
      <c r="L2226" s="122"/>
      <c r="M2226" s="7"/>
      <c r="N2226" s="17"/>
      <c r="O2226" s="120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 ht="15.6" customHeight="1">
      <c r="A2227" s="17"/>
      <c r="B2227" s="7"/>
      <c r="C2227" s="7"/>
      <c r="D2227" s="17"/>
      <c r="E2227" s="109"/>
      <c r="F2227" s="7"/>
      <c r="G2227" s="7"/>
      <c r="H2227" s="7"/>
      <c r="I2227" s="7"/>
      <c r="J2227" s="7"/>
      <c r="K2227" s="7"/>
      <c r="L2227" s="122"/>
      <c r="M2227" s="7"/>
      <c r="N2227" s="17"/>
      <c r="O2227" s="120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 ht="15.6" customHeight="1">
      <c r="A2228" s="17"/>
      <c r="B2228" s="7"/>
      <c r="C2228" s="7"/>
      <c r="D2228" s="17"/>
      <c r="E2228" s="109"/>
      <c r="F2228" s="7"/>
      <c r="G2228" s="7"/>
      <c r="H2228" s="7"/>
      <c r="I2228" s="7"/>
      <c r="J2228" s="7"/>
      <c r="K2228" s="7"/>
      <c r="L2228" s="122"/>
      <c r="M2228" s="7"/>
      <c r="N2228" s="17"/>
      <c r="O2228" s="120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ht="15.6" customHeight="1">
      <c r="A2229" s="17"/>
      <c r="B2229" s="7"/>
      <c r="C2229" s="7"/>
      <c r="D2229" s="17"/>
      <c r="E2229" s="109"/>
      <c r="F2229" s="7"/>
      <c r="G2229" s="7"/>
      <c r="H2229" s="7"/>
      <c r="I2229" s="7"/>
      <c r="J2229" s="7"/>
      <c r="K2229" s="7"/>
      <c r="L2229" s="122"/>
      <c r="M2229" s="7"/>
      <c r="N2229" s="17"/>
      <c r="O2229" s="120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 ht="15.6" customHeight="1">
      <c r="A2230" s="17"/>
      <c r="B2230" s="7"/>
      <c r="C2230" s="7"/>
      <c r="D2230" s="17"/>
      <c r="E2230" s="109"/>
      <c r="F2230" s="7"/>
      <c r="G2230" s="7"/>
      <c r="H2230" s="7"/>
      <c r="I2230" s="7"/>
      <c r="J2230" s="7"/>
      <c r="K2230" s="7"/>
      <c r="L2230" s="122"/>
      <c r="M2230" s="7"/>
      <c r="N2230" s="17"/>
      <c r="O2230" s="120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 ht="15.6" customHeight="1">
      <c r="A2231" s="17"/>
      <c r="B2231" s="7"/>
      <c r="C2231" s="7"/>
      <c r="D2231" s="17"/>
      <c r="E2231" s="109"/>
      <c r="F2231" s="7"/>
      <c r="G2231" s="7"/>
      <c r="H2231" s="7"/>
      <c r="I2231" s="7"/>
      <c r="J2231" s="7"/>
      <c r="K2231" s="7"/>
      <c r="L2231" s="122"/>
      <c r="M2231" s="7"/>
      <c r="N2231" s="17"/>
      <c r="O2231" s="120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 ht="15.6" customHeight="1">
      <c r="A2232" s="17"/>
      <c r="B2232" s="7"/>
      <c r="C2232" s="7"/>
      <c r="D2232" s="17"/>
      <c r="E2232" s="109"/>
      <c r="F2232" s="7"/>
      <c r="G2232" s="7"/>
      <c r="H2232" s="7"/>
      <c r="I2232" s="7"/>
      <c r="J2232" s="7"/>
      <c r="K2232" s="7"/>
      <c r="L2232" s="122"/>
      <c r="M2232" s="7"/>
      <c r="N2232" s="17"/>
      <c r="O2232" s="120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 ht="15.6" customHeight="1">
      <c r="A2233" s="17"/>
      <c r="B2233" s="7"/>
      <c r="C2233" s="7"/>
      <c r="D2233" s="17"/>
      <c r="E2233" s="109"/>
      <c r="F2233" s="7"/>
      <c r="G2233" s="7"/>
      <c r="H2233" s="7"/>
      <c r="I2233" s="7"/>
      <c r="J2233" s="7"/>
      <c r="K2233" s="7"/>
      <c r="L2233" s="122"/>
      <c r="M2233" s="7"/>
      <c r="N2233" s="17"/>
      <c r="O2233" s="120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 ht="15.6" customHeight="1">
      <c r="A2234" s="17"/>
      <c r="B2234" s="7"/>
      <c r="C2234" s="7"/>
      <c r="D2234" s="17"/>
      <c r="E2234" s="109"/>
      <c r="F2234" s="7"/>
      <c r="G2234" s="7"/>
      <c r="H2234" s="7"/>
      <c r="I2234" s="7"/>
      <c r="J2234" s="7"/>
      <c r="K2234" s="7"/>
      <c r="L2234" s="122"/>
      <c r="M2234" s="7"/>
      <c r="N2234" s="17"/>
      <c r="O2234" s="120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 ht="15.6" customHeight="1">
      <c r="A2235" s="17"/>
      <c r="B2235" s="7"/>
      <c r="C2235" s="7"/>
      <c r="D2235" s="17"/>
      <c r="E2235" s="109"/>
      <c r="F2235" s="7"/>
      <c r="G2235" s="7"/>
      <c r="H2235" s="7"/>
      <c r="I2235" s="7"/>
      <c r="J2235" s="7"/>
      <c r="K2235" s="7"/>
      <c r="L2235" s="122"/>
      <c r="M2235" s="7"/>
      <c r="N2235" s="17"/>
      <c r="O2235" s="120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 ht="15.6" customHeight="1">
      <c r="A2236" s="17"/>
      <c r="B2236" s="7"/>
      <c r="C2236" s="7"/>
      <c r="D2236" s="17"/>
      <c r="E2236" s="109"/>
      <c r="F2236" s="7"/>
      <c r="G2236" s="7"/>
      <c r="H2236" s="7"/>
      <c r="I2236" s="7"/>
      <c r="J2236" s="7"/>
      <c r="K2236" s="7"/>
      <c r="L2236" s="122"/>
      <c r="M2236" s="7"/>
      <c r="N2236" s="17"/>
      <c r="O2236" s="120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 ht="15.6" customHeight="1">
      <c r="A2237" s="17"/>
      <c r="B2237" s="7"/>
      <c r="C2237" s="7"/>
      <c r="D2237" s="17"/>
      <c r="E2237" s="109"/>
      <c r="F2237" s="7"/>
      <c r="G2237" s="7"/>
      <c r="H2237" s="7"/>
      <c r="I2237" s="7"/>
      <c r="J2237" s="7"/>
      <c r="K2237" s="7"/>
      <c r="L2237" s="122"/>
      <c r="M2237" s="7"/>
      <c r="N2237" s="17"/>
      <c r="O2237" s="120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 ht="15.6" customHeight="1">
      <c r="A2238" s="17"/>
      <c r="B2238" s="7"/>
      <c r="C2238" s="7"/>
      <c r="D2238" s="17"/>
      <c r="E2238" s="109"/>
      <c r="F2238" s="7"/>
      <c r="G2238" s="7"/>
      <c r="H2238" s="7"/>
      <c r="I2238" s="7"/>
      <c r="J2238" s="7"/>
      <c r="K2238" s="7"/>
      <c r="L2238" s="122"/>
      <c r="M2238" s="7"/>
      <c r="N2238" s="17"/>
      <c r="O2238" s="120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 ht="15.6" customHeight="1">
      <c r="A2239" s="17"/>
      <c r="B2239" s="7"/>
      <c r="C2239" s="7"/>
      <c r="D2239" s="17"/>
      <c r="E2239" s="109"/>
      <c r="F2239" s="7"/>
      <c r="G2239" s="7"/>
      <c r="H2239" s="7"/>
      <c r="I2239" s="7"/>
      <c r="J2239" s="7"/>
      <c r="K2239" s="7"/>
      <c r="L2239" s="122"/>
      <c r="M2239" s="7"/>
      <c r="N2239" s="17"/>
      <c r="O2239" s="120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 ht="15.6" customHeight="1">
      <c r="A2240" s="17"/>
      <c r="B2240" s="7"/>
      <c r="C2240" s="7"/>
      <c r="D2240" s="17"/>
      <c r="E2240" s="109"/>
      <c r="F2240" s="7"/>
      <c r="G2240" s="7"/>
      <c r="H2240" s="7"/>
      <c r="I2240" s="7"/>
      <c r="J2240" s="7"/>
      <c r="K2240" s="7"/>
      <c r="L2240" s="122"/>
      <c r="M2240" s="7"/>
      <c r="N2240" s="17"/>
      <c r="O2240" s="120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 ht="15.6" customHeight="1">
      <c r="A2241" s="17"/>
      <c r="B2241" s="7"/>
      <c r="C2241" s="7"/>
      <c r="D2241" s="17"/>
      <c r="E2241" s="109"/>
      <c r="F2241" s="7"/>
      <c r="G2241" s="7"/>
      <c r="H2241" s="7"/>
      <c r="I2241" s="7"/>
      <c r="J2241" s="7"/>
      <c r="K2241" s="7"/>
      <c r="L2241" s="122"/>
      <c r="M2241" s="7"/>
      <c r="N2241" s="17"/>
      <c r="O2241" s="120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 ht="15.6" customHeight="1">
      <c r="A2242" s="17"/>
      <c r="B2242" s="7"/>
      <c r="C2242" s="7"/>
      <c r="D2242" s="17"/>
      <c r="E2242" s="109"/>
      <c r="F2242" s="7"/>
      <c r="G2242" s="7"/>
      <c r="H2242" s="7"/>
      <c r="I2242" s="7"/>
      <c r="J2242" s="7"/>
      <c r="K2242" s="7"/>
      <c r="L2242" s="122"/>
      <c r="M2242" s="7"/>
      <c r="N2242" s="17"/>
      <c r="O2242" s="120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 ht="15.6" customHeight="1">
      <c r="A2243" s="17"/>
      <c r="B2243" s="7"/>
      <c r="C2243" s="7"/>
      <c r="D2243" s="17"/>
      <c r="E2243" s="109"/>
      <c r="F2243" s="7"/>
      <c r="G2243" s="7"/>
      <c r="H2243" s="7"/>
      <c r="I2243" s="7"/>
      <c r="J2243" s="7"/>
      <c r="K2243" s="7"/>
      <c r="L2243" s="122"/>
      <c r="M2243" s="7"/>
      <c r="N2243" s="17"/>
      <c r="O2243" s="120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ht="15.6" customHeight="1">
      <c r="A2244" s="17"/>
      <c r="B2244" s="7"/>
      <c r="C2244" s="7"/>
      <c r="D2244" s="17"/>
      <c r="E2244" s="109"/>
      <c r="F2244" s="7"/>
      <c r="G2244" s="7"/>
      <c r="H2244" s="7"/>
      <c r="I2244" s="7"/>
      <c r="J2244" s="7"/>
      <c r="K2244" s="7"/>
      <c r="L2244" s="122"/>
      <c r="M2244" s="7"/>
      <c r="N2244" s="17"/>
      <c r="O2244" s="120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 ht="15.6" customHeight="1">
      <c r="A2245" s="17"/>
      <c r="B2245" s="7"/>
      <c r="C2245" s="7"/>
      <c r="D2245" s="17"/>
      <c r="E2245" s="109"/>
      <c r="F2245" s="7"/>
      <c r="G2245" s="7"/>
      <c r="H2245" s="7"/>
      <c r="I2245" s="7"/>
      <c r="J2245" s="7"/>
      <c r="K2245" s="7"/>
      <c r="L2245" s="122"/>
      <c r="M2245" s="7"/>
      <c r="N2245" s="17"/>
      <c r="O2245" s="120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 ht="15.6" customHeight="1">
      <c r="A2246" s="17"/>
      <c r="B2246" s="7"/>
      <c r="C2246" s="7"/>
      <c r="D2246" s="17"/>
      <c r="E2246" s="109"/>
      <c r="F2246" s="7"/>
      <c r="G2246" s="7"/>
      <c r="H2246" s="7"/>
      <c r="I2246" s="7"/>
      <c r="J2246" s="7"/>
      <c r="K2246" s="7"/>
      <c r="L2246" s="122"/>
      <c r="M2246" s="7"/>
      <c r="N2246" s="17"/>
      <c r="O2246" s="120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ht="15.6" customHeight="1">
      <c r="A2247" s="17"/>
      <c r="B2247" s="7"/>
      <c r="C2247" s="7"/>
      <c r="D2247" s="17"/>
      <c r="E2247" s="109"/>
      <c r="F2247" s="7"/>
      <c r="G2247" s="7"/>
      <c r="H2247" s="7"/>
      <c r="I2247" s="7"/>
      <c r="J2247" s="7"/>
      <c r="K2247" s="7"/>
      <c r="L2247" s="122"/>
      <c r="M2247" s="7"/>
      <c r="N2247" s="17"/>
      <c r="O2247" s="120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 ht="15.6" customHeight="1">
      <c r="A2248" s="17"/>
      <c r="B2248" s="7"/>
      <c r="C2248" s="7"/>
      <c r="D2248" s="17"/>
      <c r="E2248" s="109"/>
      <c r="F2248" s="7"/>
      <c r="G2248" s="7"/>
      <c r="H2248" s="7"/>
      <c r="I2248" s="7"/>
      <c r="J2248" s="7"/>
      <c r="K2248" s="7"/>
      <c r="L2248" s="122"/>
      <c r="M2248" s="7"/>
      <c r="N2248" s="17"/>
      <c r="O2248" s="120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 ht="15.6" customHeight="1">
      <c r="A2249" s="17"/>
      <c r="B2249" s="7"/>
      <c r="C2249" s="7"/>
      <c r="D2249" s="17"/>
      <c r="E2249" s="109"/>
      <c r="F2249" s="7"/>
      <c r="G2249" s="7"/>
      <c r="H2249" s="7"/>
      <c r="I2249" s="7"/>
      <c r="J2249" s="7"/>
      <c r="K2249" s="7"/>
      <c r="L2249" s="122"/>
      <c r="M2249" s="7"/>
      <c r="N2249" s="17"/>
      <c r="O2249" s="120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ht="15.6" customHeight="1">
      <c r="A2250" s="17"/>
      <c r="B2250" s="7"/>
      <c r="C2250" s="7"/>
      <c r="D2250" s="17"/>
      <c r="E2250" s="109"/>
      <c r="F2250" s="7"/>
      <c r="G2250" s="7"/>
      <c r="H2250" s="7"/>
      <c r="I2250" s="7"/>
      <c r="J2250" s="7"/>
      <c r="K2250" s="7"/>
      <c r="L2250" s="122"/>
      <c r="M2250" s="7"/>
      <c r="N2250" s="17"/>
      <c r="O2250" s="120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ht="15.6" customHeight="1">
      <c r="A2251" s="17"/>
      <c r="B2251" s="7"/>
      <c r="C2251" s="7"/>
      <c r="D2251" s="17"/>
      <c r="E2251" s="109"/>
      <c r="F2251" s="7"/>
      <c r="G2251" s="7"/>
      <c r="H2251" s="7"/>
      <c r="I2251" s="7"/>
      <c r="J2251" s="7"/>
      <c r="K2251" s="7"/>
      <c r="L2251" s="122"/>
      <c r="M2251" s="7"/>
      <c r="N2251" s="17"/>
      <c r="O2251" s="120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 ht="15.6" customHeight="1">
      <c r="A2252" s="17"/>
      <c r="B2252" s="7"/>
      <c r="C2252" s="7"/>
      <c r="D2252" s="17"/>
      <c r="E2252" s="109"/>
      <c r="F2252" s="7"/>
      <c r="G2252" s="7"/>
      <c r="H2252" s="7"/>
      <c r="I2252" s="7"/>
      <c r="J2252" s="7"/>
      <c r="K2252" s="7"/>
      <c r="L2252" s="122"/>
      <c r="M2252" s="7"/>
      <c r="N2252" s="17"/>
      <c r="O2252" s="120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ht="15.6" customHeight="1">
      <c r="A2253" s="17"/>
      <c r="B2253" s="7"/>
      <c r="C2253" s="7"/>
      <c r="D2253" s="17"/>
      <c r="E2253" s="109"/>
      <c r="F2253" s="7"/>
      <c r="G2253" s="7"/>
      <c r="H2253" s="7"/>
      <c r="I2253" s="7"/>
      <c r="J2253" s="7"/>
      <c r="K2253" s="7"/>
      <c r="L2253" s="122"/>
      <c r="M2253" s="7"/>
      <c r="N2253" s="17"/>
      <c r="O2253" s="120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 ht="15.6" customHeight="1">
      <c r="A2254" s="17"/>
      <c r="B2254" s="7"/>
      <c r="C2254" s="7"/>
      <c r="D2254" s="17"/>
      <c r="E2254" s="109"/>
      <c r="F2254" s="7"/>
      <c r="G2254" s="7"/>
      <c r="H2254" s="7"/>
      <c r="I2254" s="7"/>
      <c r="J2254" s="7"/>
      <c r="K2254" s="7"/>
      <c r="L2254" s="122"/>
      <c r="M2254" s="7"/>
      <c r="N2254" s="17"/>
      <c r="O2254" s="120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 ht="15.6" customHeight="1">
      <c r="A2255" s="17"/>
      <c r="B2255" s="7"/>
      <c r="C2255" s="7"/>
      <c r="D2255" s="17"/>
      <c r="E2255" s="109"/>
      <c r="F2255" s="7"/>
      <c r="G2255" s="7"/>
      <c r="H2255" s="7"/>
      <c r="I2255" s="7"/>
      <c r="J2255" s="7"/>
      <c r="K2255" s="7"/>
      <c r="L2255" s="122"/>
      <c r="M2255" s="7"/>
      <c r="N2255" s="17"/>
      <c r="O2255" s="120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 ht="15.6" customHeight="1">
      <c r="A2256" s="17"/>
      <c r="B2256" s="7"/>
      <c r="C2256" s="7"/>
      <c r="D2256" s="17"/>
      <c r="E2256" s="109"/>
      <c r="F2256" s="7"/>
      <c r="G2256" s="7"/>
      <c r="H2256" s="7"/>
      <c r="I2256" s="7"/>
      <c r="J2256" s="7"/>
      <c r="K2256" s="7"/>
      <c r="L2256" s="122"/>
      <c r="M2256" s="7"/>
      <c r="N2256" s="17"/>
      <c r="O2256" s="120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ht="15.6" customHeight="1">
      <c r="A2257" s="17"/>
      <c r="B2257" s="7"/>
      <c r="C2257" s="7"/>
      <c r="D2257" s="17"/>
      <c r="E2257" s="109"/>
      <c r="F2257" s="7"/>
      <c r="G2257" s="7"/>
      <c r="H2257" s="7"/>
      <c r="I2257" s="7"/>
      <c r="J2257" s="7"/>
      <c r="K2257" s="7"/>
      <c r="L2257" s="122"/>
      <c r="M2257" s="7"/>
      <c r="N2257" s="17"/>
      <c r="O2257" s="120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ht="15.6" customHeight="1">
      <c r="A2258" s="17"/>
      <c r="B2258" s="7"/>
      <c r="C2258" s="7"/>
      <c r="D2258" s="17"/>
      <c r="E2258" s="109"/>
      <c r="F2258" s="7"/>
      <c r="G2258" s="7"/>
      <c r="H2258" s="7"/>
      <c r="I2258" s="7"/>
      <c r="J2258" s="7"/>
      <c r="K2258" s="7"/>
      <c r="L2258" s="122"/>
      <c r="M2258" s="7"/>
      <c r="N2258" s="17"/>
      <c r="O2258" s="120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ht="15.6" customHeight="1">
      <c r="A2259" s="17"/>
      <c r="B2259" s="7"/>
      <c r="C2259" s="7"/>
      <c r="D2259" s="17"/>
      <c r="E2259" s="109"/>
      <c r="F2259" s="7"/>
      <c r="G2259" s="7"/>
      <c r="H2259" s="7"/>
      <c r="I2259" s="7"/>
      <c r="J2259" s="7"/>
      <c r="K2259" s="7"/>
      <c r="L2259" s="122"/>
      <c r="M2259" s="7"/>
      <c r="N2259" s="17"/>
      <c r="O2259" s="120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ht="15.6" customHeight="1">
      <c r="A2260" s="17"/>
      <c r="B2260" s="7"/>
      <c r="C2260" s="7"/>
      <c r="D2260" s="17"/>
      <c r="E2260" s="109"/>
      <c r="F2260" s="7"/>
      <c r="G2260" s="7"/>
      <c r="H2260" s="7"/>
      <c r="I2260" s="7"/>
      <c r="J2260" s="7"/>
      <c r="K2260" s="7"/>
      <c r="L2260" s="122"/>
      <c r="M2260" s="7"/>
      <c r="N2260" s="17"/>
      <c r="O2260" s="120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ht="15.6" customHeight="1">
      <c r="A2261" s="17"/>
      <c r="B2261" s="7"/>
      <c r="C2261" s="7"/>
      <c r="D2261" s="17"/>
      <c r="E2261" s="109"/>
      <c r="F2261" s="7"/>
      <c r="G2261" s="7"/>
      <c r="H2261" s="7"/>
      <c r="I2261" s="7"/>
      <c r="J2261" s="7"/>
      <c r="K2261" s="7"/>
      <c r="L2261" s="122"/>
      <c r="M2261" s="7"/>
      <c r="N2261" s="17"/>
      <c r="O2261" s="120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ht="15.6" customHeight="1">
      <c r="A2262" s="17"/>
      <c r="B2262" s="7"/>
      <c r="C2262" s="7"/>
      <c r="D2262" s="17"/>
      <c r="E2262" s="109"/>
      <c r="F2262" s="7"/>
      <c r="G2262" s="7"/>
      <c r="H2262" s="7"/>
      <c r="I2262" s="7"/>
      <c r="J2262" s="7"/>
      <c r="K2262" s="7"/>
      <c r="L2262" s="122"/>
      <c r="M2262" s="7"/>
      <c r="N2262" s="17"/>
      <c r="O2262" s="120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 ht="15.6" customHeight="1">
      <c r="A2263" s="17"/>
      <c r="B2263" s="7"/>
      <c r="C2263" s="7"/>
      <c r="D2263" s="17"/>
      <c r="E2263" s="109"/>
      <c r="F2263" s="7"/>
      <c r="G2263" s="7"/>
      <c r="H2263" s="7"/>
      <c r="I2263" s="7"/>
      <c r="J2263" s="7"/>
      <c r="K2263" s="7"/>
      <c r="L2263" s="122"/>
      <c r="M2263" s="7"/>
      <c r="N2263" s="17"/>
      <c r="O2263" s="120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ht="15.6" customHeight="1">
      <c r="A2264" s="17"/>
      <c r="B2264" s="7"/>
      <c r="C2264" s="7"/>
      <c r="D2264" s="17"/>
      <c r="E2264" s="109"/>
      <c r="F2264" s="7"/>
      <c r="G2264" s="7"/>
      <c r="H2264" s="7"/>
      <c r="I2264" s="7"/>
      <c r="J2264" s="7"/>
      <c r="K2264" s="7"/>
      <c r="L2264" s="122"/>
      <c r="M2264" s="7"/>
      <c r="N2264" s="17"/>
      <c r="O2264" s="120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 ht="15.6" customHeight="1">
      <c r="A2265" s="17"/>
      <c r="B2265" s="7"/>
      <c r="C2265" s="7"/>
      <c r="D2265" s="17"/>
      <c r="E2265" s="109"/>
      <c r="F2265" s="7"/>
      <c r="G2265" s="7"/>
      <c r="H2265" s="7"/>
      <c r="I2265" s="7"/>
      <c r="J2265" s="7"/>
      <c r="K2265" s="7"/>
      <c r="L2265" s="122"/>
      <c r="M2265" s="7"/>
      <c r="N2265" s="17"/>
      <c r="O2265" s="120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 ht="15.6" customHeight="1">
      <c r="A2266" s="17"/>
      <c r="B2266" s="7"/>
      <c r="C2266" s="7"/>
      <c r="D2266" s="17"/>
      <c r="E2266" s="109"/>
      <c r="F2266" s="7"/>
      <c r="G2266" s="7"/>
      <c r="H2266" s="7"/>
      <c r="I2266" s="7"/>
      <c r="J2266" s="7"/>
      <c r="K2266" s="7"/>
      <c r="L2266" s="122"/>
      <c r="M2266" s="7"/>
      <c r="N2266" s="17"/>
      <c r="O2266" s="120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ht="15.6" customHeight="1">
      <c r="A2267" s="17"/>
      <c r="B2267" s="7"/>
      <c r="C2267" s="7"/>
      <c r="D2267" s="17"/>
      <c r="E2267" s="109"/>
      <c r="F2267" s="7"/>
      <c r="G2267" s="7"/>
      <c r="H2267" s="7"/>
      <c r="I2267" s="7"/>
      <c r="J2267" s="7"/>
      <c r="K2267" s="7"/>
      <c r="L2267" s="122"/>
      <c r="M2267" s="7"/>
      <c r="N2267" s="17"/>
      <c r="O2267" s="120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 ht="15.6" customHeight="1">
      <c r="A2268" s="17"/>
      <c r="B2268" s="7"/>
      <c r="C2268" s="7"/>
      <c r="D2268" s="17"/>
      <c r="E2268" s="109"/>
      <c r="F2268" s="7"/>
      <c r="G2268" s="7"/>
      <c r="H2268" s="7"/>
      <c r="I2268" s="7"/>
      <c r="J2268" s="7"/>
      <c r="K2268" s="7"/>
      <c r="L2268" s="122"/>
      <c r="M2268" s="7"/>
      <c r="N2268" s="17"/>
      <c r="O2268" s="120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 ht="15.6" customHeight="1">
      <c r="A2269" s="17"/>
      <c r="B2269" s="7"/>
      <c r="C2269" s="7"/>
      <c r="D2269" s="17"/>
      <c r="E2269" s="109"/>
      <c r="F2269" s="7"/>
      <c r="G2269" s="7"/>
      <c r="H2269" s="7"/>
      <c r="I2269" s="7"/>
      <c r="J2269" s="7"/>
      <c r="K2269" s="7"/>
      <c r="L2269" s="122"/>
      <c r="M2269" s="7"/>
      <c r="N2269" s="17"/>
      <c r="O2269" s="120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 ht="15.6" customHeight="1">
      <c r="A2270" s="17"/>
      <c r="B2270" s="7"/>
      <c r="C2270" s="7"/>
      <c r="D2270" s="17"/>
      <c r="E2270" s="109"/>
      <c r="F2270" s="7"/>
      <c r="G2270" s="7"/>
      <c r="H2270" s="7"/>
      <c r="I2270" s="7"/>
      <c r="J2270" s="7"/>
      <c r="K2270" s="7"/>
      <c r="L2270" s="122"/>
      <c r="M2270" s="7"/>
      <c r="N2270" s="17"/>
      <c r="O2270" s="120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 ht="15.6" customHeight="1">
      <c r="A2271" s="17"/>
      <c r="B2271" s="7"/>
      <c r="C2271" s="7"/>
      <c r="D2271" s="17"/>
      <c r="E2271" s="109"/>
      <c r="F2271" s="7"/>
      <c r="G2271" s="7"/>
      <c r="H2271" s="7"/>
      <c r="I2271" s="7"/>
      <c r="J2271" s="7"/>
      <c r="K2271" s="7"/>
      <c r="L2271" s="122"/>
      <c r="M2271" s="7"/>
      <c r="N2271" s="17"/>
      <c r="O2271" s="120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 ht="15.6" customHeight="1">
      <c r="A2272" s="17"/>
      <c r="B2272" s="7"/>
      <c r="C2272" s="7"/>
      <c r="D2272" s="17"/>
      <c r="E2272" s="109"/>
      <c r="F2272" s="7"/>
      <c r="G2272" s="7"/>
      <c r="H2272" s="7"/>
      <c r="I2272" s="7"/>
      <c r="J2272" s="7"/>
      <c r="K2272" s="7"/>
      <c r="L2272" s="122"/>
      <c r="M2272" s="7"/>
      <c r="N2272" s="17"/>
      <c r="O2272" s="120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 ht="15.6" customHeight="1">
      <c r="A2273" s="17"/>
      <c r="B2273" s="7"/>
      <c r="C2273" s="7"/>
      <c r="D2273" s="17"/>
      <c r="E2273" s="109"/>
      <c r="F2273" s="7"/>
      <c r="G2273" s="7"/>
      <c r="H2273" s="7"/>
      <c r="I2273" s="7"/>
      <c r="J2273" s="7"/>
      <c r="K2273" s="7"/>
      <c r="L2273" s="122"/>
      <c r="M2273" s="7"/>
      <c r="N2273" s="17"/>
      <c r="O2273" s="120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 ht="15.6" customHeight="1">
      <c r="A2274" s="17"/>
      <c r="B2274" s="7"/>
      <c r="C2274" s="7"/>
      <c r="D2274" s="17"/>
      <c r="E2274" s="109"/>
      <c r="F2274" s="7"/>
      <c r="G2274" s="7"/>
      <c r="H2274" s="7"/>
      <c r="I2274" s="7"/>
      <c r="J2274" s="7"/>
      <c r="K2274" s="7"/>
      <c r="L2274" s="122"/>
      <c r="M2274" s="7"/>
      <c r="N2274" s="17"/>
      <c r="O2274" s="120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 ht="15.6" customHeight="1">
      <c r="A2275" s="17"/>
      <c r="B2275" s="7"/>
      <c r="C2275" s="7"/>
      <c r="D2275" s="17"/>
      <c r="E2275" s="109"/>
      <c r="F2275" s="7"/>
      <c r="G2275" s="7"/>
      <c r="H2275" s="7"/>
      <c r="I2275" s="7"/>
      <c r="J2275" s="7"/>
      <c r="K2275" s="7"/>
      <c r="L2275" s="122"/>
      <c r="M2275" s="7"/>
      <c r="N2275" s="17"/>
      <c r="O2275" s="120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 ht="15.6" customHeight="1">
      <c r="A2276" s="17"/>
      <c r="B2276" s="7"/>
      <c r="C2276" s="7"/>
      <c r="D2276" s="17"/>
      <c r="E2276" s="109"/>
      <c r="F2276" s="7"/>
      <c r="G2276" s="7"/>
      <c r="H2276" s="7"/>
      <c r="I2276" s="7"/>
      <c r="J2276" s="7"/>
      <c r="K2276" s="7"/>
      <c r="L2276" s="122"/>
      <c r="M2276" s="7"/>
      <c r="N2276" s="17"/>
      <c r="O2276" s="120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ht="15.6" customHeight="1">
      <c r="A2277" s="17"/>
      <c r="B2277" s="7"/>
      <c r="C2277" s="7"/>
      <c r="D2277" s="17"/>
      <c r="E2277" s="109"/>
      <c r="F2277" s="7"/>
      <c r="G2277" s="7"/>
      <c r="H2277" s="7"/>
      <c r="I2277" s="7"/>
      <c r="J2277" s="7"/>
      <c r="K2277" s="7"/>
      <c r="L2277" s="122"/>
      <c r="M2277" s="7"/>
      <c r="N2277" s="17"/>
      <c r="O2277" s="120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 ht="15.6" customHeight="1">
      <c r="A2278" s="17"/>
      <c r="B2278" s="7"/>
      <c r="C2278" s="7"/>
      <c r="D2278" s="17"/>
      <c r="E2278" s="109"/>
      <c r="F2278" s="7"/>
      <c r="G2278" s="7"/>
      <c r="H2278" s="7"/>
      <c r="I2278" s="7"/>
      <c r="J2278" s="7"/>
      <c r="K2278" s="7"/>
      <c r="L2278" s="122"/>
      <c r="M2278" s="7"/>
      <c r="N2278" s="17"/>
      <c r="O2278" s="120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 ht="15.6" customHeight="1">
      <c r="A2279" s="17"/>
      <c r="B2279" s="7"/>
      <c r="C2279" s="7"/>
      <c r="D2279" s="17"/>
      <c r="E2279" s="109"/>
      <c r="F2279" s="7"/>
      <c r="G2279" s="7"/>
      <c r="H2279" s="7"/>
      <c r="I2279" s="7"/>
      <c r="J2279" s="7"/>
      <c r="K2279" s="7"/>
      <c r="L2279" s="122"/>
      <c r="M2279" s="7"/>
      <c r="N2279" s="17"/>
      <c r="O2279" s="120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ht="15.6" customHeight="1">
      <c r="A2280" s="17"/>
      <c r="B2280" s="7"/>
      <c r="C2280" s="7"/>
      <c r="D2280" s="17"/>
      <c r="E2280" s="109"/>
      <c r="F2280" s="7"/>
      <c r="G2280" s="7"/>
      <c r="H2280" s="7"/>
      <c r="I2280" s="7"/>
      <c r="J2280" s="7"/>
      <c r="K2280" s="7"/>
      <c r="L2280" s="122"/>
      <c r="M2280" s="7"/>
      <c r="N2280" s="17"/>
      <c r="O2280" s="120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ht="15.6" customHeight="1">
      <c r="A2281" s="17"/>
      <c r="B2281" s="7"/>
      <c r="C2281" s="7"/>
      <c r="D2281" s="17"/>
      <c r="E2281" s="109"/>
      <c r="F2281" s="7"/>
      <c r="G2281" s="7"/>
      <c r="H2281" s="7"/>
      <c r="I2281" s="7"/>
      <c r="J2281" s="7"/>
      <c r="K2281" s="7"/>
      <c r="L2281" s="122"/>
      <c r="M2281" s="7"/>
      <c r="N2281" s="17"/>
      <c r="O2281" s="120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ht="15.6" customHeight="1">
      <c r="A2282" s="17"/>
      <c r="B2282" s="7"/>
      <c r="C2282" s="7"/>
      <c r="D2282" s="17"/>
      <c r="E2282" s="109"/>
      <c r="F2282" s="7"/>
      <c r="G2282" s="7"/>
      <c r="H2282" s="7"/>
      <c r="I2282" s="7"/>
      <c r="J2282" s="7"/>
      <c r="K2282" s="7"/>
      <c r="L2282" s="122"/>
      <c r="M2282" s="7"/>
      <c r="N2282" s="17"/>
      <c r="O2282" s="120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ht="15.6" customHeight="1">
      <c r="A2283" s="17"/>
      <c r="B2283" s="7"/>
      <c r="C2283" s="7"/>
      <c r="D2283" s="17"/>
      <c r="E2283" s="109"/>
      <c r="F2283" s="7"/>
      <c r="G2283" s="7"/>
      <c r="H2283" s="7"/>
      <c r="I2283" s="7"/>
      <c r="J2283" s="7"/>
      <c r="K2283" s="7"/>
      <c r="L2283" s="122"/>
      <c r="M2283" s="7"/>
      <c r="N2283" s="17"/>
      <c r="O2283" s="120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ht="15.6" customHeight="1">
      <c r="A2284" s="17"/>
      <c r="B2284" s="7"/>
      <c r="C2284" s="7"/>
      <c r="D2284" s="17"/>
      <c r="E2284" s="109"/>
      <c r="F2284" s="7"/>
      <c r="G2284" s="7"/>
      <c r="H2284" s="7"/>
      <c r="I2284" s="7"/>
      <c r="J2284" s="7"/>
      <c r="K2284" s="7"/>
      <c r="L2284" s="122"/>
      <c r="M2284" s="7"/>
      <c r="N2284" s="17"/>
      <c r="O2284" s="120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ht="15.6" customHeight="1">
      <c r="A2285" s="17"/>
      <c r="B2285" s="7"/>
      <c r="C2285" s="7"/>
      <c r="D2285" s="17"/>
      <c r="E2285" s="109"/>
      <c r="F2285" s="7"/>
      <c r="G2285" s="7"/>
      <c r="H2285" s="7"/>
      <c r="I2285" s="7"/>
      <c r="J2285" s="7"/>
      <c r="K2285" s="7"/>
      <c r="L2285" s="122"/>
      <c r="M2285" s="7"/>
      <c r="N2285" s="17"/>
      <c r="O2285" s="120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 ht="15.6" customHeight="1">
      <c r="A2286" s="17"/>
      <c r="B2286" s="7"/>
      <c r="C2286" s="7"/>
      <c r="D2286" s="17"/>
      <c r="E2286" s="109"/>
      <c r="F2286" s="7"/>
      <c r="G2286" s="7"/>
      <c r="H2286" s="7"/>
      <c r="I2286" s="7"/>
      <c r="J2286" s="7"/>
      <c r="K2286" s="7"/>
      <c r="L2286" s="122"/>
      <c r="M2286" s="7"/>
      <c r="N2286" s="17"/>
      <c r="O2286" s="120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ht="15.6" customHeight="1">
      <c r="A2287" s="17"/>
      <c r="B2287" s="7"/>
      <c r="C2287" s="7"/>
      <c r="D2287" s="17"/>
      <c r="E2287" s="109"/>
      <c r="F2287" s="7"/>
      <c r="G2287" s="7"/>
      <c r="H2287" s="7"/>
      <c r="I2287" s="7"/>
      <c r="J2287" s="7"/>
      <c r="K2287" s="7"/>
      <c r="L2287" s="122"/>
      <c r="M2287" s="7"/>
      <c r="N2287" s="17"/>
      <c r="O2287" s="120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ht="15.6" customHeight="1">
      <c r="A2288" s="17"/>
      <c r="B2288" s="7"/>
      <c r="C2288" s="7"/>
      <c r="D2288" s="17"/>
      <c r="E2288" s="109"/>
      <c r="F2288" s="7"/>
      <c r="G2288" s="7"/>
      <c r="H2288" s="7"/>
      <c r="I2288" s="7"/>
      <c r="J2288" s="7"/>
      <c r="K2288" s="7"/>
      <c r="L2288" s="122"/>
      <c r="M2288" s="7"/>
      <c r="N2288" s="17"/>
      <c r="O2288" s="120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ht="15.6" customHeight="1">
      <c r="A2289" s="17"/>
      <c r="B2289" s="7"/>
      <c r="C2289" s="7"/>
      <c r="D2289" s="17"/>
      <c r="E2289" s="109"/>
      <c r="F2289" s="7"/>
      <c r="G2289" s="7"/>
      <c r="H2289" s="7"/>
      <c r="I2289" s="7"/>
      <c r="J2289" s="7"/>
      <c r="K2289" s="7"/>
      <c r="L2289" s="122"/>
      <c r="M2289" s="7"/>
      <c r="N2289" s="17"/>
      <c r="O2289" s="120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ht="15.6" customHeight="1">
      <c r="A2290" s="17"/>
      <c r="B2290" s="7"/>
      <c r="C2290" s="7"/>
      <c r="D2290" s="17"/>
      <c r="E2290" s="109"/>
      <c r="F2290" s="7"/>
      <c r="G2290" s="7"/>
      <c r="H2290" s="7"/>
      <c r="I2290" s="7"/>
      <c r="J2290" s="7"/>
      <c r="K2290" s="7"/>
      <c r="L2290" s="122"/>
      <c r="M2290" s="7"/>
      <c r="N2290" s="17"/>
      <c r="O2290" s="120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ht="15.6" customHeight="1">
      <c r="A2291" s="17"/>
      <c r="B2291" s="7"/>
      <c r="C2291" s="7"/>
      <c r="D2291" s="17"/>
      <c r="E2291" s="109"/>
      <c r="F2291" s="7"/>
      <c r="G2291" s="7"/>
      <c r="H2291" s="7"/>
      <c r="I2291" s="7"/>
      <c r="J2291" s="7"/>
      <c r="K2291" s="7"/>
      <c r="L2291" s="122"/>
      <c r="M2291" s="7"/>
      <c r="N2291" s="17"/>
      <c r="O2291" s="120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ht="15.6" customHeight="1">
      <c r="A2292" s="17"/>
      <c r="B2292" s="7"/>
      <c r="C2292" s="7"/>
      <c r="D2292" s="17"/>
      <c r="E2292" s="109"/>
      <c r="F2292" s="7"/>
      <c r="G2292" s="7"/>
      <c r="H2292" s="7"/>
      <c r="I2292" s="7"/>
      <c r="J2292" s="7"/>
      <c r="K2292" s="7"/>
      <c r="L2292" s="122"/>
      <c r="M2292" s="7"/>
      <c r="N2292" s="17"/>
      <c r="O2292" s="120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ht="15.6" customHeight="1">
      <c r="A2293" s="17"/>
      <c r="B2293" s="7"/>
      <c r="C2293" s="7"/>
      <c r="D2293" s="17"/>
      <c r="E2293" s="109"/>
      <c r="F2293" s="7"/>
      <c r="G2293" s="7"/>
      <c r="H2293" s="7"/>
      <c r="I2293" s="7"/>
      <c r="J2293" s="7"/>
      <c r="K2293" s="7"/>
      <c r="L2293" s="122"/>
      <c r="M2293" s="7"/>
      <c r="N2293" s="17"/>
      <c r="O2293" s="120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 ht="15.6" customHeight="1">
      <c r="A2294" s="17"/>
      <c r="B2294" s="7"/>
      <c r="C2294" s="7"/>
      <c r="D2294" s="17"/>
      <c r="E2294" s="109"/>
      <c r="F2294" s="7"/>
      <c r="G2294" s="7"/>
      <c r="H2294" s="7"/>
      <c r="I2294" s="7"/>
      <c r="J2294" s="7"/>
      <c r="K2294" s="7"/>
      <c r="L2294" s="122"/>
      <c r="M2294" s="7"/>
      <c r="N2294" s="17"/>
      <c r="O2294" s="120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ht="15.6" customHeight="1">
      <c r="A2295" s="17"/>
      <c r="B2295" s="7"/>
      <c r="C2295" s="7"/>
      <c r="D2295" s="17"/>
      <c r="E2295" s="109"/>
      <c r="F2295" s="7"/>
      <c r="G2295" s="7"/>
      <c r="H2295" s="7"/>
      <c r="I2295" s="7"/>
      <c r="J2295" s="7"/>
      <c r="K2295" s="7"/>
      <c r="L2295" s="122"/>
      <c r="M2295" s="7"/>
      <c r="N2295" s="17"/>
      <c r="O2295" s="120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ht="15.6" customHeight="1">
      <c r="A2296" s="17"/>
      <c r="B2296" s="7"/>
      <c r="C2296" s="7"/>
      <c r="D2296" s="17"/>
      <c r="E2296" s="109"/>
      <c r="F2296" s="7"/>
      <c r="G2296" s="7"/>
      <c r="H2296" s="7"/>
      <c r="I2296" s="7"/>
      <c r="J2296" s="7"/>
      <c r="K2296" s="7"/>
      <c r="L2296" s="122"/>
      <c r="M2296" s="7"/>
      <c r="N2296" s="17"/>
      <c r="O2296" s="120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ht="15.6" customHeight="1">
      <c r="A2297" s="17"/>
      <c r="B2297" s="7"/>
      <c r="C2297" s="7"/>
      <c r="D2297" s="17"/>
      <c r="E2297" s="109"/>
      <c r="F2297" s="7"/>
      <c r="G2297" s="7"/>
      <c r="H2297" s="7"/>
      <c r="I2297" s="7"/>
      <c r="J2297" s="7"/>
      <c r="K2297" s="7"/>
      <c r="L2297" s="122"/>
      <c r="M2297" s="7"/>
      <c r="N2297" s="17"/>
      <c r="O2297" s="120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 ht="15.6" customHeight="1">
      <c r="A2298" s="17"/>
      <c r="B2298" s="7"/>
      <c r="C2298" s="7"/>
      <c r="D2298" s="17"/>
      <c r="E2298" s="109"/>
      <c r="F2298" s="7"/>
      <c r="G2298" s="7"/>
      <c r="H2298" s="7"/>
      <c r="I2298" s="7"/>
      <c r="J2298" s="7"/>
      <c r="K2298" s="7"/>
      <c r="L2298" s="122"/>
      <c r="M2298" s="7"/>
      <c r="N2298" s="17"/>
      <c r="O2298" s="120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ht="15.6" customHeight="1">
      <c r="A2299" s="17"/>
      <c r="B2299" s="7"/>
      <c r="C2299" s="7"/>
      <c r="D2299" s="17"/>
      <c r="E2299" s="109"/>
      <c r="F2299" s="7"/>
      <c r="G2299" s="7"/>
      <c r="H2299" s="7"/>
      <c r="I2299" s="7"/>
      <c r="J2299" s="7"/>
      <c r="K2299" s="7"/>
      <c r="L2299" s="122"/>
      <c r="M2299" s="7"/>
      <c r="N2299" s="17"/>
      <c r="O2299" s="120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 ht="15.6" customHeight="1">
      <c r="A2300" s="17"/>
      <c r="B2300" s="7"/>
      <c r="C2300" s="7"/>
      <c r="D2300" s="17"/>
      <c r="E2300" s="109"/>
      <c r="F2300" s="7"/>
      <c r="G2300" s="7"/>
      <c r="H2300" s="7"/>
      <c r="I2300" s="7"/>
      <c r="J2300" s="7"/>
      <c r="K2300" s="7"/>
      <c r="L2300" s="122"/>
      <c r="M2300" s="7"/>
      <c r="N2300" s="17"/>
      <c r="O2300" s="120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 ht="15.6" customHeight="1">
      <c r="A2301" s="17"/>
      <c r="B2301" s="7"/>
      <c r="C2301" s="7"/>
      <c r="D2301" s="17"/>
      <c r="E2301" s="109"/>
      <c r="F2301" s="7"/>
      <c r="G2301" s="7"/>
      <c r="H2301" s="7"/>
      <c r="I2301" s="7"/>
      <c r="J2301" s="7"/>
      <c r="K2301" s="7"/>
      <c r="L2301" s="122"/>
      <c r="M2301" s="7"/>
      <c r="N2301" s="17"/>
      <c r="O2301" s="120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 ht="15.6" customHeight="1">
      <c r="A2302" s="17"/>
      <c r="B2302" s="7"/>
      <c r="C2302" s="7"/>
      <c r="D2302" s="17"/>
      <c r="E2302" s="109"/>
      <c r="F2302" s="7"/>
      <c r="G2302" s="7"/>
      <c r="H2302" s="7"/>
      <c r="I2302" s="7"/>
      <c r="J2302" s="7"/>
      <c r="K2302" s="7"/>
      <c r="L2302" s="122"/>
      <c r="M2302" s="7"/>
      <c r="N2302" s="17"/>
      <c r="O2302" s="120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 ht="15.6" customHeight="1">
      <c r="A2303" s="17"/>
      <c r="B2303" s="7"/>
      <c r="C2303" s="7"/>
      <c r="D2303" s="17"/>
      <c r="E2303" s="109"/>
      <c r="F2303" s="7"/>
      <c r="G2303" s="7"/>
      <c r="H2303" s="7"/>
      <c r="I2303" s="7"/>
      <c r="J2303" s="7"/>
      <c r="K2303" s="7"/>
      <c r="L2303" s="122"/>
      <c r="M2303" s="7"/>
      <c r="N2303" s="17"/>
      <c r="O2303" s="120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ht="15.6" customHeight="1">
      <c r="A2304" s="17"/>
      <c r="B2304" s="7"/>
      <c r="C2304" s="7"/>
      <c r="D2304" s="17"/>
      <c r="E2304" s="109"/>
      <c r="F2304" s="7"/>
      <c r="G2304" s="7"/>
      <c r="H2304" s="7"/>
      <c r="I2304" s="7"/>
      <c r="J2304" s="7"/>
      <c r="K2304" s="7"/>
      <c r="L2304" s="122"/>
      <c r="M2304" s="7"/>
      <c r="N2304" s="17"/>
      <c r="O2304" s="120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ht="15.6" customHeight="1">
      <c r="A2305" s="17"/>
      <c r="B2305" s="7"/>
      <c r="C2305" s="7"/>
      <c r="D2305" s="17"/>
      <c r="E2305" s="109"/>
      <c r="F2305" s="7"/>
      <c r="G2305" s="7"/>
      <c r="H2305" s="7"/>
      <c r="I2305" s="7"/>
      <c r="J2305" s="7"/>
      <c r="K2305" s="7"/>
      <c r="L2305" s="122"/>
      <c r="M2305" s="7"/>
      <c r="N2305" s="17"/>
      <c r="O2305" s="120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 ht="15.6" customHeight="1">
      <c r="A2306" s="17"/>
      <c r="B2306" s="7"/>
      <c r="C2306" s="7"/>
      <c r="D2306" s="17"/>
      <c r="E2306" s="109"/>
      <c r="F2306" s="7"/>
      <c r="G2306" s="7"/>
      <c r="H2306" s="7"/>
      <c r="I2306" s="7"/>
      <c r="J2306" s="7"/>
      <c r="K2306" s="7"/>
      <c r="L2306" s="122"/>
      <c r="M2306" s="7"/>
      <c r="N2306" s="17"/>
      <c r="O2306" s="120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 ht="15.6" customHeight="1">
      <c r="A2307" s="17"/>
      <c r="B2307" s="7"/>
      <c r="C2307" s="7"/>
      <c r="D2307" s="17"/>
      <c r="E2307" s="109"/>
      <c r="F2307" s="7"/>
      <c r="G2307" s="7"/>
      <c r="H2307" s="7"/>
      <c r="I2307" s="7"/>
      <c r="J2307" s="7"/>
      <c r="K2307" s="7"/>
      <c r="L2307" s="122"/>
      <c r="M2307" s="7"/>
      <c r="N2307" s="17"/>
      <c r="O2307" s="120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 ht="15.6" customHeight="1">
      <c r="A2308" s="17"/>
      <c r="B2308" s="7"/>
      <c r="C2308" s="7"/>
      <c r="D2308" s="17"/>
      <c r="E2308" s="109"/>
      <c r="F2308" s="7"/>
      <c r="G2308" s="7"/>
      <c r="H2308" s="7"/>
      <c r="I2308" s="7"/>
      <c r="J2308" s="7"/>
      <c r="K2308" s="7"/>
      <c r="L2308" s="122"/>
      <c r="M2308" s="7"/>
      <c r="N2308" s="17"/>
      <c r="O2308" s="120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ht="15.6" customHeight="1">
      <c r="A2309" s="17"/>
      <c r="B2309" s="7"/>
      <c r="C2309" s="7"/>
      <c r="D2309" s="17"/>
      <c r="E2309" s="109"/>
      <c r="F2309" s="7"/>
      <c r="G2309" s="7"/>
      <c r="H2309" s="7"/>
      <c r="I2309" s="7"/>
      <c r="J2309" s="7"/>
      <c r="K2309" s="7"/>
      <c r="L2309" s="122"/>
      <c r="M2309" s="7"/>
      <c r="N2309" s="17"/>
      <c r="O2309" s="120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 ht="15.6" customHeight="1">
      <c r="A2310" s="17"/>
      <c r="B2310" s="7"/>
      <c r="C2310" s="7"/>
      <c r="D2310" s="17"/>
      <c r="E2310" s="109"/>
      <c r="F2310" s="7"/>
      <c r="G2310" s="7"/>
      <c r="H2310" s="7"/>
      <c r="I2310" s="7"/>
      <c r="J2310" s="7"/>
      <c r="K2310" s="7"/>
      <c r="L2310" s="122"/>
      <c r="M2310" s="7"/>
      <c r="N2310" s="17"/>
      <c r="O2310" s="120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 ht="15.6" customHeight="1">
      <c r="A2311" s="17"/>
      <c r="B2311" s="7"/>
      <c r="C2311" s="7"/>
      <c r="D2311" s="17"/>
      <c r="E2311" s="109"/>
      <c r="F2311" s="7"/>
      <c r="G2311" s="7"/>
      <c r="H2311" s="7"/>
      <c r="I2311" s="7"/>
      <c r="J2311" s="7"/>
      <c r="K2311" s="7"/>
      <c r="L2311" s="122"/>
      <c r="M2311" s="7"/>
      <c r="N2311" s="17"/>
      <c r="O2311" s="120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 ht="15.6" customHeight="1">
      <c r="A2312" s="17"/>
      <c r="B2312" s="7"/>
      <c r="C2312" s="7"/>
      <c r="D2312" s="17"/>
      <c r="E2312" s="109"/>
      <c r="F2312" s="7"/>
      <c r="G2312" s="7"/>
      <c r="H2312" s="7"/>
      <c r="I2312" s="7"/>
      <c r="J2312" s="7"/>
      <c r="K2312" s="7"/>
      <c r="L2312" s="122"/>
      <c r="M2312" s="7"/>
      <c r="N2312" s="17"/>
      <c r="O2312" s="120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 ht="15.6" customHeight="1">
      <c r="A2313" s="17"/>
      <c r="B2313" s="7"/>
      <c r="C2313" s="7"/>
      <c r="D2313" s="17"/>
      <c r="E2313" s="109"/>
      <c r="F2313" s="7"/>
      <c r="G2313" s="7"/>
      <c r="H2313" s="7"/>
      <c r="I2313" s="7"/>
      <c r="J2313" s="7"/>
      <c r="K2313" s="7"/>
      <c r="L2313" s="122"/>
      <c r="M2313" s="7"/>
      <c r="N2313" s="17"/>
      <c r="O2313" s="120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 ht="15.6" customHeight="1">
      <c r="A2314" s="17"/>
      <c r="B2314" s="7"/>
      <c r="C2314" s="7"/>
      <c r="D2314" s="17"/>
      <c r="E2314" s="109"/>
      <c r="F2314" s="7"/>
      <c r="G2314" s="7"/>
      <c r="H2314" s="7"/>
      <c r="I2314" s="7"/>
      <c r="J2314" s="7"/>
      <c r="K2314" s="7"/>
      <c r="L2314" s="122"/>
      <c r="M2314" s="7"/>
      <c r="N2314" s="17"/>
      <c r="O2314" s="120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 ht="15.6" customHeight="1">
      <c r="A2315" s="17"/>
      <c r="B2315" s="7"/>
      <c r="C2315" s="7"/>
      <c r="D2315" s="17"/>
      <c r="E2315" s="109"/>
      <c r="F2315" s="7"/>
      <c r="G2315" s="7"/>
      <c r="H2315" s="7"/>
      <c r="I2315" s="7"/>
      <c r="J2315" s="7"/>
      <c r="K2315" s="7"/>
      <c r="L2315" s="122"/>
      <c r="M2315" s="7"/>
      <c r="N2315" s="17"/>
      <c r="O2315" s="120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 ht="15.6" customHeight="1">
      <c r="A2316" s="17"/>
      <c r="B2316" s="7"/>
      <c r="C2316" s="7"/>
      <c r="D2316" s="17"/>
      <c r="E2316" s="109"/>
      <c r="F2316" s="7"/>
      <c r="G2316" s="7"/>
      <c r="H2316" s="7"/>
      <c r="I2316" s="7"/>
      <c r="J2316" s="7"/>
      <c r="K2316" s="7"/>
      <c r="L2316" s="122"/>
      <c r="M2316" s="7"/>
      <c r="N2316" s="17"/>
      <c r="O2316" s="120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 ht="15.6" customHeight="1">
      <c r="A2317" s="17"/>
      <c r="B2317" s="7"/>
      <c r="C2317" s="7"/>
      <c r="D2317" s="17"/>
      <c r="E2317" s="109"/>
      <c r="F2317" s="7"/>
      <c r="G2317" s="7"/>
      <c r="H2317" s="7"/>
      <c r="I2317" s="7"/>
      <c r="J2317" s="7"/>
      <c r="K2317" s="7"/>
      <c r="L2317" s="122"/>
      <c r="M2317" s="7"/>
      <c r="N2317" s="17"/>
      <c r="O2317" s="120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 ht="15.6" customHeight="1">
      <c r="A2318" s="17"/>
      <c r="B2318" s="7"/>
      <c r="C2318" s="7"/>
      <c r="D2318" s="17"/>
      <c r="E2318" s="109"/>
      <c r="F2318" s="7"/>
      <c r="G2318" s="7"/>
      <c r="H2318" s="7"/>
      <c r="I2318" s="7"/>
      <c r="J2318" s="7"/>
      <c r="K2318" s="7"/>
      <c r="L2318" s="122"/>
      <c r="M2318" s="7"/>
      <c r="N2318" s="17"/>
      <c r="O2318" s="120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 ht="15.6" customHeight="1">
      <c r="A2319" s="17"/>
      <c r="B2319" s="7"/>
      <c r="C2319" s="7"/>
      <c r="D2319" s="17"/>
      <c r="E2319" s="109"/>
      <c r="F2319" s="7"/>
      <c r="G2319" s="7"/>
      <c r="H2319" s="7"/>
      <c r="I2319" s="7"/>
      <c r="J2319" s="7"/>
      <c r="K2319" s="7"/>
      <c r="L2319" s="122"/>
      <c r="M2319" s="7"/>
      <c r="N2319" s="17"/>
      <c r="O2319" s="120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 ht="15.6" customHeight="1">
      <c r="A2320" s="17"/>
      <c r="B2320" s="7"/>
      <c r="C2320" s="7"/>
      <c r="D2320" s="17"/>
      <c r="E2320" s="109"/>
      <c r="F2320" s="7"/>
      <c r="G2320" s="7"/>
      <c r="H2320" s="7"/>
      <c r="I2320" s="7"/>
      <c r="J2320" s="7"/>
      <c r="K2320" s="7"/>
      <c r="L2320" s="122"/>
      <c r="M2320" s="7"/>
      <c r="N2320" s="17"/>
      <c r="O2320" s="120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 ht="15.6" customHeight="1">
      <c r="A2321" s="17"/>
      <c r="B2321" s="7"/>
      <c r="C2321" s="7"/>
      <c r="D2321" s="17"/>
      <c r="E2321" s="109"/>
      <c r="F2321" s="7"/>
      <c r="G2321" s="7"/>
      <c r="H2321" s="7"/>
      <c r="I2321" s="7"/>
      <c r="J2321" s="7"/>
      <c r="K2321" s="7"/>
      <c r="L2321" s="122"/>
      <c r="M2321" s="7"/>
      <c r="N2321" s="17"/>
      <c r="O2321" s="120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 ht="15.6" customHeight="1">
      <c r="A2322" s="17"/>
      <c r="B2322" s="7"/>
      <c r="C2322" s="7"/>
      <c r="D2322" s="17"/>
      <c r="E2322" s="109"/>
      <c r="F2322" s="7"/>
      <c r="G2322" s="7"/>
      <c r="H2322" s="7"/>
      <c r="I2322" s="7"/>
      <c r="J2322" s="7"/>
      <c r="K2322" s="7"/>
      <c r="L2322" s="122"/>
      <c r="M2322" s="7"/>
      <c r="N2322" s="17"/>
      <c r="O2322" s="120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 ht="15.6" customHeight="1">
      <c r="A2323" s="17"/>
      <c r="B2323" s="7"/>
      <c r="C2323" s="7"/>
      <c r="D2323" s="17"/>
      <c r="E2323" s="109"/>
      <c r="F2323" s="7"/>
      <c r="G2323" s="7"/>
      <c r="H2323" s="7"/>
      <c r="I2323" s="7"/>
      <c r="J2323" s="7"/>
      <c r="K2323" s="7"/>
      <c r="L2323" s="122"/>
      <c r="M2323" s="7"/>
      <c r="N2323" s="17"/>
      <c r="O2323" s="120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 ht="15.6" customHeight="1">
      <c r="A2324" s="17"/>
      <c r="B2324" s="7"/>
      <c r="C2324" s="7"/>
      <c r="D2324" s="17"/>
      <c r="E2324" s="109"/>
      <c r="F2324" s="7"/>
      <c r="G2324" s="7"/>
      <c r="H2324" s="7"/>
      <c r="I2324" s="7"/>
      <c r="J2324" s="7"/>
      <c r="K2324" s="7"/>
      <c r="L2324" s="122"/>
      <c r="M2324" s="7"/>
      <c r="N2324" s="17"/>
      <c r="O2324" s="120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ht="15.6" customHeight="1">
      <c r="A2325" s="17"/>
      <c r="B2325" s="7"/>
      <c r="C2325" s="7"/>
      <c r="D2325" s="17"/>
      <c r="E2325" s="109"/>
      <c r="F2325" s="7"/>
      <c r="G2325" s="7"/>
      <c r="H2325" s="7"/>
      <c r="I2325" s="7"/>
      <c r="J2325" s="7"/>
      <c r="K2325" s="7"/>
      <c r="L2325" s="122"/>
      <c r="M2325" s="7"/>
      <c r="N2325" s="17"/>
      <c r="O2325" s="120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ht="15.6" customHeight="1">
      <c r="A2326" s="17"/>
      <c r="B2326" s="7"/>
      <c r="C2326" s="7"/>
      <c r="D2326" s="17"/>
      <c r="E2326" s="109"/>
      <c r="F2326" s="7"/>
      <c r="G2326" s="7"/>
      <c r="H2326" s="7"/>
      <c r="I2326" s="7"/>
      <c r="J2326" s="7"/>
      <c r="K2326" s="7"/>
      <c r="L2326" s="122"/>
      <c r="M2326" s="7"/>
      <c r="N2326" s="17"/>
      <c r="O2326" s="120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ht="15.6" customHeight="1">
      <c r="A2327" s="17"/>
      <c r="B2327" s="7"/>
      <c r="C2327" s="7"/>
      <c r="D2327" s="17"/>
      <c r="E2327" s="109"/>
      <c r="F2327" s="7"/>
      <c r="G2327" s="7"/>
      <c r="H2327" s="7"/>
      <c r="I2327" s="7"/>
      <c r="J2327" s="7"/>
      <c r="K2327" s="7"/>
      <c r="L2327" s="122"/>
      <c r="M2327" s="7"/>
      <c r="N2327" s="17"/>
      <c r="O2327" s="120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 ht="15.6" customHeight="1">
      <c r="A2328" s="17"/>
      <c r="B2328" s="7"/>
      <c r="C2328" s="7"/>
      <c r="D2328" s="17"/>
      <c r="E2328" s="109"/>
      <c r="F2328" s="7"/>
      <c r="G2328" s="7"/>
      <c r="H2328" s="7"/>
      <c r="I2328" s="7"/>
      <c r="J2328" s="7"/>
      <c r="K2328" s="7"/>
      <c r="L2328" s="122"/>
      <c r="M2328" s="7"/>
      <c r="N2328" s="17"/>
      <c r="O2328" s="120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 ht="15.6" customHeight="1">
      <c r="A2329" s="17"/>
      <c r="B2329" s="7"/>
      <c r="C2329" s="7"/>
      <c r="D2329" s="17"/>
      <c r="E2329" s="109"/>
      <c r="F2329" s="7"/>
      <c r="G2329" s="7"/>
      <c r="H2329" s="7"/>
      <c r="I2329" s="7"/>
      <c r="J2329" s="7"/>
      <c r="K2329" s="7"/>
      <c r="L2329" s="122"/>
      <c r="M2329" s="7"/>
      <c r="N2329" s="17"/>
      <c r="O2329" s="120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ht="15.6" customHeight="1">
      <c r="A2330" s="17"/>
      <c r="B2330" s="7"/>
      <c r="C2330" s="7"/>
      <c r="D2330" s="17"/>
      <c r="E2330" s="109"/>
      <c r="F2330" s="7"/>
      <c r="G2330" s="7"/>
      <c r="H2330" s="7"/>
      <c r="I2330" s="7"/>
      <c r="J2330" s="7"/>
      <c r="K2330" s="7"/>
      <c r="L2330" s="122"/>
      <c r="M2330" s="7"/>
      <c r="N2330" s="17"/>
      <c r="O2330" s="120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ht="15.6" customHeight="1">
      <c r="A2331" s="17"/>
      <c r="B2331" s="7"/>
      <c r="C2331" s="7"/>
      <c r="D2331" s="17"/>
      <c r="E2331" s="109"/>
      <c r="F2331" s="7"/>
      <c r="G2331" s="7"/>
      <c r="H2331" s="7"/>
      <c r="I2331" s="7"/>
      <c r="J2331" s="7"/>
      <c r="K2331" s="7"/>
      <c r="L2331" s="122"/>
      <c r="M2331" s="7"/>
      <c r="N2331" s="17"/>
      <c r="O2331" s="120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ht="15.6" customHeight="1">
      <c r="A2332" s="17"/>
      <c r="B2332" s="7"/>
      <c r="C2332" s="7"/>
      <c r="D2332" s="17"/>
      <c r="E2332" s="109"/>
      <c r="F2332" s="7"/>
      <c r="G2332" s="7"/>
      <c r="H2332" s="7"/>
      <c r="I2332" s="7"/>
      <c r="J2332" s="7"/>
      <c r="K2332" s="7"/>
      <c r="L2332" s="122"/>
      <c r="M2332" s="7"/>
      <c r="N2332" s="17"/>
      <c r="O2332" s="120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ht="15.6" customHeight="1">
      <c r="A2333" s="17"/>
      <c r="B2333" s="7"/>
      <c r="C2333" s="7"/>
      <c r="D2333" s="17"/>
      <c r="E2333" s="109"/>
      <c r="F2333" s="7"/>
      <c r="G2333" s="7"/>
      <c r="H2333" s="7"/>
      <c r="I2333" s="7"/>
      <c r="J2333" s="7"/>
      <c r="K2333" s="7"/>
      <c r="L2333" s="122"/>
      <c r="M2333" s="7"/>
      <c r="N2333" s="17"/>
      <c r="O2333" s="120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ht="15.6" customHeight="1">
      <c r="A2334" s="17"/>
      <c r="B2334" s="7"/>
      <c r="C2334" s="7"/>
      <c r="D2334" s="17"/>
      <c r="E2334" s="109"/>
      <c r="F2334" s="7"/>
      <c r="G2334" s="7"/>
      <c r="H2334" s="7"/>
      <c r="I2334" s="7"/>
      <c r="J2334" s="7"/>
      <c r="K2334" s="7"/>
      <c r="L2334" s="122"/>
      <c r="M2334" s="7"/>
      <c r="N2334" s="17"/>
      <c r="O2334" s="120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ht="15.6" customHeight="1">
      <c r="A2335" s="17"/>
      <c r="B2335" s="7"/>
      <c r="C2335" s="7"/>
      <c r="D2335" s="17"/>
      <c r="E2335" s="109"/>
      <c r="F2335" s="7"/>
      <c r="G2335" s="7"/>
      <c r="H2335" s="7"/>
      <c r="I2335" s="7"/>
      <c r="J2335" s="7"/>
      <c r="K2335" s="7"/>
      <c r="L2335" s="122"/>
      <c r="M2335" s="7"/>
      <c r="N2335" s="17"/>
      <c r="O2335" s="120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ht="15.6" customHeight="1">
      <c r="A2336" s="17"/>
      <c r="B2336" s="7"/>
      <c r="C2336" s="7"/>
      <c r="D2336" s="17"/>
      <c r="E2336" s="109"/>
      <c r="F2336" s="7"/>
      <c r="G2336" s="7"/>
      <c r="H2336" s="7"/>
      <c r="I2336" s="7"/>
      <c r="J2336" s="7"/>
      <c r="K2336" s="7"/>
      <c r="L2336" s="122"/>
      <c r="M2336" s="7"/>
      <c r="N2336" s="17"/>
      <c r="O2336" s="120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 ht="15.6" customHeight="1">
      <c r="A2337" s="17"/>
      <c r="B2337" s="7"/>
      <c r="C2337" s="7"/>
      <c r="D2337" s="17"/>
      <c r="E2337" s="109"/>
      <c r="F2337" s="7"/>
      <c r="G2337" s="7"/>
      <c r="H2337" s="7"/>
      <c r="I2337" s="7"/>
      <c r="J2337" s="7"/>
      <c r="K2337" s="7"/>
      <c r="L2337" s="122"/>
      <c r="M2337" s="7"/>
      <c r="N2337" s="17"/>
      <c r="O2337" s="120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ht="15.6" customHeight="1">
      <c r="A2338" s="17"/>
      <c r="B2338" s="7"/>
      <c r="C2338" s="7"/>
      <c r="D2338" s="17"/>
      <c r="E2338" s="109"/>
      <c r="F2338" s="7"/>
      <c r="G2338" s="7"/>
      <c r="H2338" s="7"/>
      <c r="I2338" s="7"/>
      <c r="J2338" s="7"/>
      <c r="K2338" s="7"/>
      <c r="L2338" s="122"/>
      <c r="M2338" s="7"/>
      <c r="N2338" s="17"/>
      <c r="O2338" s="120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ht="15.6" customHeight="1">
      <c r="A2339" s="17"/>
      <c r="B2339" s="7"/>
      <c r="C2339" s="7"/>
      <c r="D2339" s="17"/>
      <c r="E2339" s="109"/>
      <c r="F2339" s="7"/>
      <c r="G2339" s="7"/>
      <c r="H2339" s="7"/>
      <c r="I2339" s="7"/>
      <c r="J2339" s="7"/>
      <c r="K2339" s="7"/>
      <c r="L2339" s="122"/>
      <c r="M2339" s="7"/>
      <c r="N2339" s="17"/>
      <c r="O2339" s="120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ht="15.6" customHeight="1">
      <c r="A2340" s="17"/>
      <c r="B2340" s="7"/>
      <c r="C2340" s="7"/>
      <c r="D2340" s="17"/>
      <c r="E2340" s="109"/>
      <c r="F2340" s="7"/>
      <c r="G2340" s="7"/>
      <c r="H2340" s="7"/>
      <c r="I2340" s="7"/>
      <c r="J2340" s="7"/>
      <c r="K2340" s="7"/>
      <c r="L2340" s="122"/>
      <c r="M2340" s="7"/>
      <c r="N2340" s="17"/>
      <c r="O2340" s="120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ht="15.6" customHeight="1">
      <c r="A2341" s="17"/>
      <c r="B2341" s="7"/>
      <c r="C2341" s="7"/>
      <c r="D2341" s="17"/>
      <c r="E2341" s="109"/>
      <c r="F2341" s="7"/>
      <c r="G2341" s="7"/>
      <c r="H2341" s="7"/>
      <c r="I2341" s="7"/>
      <c r="J2341" s="7"/>
      <c r="K2341" s="7"/>
      <c r="L2341" s="122"/>
      <c r="M2341" s="7"/>
      <c r="N2341" s="17"/>
      <c r="O2341" s="120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ht="15.6" customHeight="1">
      <c r="A2342" s="17"/>
      <c r="B2342" s="7"/>
      <c r="C2342" s="7"/>
      <c r="D2342" s="17"/>
      <c r="E2342" s="109"/>
      <c r="F2342" s="7"/>
      <c r="G2342" s="7"/>
      <c r="H2342" s="7"/>
      <c r="I2342" s="7"/>
      <c r="J2342" s="7"/>
      <c r="K2342" s="7"/>
      <c r="L2342" s="122"/>
      <c r="M2342" s="7"/>
      <c r="N2342" s="17"/>
      <c r="O2342" s="120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ht="15.6" customHeight="1">
      <c r="A2343" s="17"/>
      <c r="B2343" s="7"/>
      <c r="C2343" s="7"/>
      <c r="D2343" s="17"/>
      <c r="E2343" s="109"/>
      <c r="F2343" s="7"/>
      <c r="G2343" s="7"/>
      <c r="H2343" s="7"/>
      <c r="I2343" s="7"/>
      <c r="J2343" s="7"/>
      <c r="K2343" s="7"/>
      <c r="L2343" s="122"/>
      <c r="M2343" s="7"/>
      <c r="N2343" s="17"/>
      <c r="O2343" s="120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ht="15.6" customHeight="1">
      <c r="A2344" s="17"/>
      <c r="B2344" s="7"/>
      <c r="C2344" s="7"/>
      <c r="D2344" s="17"/>
      <c r="E2344" s="109"/>
      <c r="F2344" s="7"/>
      <c r="G2344" s="7"/>
      <c r="H2344" s="7"/>
      <c r="I2344" s="7"/>
      <c r="J2344" s="7"/>
      <c r="K2344" s="7"/>
      <c r="L2344" s="122"/>
      <c r="M2344" s="7"/>
      <c r="N2344" s="17"/>
      <c r="O2344" s="120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ht="15.6" customHeight="1">
      <c r="A2345" s="17"/>
      <c r="B2345" s="7"/>
      <c r="C2345" s="7"/>
      <c r="D2345" s="17"/>
      <c r="E2345" s="109"/>
      <c r="F2345" s="7"/>
      <c r="G2345" s="7"/>
      <c r="H2345" s="7"/>
      <c r="I2345" s="7"/>
      <c r="J2345" s="7"/>
      <c r="K2345" s="7"/>
      <c r="L2345" s="122"/>
      <c r="M2345" s="7"/>
      <c r="N2345" s="17"/>
      <c r="O2345" s="120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ht="15.6" customHeight="1">
      <c r="A2346" s="17"/>
      <c r="B2346" s="7"/>
      <c r="C2346" s="7"/>
      <c r="D2346" s="17"/>
      <c r="E2346" s="109"/>
      <c r="F2346" s="7"/>
      <c r="G2346" s="7"/>
      <c r="H2346" s="7"/>
      <c r="I2346" s="7"/>
      <c r="J2346" s="7"/>
      <c r="K2346" s="7"/>
      <c r="L2346" s="122"/>
      <c r="M2346" s="7"/>
      <c r="N2346" s="17"/>
      <c r="O2346" s="120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 ht="15.6" customHeight="1">
      <c r="A2347" s="17"/>
      <c r="B2347" s="7"/>
      <c r="C2347" s="7"/>
      <c r="D2347" s="17"/>
      <c r="E2347" s="109"/>
      <c r="F2347" s="7"/>
      <c r="G2347" s="7"/>
      <c r="H2347" s="7"/>
      <c r="I2347" s="7"/>
      <c r="J2347" s="7"/>
      <c r="K2347" s="7"/>
      <c r="L2347" s="122"/>
      <c r="M2347" s="7"/>
      <c r="N2347" s="17"/>
      <c r="O2347" s="120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ht="15.6" customHeight="1">
      <c r="A2348" s="17"/>
      <c r="B2348" s="7"/>
      <c r="C2348" s="7"/>
      <c r="D2348" s="17"/>
      <c r="E2348" s="109"/>
      <c r="F2348" s="7"/>
      <c r="G2348" s="7"/>
      <c r="H2348" s="7"/>
      <c r="I2348" s="7"/>
      <c r="J2348" s="7"/>
      <c r="K2348" s="7"/>
      <c r="L2348" s="122"/>
      <c r="M2348" s="7"/>
      <c r="N2348" s="17"/>
      <c r="O2348" s="120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ht="15.6" customHeight="1">
      <c r="A2349" s="17"/>
      <c r="B2349" s="7"/>
      <c r="C2349" s="7"/>
      <c r="D2349" s="17"/>
      <c r="E2349" s="109"/>
      <c r="F2349" s="7"/>
      <c r="G2349" s="7"/>
      <c r="H2349" s="7"/>
      <c r="I2349" s="7"/>
      <c r="J2349" s="7"/>
      <c r="K2349" s="7"/>
      <c r="L2349" s="122"/>
      <c r="M2349" s="7"/>
      <c r="N2349" s="17"/>
      <c r="O2349" s="120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ht="15.6" customHeight="1">
      <c r="A2350" s="17"/>
      <c r="B2350" s="7"/>
      <c r="C2350" s="7"/>
      <c r="D2350" s="17"/>
      <c r="E2350" s="109"/>
      <c r="F2350" s="7"/>
      <c r="G2350" s="7"/>
      <c r="H2350" s="7"/>
      <c r="I2350" s="7"/>
      <c r="J2350" s="7"/>
      <c r="K2350" s="7"/>
      <c r="L2350" s="122"/>
      <c r="M2350" s="7"/>
      <c r="N2350" s="17"/>
      <c r="O2350" s="120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ht="15.6" customHeight="1">
      <c r="A2351" s="17"/>
      <c r="B2351" s="7"/>
      <c r="C2351" s="7"/>
      <c r="D2351" s="17"/>
      <c r="E2351" s="109"/>
      <c r="F2351" s="7"/>
      <c r="G2351" s="7"/>
      <c r="H2351" s="7"/>
      <c r="I2351" s="7"/>
      <c r="J2351" s="7"/>
      <c r="K2351" s="7"/>
      <c r="L2351" s="122"/>
      <c r="M2351" s="7"/>
      <c r="N2351" s="17"/>
      <c r="O2351" s="120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ht="15.6" customHeight="1">
      <c r="A2352" s="17"/>
      <c r="B2352" s="7"/>
      <c r="C2352" s="7"/>
      <c r="D2352" s="17"/>
      <c r="E2352" s="109"/>
      <c r="F2352" s="7"/>
      <c r="G2352" s="7"/>
      <c r="H2352" s="7"/>
      <c r="I2352" s="7"/>
      <c r="J2352" s="7"/>
      <c r="K2352" s="7"/>
      <c r="L2352" s="122"/>
      <c r="M2352" s="7"/>
      <c r="N2352" s="17"/>
      <c r="O2352" s="120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ht="15.6" customHeight="1">
      <c r="A2353" s="17"/>
      <c r="B2353" s="7"/>
      <c r="C2353" s="7"/>
      <c r="D2353" s="17"/>
      <c r="E2353" s="109"/>
      <c r="F2353" s="7"/>
      <c r="G2353" s="7"/>
      <c r="H2353" s="7"/>
      <c r="I2353" s="7"/>
      <c r="J2353" s="7"/>
      <c r="K2353" s="7"/>
      <c r="L2353" s="122"/>
      <c r="M2353" s="7"/>
      <c r="N2353" s="17"/>
      <c r="O2353" s="120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 ht="15.6" customHeight="1">
      <c r="A2354" s="17"/>
      <c r="B2354" s="7"/>
      <c r="C2354" s="7"/>
      <c r="D2354" s="17"/>
      <c r="E2354" s="109"/>
      <c r="F2354" s="7"/>
      <c r="G2354" s="7"/>
      <c r="H2354" s="7"/>
      <c r="I2354" s="7"/>
      <c r="J2354" s="7"/>
      <c r="K2354" s="7"/>
      <c r="L2354" s="122"/>
      <c r="M2354" s="7"/>
      <c r="N2354" s="17"/>
      <c r="O2354" s="120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ht="15.6" customHeight="1">
      <c r="A2355" s="17"/>
      <c r="B2355" s="7"/>
      <c r="C2355" s="7"/>
      <c r="D2355" s="17"/>
      <c r="E2355" s="109"/>
      <c r="F2355" s="7"/>
      <c r="G2355" s="7"/>
      <c r="H2355" s="7"/>
      <c r="I2355" s="7"/>
      <c r="J2355" s="7"/>
      <c r="K2355" s="7"/>
      <c r="L2355" s="122"/>
      <c r="M2355" s="7"/>
      <c r="N2355" s="17"/>
      <c r="O2355" s="120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ht="15.6" customHeight="1">
      <c r="A2356" s="17"/>
      <c r="B2356" s="7"/>
      <c r="C2356" s="7"/>
      <c r="D2356" s="17"/>
      <c r="E2356" s="109"/>
      <c r="F2356" s="7"/>
      <c r="G2356" s="7"/>
      <c r="H2356" s="7"/>
      <c r="I2356" s="7"/>
      <c r="J2356" s="7"/>
      <c r="K2356" s="7"/>
      <c r="L2356" s="122"/>
      <c r="M2356" s="7"/>
      <c r="N2356" s="17"/>
      <c r="O2356" s="120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 ht="15.6" customHeight="1">
      <c r="A2357" s="17"/>
      <c r="B2357" s="7"/>
      <c r="C2357" s="7"/>
      <c r="D2357" s="17"/>
      <c r="E2357" s="109"/>
      <c r="F2357" s="7"/>
      <c r="G2357" s="7"/>
      <c r="H2357" s="7"/>
      <c r="I2357" s="7"/>
      <c r="J2357" s="7"/>
      <c r="K2357" s="7"/>
      <c r="L2357" s="122"/>
      <c r="M2357" s="7"/>
      <c r="N2357" s="17"/>
      <c r="O2357" s="120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ht="15.6" customHeight="1">
      <c r="A2358" s="17"/>
      <c r="B2358" s="7"/>
      <c r="C2358" s="7"/>
      <c r="D2358" s="17"/>
      <c r="E2358" s="109"/>
      <c r="F2358" s="7"/>
      <c r="G2358" s="7"/>
      <c r="H2358" s="7"/>
      <c r="I2358" s="7"/>
      <c r="J2358" s="7"/>
      <c r="K2358" s="7"/>
      <c r="L2358" s="122"/>
      <c r="M2358" s="7"/>
      <c r="N2358" s="17"/>
      <c r="O2358" s="120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ht="15.6" customHeight="1">
      <c r="A2359" s="17"/>
      <c r="B2359" s="7"/>
      <c r="C2359" s="7"/>
      <c r="D2359" s="17"/>
      <c r="E2359" s="109"/>
      <c r="F2359" s="7"/>
      <c r="G2359" s="7"/>
      <c r="H2359" s="7"/>
      <c r="I2359" s="7"/>
      <c r="J2359" s="7"/>
      <c r="K2359" s="7"/>
      <c r="L2359" s="122"/>
      <c r="M2359" s="7"/>
      <c r="N2359" s="17"/>
      <c r="O2359" s="120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 ht="15.6" customHeight="1">
      <c r="A2360" s="17"/>
      <c r="B2360" s="7"/>
      <c r="C2360" s="7"/>
      <c r="D2360" s="17"/>
      <c r="E2360" s="109"/>
      <c r="F2360" s="7"/>
      <c r="G2360" s="7"/>
      <c r="H2360" s="7"/>
      <c r="I2360" s="7"/>
      <c r="J2360" s="7"/>
      <c r="K2360" s="7"/>
      <c r="L2360" s="122"/>
      <c r="M2360" s="7"/>
      <c r="N2360" s="17"/>
      <c r="O2360" s="120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 ht="15.6" customHeight="1">
      <c r="A2361" s="17"/>
      <c r="B2361" s="7"/>
      <c r="C2361" s="7"/>
      <c r="D2361" s="17"/>
      <c r="E2361" s="109"/>
      <c r="F2361" s="7"/>
      <c r="G2361" s="7"/>
      <c r="H2361" s="7"/>
      <c r="I2361" s="7"/>
      <c r="J2361" s="7"/>
      <c r="K2361" s="7"/>
      <c r="L2361" s="122"/>
      <c r="M2361" s="7"/>
      <c r="N2361" s="17"/>
      <c r="O2361" s="120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ht="15.6" customHeight="1">
      <c r="A2362" s="17"/>
      <c r="B2362" s="7"/>
      <c r="C2362" s="7"/>
      <c r="D2362" s="17"/>
      <c r="E2362" s="109"/>
      <c r="F2362" s="7"/>
      <c r="G2362" s="7"/>
      <c r="H2362" s="7"/>
      <c r="I2362" s="7"/>
      <c r="J2362" s="7"/>
      <c r="K2362" s="7"/>
      <c r="L2362" s="122"/>
      <c r="M2362" s="7"/>
      <c r="N2362" s="17"/>
      <c r="O2362" s="120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ht="15.6" customHeight="1">
      <c r="A2363" s="17"/>
      <c r="B2363" s="7"/>
      <c r="C2363" s="7"/>
      <c r="D2363" s="17"/>
      <c r="E2363" s="109"/>
      <c r="F2363" s="7"/>
      <c r="G2363" s="7"/>
      <c r="H2363" s="7"/>
      <c r="I2363" s="7"/>
      <c r="J2363" s="7"/>
      <c r="K2363" s="7"/>
      <c r="L2363" s="122"/>
      <c r="M2363" s="7"/>
      <c r="N2363" s="17"/>
      <c r="O2363" s="120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 ht="15.6" customHeight="1">
      <c r="A2364" s="17"/>
      <c r="B2364" s="7"/>
      <c r="C2364" s="7"/>
      <c r="D2364" s="17"/>
      <c r="E2364" s="109"/>
      <c r="F2364" s="7"/>
      <c r="G2364" s="7"/>
      <c r="H2364" s="7"/>
      <c r="I2364" s="7"/>
      <c r="J2364" s="7"/>
      <c r="K2364" s="7"/>
      <c r="L2364" s="122"/>
      <c r="M2364" s="7"/>
      <c r="N2364" s="17"/>
      <c r="O2364" s="120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 ht="15.6" customHeight="1">
      <c r="A2365" s="17"/>
      <c r="B2365" s="7"/>
      <c r="C2365" s="7"/>
      <c r="D2365" s="17"/>
      <c r="E2365" s="109"/>
      <c r="F2365" s="7"/>
      <c r="G2365" s="7"/>
      <c r="H2365" s="7"/>
      <c r="I2365" s="7"/>
      <c r="J2365" s="7"/>
      <c r="K2365" s="7"/>
      <c r="L2365" s="122"/>
      <c r="M2365" s="7"/>
      <c r="N2365" s="17"/>
      <c r="O2365" s="120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 ht="15.6" customHeight="1">
      <c r="A2366" s="17"/>
      <c r="B2366" s="7"/>
      <c r="C2366" s="7"/>
      <c r="D2366" s="17"/>
      <c r="E2366" s="109"/>
      <c r="F2366" s="7"/>
      <c r="G2366" s="7"/>
      <c r="H2366" s="7"/>
      <c r="I2366" s="7"/>
      <c r="J2366" s="7"/>
      <c r="K2366" s="7"/>
      <c r="L2366" s="122"/>
      <c r="M2366" s="7"/>
      <c r="N2366" s="17"/>
      <c r="O2366" s="120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 ht="15.6" customHeight="1">
      <c r="A2367" s="17"/>
      <c r="B2367" s="7"/>
      <c r="C2367" s="7"/>
      <c r="D2367" s="17"/>
      <c r="E2367" s="109"/>
      <c r="F2367" s="7"/>
      <c r="G2367" s="7"/>
      <c r="H2367" s="7"/>
      <c r="I2367" s="7"/>
      <c r="J2367" s="7"/>
      <c r="K2367" s="7"/>
      <c r="L2367" s="122"/>
      <c r="M2367" s="7"/>
      <c r="N2367" s="17"/>
      <c r="O2367" s="120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 ht="15.6" customHeight="1">
      <c r="A2368" s="17"/>
      <c r="B2368" s="7"/>
      <c r="C2368" s="7"/>
      <c r="D2368" s="17"/>
      <c r="E2368" s="109"/>
      <c r="F2368" s="7"/>
      <c r="G2368" s="7"/>
      <c r="H2368" s="7"/>
      <c r="I2368" s="7"/>
      <c r="J2368" s="7"/>
      <c r="K2368" s="7"/>
      <c r="L2368" s="122"/>
      <c r="M2368" s="7"/>
      <c r="N2368" s="17"/>
      <c r="O2368" s="120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 ht="15.6" customHeight="1">
      <c r="A2369" s="17"/>
      <c r="B2369" s="7"/>
      <c r="C2369" s="7"/>
      <c r="D2369" s="17"/>
      <c r="E2369" s="109"/>
      <c r="F2369" s="7"/>
      <c r="G2369" s="7"/>
      <c r="H2369" s="7"/>
      <c r="I2369" s="7"/>
      <c r="J2369" s="7"/>
      <c r="K2369" s="7"/>
      <c r="L2369" s="122"/>
      <c r="M2369" s="7"/>
      <c r="N2369" s="17"/>
      <c r="O2369" s="120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 ht="15.6" customHeight="1">
      <c r="A2370" s="17"/>
      <c r="B2370" s="7"/>
      <c r="C2370" s="7"/>
      <c r="D2370" s="17"/>
      <c r="E2370" s="109"/>
      <c r="F2370" s="7"/>
      <c r="G2370" s="7"/>
      <c r="H2370" s="7"/>
      <c r="I2370" s="7"/>
      <c r="J2370" s="7"/>
      <c r="K2370" s="7"/>
      <c r="L2370" s="122"/>
      <c r="M2370" s="7"/>
      <c r="N2370" s="17"/>
      <c r="O2370" s="120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ht="15.6" customHeight="1">
      <c r="A2371" s="17"/>
      <c r="B2371" s="7"/>
      <c r="C2371" s="7"/>
      <c r="D2371" s="17"/>
      <c r="E2371" s="109"/>
      <c r="F2371" s="7"/>
      <c r="G2371" s="7"/>
      <c r="H2371" s="7"/>
      <c r="I2371" s="7"/>
      <c r="J2371" s="7"/>
      <c r="K2371" s="7"/>
      <c r="L2371" s="122"/>
      <c r="M2371" s="7"/>
      <c r="N2371" s="17"/>
      <c r="O2371" s="120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ht="15.6" customHeight="1">
      <c r="A2372" s="17"/>
      <c r="B2372" s="7"/>
      <c r="C2372" s="7"/>
      <c r="D2372" s="17"/>
      <c r="E2372" s="109"/>
      <c r="F2372" s="7"/>
      <c r="G2372" s="7"/>
      <c r="H2372" s="7"/>
      <c r="I2372" s="7"/>
      <c r="J2372" s="7"/>
      <c r="K2372" s="7"/>
      <c r="L2372" s="122"/>
      <c r="M2372" s="7"/>
      <c r="N2372" s="17"/>
      <c r="O2372" s="120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ht="15.6" customHeight="1">
      <c r="A2373" s="17"/>
      <c r="B2373" s="7"/>
      <c r="C2373" s="7"/>
      <c r="D2373" s="17"/>
      <c r="E2373" s="109"/>
      <c r="F2373" s="7"/>
      <c r="G2373" s="7"/>
      <c r="H2373" s="7"/>
      <c r="I2373" s="7"/>
      <c r="J2373" s="7"/>
      <c r="K2373" s="7"/>
      <c r="L2373" s="122"/>
      <c r="M2373" s="7"/>
      <c r="N2373" s="17"/>
      <c r="O2373" s="120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 ht="15.6" customHeight="1">
      <c r="A2374" s="17"/>
      <c r="B2374" s="7"/>
      <c r="C2374" s="7"/>
      <c r="D2374" s="17"/>
      <c r="E2374" s="109"/>
      <c r="F2374" s="7"/>
      <c r="G2374" s="7"/>
      <c r="H2374" s="7"/>
      <c r="I2374" s="7"/>
      <c r="J2374" s="7"/>
      <c r="K2374" s="7"/>
      <c r="L2374" s="122"/>
      <c r="M2374" s="7"/>
      <c r="N2374" s="17"/>
      <c r="O2374" s="120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 ht="15.6" customHeight="1">
      <c r="A2375" s="17"/>
      <c r="B2375" s="7"/>
      <c r="C2375" s="7"/>
      <c r="D2375" s="17"/>
      <c r="E2375" s="109"/>
      <c r="F2375" s="7"/>
      <c r="G2375" s="7"/>
      <c r="H2375" s="7"/>
      <c r="I2375" s="7"/>
      <c r="J2375" s="7"/>
      <c r="K2375" s="7"/>
      <c r="L2375" s="122"/>
      <c r="M2375" s="7"/>
      <c r="N2375" s="17"/>
      <c r="O2375" s="120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 ht="15.6" customHeight="1">
      <c r="A2376" s="17"/>
      <c r="B2376" s="7"/>
      <c r="C2376" s="7"/>
      <c r="D2376" s="17"/>
      <c r="E2376" s="109"/>
      <c r="F2376" s="7"/>
      <c r="G2376" s="7"/>
      <c r="H2376" s="7"/>
      <c r="I2376" s="7"/>
      <c r="J2376" s="7"/>
      <c r="K2376" s="7"/>
      <c r="L2376" s="122"/>
      <c r="M2376" s="7"/>
      <c r="N2376" s="17"/>
      <c r="O2376" s="120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 ht="15.6" customHeight="1">
      <c r="A2377" s="17"/>
      <c r="B2377" s="7"/>
      <c r="C2377" s="7"/>
      <c r="D2377" s="17"/>
      <c r="E2377" s="109"/>
      <c r="F2377" s="7"/>
      <c r="G2377" s="7"/>
      <c r="H2377" s="7"/>
      <c r="I2377" s="7"/>
      <c r="J2377" s="7"/>
      <c r="K2377" s="7"/>
      <c r="L2377" s="122"/>
      <c r="M2377" s="7"/>
      <c r="N2377" s="17"/>
      <c r="O2377" s="120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 ht="15.6" customHeight="1">
      <c r="A2378" s="17"/>
      <c r="B2378" s="7"/>
      <c r="C2378" s="7"/>
      <c r="D2378" s="17"/>
      <c r="E2378" s="109"/>
      <c r="F2378" s="7"/>
      <c r="G2378" s="7"/>
      <c r="H2378" s="7"/>
      <c r="I2378" s="7"/>
      <c r="J2378" s="7"/>
      <c r="K2378" s="7"/>
      <c r="L2378" s="122"/>
      <c r="M2378" s="7"/>
      <c r="N2378" s="17"/>
      <c r="O2378" s="120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 ht="15.6" customHeight="1">
      <c r="A2379" s="17"/>
      <c r="B2379" s="7"/>
      <c r="C2379" s="7"/>
      <c r="D2379" s="17"/>
      <c r="E2379" s="109"/>
      <c r="F2379" s="7"/>
      <c r="G2379" s="7"/>
      <c r="H2379" s="7"/>
      <c r="I2379" s="7"/>
      <c r="J2379" s="7"/>
      <c r="K2379" s="7"/>
      <c r="L2379" s="122"/>
      <c r="M2379" s="7"/>
      <c r="N2379" s="17"/>
      <c r="O2379" s="120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 ht="15.6" customHeight="1">
      <c r="A2380" s="17"/>
      <c r="B2380" s="7"/>
      <c r="C2380" s="7"/>
      <c r="D2380" s="17"/>
      <c r="E2380" s="109"/>
      <c r="F2380" s="7"/>
      <c r="G2380" s="7"/>
      <c r="H2380" s="7"/>
      <c r="I2380" s="7"/>
      <c r="J2380" s="7"/>
      <c r="K2380" s="7"/>
      <c r="L2380" s="122"/>
      <c r="M2380" s="7"/>
      <c r="N2380" s="17"/>
      <c r="O2380" s="120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 ht="15.6" customHeight="1">
      <c r="A2381" s="17"/>
      <c r="B2381" s="7"/>
      <c r="C2381" s="7"/>
      <c r="D2381" s="17"/>
      <c r="E2381" s="109"/>
      <c r="F2381" s="7"/>
      <c r="G2381" s="7"/>
      <c r="H2381" s="7"/>
      <c r="I2381" s="7"/>
      <c r="J2381" s="7"/>
      <c r="K2381" s="7"/>
      <c r="L2381" s="122"/>
      <c r="M2381" s="7"/>
      <c r="N2381" s="17"/>
      <c r="O2381" s="120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 ht="15.6" customHeight="1">
      <c r="A2382" s="17"/>
      <c r="B2382" s="7"/>
      <c r="C2382" s="7"/>
      <c r="D2382" s="17"/>
      <c r="E2382" s="109"/>
      <c r="F2382" s="7"/>
      <c r="G2382" s="7"/>
      <c r="H2382" s="7"/>
      <c r="I2382" s="7"/>
      <c r="J2382" s="7"/>
      <c r="K2382" s="7"/>
      <c r="L2382" s="122"/>
      <c r="M2382" s="7"/>
      <c r="N2382" s="17"/>
      <c r="O2382" s="120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 ht="15.6" customHeight="1">
      <c r="A2383" s="17"/>
      <c r="B2383" s="7"/>
      <c r="C2383" s="7"/>
      <c r="D2383" s="17"/>
      <c r="E2383" s="109"/>
      <c r="F2383" s="7"/>
      <c r="G2383" s="7"/>
      <c r="H2383" s="7"/>
      <c r="I2383" s="7"/>
      <c r="J2383" s="7"/>
      <c r="K2383" s="7"/>
      <c r="L2383" s="122"/>
      <c r="M2383" s="7"/>
      <c r="N2383" s="17"/>
      <c r="O2383" s="120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 ht="15.6" customHeight="1">
      <c r="A2384" s="17"/>
      <c r="B2384" s="7"/>
      <c r="C2384" s="7"/>
      <c r="D2384" s="17"/>
      <c r="E2384" s="109"/>
      <c r="F2384" s="7"/>
      <c r="G2384" s="7"/>
      <c r="H2384" s="7"/>
      <c r="I2384" s="7"/>
      <c r="J2384" s="7"/>
      <c r="K2384" s="7"/>
      <c r="L2384" s="122"/>
      <c r="M2384" s="7"/>
      <c r="N2384" s="17"/>
      <c r="O2384" s="120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 ht="15.6" customHeight="1">
      <c r="A2385" s="17"/>
      <c r="B2385" s="7"/>
      <c r="C2385" s="7"/>
      <c r="D2385" s="17"/>
      <c r="E2385" s="109"/>
      <c r="F2385" s="7"/>
      <c r="G2385" s="7"/>
      <c r="H2385" s="7"/>
      <c r="I2385" s="7"/>
      <c r="J2385" s="7"/>
      <c r="K2385" s="7"/>
      <c r="L2385" s="122"/>
      <c r="M2385" s="7"/>
      <c r="N2385" s="17"/>
      <c r="O2385" s="120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 ht="15.6" customHeight="1">
      <c r="A2386" s="17"/>
      <c r="B2386" s="7"/>
      <c r="C2386" s="7"/>
      <c r="D2386" s="17"/>
      <c r="E2386" s="109"/>
      <c r="F2386" s="7"/>
      <c r="G2386" s="7"/>
      <c r="H2386" s="7"/>
      <c r="I2386" s="7"/>
      <c r="J2386" s="7"/>
      <c r="K2386" s="7"/>
      <c r="L2386" s="122"/>
      <c r="M2386" s="7"/>
      <c r="N2386" s="17"/>
      <c r="O2386" s="120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 ht="15.6" customHeight="1">
      <c r="A2387" s="17"/>
      <c r="B2387" s="7"/>
      <c r="C2387" s="7"/>
      <c r="D2387" s="17"/>
      <c r="E2387" s="109"/>
      <c r="F2387" s="7"/>
      <c r="G2387" s="7"/>
      <c r="H2387" s="7"/>
      <c r="I2387" s="7"/>
      <c r="J2387" s="7"/>
      <c r="K2387" s="7"/>
      <c r="L2387" s="122"/>
      <c r="M2387" s="7"/>
      <c r="N2387" s="17"/>
      <c r="O2387" s="120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 ht="15.6" customHeight="1">
      <c r="A2388" s="17"/>
      <c r="B2388" s="7"/>
      <c r="C2388" s="7"/>
      <c r="D2388" s="17"/>
      <c r="E2388" s="109"/>
      <c r="F2388" s="7"/>
      <c r="G2388" s="7"/>
      <c r="H2388" s="7"/>
      <c r="I2388" s="7"/>
      <c r="J2388" s="7"/>
      <c r="K2388" s="7"/>
      <c r="L2388" s="122"/>
      <c r="M2388" s="7"/>
      <c r="N2388" s="17"/>
      <c r="O2388" s="120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 ht="15.6" customHeight="1">
      <c r="A2389" s="17"/>
      <c r="B2389" s="7"/>
      <c r="C2389" s="7"/>
      <c r="D2389" s="17"/>
      <c r="E2389" s="109"/>
      <c r="F2389" s="7"/>
      <c r="G2389" s="7"/>
      <c r="H2389" s="7"/>
      <c r="I2389" s="7"/>
      <c r="J2389" s="7"/>
      <c r="K2389" s="7"/>
      <c r="L2389" s="122"/>
      <c r="M2389" s="7"/>
      <c r="N2389" s="17"/>
      <c r="O2389" s="120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 ht="15.6" customHeight="1">
      <c r="A2390" s="17"/>
      <c r="B2390" s="7"/>
      <c r="C2390" s="7"/>
      <c r="D2390" s="17"/>
      <c r="E2390" s="109"/>
      <c r="F2390" s="7"/>
      <c r="G2390" s="7"/>
      <c r="H2390" s="7"/>
      <c r="I2390" s="7"/>
      <c r="J2390" s="7"/>
      <c r="K2390" s="7"/>
      <c r="L2390" s="122"/>
      <c r="M2390" s="7"/>
      <c r="N2390" s="17"/>
      <c r="O2390" s="120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 ht="15.6" customHeight="1">
      <c r="A2391" s="17"/>
      <c r="B2391" s="7"/>
      <c r="C2391" s="7"/>
      <c r="D2391" s="17"/>
      <c r="E2391" s="109"/>
      <c r="F2391" s="7"/>
      <c r="G2391" s="7"/>
      <c r="H2391" s="7"/>
      <c r="I2391" s="7"/>
      <c r="J2391" s="7"/>
      <c r="K2391" s="7"/>
      <c r="L2391" s="122"/>
      <c r="M2391" s="7"/>
      <c r="N2391" s="17"/>
      <c r="O2391" s="120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ht="15.6" customHeight="1">
      <c r="A2392" s="17"/>
      <c r="B2392" s="7"/>
      <c r="C2392" s="7"/>
      <c r="D2392" s="17"/>
      <c r="E2392" s="109"/>
      <c r="F2392" s="7"/>
      <c r="G2392" s="7"/>
      <c r="H2392" s="7"/>
      <c r="I2392" s="7"/>
      <c r="J2392" s="7"/>
      <c r="K2392" s="7"/>
      <c r="L2392" s="122"/>
      <c r="M2392" s="7"/>
      <c r="N2392" s="17"/>
      <c r="O2392" s="120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 ht="15.6" customHeight="1">
      <c r="A2393" s="17"/>
      <c r="B2393" s="7"/>
      <c r="C2393" s="7"/>
      <c r="D2393" s="17"/>
      <c r="E2393" s="109"/>
      <c r="F2393" s="7"/>
      <c r="G2393" s="7"/>
      <c r="H2393" s="7"/>
      <c r="I2393" s="7"/>
      <c r="J2393" s="7"/>
      <c r="K2393" s="7"/>
      <c r="L2393" s="122"/>
      <c r="M2393" s="7"/>
      <c r="N2393" s="17"/>
      <c r="O2393" s="120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 ht="15.6" customHeight="1">
      <c r="A2394" s="17"/>
      <c r="B2394" s="7"/>
      <c r="C2394" s="7"/>
      <c r="D2394" s="17"/>
      <c r="E2394" s="109"/>
      <c r="F2394" s="7"/>
      <c r="G2394" s="7"/>
      <c r="H2394" s="7"/>
      <c r="I2394" s="7"/>
      <c r="J2394" s="7"/>
      <c r="K2394" s="7"/>
      <c r="L2394" s="122"/>
      <c r="M2394" s="7"/>
      <c r="N2394" s="17"/>
      <c r="O2394" s="120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ht="15.6" customHeight="1">
      <c r="A2395" s="17"/>
      <c r="B2395" s="7"/>
      <c r="C2395" s="7"/>
      <c r="D2395" s="17"/>
      <c r="E2395" s="109"/>
      <c r="F2395" s="7"/>
      <c r="G2395" s="7"/>
      <c r="H2395" s="7"/>
      <c r="I2395" s="7"/>
      <c r="J2395" s="7"/>
      <c r="K2395" s="7"/>
      <c r="L2395" s="122"/>
      <c r="M2395" s="7"/>
      <c r="N2395" s="17"/>
      <c r="O2395" s="120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 ht="15.6" customHeight="1">
      <c r="A2396" s="17"/>
      <c r="B2396" s="7"/>
      <c r="C2396" s="7"/>
      <c r="D2396" s="17"/>
      <c r="E2396" s="109"/>
      <c r="F2396" s="7"/>
      <c r="G2396" s="7"/>
      <c r="H2396" s="7"/>
      <c r="I2396" s="7"/>
      <c r="J2396" s="7"/>
      <c r="K2396" s="7"/>
      <c r="L2396" s="122"/>
      <c r="M2396" s="7"/>
      <c r="N2396" s="17"/>
      <c r="O2396" s="120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 ht="15.6" customHeight="1">
      <c r="A2397" s="17"/>
      <c r="B2397" s="7"/>
      <c r="C2397" s="7"/>
      <c r="D2397" s="17"/>
      <c r="E2397" s="109"/>
      <c r="F2397" s="7"/>
      <c r="G2397" s="7"/>
      <c r="H2397" s="7"/>
      <c r="I2397" s="7"/>
      <c r="J2397" s="7"/>
      <c r="K2397" s="7"/>
      <c r="L2397" s="122"/>
      <c r="M2397" s="7"/>
      <c r="N2397" s="17"/>
      <c r="O2397" s="120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ht="15.6" customHeight="1">
      <c r="A2398" s="17"/>
      <c r="B2398" s="7"/>
      <c r="C2398" s="7"/>
      <c r="D2398" s="17"/>
      <c r="E2398" s="109"/>
      <c r="F2398" s="7"/>
      <c r="G2398" s="7"/>
      <c r="H2398" s="7"/>
      <c r="I2398" s="7"/>
      <c r="J2398" s="7"/>
      <c r="K2398" s="7"/>
      <c r="L2398" s="122"/>
      <c r="M2398" s="7"/>
      <c r="N2398" s="17"/>
      <c r="O2398" s="120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ht="15.6" customHeight="1">
      <c r="A2399" s="17"/>
      <c r="B2399" s="7"/>
      <c r="C2399" s="7"/>
      <c r="D2399" s="17"/>
      <c r="E2399" s="109"/>
      <c r="F2399" s="7"/>
      <c r="G2399" s="7"/>
      <c r="H2399" s="7"/>
      <c r="I2399" s="7"/>
      <c r="J2399" s="7"/>
      <c r="K2399" s="7"/>
      <c r="L2399" s="122"/>
      <c r="M2399" s="7"/>
      <c r="N2399" s="17"/>
      <c r="O2399" s="120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 ht="15.6" customHeight="1">
      <c r="A2400" s="17"/>
      <c r="B2400" s="7"/>
      <c r="C2400" s="7"/>
      <c r="D2400" s="17"/>
      <c r="E2400" s="109"/>
      <c r="F2400" s="7"/>
      <c r="G2400" s="7"/>
      <c r="H2400" s="7"/>
      <c r="I2400" s="7"/>
      <c r="J2400" s="7"/>
      <c r="K2400" s="7"/>
      <c r="L2400" s="122"/>
      <c r="M2400" s="7"/>
      <c r="N2400" s="17"/>
      <c r="O2400" s="120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 ht="15.6" customHeight="1">
      <c r="A2401" s="17"/>
      <c r="B2401" s="7"/>
      <c r="C2401" s="7"/>
      <c r="D2401" s="17"/>
      <c r="E2401" s="109"/>
      <c r="F2401" s="7"/>
      <c r="G2401" s="7"/>
      <c r="H2401" s="7"/>
      <c r="I2401" s="7"/>
      <c r="J2401" s="7"/>
      <c r="K2401" s="7"/>
      <c r="L2401" s="122"/>
      <c r="M2401" s="7"/>
      <c r="N2401" s="17"/>
      <c r="O2401" s="120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ht="15.6" customHeight="1">
      <c r="A2402" s="17"/>
      <c r="B2402" s="7"/>
      <c r="C2402" s="7"/>
      <c r="D2402" s="17"/>
      <c r="E2402" s="109"/>
      <c r="F2402" s="7"/>
      <c r="G2402" s="7"/>
      <c r="H2402" s="7"/>
      <c r="I2402" s="7"/>
      <c r="J2402" s="7"/>
      <c r="K2402" s="7"/>
      <c r="L2402" s="122"/>
      <c r="M2402" s="7"/>
      <c r="N2402" s="17"/>
      <c r="O2402" s="120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ht="15.6" customHeight="1">
      <c r="A2403" s="17"/>
      <c r="B2403" s="7"/>
      <c r="C2403" s="7"/>
      <c r="D2403" s="17"/>
      <c r="E2403" s="109"/>
      <c r="F2403" s="7"/>
      <c r="G2403" s="7"/>
      <c r="H2403" s="7"/>
      <c r="I2403" s="7"/>
      <c r="J2403" s="7"/>
      <c r="K2403" s="7"/>
      <c r="L2403" s="122"/>
      <c r="M2403" s="7"/>
      <c r="N2403" s="17"/>
      <c r="O2403" s="120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 ht="15.6" customHeight="1">
      <c r="A2404" s="17"/>
      <c r="B2404" s="7"/>
      <c r="C2404" s="7"/>
      <c r="D2404" s="17"/>
      <c r="E2404" s="109"/>
      <c r="F2404" s="7"/>
      <c r="G2404" s="7"/>
      <c r="H2404" s="7"/>
      <c r="I2404" s="7"/>
      <c r="J2404" s="7"/>
      <c r="K2404" s="7"/>
      <c r="L2404" s="122"/>
      <c r="M2404" s="7"/>
      <c r="N2404" s="17"/>
      <c r="O2404" s="120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 ht="15.6" customHeight="1">
      <c r="A2405" s="17"/>
      <c r="B2405" s="7"/>
      <c r="C2405" s="7"/>
      <c r="D2405" s="17"/>
      <c r="E2405" s="109"/>
      <c r="F2405" s="7"/>
      <c r="G2405" s="7"/>
      <c r="H2405" s="7"/>
      <c r="I2405" s="7"/>
      <c r="J2405" s="7"/>
      <c r="K2405" s="7"/>
      <c r="L2405" s="122"/>
      <c r="M2405" s="7"/>
      <c r="N2405" s="17"/>
      <c r="O2405" s="120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ht="15.6" customHeight="1">
      <c r="A2406" s="17"/>
      <c r="B2406" s="7"/>
      <c r="C2406" s="7"/>
      <c r="D2406" s="17"/>
      <c r="E2406" s="109"/>
      <c r="F2406" s="7"/>
      <c r="G2406" s="7"/>
      <c r="H2406" s="7"/>
      <c r="I2406" s="7"/>
      <c r="J2406" s="7"/>
      <c r="K2406" s="7"/>
      <c r="L2406" s="122"/>
      <c r="M2406" s="7"/>
      <c r="N2406" s="17"/>
      <c r="O2406" s="120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ht="15.6" customHeight="1">
      <c r="A2407" s="17"/>
      <c r="B2407" s="7"/>
      <c r="C2407" s="7"/>
      <c r="D2407" s="17"/>
      <c r="E2407" s="109"/>
      <c r="F2407" s="7"/>
      <c r="G2407" s="7"/>
      <c r="H2407" s="7"/>
      <c r="I2407" s="7"/>
      <c r="J2407" s="7"/>
      <c r="K2407" s="7"/>
      <c r="L2407" s="122"/>
      <c r="M2407" s="7"/>
      <c r="N2407" s="17"/>
      <c r="O2407" s="120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ht="15.6" customHeight="1">
      <c r="A2408" s="17"/>
      <c r="B2408" s="7"/>
      <c r="C2408" s="7"/>
      <c r="D2408" s="17"/>
      <c r="E2408" s="109"/>
      <c r="F2408" s="7"/>
      <c r="G2408" s="7"/>
      <c r="H2408" s="7"/>
      <c r="I2408" s="7"/>
      <c r="J2408" s="7"/>
      <c r="K2408" s="7"/>
      <c r="L2408" s="122"/>
      <c r="M2408" s="7"/>
      <c r="N2408" s="17"/>
      <c r="O2408" s="120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ht="15.6" customHeight="1">
      <c r="A2409" s="17"/>
      <c r="B2409" s="7"/>
      <c r="C2409" s="7"/>
      <c r="D2409" s="17"/>
      <c r="E2409" s="109"/>
      <c r="F2409" s="7"/>
      <c r="G2409" s="7"/>
      <c r="H2409" s="7"/>
      <c r="I2409" s="7"/>
      <c r="J2409" s="7"/>
      <c r="K2409" s="7"/>
      <c r="L2409" s="122"/>
      <c r="M2409" s="7"/>
      <c r="N2409" s="17"/>
      <c r="O2409" s="120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ht="15.6" customHeight="1">
      <c r="A2410" s="17"/>
      <c r="B2410" s="7"/>
      <c r="C2410" s="7"/>
      <c r="D2410" s="17"/>
      <c r="E2410" s="109"/>
      <c r="F2410" s="7"/>
      <c r="G2410" s="7"/>
      <c r="H2410" s="7"/>
      <c r="I2410" s="7"/>
      <c r="J2410" s="7"/>
      <c r="K2410" s="7"/>
      <c r="L2410" s="122"/>
      <c r="M2410" s="7"/>
      <c r="N2410" s="17"/>
      <c r="O2410" s="120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ht="15.6" customHeight="1">
      <c r="A2411" s="17"/>
      <c r="B2411" s="7"/>
      <c r="C2411" s="7"/>
      <c r="D2411" s="17"/>
      <c r="E2411" s="109"/>
      <c r="F2411" s="7"/>
      <c r="G2411" s="7"/>
      <c r="H2411" s="7"/>
      <c r="I2411" s="7"/>
      <c r="J2411" s="7"/>
      <c r="K2411" s="7"/>
      <c r="L2411" s="122"/>
      <c r="M2411" s="7"/>
      <c r="N2411" s="17"/>
      <c r="O2411" s="120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ht="15.6" customHeight="1">
      <c r="A2412" s="17"/>
      <c r="B2412" s="7"/>
      <c r="C2412" s="7"/>
      <c r="D2412" s="17"/>
      <c r="E2412" s="109"/>
      <c r="F2412" s="7"/>
      <c r="G2412" s="7"/>
      <c r="H2412" s="7"/>
      <c r="I2412" s="7"/>
      <c r="J2412" s="7"/>
      <c r="K2412" s="7"/>
      <c r="L2412" s="122"/>
      <c r="M2412" s="7"/>
      <c r="N2412" s="17"/>
      <c r="O2412" s="120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 ht="15.6" customHeight="1">
      <c r="A2413" s="17"/>
      <c r="B2413" s="7"/>
      <c r="C2413" s="7"/>
      <c r="D2413" s="17"/>
      <c r="E2413" s="109"/>
      <c r="F2413" s="7"/>
      <c r="G2413" s="7"/>
      <c r="H2413" s="7"/>
      <c r="I2413" s="7"/>
      <c r="J2413" s="7"/>
      <c r="K2413" s="7"/>
      <c r="L2413" s="122"/>
      <c r="M2413" s="7"/>
      <c r="N2413" s="17"/>
      <c r="O2413" s="120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ht="15.6" customHeight="1">
      <c r="A2414" s="17"/>
      <c r="B2414" s="7"/>
      <c r="C2414" s="7"/>
      <c r="D2414" s="17"/>
      <c r="E2414" s="109"/>
      <c r="F2414" s="7"/>
      <c r="G2414" s="7"/>
      <c r="H2414" s="7"/>
      <c r="I2414" s="7"/>
      <c r="J2414" s="7"/>
      <c r="K2414" s="7"/>
      <c r="L2414" s="122"/>
      <c r="M2414" s="7"/>
      <c r="N2414" s="17"/>
      <c r="O2414" s="120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 ht="15.6" customHeight="1">
      <c r="A2415" s="17"/>
      <c r="B2415" s="7"/>
      <c r="C2415" s="7"/>
      <c r="D2415" s="17"/>
      <c r="E2415" s="109"/>
      <c r="F2415" s="7"/>
      <c r="G2415" s="7"/>
      <c r="H2415" s="7"/>
      <c r="I2415" s="7"/>
      <c r="J2415" s="7"/>
      <c r="K2415" s="7"/>
      <c r="L2415" s="122"/>
      <c r="M2415" s="7"/>
      <c r="N2415" s="17"/>
      <c r="O2415" s="120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 ht="15.6" customHeight="1">
      <c r="A2416" s="17"/>
      <c r="B2416" s="7"/>
      <c r="C2416" s="7"/>
      <c r="D2416" s="17"/>
      <c r="E2416" s="109"/>
      <c r="F2416" s="7"/>
      <c r="G2416" s="7"/>
      <c r="H2416" s="7"/>
      <c r="I2416" s="7"/>
      <c r="J2416" s="7"/>
      <c r="K2416" s="7"/>
      <c r="L2416" s="122"/>
      <c r="M2416" s="7"/>
      <c r="N2416" s="17"/>
      <c r="O2416" s="120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 ht="15.6" customHeight="1">
      <c r="A2417" s="17"/>
      <c r="B2417" s="7"/>
      <c r="C2417" s="7"/>
      <c r="D2417" s="17"/>
      <c r="E2417" s="109"/>
      <c r="F2417" s="7"/>
      <c r="G2417" s="7"/>
      <c r="H2417" s="7"/>
      <c r="I2417" s="7"/>
      <c r="J2417" s="7"/>
      <c r="K2417" s="7"/>
      <c r="L2417" s="122"/>
      <c r="M2417" s="7"/>
      <c r="N2417" s="17"/>
      <c r="O2417" s="120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ht="15.6" customHeight="1">
      <c r="A2418" s="17"/>
      <c r="B2418" s="7"/>
      <c r="C2418" s="7"/>
      <c r="D2418" s="17"/>
      <c r="E2418" s="109"/>
      <c r="F2418" s="7"/>
      <c r="G2418" s="7"/>
      <c r="H2418" s="7"/>
      <c r="I2418" s="7"/>
      <c r="J2418" s="7"/>
      <c r="K2418" s="7"/>
      <c r="L2418" s="122"/>
      <c r="M2418" s="7"/>
      <c r="N2418" s="17"/>
      <c r="O2418" s="120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 ht="15.6" customHeight="1">
      <c r="A2419" s="17"/>
      <c r="B2419" s="7"/>
      <c r="C2419" s="7"/>
      <c r="D2419" s="17"/>
      <c r="E2419" s="109"/>
      <c r="F2419" s="7"/>
      <c r="G2419" s="7"/>
      <c r="H2419" s="7"/>
      <c r="I2419" s="7"/>
      <c r="J2419" s="7"/>
      <c r="K2419" s="7"/>
      <c r="L2419" s="122"/>
      <c r="M2419" s="7"/>
      <c r="N2419" s="17"/>
      <c r="O2419" s="120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 ht="15.6" customHeight="1">
      <c r="A2420" s="17"/>
      <c r="B2420" s="7"/>
      <c r="C2420" s="7"/>
      <c r="D2420" s="17"/>
      <c r="E2420" s="109"/>
      <c r="F2420" s="7"/>
      <c r="G2420" s="7"/>
      <c r="H2420" s="7"/>
      <c r="I2420" s="7"/>
      <c r="J2420" s="7"/>
      <c r="K2420" s="7"/>
      <c r="L2420" s="122"/>
      <c r="M2420" s="7"/>
      <c r="N2420" s="17"/>
      <c r="O2420" s="120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ht="15.6" customHeight="1">
      <c r="A2421" s="17"/>
      <c r="B2421" s="7"/>
      <c r="C2421" s="7"/>
      <c r="D2421" s="17"/>
      <c r="E2421" s="109"/>
      <c r="F2421" s="7"/>
      <c r="G2421" s="7"/>
      <c r="H2421" s="7"/>
      <c r="I2421" s="7"/>
      <c r="J2421" s="7"/>
      <c r="K2421" s="7"/>
      <c r="L2421" s="122"/>
      <c r="M2421" s="7"/>
      <c r="N2421" s="17"/>
      <c r="O2421" s="120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 ht="15.6" customHeight="1">
      <c r="A2422" s="17"/>
      <c r="B2422" s="7"/>
      <c r="C2422" s="7"/>
      <c r="D2422" s="17"/>
      <c r="E2422" s="109"/>
      <c r="F2422" s="7"/>
      <c r="G2422" s="7"/>
      <c r="H2422" s="7"/>
      <c r="I2422" s="7"/>
      <c r="J2422" s="7"/>
      <c r="K2422" s="7"/>
      <c r="L2422" s="122"/>
      <c r="M2422" s="7"/>
      <c r="N2422" s="17"/>
      <c r="O2422" s="120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 ht="15.6" customHeight="1">
      <c r="A2423" s="17"/>
      <c r="B2423" s="7"/>
      <c r="C2423" s="7"/>
      <c r="D2423" s="17"/>
      <c r="E2423" s="109"/>
      <c r="F2423" s="7"/>
      <c r="G2423" s="7"/>
      <c r="H2423" s="7"/>
      <c r="I2423" s="7"/>
      <c r="J2423" s="7"/>
      <c r="K2423" s="7"/>
      <c r="L2423" s="122"/>
      <c r="M2423" s="7"/>
      <c r="N2423" s="17"/>
      <c r="O2423" s="120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 ht="15.6" customHeight="1">
      <c r="A2424" s="17"/>
      <c r="B2424" s="7"/>
      <c r="C2424" s="7"/>
      <c r="D2424" s="17"/>
      <c r="E2424" s="109"/>
      <c r="F2424" s="7"/>
      <c r="G2424" s="7"/>
      <c r="H2424" s="7"/>
      <c r="I2424" s="7"/>
      <c r="J2424" s="7"/>
      <c r="K2424" s="7"/>
      <c r="L2424" s="122"/>
      <c r="M2424" s="7"/>
      <c r="N2424" s="17"/>
      <c r="O2424" s="120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 ht="15.6" customHeight="1">
      <c r="A2425" s="17"/>
      <c r="B2425" s="7"/>
      <c r="C2425" s="7"/>
      <c r="D2425" s="17"/>
      <c r="E2425" s="109"/>
      <c r="F2425" s="7"/>
      <c r="G2425" s="7"/>
      <c r="H2425" s="7"/>
      <c r="I2425" s="7"/>
      <c r="J2425" s="7"/>
      <c r="K2425" s="7"/>
      <c r="L2425" s="122"/>
      <c r="M2425" s="7"/>
      <c r="N2425" s="17"/>
      <c r="O2425" s="120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 ht="15.6" customHeight="1">
      <c r="A2426" s="17"/>
      <c r="B2426" s="7"/>
      <c r="C2426" s="7"/>
      <c r="D2426" s="17"/>
      <c r="E2426" s="109"/>
      <c r="F2426" s="7"/>
      <c r="G2426" s="7"/>
      <c r="H2426" s="7"/>
      <c r="I2426" s="7"/>
      <c r="J2426" s="7"/>
      <c r="K2426" s="7"/>
      <c r="L2426" s="122"/>
      <c r="M2426" s="7"/>
      <c r="N2426" s="17"/>
      <c r="O2426" s="120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 ht="15.6" customHeight="1">
      <c r="A2427" s="17"/>
      <c r="B2427" s="7"/>
      <c r="C2427" s="7"/>
      <c r="D2427" s="17"/>
      <c r="E2427" s="109"/>
      <c r="F2427" s="7"/>
      <c r="G2427" s="7"/>
      <c r="H2427" s="7"/>
      <c r="I2427" s="7"/>
      <c r="J2427" s="7"/>
      <c r="K2427" s="7"/>
      <c r="L2427" s="122"/>
      <c r="M2427" s="7"/>
      <c r="N2427" s="17"/>
      <c r="O2427" s="120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 ht="15.6" customHeight="1">
      <c r="A2428" s="17"/>
      <c r="B2428" s="7"/>
      <c r="C2428" s="7"/>
      <c r="D2428" s="17"/>
      <c r="E2428" s="109"/>
      <c r="F2428" s="7"/>
      <c r="G2428" s="7"/>
      <c r="H2428" s="7"/>
      <c r="I2428" s="7"/>
      <c r="J2428" s="7"/>
      <c r="K2428" s="7"/>
      <c r="L2428" s="122"/>
      <c r="M2428" s="7"/>
      <c r="N2428" s="17"/>
      <c r="O2428" s="120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 ht="15.6" customHeight="1">
      <c r="A2429" s="17"/>
      <c r="B2429" s="7"/>
      <c r="C2429" s="7"/>
      <c r="D2429" s="17"/>
      <c r="E2429" s="109"/>
      <c r="F2429" s="7"/>
      <c r="G2429" s="7"/>
      <c r="H2429" s="7"/>
      <c r="I2429" s="7"/>
      <c r="J2429" s="7"/>
      <c r="K2429" s="7"/>
      <c r="L2429" s="122"/>
      <c r="M2429" s="7"/>
      <c r="N2429" s="17"/>
      <c r="O2429" s="120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ht="15.6" customHeight="1">
      <c r="A2430" s="17"/>
      <c r="B2430" s="7"/>
      <c r="C2430" s="7"/>
      <c r="D2430" s="17"/>
      <c r="E2430" s="109"/>
      <c r="F2430" s="7"/>
      <c r="G2430" s="7"/>
      <c r="H2430" s="7"/>
      <c r="I2430" s="7"/>
      <c r="J2430" s="7"/>
      <c r="K2430" s="7"/>
      <c r="L2430" s="122"/>
      <c r="M2430" s="7"/>
      <c r="N2430" s="17"/>
      <c r="O2430" s="120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ht="15.6" customHeight="1">
      <c r="A2431" s="17"/>
      <c r="B2431" s="7"/>
      <c r="C2431" s="7"/>
      <c r="D2431" s="17"/>
      <c r="E2431" s="109"/>
      <c r="F2431" s="7"/>
      <c r="G2431" s="7"/>
      <c r="H2431" s="7"/>
      <c r="I2431" s="7"/>
      <c r="J2431" s="7"/>
      <c r="K2431" s="7"/>
      <c r="L2431" s="122"/>
      <c r="M2431" s="7"/>
      <c r="N2431" s="17"/>
      <c r="O2431" s="120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ht="15.6" customHeight="1">
      <c r="A2432" s="17"/>
      <c r="B2432" s="7"/>
      <c r="C2432" s="7"/>
      <c r="D2432" s="17"/>
      <c r="E2432" s="109"/>
      <c r="F2432" s="7"/>
      <c r="G2432" s="7"/>
      <c r="H2432" s="7"/>
      <c r="I2432" s="7"/>
      <c r="J2432" s="7"/>
      <c r="K2432" s="7"/>
      <c r="L2432" s="122"/>
      <c r="M2432" s="7"/>
      <c r="N2432" s="17"/>
      <c r="O2432" s="120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 ht="15.6" customHeight="1">
      <c r="A2433" s="17"/>
      <c r="B2433" s="7"/>
      <c r="C2433" s="7"/>
      <c r="D2433" s="17"/>
      <c r="E2433" s="109"/>
      <c r="F2433" s="7"/>
      <c r="G2433" s="7"/>
      <c r="H2433" s="7"/>
      <c r="I2433" s="7"/>
      <c r="J2433" s="7"/>
      <c r="K2433" s="7"/>
      <c r="L2433" s="122"/>
      <c r="M2433" s="7"/>
      <c r="N2433" s="17"/>
      <c r="O2433" s="120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ht="15.6" customHeight="1">
      <c r="A2434" s="17"/>
      <c r="B2434" s="7"/>
      <c r="C2434" s="7"/>
      <c r="D2434" s="17"/>
      <c r="E2434" s="109"/>
      <c r="F2434" s="7"/>
      <c r="G2434" s="7"/>
      <c r="H2434" s="7"/>
      <c r="I2434" s="7"/>
      <c r="J2434" s="7"/>
      <c r="K2434" s="7"/>
      <c r="L2434" s="122"/>
      <c r="M2434" s="7"/>
      <c r="N2434" s="17"/>
      <c r="O2434" s="120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ht="15.6" customHeight="1">
      <c r="A2435" s="17"/>
      <c r="B2435" s="7"/>
      <c r="C2435" s="7"/>
      <c r="D2435" s="17"/>
      <c r="E2435" s="109"/>
      <c r="F2435" s="7"/>
      <c r="G2435" s="7"/>
      <c r="H2435" s="7"/>
      <c r="I2435" s="7"/>
      <c r="J2435" s="7"/>
      <c r="K2435" s="7"/>
      <c r="L2435" s="122"/>
      <c r="M2435" s="7"/>
      <c r="N2435" s="17"/>
      <c r="O2435" s="120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ht="15.6" customHeight="1">
      <c r="A2436" s="17"/>
      <c r="B2436" s="7"/>
      <c r="C2436" s="7"/>
      <c r="D2436" s="17"/>
      <c r="E2436" s="109"/>
      <c r="F2436" s="7"/>
      <c r="G2436" s="7"/>
      <c r="H2436" s="7"/>
      <c r="I2436" s="7"/>
      <c r="J2436" s="7"/>
      <c r="K2436" s="7"/>
      <c r="L2436" s="122"/>
      <c r="M2436" s="7"/>
      <c r="N2436" s="17"/>
      <c r="O2436" s="120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 ht="15.6" customHeight="1">
      <c r="A2437" s="17"/>
      <c r="B2437" s="7"/>
      <c r="C2437" s="7"/>
      <c r="D2437" s="17"/>
      <c r="E2437" s="109"/>
      <c r="F2437" s="7"/>
      <c r="G2437" s="7"/>
      <c r="H2437" s="7"/>
      <c r="I2437" s="7"/>
      <c r="J2437" s="7"/>
      <c r="K2437" s="7"/>
      <c r="L2437" s="122"/>
      <c r="M2437" s="7"/>
      <c r="N2437" s="17"/>
      <c r="O2437" s="120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 ht="15.6" customHeight="1">
      <c r="A2438" s="17"/>
      <c r="B2438" s="7"/>
      <c r="C2438" s="7"/>
      <c r="D2438" s="17"/>
      <c r="E2438" s="109"/>
      <c r="F2438" s="7"/>
      <c r="G2438" s="7"/>
      <c r="H2438" s="7"/>
      <c r="I2438" s="7"/>
      <c r="J2438" s="7"/>
      <c r="K2438" s="7"/>
      <c r="L2438" s="122"/>
      <c r="M2438" s="7"/>
      <c r="N2438" s="17"/>
      <c r="O2438" s="120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 ht="15.6" customHeight="1">
      <c r="A2439" s="17"/>
      <c r="B2439" s="7"/>
      <c r="C2439" s="7"/>
      <c r="D2439" s="17"/>
      <c r="E2439" s="109"/>
      <c r="F2439" s="7"/>
      <c r="G2439" s="7"/>
      <c r="H2439" s="7"/>
      <c r="I2439" s="7"/>
      <c r="J2439" s="7"/>
      <c r="K2439" s="7"/>
      <c r="L2439" s="122"/>
      <c r="M2439" s="7"/>
      <c r="N2439" s="17"/>
      <c r="O2439" s="120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 ht="15.6" customHeight="1">
      <c r="A2440" s="17"/>
      <c r="B2440" s="7"/>
      <c r="C2440" s="7"/>
      <c r="D2440" s="17"/>
      <c r="E2440" s="109"/>
      <c r="F2440" s="7"/>
      <c r="G2440" s="7"/>
      <c r="H2440" s="7"/>
      <c r="I2440" s="7"/>
      <c r="J2440" s="7"/>
      <c r="K2440" s="7"/>
      <c r="L2440" s="122"/>
      <c r="M2440" s="7"/>
      <c r="N2440" s="17"/>
      <c r="O2440" s="120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 ht="15.6" customHeight="1">
      <c r="A2441" s="17"/>
      <c r="B2441" s="7"/>
      <c r="C2441" s="7"/>
      <c r="D2441" s="17"/>
      <c r="E2441" s="109"/>
      <c r="F2441" s="7"/>
      <c r="G2441" s="7"/>
      <c r="H2441" s="7"/>
      <c r="I2441" s="7"/>
      <c r="J2441" s="7"/>
      <c r="K2441" s="7"/>
      <c r="L2441" s="122"/>
      <c r="M2441" s="7"/>
      <c r="N2441" s="17"/>
      <c r="O2441" s="120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 ht="15.6" customHeight="1">
      <c r="A2442" s="17"/>
      <c r="B2442" s="7"/>
      <c r="C2442" s="7"/>
      <c r="D2442" s="17"/>
      <c r="E2442" s="109"/>
      <c r="F2442" s="7"/>
      <c r="G2442" s="7"/>
      <c r="H2442" s="7"/>
      <c r="I2442" s="7"/>
      <c r="J2442" s="7"/>
      <c r="K2442" s="7"/>
      <c r="L2442" s="122"/>
      <c r="M2442" s="7"/>
      <c r="N2442" s="17"/>
      <c r="O2442" s="120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 ht="15.6" customHeight="1">
      <c r="A2443" s="17"/>
      <c r="B2443" s="7"/>
      <c r="C2443" s="7"/>
      <c r="D2443" s="17"/>
      <c r="E2443" s="109"/>
      <c r="F2443" s="7"/>
      <c r="G2443" s="7"/>
      <c r="H2443" s="7"/>
      <c r="I2443" s="7"/>
      <c r="J2443" s="7"/>
      <c r="K2443" s="7"/>
      <c r="L2443" s="122"/>
      <c r="M2443" s="7"/>
      <c r="N2443" s="17"/>
      <c r="O2443" s="120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 ht="15.6" customHeight="1">
      <c r="A2444" s="17"/>
      <c r="B2444" s="7"/>
      <c r="C2444" s="7"/>
      <c r="D2444" s="17"/>
      <c r="E2444" s="109"/>
      <c r="F2444" s="7"/>
      <c r="G2444" s="7"/>
      <c r="H2444" s="7"/>
      <c r="I2444" s="7"/>
      <c r="J2444" s="7"/>
      <c r="K2444" s="7"/>
      <c r="L2444" s="122"/>
      <c r="M2444" s="7"/>
      <c r="N2444" s="17"/>
      <c r="O2444" s="120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 ht="15.6" customHeight="1">
      <c r="A2445" s="17"/>
      <c r="B2445" s="7"/>
      <c r="C2445" s="7"/>
      <c r="D2445" s="17"/>
      <c r="E2445" s="109"/>
      <c r="F2445" s="7"/>
      <c r="G2445" s="7"/>
      <c r="H2445" s="7"/>
      <c r="I2445" s="7"/>
      <c r="J2445" s="7"/>
      <c r="K2445" s="7"/>
      <c r="L2445" s="122"/>
      <c r="M2445" s="7"/>
      <c r="N2445" s="17"/>
      <c r="O2445" s="120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 ht="15.6" customHeight="1">
      <c r="A2446" s="17"/>
      <c r="B2446" s="7"/>
      <c r="C2446" s="7"/>
      <c r="D2446" s="17"/>
      <c r="E2446" s="109"/>
      <c r="F2446" s="7"/>
      <c r="G2446" s="7"/>
      <c r="H2446" s="7"/>
      <c r="I2446" s="7"/>
      <c r="J2446" s="7"/>
      <c r="K2446" s="7"/>
      <c r="L2446" s="122"/>
      <c r="M2446" s="7"/>
      <c r="N2446" s="17"/>
      <c r="O2446" s="120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 ht="15.6" customHeight="1">
      <c r="A2447" s="17"/>
      <c r="B2447" s="7"/>
      <c r="C2447" s="7"/>
      <c r="D2447" s="17"/>
      <c r="E2447" s="109"/>
      <c r="F2447" s="7"/>
      <c r="G2447" s="7"/>
      <c r="H2447" s="7"/>
      <c r="I2447" s="7"/>
      <c r="J2447" s="7"/>
      <c r="K2447" s="7"/>
      <c r="L2447" s="122"/>
      <c r="M2447" s="7"/>
      <c r="N2447" s="17"/>
      <c r="O2447" s="120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 ht="15.6" customHeight="1">
      <c r="A2448" s="17"/>
      <c r="B2448" s="7"/>
      <c r="C2448" s="7"/>
      <c r="D2448" s="17"/>
      <c r="E2448" s="109"/>
      <c r="F2448" s="7"/>
      <c r="G2448" s="7"/>
      <c r="H2448" s="7"/>
      <c r="I2448" s="7"/>
      <c r="J2448" s="7"/>
      <c r="K2448" s="7"/>
      <c r="L2448" s="122"/>
      <c r="M2448" s="7"/>
      <c r="N2448" s="17"/>
      <c r="O2448" s="120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 ht="15.6" customHeight="1">
      <c r="A2449" s="17"/>
      <c r="B2449" s="7"/>
      <c r="C2449" s="7"/>
      <c r="D2449" s="17"/>
      <c r="E2449" s="109"/>
      <c r="F2449" s="7"/>
      <c r="G2449" s="7"/>
      <c r="H2449" s="7"/>
      <c r="I2449" s="7"/>
      <c r="J2449" s="7"/>
      <c r="K2449" s="7"/>
      <c r="L2449" s="122"/>
      <c r="M2449" s="7"/>
      <c r="N2449" s="17"/>
      <c r="O2449" s="120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 ht="15.6" customHeight="1">
      <c r="A2450" s="17"/>
      <c r="B2450" s="7"/>
      <c r="C2450" s="7"/>
      <c r="D2450" s="17"/>
      <c r="E2450" s="109"/>
      <c r="F2450" s="7"/>
      <c r="G2450" s="7"/>
      <c r="H2450" s="7"/>
      <c r="I2450" s="7"/>
      <c r="J2450" s="7"/>
      <c r="K2450" s="7"/>
      <c r="L2450" s="122"/>
      <c r="M2450" s="7"/>
      <c r="N2450" s="17"/>
      <c r="O2450" s="120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 ht="15.6" customHeight="1">
      <c r="A2451" s="17"/>
      <c r="B2451" s="7"/>
      <c r="C2451" s="7"/>
      <c r="D2451" s="17"/>
      <c r="E2451" s="109"/>
      <c r="F2451" s="7"/>
      <c r="G2451" s="7"/>
      <c r="H2451" s="7"/>
      <c r="I2451" s="7"/>
      <c r="J2451" s="7"/>
      <c r="K2451" s="7"/>
      <c r="L2451" s="122"/>
      <c r="M2451" s="7"/>
      <c r="N2451" s="17"/>
      <c r="O2451" s="120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 ht="15.6" customHeight="1">
      <c r="A2452" s="17"/>
      <c r="B2452" s="7"/>
      <c r="C2452" s="7"/>
      <c r="D2452" s="17"/>
      <c r="E2452" s="109"/>
      <c r="F2452" s="7"/>
      <c r="G2452" s="7"/>
      <c r="H2452" s="7"/>
      <c r="I2452" s="7"/>
      <c r="J2452" s="7"/>
      <c r="K2452" s="7"/>
      <c r="L2452" s="122"/>
      <c r="M2452" s="7"/>
      <c r="N2452" s="17"/>
      <c r="O2452" s="120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 ht="15.6" customHeight="1">
      <c r="A2453" s="17"/>
      <c r="B2453" s="7"/>
      <c r="C2453" s="7"/>
      <c r="D2453" s="17"/>
      <c r="E2453" s="109"/>
      <c r="F2453" s="7"/>
      <c r="G2453" s="7"/>
      <c r="H2453" s="7"/>
      <c r="I2453" s="7"/>
      <c r="J2453" s="7"/>
      <c r="K2453" s="7"/>
      <c r="L2453" s="122"/>
      <c r="M2453" s="7"/>
      <c r="N2453" s="17"/>
      <c r="O2453" s="120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 ht="15.6" customHeight="1">
      <c r="A2454" s="17"/>
      <c r="B2454" s="7"/>
      <c r="C2454" s="7"/>
      <c r="D2454" s="17"/>
      <c r="E2454" s="109"/>
      <c r="F2454" s="7"/>
      <c r="G2454" s="7"/>
      <c r="H2454" s="7"/>
      <c r="I2454" s="7"/>
      <c r="J2454" s="7"/>
      <c r="K2454" s="7"/>
      <c r="L2454" s="122"/>
      <c r="M2454" s="7"/>
      <c r="N2454" s="17"/>
      <c r="O2454" s="120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 ht="15.6" customHeight="1">
      <c r="A2455" s="17"/>
      <c r="B2455" s="7"/>
      <c r="C2455" s="7"/>
      <c r="D2455" s="17"/>
      <c r="E2455" s="109"/>
      <c r="F2455" s="7"/>
      <c r="G2455" s="7"/>
      <c r="H2455" s="7"/>
      <c r="I2455" s="7"/>
      <c r="J2455" s="7"/>
      <c r="K2455" s="7"/>
      <c r="L2455" s="122"/>
      <c r="M2455" s="7"/>
      <c r="N2455" s="17"/>
      <c r="O2455" s="120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 ht="15.6" customHeight="1">
      <c r="A2456" s="17"/>
      <c r="B2456" s="7"/>
      <c r="C2456" s="7"/>
      <c r="D2456" s="17"/>
      <c r="E2456" s="109"/>
      <c r="F2456" s="7"/>
      <c r="G2456" s="7"/>
      <c r="H2456" s="7"/>
      <c r="I2456" s="7"/>
      <c r="J2456" s="7"/>
      <c r="K2456" s="7"/>
      <c r="L2456" s="122"/>
      <c r="M2456" s="7"/>
      <c r="N2456" s="17"/>
      <c r="O2456" s="120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 ht="15.6" customHeight="1">
      <c r="A2457" s="17"/>
      <c r="B2457" s="7"/>
      <c r="C2457" s="7"/>
      <c r="D2457" s="17"/>
      <c r="E2457" s="109"/>
      <c r="F2457" s="7"/>
      <c r="G2457" s="7"/>
      <c r="H2457" s="7"/>
      <c r="I2457" s="7"/>
      <c r="J2457" s="7"/>
      <c r="K2457" s="7"/>
      <c r="L2457" s="122"/>
      <c r="M2457" s="7"/>
      <c r="N2457" s="17"/>
      <c r="O2457" s="120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 ht="15.6" customHeight="1">
      <c r="A2458" s="17"/>
      <c r="B2458" s="7"/>
      <c r="C2458" s="7"/>
      <c r="D2458" s="17"/>
      <c r="E2458" s="109"/>
      <c r="F2458" s="7"/>
      <c r="G2458" s="7"/>
      <c r="H2458" s="7"/>
      <c r="I2458" s="7"/>
      <c r="J2458" s="7"/>
      <c r="K2458" s="7"/>
      <c r="L2458" s="122"/>
      <c r="M2458" s="7"/>
      <c r="N2458" s="17"/>
      <c r="O2458" s="120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 ht="15.6" customHeight="1">
      <c r="A2459" s="17"/>
      <c r="B2459" s="7"/>
      <c r="C2459" s="7"/>
      <c r="D2459" s="17"/>
      <c r="E2459" s="109"/>
      <c r="F2459" s="7"/>
      <c r="G2459" s="7"/>
      <c r="H2459" s="7"/>
      <c r="I2459" s="7"/>
      <c r="J2459" s="7"/>
      <c r="K2459" s="7"/>
      <c r="L2459" s="122"/>
      <c r="M2459" s="7"/>
      <c r="N2459" s="17"/>
      <c r="O2459" s="120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 ht="15.6" customHeight="1">
      <c r="A2460" s="17"/>
      <c r="B2460" s="7"/>
      <c r="C2460" s="7"/>
      <c r="D2460" s="17"/>
      <c r="E2460" s="109"/>
      <c r="F2460" s="7"/>
      <c r="G2460" s="7"/>
      <c r="H2460" s="7"/>
      <c r="I2460" s="7"/>
      <c r="J2460" s="7"/>
      <c r="K2460" s="7"/>
      <c r="L2460" s="122"/>
      <c r="M2460" s="7"/>
      <c r="N2460" s="17"/>
      <c r="O2460" s="120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 ht="15.6" customHeight="1">
      <c r="A2461" s="17"/>
      <c r="B2461" s="7"/>
      <c r="C2461" s="7"/>
      <c r="D2461" s="17"/>
      <c r="E2461" s="109"/>
      <c r="F2461" s="7"/>
      <c r="G2461" s="7"/>
      <c r="H2461" s="7"/>
      <c r="I2461" s="7"/>
      <c r="J2461" s="7"/>
      <c r="K2461" s="7"/>
      <c r="L2461" s="122"/>
      <c r="M2461" s="7"/>
      <c r="N2461" s="17"/>
      <c r="O2461" s="120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 ht="15.6" customHeight="1">
      <c r="A2462" s="17"/>
      <c r="B2462" s="7"/>
      <c r="C2462" s="7"/>
      <c r="D2462" s="17"/>
      <c r="E2462" s="109"/>
      <c r="F2462" s="7"/>
      <c r="G2462" s="7"/>
      <c r="H2462" s="7"/>
      <c r="I2462" s="7"/>
      <c r="J2462" s="7"/>
      <c r="K2462" s="7"/>
      <c r="L2462" s="122"/>
      <c r="M2462" s="7"/>
      <c r="N2462" s="17"/>
      <c r="O2462" s="120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 ht="15.6" customHeight="1">
      <c r="A2463" s="17"/>
      <c r="B2463" s="7"/>
      <c r="C2463" s="7"/>
      <c r="D2463" s="17"/>
      <c r="E2463" s="109"/>
      <c r="F2463" s="7"/>
      <c r="G2463" s="7"/>
      <c r="H2463" s="7"/>
      <c r="I2463" s="7"/>
      <c r="J2463" s="7"/>
      <c r="K2463" s="7"/>
      <c r="L2463" s="122"/>
      <c r="M2463" s="7"/>
      <c r="N2463" s="17"/>
      <c r="O2463" s="120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 ht="15.6" customHeight="1">
      <c r="A2464" s="17"/>
      <c r="B2464" s="7"/>
      <c r="C2464" s="7"/>
      <c r="D2464" s="17"/>
      <c r="E2464" s="109"/>
      <c r="F2464" s="7"/>
      <c r="G2464" s="7"/>
      <c r="H2464" s="7"/>
      <c r="I2464" s="7"/>
      <c r="J2464" s="7"/>
      <c r="K2464" s="7"/>
      <c r="L2464" s="122"/>
      <c r="M2464" s="7"/>
      <c r="N2464" s="17"/>
      <c r="O2464" s="120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 ht="15.6" customHeight="1">
      <c r="A2465" s="17"/>
      <c r="B2465" s="7"/>
      <c r="C2465" s="7"/>
      <c r="D2465" s="17"/>
      <c r="E2465" s="109"/>
      <c r="F2465" s="7"/>
      <c r="G2465" s="7"/>
      <c r="H2465" s="7"/>
      <c r="I2465" s="7"/>
      <c r="J2465" s="7"/>
      <c r="K2465" s="7"/>
      <c r="L2465" s="122"/>
      <c r="M2465" s="7"/>
      <c r="N2465" s="17"/>
      <c r="O2465" s="120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 ht="15.6" customHeight="1">
      <c r="A2466" s="17"/>
      <c r="B2466" s="7"/>
      <c r="C2466" s="7"/>
      <c r="D2466" s="17"/>
      <c r="E2466" s="109"/>
      <c r="F2466" s="7"/>
      <c r="G2466" s="7"/>
      <c r="H2466" s="7"/>
      <c r="I2466" s="7"/>
      <c r="J2466" s="7"/>
      <c r="K2466" s="7"/>
      <c r="L2466" s="122"/>
      <c r="M2466" s="7"/>
      <c r="N2466" s="17"/>
      <c r="O2466" s="120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 ht="15.6" customHeight="1">
      <c r="A2467" s="17"/>
      <c r="B2467" s="7"/>
      <c r="C2467" s="7"/>
      <c r="D2467" s="17"/>
      <c r="E2467" s="109"/>
      <c r="F2467" s="7"/>
      <c r="G2467" s="7"/>
      <c r="H2467" s="7"/>
      <c r="I2467" s="7"/>
      <c r="J2467" s="7"/>
      <c r="K2467" s="7"/>
      <c r="L2467" s="122"/>
      <c r="M2467" s="7"/>
      <c r="N2467" s="17"/>
      <c r="O2467" s="120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 ht="15.6" customHeight="1">
      <c r="A2468" s="17"/>
      <c r="B2468" s="7"/>
      <c r="C2468" s="7"/>
      <c r="D2468" s="17"/>
      <c r="E2468" s="109"/>
      <c r="F2468" s="7"/>
      <c r="G2468" s="7"/>
      <c r="H2468" s="7"/>
      <c r="I2468" s="7"/>
      <c r="J2468" s="7"/>
      <c r="K2468" s="7"/>
      <c r="L2468" s="122"/>
      <c r="M2468" s="7"/>
      <c r="N2468" s="17"/>
      <c r="O2468" s="120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 ht="15.6" customHeight="1">
      <c r="A2469" s="17"/>
      <c r="B2469" s="7"/>
      <c r="C2469" s="7"/>
      <c r="D2469" s="17"/>
      <c r="E2469" s="109"/>
      <c r="F2469" s="7"/>
      <c r="G2469" s="7"/>
      <c r="H2469" s="7"/>
      <c r="I2469" s="7"/>
      <c r="J2469" s="7"/>
      <c r="K2469" s="7"/>
      <c r="L2469" s="122"/>
      <c r="M2469" s="7"/>
      <c r="N2469" s="17"/>
      <c r="O2469" s="120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 ht="15.6" customHeight="1">
      <c r="A2470" s="17"/>
      <c r="B2470" s="7"/>
      <c r="C2470" s="7"/>
      <c r="D2470" s="17"/>
      <c r="E2470" s="109"/>
      <c r="F2470" s="7"/>
      <c r="G2470" s="7"/>
      <c r="H2470" s="7"/>
      <c r="I2470" s="7"/>
      <c r="J2470" s="7"/>
      <c r="K2470" s="7"/>
      <c r="L2470" s="122"/>
      <c r="M2470" s="7"/>
      <c r="N2470" s="17"/>
      <c r="O2470" s="120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 ht="15.6" customHeight="1">
      <c r="A2471" s="17"/>
      <c r="B2471" s="7"/>
      <c r="C2471" s="7"/>
      <c r="D2471" s="17"/>
      <c r="E2471" s="109"/>
      <c r="F2471" s="7"/>
      <c r="G2471" s="7"/>
      <c r="H2471" s="7"/>
      <c r="I2471" s="7"/>
      <c r="J2471" s="7"/>
      <c r="K2471" s="7"/>
      <c r="L2471" s="122"/>
      <c r="M2471" s="7"/>
      <c r="N2471" s="17"/>
      <c r="O2471" s="120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 ht="15.6" customHeight="1">
      <c r="A2472" s="17"/>
      <c r="B2472" s="7"/>
      <c r="C2472" s="7"/>
      <c r="D2472" s="17"/>
      <c r="E2472" s="109"/>
      <c r="F2472" s="7"/>
      <c r="G2472" s="7"/>
      <c r="H2472" s="7"/>
      <c r="I2472" s="7"/>
      <c r="J2472" s="7"/>
      <c r="K2472" s="7"/>
      <c r="L2472" s="122"/>
      <c r="M2472" s="7"/>
      <c r="N2472" s="17"/>
      <c r="O2472" s="120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 ht="15.6" customHeight="1">
      <c r="A2473" s="17"/>
      <c r="B2473" s="7"/>
      <c r="C2473" s="7"/>
      <c r="D2473" s="17"/>
      <c r="E2473" s="109"/>
      <c r="F2473" s="7"/>
      <c r="G2473" s="7"/>
      <c r="H2473" s="7"/>
      <c r="I2473" s="7"/>
      <c r="J2473" s="7"/>
      <c r="K2473" s="7"/>
      <c r="L2473" s="122"/>
      <c r="M2473" s="7"/>
      <c r="N2473" s="17"/>
      <c r="O2473" s="120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 ht="15.6" customHeight="1">
      <c r="A2474" s="17"/>
      <c r="B2474" s="7"/>
      <c r="C2474" s="7"/>
      <c r="D2474" s="17"/>
      <c r="E2474" s="109"/>
      <c r="F2474" s="7"/>
      <c r="G2474" s="7"/>
      <c r="H2474" s="7"/>
      <c r="I2474" s="7"/>
      <c r="J2474" s="7"/>
      <c r="K2474" s="7"/>
      <c r="L2474" s="122"/>
      <c r="M2474" s="7"/>
      <c r="N2474" s="17"/>
      <c r="O2474" s="120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 ht="15.6" customHeight="1">
      <c r="A2475" s="17"/>
      <c r="B2475" s="7"/>
      <c r="C2475" s="7"/>
      <c r="D2475" s="17"/>
      <c r="E2475" s="109"/>
      <c r="F2475" s="7"/>
      <c r="G2475" s="7"/>
      <c r="H2475" s="7"/>
      <c r="I2475" s="7"/>
      <c r="J2475" s="7"/>
      <c r="K2475" s="7"/>
      <c r="L2475" s="122"/>
      <c r="M2475" s="7"/>
      <c r="N2475" s="17"/>
      <c r="O2475" s="120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 ht="15.6" customHeight="1">
      <c r="A2476" s="17"/>
      <c r="B2476" s="7"/>
      <c r="C2476" s="7"/>
      <c r="D2476" s="17"/>
      <c r="E2476" s="109"/>
      <c r="F2476" s="7"/>
      <c r="G2476" s="7"/>
      <c r="H2476" s="7"/>
      <c r="I2476" s="7"/>
      <c r="J2476" s="7"/>
      <c r="K2476" s="7"/>
      <c r="L2476" s="122"/>
      <c r="M2476" s="7"/>
      <c r="N2476" s="17"/>
      <c r="O2476" s="120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ht="15.6" customHeight="1">
      <c r="A2477" s="17"/>
      <c r="B2477" s="7"/>
      <c r="C2477" s="7"/>
      <c r="D2477" s="17"/>
      <c r="E2477" s="109"/>
      <c r="F2477" s="7"/>
      <c r="G2477" s="7"/>
      <c r="H2477" s="7"/>
      <c r="I2477" s="7"/>
      <c r="J2477" s="7"/>
      <c r="K2477" s="7"/>
      <c r="L2477" s="122"/>
      <c r="M2477" s="7"/>
      <c r="N2477" s="17"/>
      <c r="O2477" s="120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 ht="15.6" customHeight="1">
      <c r="A2478" s="17"/>
      <c r="B2478" s="7"/>
      <c r="C2478" s="7"/>
      <c r="D2478" s="17"/>
      <c r="E2478" s="109"/>
      <c r="F2478" s="7"/>
      <c r="G2478" s="7"/>
      <c r="H2478" s="7"/>
      <c r="I2478" s="7"/>
      <c r="J2478" s="7"/>
      <c r="K2478" s="7"/>
      <c r="L2478" s="122"/>
      <c r="M2478" s="7"/>
      <c r="N2478" s="17"/>
      <c r="O2478" s="120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 ht="15.6" customHeight="1">
      <c r="A2479" s="17"/>
      <c r="B2479" s="7"/>
      <c r="C2479" s="7"/>
      <c r="D2479" s="17"/>
      <c r="E2479" s="109"/>
      <c r="F2479" s="7"/>
      <c r="G2479" s="7"/>
      <c r="H2479" s="7"/>
      <c r="I2479" s="7"/>
      <c r="J2479" s="7"/>
      <c r="K2479" s="7"/>
      <c r="L2479" s="122"/>
      <c r="M2479" s="7"/>
      <c r="N2479" s="17"/>
      <c r="O2479" s="120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 ht="15.6" customHeight="1">
      <c r="A2480" s="17"/>
      <c r="B2480" s="7"/>
      <c r="C2480" s="7"/>
      <c r="D2480" s="17"/>
      <c r="E2480" s="109"/>
      <c r="F2480" s="7"/>
      <c r="G2480" s="7"/>
      <c r="H2480" s="7"/>
      <c r="I2480" s="7"/>
      <c r="J2480" s="7"/>
      <c r="K2480" s="7"/>
      <c r="L2480" s="122"/>
      <c r="M2480" s="7"/>
      <c r="N2480" s="17"/>
      <c r="O2480" s="120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 ht="15.6" customHeight="1">
      <c r="A2481" s="17"/>
      <c r="B2481" s="7"/>
      <c r="C2481" s="7"/>
      <c r="D2481" s="17"/>
      <c r="E2481" s="109"/>
      <c r="F2481" s="7"/>
      <c r="G2481" s="7"/>
      <c r="H2481" s="7"/>
      <c r="I2481" s="7"/>
      <c r="J2481" s="7"/>
      <c r="K2481" s="7"/>
      <c r="L2481" s="122"/>
      <c r="M2481" s="7"/>
      <c r="N2481" s="17"/>
      <c r="O2481" s="120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 ht="15.6" customHeight="1">
      <c r="A2482" s="17"/>
      <c r="B2482" s="7"/>
      <c r="C2482" s="7"/>
      <c r="D2482" s="17"/>
      <c r="E2482" s="109"/>
      <c r="F2482" s="7"/>
      <c r="G2482" s="7"/>
      <c r="H2482" s="7"/>
      <c r="I2482" s="7"/>
      <c r="J2482" s="7"/>
      <c r="K2482" s="7"/>
      <c r="L2482" s="122"/>
      <c r="M2482" s="7"/>
      <c r="N2482" s="17"/>
      <c r="O2482" s="120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 ht="15.6" customHeight="1">
      <c r="A2483" s="17"/>
      <c r="B2483" s="7"/>
      <c r="C2483" s="7"/>
      <c r="D2483" s="17"/>
      <c r="E2483" s="109"/>
      <c r="F2483" s="7"/>
      <c r="G2483" s="7"/>
      <c r="H2483" s="7"/>
      <c r="I2483" s="7"/>
      <c r="J2483" s="7"/>
      <c r="K2483" s="7"/>
      <c r="L2483" s="122"/>
      <c r="M2483" s="7"/>
      <c r="N2483" s="17"/>
      <c r="O2483" s="120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ht="15.6" customHeight="1">
      <c r="A2484" s="17"/>
      <c r="B2484" s="7"/>
      <c r="C2484" s="7"/>
      <c r="D2484" s="17"/>
      <c r="E2484" s="109"/>
      <c r="F2484" s="7"/>
      <c r="G2484" s="7"/>
      <c r="H2484" s="7"/>
      <c r="I2484" s="7"/>
      <c r="J2484" s="7"/>
      <c r="K2484" s="7"/>
      <c r="L2484" s="122"/>
      <c r="M2484" s="7"/>
      <c r="N2484" s="17"/>
      <c r="O2484" s="120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 ht="15.6" customHeight="1">
      <c r="A2485" s="17"/>
      <c r="B2485" s="7"/>
      <c r="C2485" s="7"/>
      <c r="D2485" s="17"/>
      <c r="E2485" s="109"/>
      <c r="F2485" s="7"/>
      <c r="G2485" s="7"/>
      <c r="H2485" s="7"/>
      <c r="I2485" s="7"/>
      <c r="J2485" s="7"/>
      <c r="K2485" s="7"/>
      <c r="L2485" s="122"/>
      <c r="M2485" s="7"/>
      <c r="N2485" s="17"/>
      <c r="O2485" s="120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 ht="15.6" customHeight="1">
      <c r="A2486" s="17"/>
      <c r="B2486" s="7"/>
      <c r="C2486" s="7"/>
      <c r="D2486" s="17"/>
      <c r="E2486" s="109"/>
      <c r="F2486" s="7"/>
      <c r="G2486" s="7"/>
      <c r="H2486" s="7"/>
      <c r="I2486" s="7"/>
      <c r="J2486" s="7"/>
      <c r="K2486" s="7"/>
      <c r="L2486" s="122"/>
      <c r="M2486" s="7"/>
      <c r="N2486" s="17"/>
      <c r="O2486" s="120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 ht="15.6" customHeight="1">
      <c r="A2487" s="17"/>
      <c r="B2487" s="7"/>
      <c r="C2487" s="7"/>
      <c r="D2487" s="17"/>
      <c r="E2487" s="109"/>
      <c r="F2487" s="7"/>
      <c r="G2487" s="7"/>
      <c r="H2487" s="7"/>
      <c r="I2487" s="7"/>
      <c r="J2487" s="7"/>
      <c r="K2487" s="7"/>
      <c r="L2487" s="122"/>
      <c r="M2487" s="7"/>
      <c r="N2487" s="17"/>
      <c r="O2487" s="120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 ht="15.6" customHeight="1">
      <c r="A2488" s="17"/>
      <c r="B2488" s="7"/>
      <c r="C2488" s="7"/>
      <c r="D2488" s="17"/>
      <c r="E2488" s="109"/>
      <c r="F2488" s="7"/>
      <c r="G2488" s="7"/>
      <c r="H2488" s="7"/>
      <c r="I2488" s="7"/>
      <c r="J2488" s="7"/>
      <c r="K2488" s="7"/>
      <c r="L2488" s="122"/>
      <c r="M2488" s="7"/>
      <c r="N2488" s="17"/>
      <c r="O2488" s="120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 ht="15.6" customHeight="1">
      <c r="A2489" s="17"/>
      <c r="B2489" s="7"/>
      <c r="C2489" s="7"/>
      <c r="D2489" s="17"/>
      <c r="E2489" s="109"/>
      <c r="F2489" s="7"/>
      <c r="G2489" s="7"/>
      <c r="H2489" s="7"/>
      <c r="I2489" s="7"/>
      <c r="J2489" s="7"/>
      <c r="K2489" s="7"/>
      <c r="L2489" s="122"/>
      <c r="M2489" s="7"/>
      <c r="N2489" s="17"/>
      <c r="O2489" s="120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 ht="15.6" customHeight="1">
      <c r="A2490" s="17"/>
      <c r="B2490" s="7"/>
      <c r="C2490" s="7"/>
      <c r="D2490" s="17"/>
      <c r="E2490" s="109"/>
      <c r="F2490" s="7"/>
      <c r="G2490" s="7"/>
      <c r="H2490" s="7"/>
      <c r="I2490" s="7"/>
      <c r="J2490" s="7"/>
      <c r="K2490" s="7"/>
      <c r="L2490" s="122"/>
      <c r="M2490" s="7"/>
      <c r="N2490" s="17"/>
      <c r="O2490" s="120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 ht="15.6" customHeight="1">
      <c r="A2491" s="17"/>
      <c r="B2491" s="7"/>
      <c r="C2491" s="7"/>
      <c r="D2491" s="17"/>
      <c r="E2491" s="109"/>
      <c r="F2491" s="7"/>
      <c r="G2491" s="7"/>
      <c r="H2491" s="7"/>
      <c r="I2491" s="7"/>
      <c r="J2491" s="7"/>
      <c r="K2491" s="7"/>
      <c r="L2491" s="122"/>
      <c r="M2491" s="7"/>
      <c r="N2491" s="17"/>
      <c r="O2491" s="120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 ht="15.6" customHeight="1">
      <c r="A2492" s="17"/>
      <c r="B2492" s="7"/>
      <c r="C2492" s="7"/>
      <c r="D2492" s="17"/>
      <c r="E2492" s="109"/>
      <c r="F2492" s="7"/>
      <c r="G2492" s="7"/>
      <c r="H2492" s="7"/>
      <c r="I2492" s="7"/>
      <c r="J2492" s="7"/>
      <c r="K2492" s="7"/>
      <c r="L2492" s="122"/>
      <c r="M2492" s="7"/>
      <c r="N2492" s="17"/>
      <c r="O2492" s="120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 ht="15.6" customHeight="1">
      <c r="A2493" s="17"/>
      <c r="B2493" s="7"/>
      <c r="C2493" s="7"/>
      <c r="D2493" s="17"/>
      <c r="E2493" s="109"/>
      <c r="F2493" s="7"/>
      <c r="G2493" s="7"/>
      <c r="H2493" s="7"/>
      <c r="I2493" s="7"/>
      <c r="J2493" s="7"/>
      <c r="K2493" s="7"/>
      <c r="L2493" s="122"/>
      <c r="M2493" s="7"/>
      <c r="N2493" s="17"/>
      <c r="O2493" s="120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 ht="15.6" customHeight="1">
      <c r="A2494" s="17"/>
      <c r="B2494" s="7"/>
      <c r="C2494" s="7"/>
      <c r="D2494" s="17"/>
      <c r="E2494" s="109"/>
      <c r="F2494" s="7"/>
      <c r="G2494" s="7"/>
      <c r="H2494" s="7"/>
      <c r="I2494" s="7"/>
      <c r="J2494" s="7"/>
      <c r="K2494" s="7"/>
      <c r="L2494" s="122"/>
      <c r="M2494" s="7"/>
      <c r="N2494" s="17"/>
      <c r="O2494" s="120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 ht="15.6" customHeight="1">
      <c r="A2495" s="17"/>
      <c r="B2495" s="7"/>
      <c r="C2495" s="7"/>
      <c r="D2495" s="17"/>
      <c r="E2495" s="109"/>
      <c r="F2495" s="7"/>
      <c r="G2495" s="7"/>
      <c r="H2495" s="7"/>
      <c r="I2495" s="7"/>
      <c r="J2495" s="7"/>
      <c r="K2495" s="7"/>
      <c r="L2495" s="122"/>
      <c r="M2495" s="7"/>
      <c r="N2495" s="17"/>
      <c r="O2495" s="120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 ht="15.6" customHeight="1">
      <c r="A2496" s="17"/>
      <c r="B2496" s="7"/>
      <c r="C2496" s="7"/>
      <c r="D2496" s="17"/>
      <c r="E2496" s="109"/>
      <c r="F2496" s="7"/>
      <c r="G2496" s="7"/>
      <c r="H2496" s="7"/>
      <c r="I2496" s="7"/>
      <c r="J2496" s="7"/>
      <c r="K2496" s="7"/>
      <c r="L2496" s="122"/>
      <c r="M2496" s="7"/>
      <c r="N2496" s="17"/>
      <c r="O2496" s="120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 ht="15.6" customHeight="1">
      <c r="A2497" s="17"/>
      <c r="B2497" s="7"/>
      <c r="C2497" s="7"/>
      <c r="D2497" s="17"/>
      <c r="E2497" s="109"/>
      <c r="F2497" s="7"/>
      <c r="G2497" s="7"/>
      <c r="H2497" s="7"/>
      <c r="I2497" s="7"/>
      <c r="J2497" s="7"/>
      <c r="K2497" s="7"/>
      <c r="L2497" s="122"/>
      <c r="M2497" s="7"/>
      <c r="N2497" s="17"/>
      <c r="O2497" s="120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 ht="15.6" customHeight="1">
      <c r="A2498" s="17"/>
      <c r="B2498" s="7"/>
      <c r="C2498" s="7"/>
      <c r="D2498" s="17"/>
      <c r="E2498" s="109"/>
      <c r="F2498" s="7"/>
      <c r="G2498" s="7"/>
      <c r="H2498" s="7"/>
      <c r="I2498" s="7"/>
      <c r="J2498" s="7"/>
      <c r="K2498" s="7"/>
      <c r="L2498" s="122"/>
      <c r="M2498" s="7"/>
      <c r="N2498" s="17"/>
      <c r="O2498" s="120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 ht="15.6" customHeight="1">
      <c r="A2499" s="17"/>
      <c r="B2499" s="7"/>
      <c r="C2499" s="7"/>
      <c r="D2499" s="17"/>
      <c r="E2499" s="109"/>
      <c r="F2499" s="7"/>
      <c r="G2499" s="7"/>
      <c r="H2499" s="7"/>
      <c r="I2499" s="7"/>
      <c r="J2499" s="7"/>
      <c r="K2499" s="7"/>
      <c r="L2499" s="122"/>
      <c r="M2499" s="7"/>
      <c r="N2499" s="17"/>
      <c r="O2499" s="120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 ht="15.6" customHeight="1">
      <c r="A2500" s="17"/>
      <c r="B2500" s="7"/>
      <c r="C2500" s="7"/>
      <c r="D2500" s="17"/>
      <c r="E2500" s="109"/>
      <c r="F2500" s="7"/>
      <c r="G2500" s="7"/>
      <c r="H2500" s="7"/>
      <c r="I2500" s="7"/>
      <c r="J2500" s="7"/>
      <c r="K2500" s="7"/>
      <c r="L2500" s="122"/>
      <c r="M2500" s="7"/>
      <c r="N2500" s="17"/>
      <c r="O2500" s="120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 ht="15.6" customHeight="1">
      <c r="A2501" s="17"/>
      <c r="B2501" s="7"/>
      <c r="C2501" s="7"/>
      <c r="D2501" s="17"/>
      <c r="E2501" s="109"/>
      <c r="F2501" s="7"/>
      <c r="G2501" s="7"/>
      <c r="H2501" s="7"/>
      <c r="I2501" s="7"/>
      <c r="J2501" s="7"/>
      <c r="K2501" s="7"/>
      <c r="L2501" s="122"/>
      <c r="M2501" s="7"/>
      <c r="N2501" s="17"/>
      <c r="O2501" s="120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 ht="15.6" customHeight="1">
      <c r="A2502" s="17"/>
      <c r="B2502" s="7"/>
      <c r="C2502" s="7"/>
      <c r="D2502" s="17"/>
      <c r="E2502" s="109"/>
      <c r="F2502" s="7"/>
      <c r="G2502" s="7"/>
      <c r="H2502" s="7"/>
      <c r="I2502" s="7"/>
      <c r="J2502" s="7"/>
      <c r="K2502" s="7"/>
      <c r="L2502" s="122"/>
      <c r="M2502" s="7"/>
      <c r="N2502" s="17"/>
      <c r="O2502" s="120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 ht="15.6" customHeight="1">
      <c r="A2503" s="17"/>
      <c r="B2503" s="7"/>
      <c r="C2503" s="7"/>
      <c r="D2503" s="17"/>
      <c r="E2503" s="109"/>
      <c r="F2503" s="7"/>
      <c r="G2503" s="7"/>
      <c r="H2503" s="7"/>
      <c r="I2503" s="7"/>
      <c r="J2503" s="7"/>
      <c r="K2503" s="7"/>
      <c r="L2503" s="122"/>
      <c r="M2503" s="7"/>
      <c r="N2503" s="17"/>
      <c r="O2503" s="120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 ht="15.6" customHeight="1">
      <c r="A2504" s="17"/>
      <c r="B2504" s="7"/>
      <c r="C2504" s="7"/>
      <c r="D2504" s="17"/>
      <c r="E2504" s="109"/>
      <c r="F2504" s="7"/>
      <c r="G2504" s="7"/>
      <c r="H2504" s="7"/>
      <c r="I2504" s="7"/>
      <c r="J2504" s="7"/>
      <c r="K2504" s="7"/>
      <c r="L2504" s="122"/>
      <c r="M2504" s="7"/>
      <c r="N2504" s="17"/>
      <c r="O2504" s="120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 ht="15.6" customHeight="1">
      <c r="A2505" s="17"/>
      <c r="B2505" s="7"/>
      <c r="C2505" s="7"/>
      <c r="D2505" s="17"/>
      <c r="E2505" s="109"/>
      <c r="F2505" s="7"/>
      <c r="G2505" s="7"/>
      <c r="H2505" s="7"/>
      <c r="I2505" s="7"/>
      <c r="J2505" s="7"/>
      <c r="K2505" s="7"/>
      <c r="L2505" s="122"/>
      <c r="M2505" s="7"/>
      <c r="N2505" s="17"/>
      <c r="O2505" s="120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 ht="15.6" customHeight="1">
      <c r="A2506" s="17"/>
      <c r="B2506" s="7"/>
      <c r="C2506" s="7"/>
      <c r="D2506" s="17"/>
      <c r="E2506" s="109"/>
      <c r="F2506" s="7"/>
      <c r="G2506" s="7"/>
      <c r="H2506" s="7"/>
      <c r="I2506" s="7"/>
      <c r="J2506" s="7"/>
      <c r="K2506" s="7"/>
      <c r="L2506" s="122"/>
      <c r="M2506" s="7"/>
      <c r="N2506" s="17"/>
      <c r="O2506" s="120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 ht="15.6" customHeight="1">
      <c r="A2507" s="17"/>
      <c r="B2507" s="7"/>
      <c r="C2507" s="7"/>
      <c r="D2507" s="17"/>
      <c r="E2507" s="109"/>
      <c r="F2507" s="7"/>
      <c r="G2507" s="7"/>
      <c r="H2507" s="7"/>
      <c r="I2507" s="7"/>
      <c r="J2507" s="7"/>
      <c r="K2507" s="7"/>
      <c r="L2507" s="122"/>
      <c r="M2507" s="7"/>
      <c r="N2507" s="17"/>
      <c r="O2507" s="120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 ht="15.6" customHeight="1">
      <c r="A2508" s="17"/>
      <c r="B2508" s="7"/>
      <c r="C2508" s="7"/>
      <c r="D2508" s="17"/>
      <c r="E2508" s="109"/>
      <c r="F2508" s="7"/>
      <c r="G2508" s="7"/>
      <c r="H2508" s="7"/>
      <c r="I2508" s="7"/>
      <c r="J2508" s="7"/>
      <c r="K2508" s="7"/>
      <c r="L2508" s="122"/>
      <c r="M2508" s="7"/>
      <c r="N2508" s="17"/>
      <c r="O2508" s="120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 ht="15.6" customHeight="1">
      <c r="A2509" s="17"/>
      <c r="B2509" s="7"/>
      <c r="C2509" s="7"/>
      <c r="D2509" s="17"/>
      <c r="E2509" s="109"/>
      <c r="F2509" s="7"/>
      <c r="G2509" s="7"/>
      <c r="H2509" s="7"/>
      <c r="I2509" s="7"/>
      <c r="J2509" s="7"/>
      <c r="K2509" s="7"/>
      <c r="L2509" s="122"/>
      <c r="M2509" s="7"/>
      <c r="N2509" s="17"/>
      <c r="O2509" s="120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 ht="15.6" customHeight="1">
      <c r="A2510" s="17"/>
      <c r="B2510" s="7"/>
      <c r="C2510" s="7"/>
      <c r="D2510" s="17"/>
      <c r="E2510" s="109"/>
      <c r="F2510" s="7"/>
      <c r="G2510" s="7"/>
      <c r="H2510" s="7"/>
      <c r="I2510" s="7"/>
      <c r="J2510" s="7"/>
      <c r="K2510" s="7"/>
      <c r="L2510" s="122"/>
      <c r="M2510" s="7"/>
      <c r="N2510" s="17"/>
      <c r="O2510" s="120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 ht="15.6" customHeight="1">
      <c r="A2511" s="17"/>
      <c r="B2511" s="7"/>
      <c r="C2511" s="7"/>
      <c r="D2511" s="17"/>
      <c r="E2511" s="109"/>
      <c r="F2511" s="7"/>
      <c r="G2511" s="7"/>
      <c r="H2511" s="7"/>
      <c r="I2511" s="7"/>
      <c r="J2511" s="7"/>
      <c r="K2511" s="7"/>
      <c r="L2511" s="122"/>
      <c r="M2511" s="7"/>
      <c r="N2511" s="17"/>
      <c r="O2511" s="120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 ht="15.6" customHeight="1">
      <c r="A2512" s="17"/>
      <c r="B2512" s="7"/>
      <c r="C2512" s="7"/>
      <c r="D2512" s="17"/>
      <c r="E2512" s="109"/>
      <c r="F2512" s="7"/>
      <c r="G2512" s="7"/>
      <c r="H2512" s="7"/>
      <c r="I2512" s="7"/>
      <c r="J2512" s="7"/>
      <c r="K2512" s="7"/>
      <c r="L2512" s="122"/>
      <c r="M2512" s="7"/>
      <c r="N2512" s="17"/>
      <c r="O2512" s="120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 ht="15.6" customHeight="1">
      <c r="A2513" s="17"/>
      <c r="B2513" s="7"/>
      <c r="C2513" s="7"/>
      <c r="D2513" s="17"/>
      <c r="E2513" s="109"/>
      <c r="F2513" s="7"/>
      <c r="G2513" s="7"/>
      <c r="H2513" s="7"/>
      <c r="I2513" s="7"/>
      <c r="J2513" s="7"/>
      <c r="K2513" s="7"/>
      <c r="L2513" s="122"/>
      <c r="M2513" s="7"/>
      <c r="N2513" s="17"/>
      <c r="O2513" s="120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 ht="15.6" customHeight="1">
      <c r="A2514" s="17"/>
      <c r="B2514" s="7"/>
      <c r="C2514" s="7"/>
      <c r="D2514" s="17"/>
      <c r="E2514" s="109"/>
      <c r="F2514" s="7"/>
      <c r="G2514" s="7"/>
      <c r="H2514" s="7"/>
      <c r="I2514" s="7"/>
      <c r="J2514" s="7"/>
      <c r="K2514" s="7"/>
      <c r="L2514" s="122"/>
      <c r="M2514" s="7"/>
      <c r="N2514" s="17"/>
      <c r="O2514" s="120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 ht="15.6" customHeight="1">
      <c r="A2515" s="17"/>
      <c r="B2515" s="7"/>
      <c r="C2515" s="7"/>
      <c r="D2515" s="17"/>
      <c r="E2515" s="109"/>
      <c r="F2515" s="7"/>
      <c r="G2515" s="7"/>
      <c r="H2515" s="7"/>
      <c r="I2515" s="7"/>
      <c r="J2515" s="7"/>
      <c r="K2515" s="7"/>
      <c r="L2515" s="122"/>
      <c r="M2515" s="7"/>
      <c r="N2515" s="17"/>
      <c r="O2515" s="120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 ht="15.6" customHeight="1">
      <c r="A2516" s="17"/>
      <c r="B2516" s="7"/>
      <c r="C2516" s="7"/>
      <c r="D2516" s="17"/>
      <c r="E2516" s="109"/>
      <c r="F2516" s="7"/>
      <c r="G2516" s="7"/>
      <c r="H2516" s="7"/>
      <c r="I2516" s="7"/>
      <c r="J2516" s="7"/>
      <c r="K2516" s="7"/>
      <c r="L2516" s="122"/>
      <c r="M2516" s="7"/>
      <c r="N2516" s="17"/>
      <c r="O2516" s="120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 ht="15.6" customHeight="1">
      <c r="A2517" s="17"/>
      <c r="B2517" s="7"/>
      <c r="C2517" s="7"/>
      <c r="D2517" s="17"/>
      <c r="E2517" s="109"/>
      <c r="F2517" s="7"/>
      <c r="G2517" s="7"/>
      <c r="H2517" s="7"/>
      <c r="I2517" s="7"/>
      <c r="J2517" s="7"/>
      <c r="K2517" s="7"/>
      <c r="L2517" s="122"/>
      <c r="M2517" s="7"/>
      <c r="N2517" s="17"/>
      <c r="O2517" s="120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 ht="15.6" customHeight="1">
      <c r="A2518" s="17"/>
      <c r="B2518" s="7"/>
      <c r="C2518" s="7"/>
      <c r="D2518" s="17"/>
      <c r="E2518" s="109"/>
      <c r="F2518" s="7"/>
      <c r="G2518" s="7"/>
      <c r="H2518" s="7"/>
      <c r="I2518" s="7"/>
      <c r="J2518" s="7"/>
      <c r="K2518" s="7"/>
      <c r="L2518" s="122"/>
      <c r="M2518" s="7"/>
      <c r="N2518" s="17"/>
      <c r="O2518" s="120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 ht="15.6" customHeight="1">
      <c r="A2519" s="17"/>
      <c r="B2519" s="7"/>
      <c r="C2519" s="7"/>
      <c r="D2519" s="17"/>
      <c r="E2519" s="109"/>
      <c r="F2519" s="7"/>
      <c r="G2519" s="7"/>
      <c r="H2519" s="7"/>
      <c r="I2519" s="7"/>
      <c r="J2519" s="7"/>
      <c r="K2519" s="7"/>
      <c r="L2519" s="122"/>
      <c r="M2519" s="7"/>
      <c r="N2519" s="17"/>
      <c r="O2519" s="120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 ht="15.6" customHeight="1">
      <c r="A2520" s="17"/>
      <c r="B2520" s="7"/>
      <c r="C2520" s="7"/>
      <c r="D2520" s="17"/>
      <c r="E2520" s="109"/>
      <c r="F2520" s="7"/>
      <c r="G2520" s="7"/>
      <c r="H2520" s="7"/>
      <c r="I2520" s="7"/>
      <c r="J2520" s="7"/>
      <c r="K2520" s="7"/>
      <c r="L2520" s="122"/>
      <c r="M2520" s="7"/>
      <c r="N2520" s="17"/>
      <c r="O2520" s="120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 ht="15.6" customHeight="1">
      <c r="A2521" s="17"/>
      <c r="B2521" s="7"/>
      <c r="C2521" s="7"/>
      <c r="D2521" s="17"/>
      <c r="E2521" s="109"/>
      <c r="F2521" s="7"/>
      <c r="G2521" s="7"/>
      <c r="H2521" s="7"/>
      <c r="I2521" s="7"/>
      <c r="J2521" s="7"/>
      <c r="K2521" s="7"/>
      <c r="L2521" s="122"/>
      <c r="M2521" s="7"/>
      <c r="N2521" s="17"/>
      <c r="O2521" s="120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 ht="15.6" customHeight="1">
      <c r="A2522" s="17"/>
      <c r="B2522" s="7"/>
      <c r="C2522" s="7"/>
      <c r="D2522" s="17"/>
      <c r="E2522" s="109"/>
      <c r="F2522" s="7"/>
      <c r="G2522" s="7"/>
      <c r="H2522" s="7"/>
      <c r="I2522" s="7"/>
      <c r="J2522" s="7"/>
      <c r="K2522" s="7"/>
      <c r="L2522" s="122"/>
      <c r="M2522" s="7"/>
      <c r="N2522" s="17"/>
      <c r="O2522" s="120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 ht="15.6" customHeight="1">
      <c r="A2523" s="17"/>
      <c r="B2523" s="7"/>
      <c r="C2523" s="7"/>
      <c r="D2523" s="17"/>
      <c r="E2523" s="109"/>
      <c r="F2523" s="7"/>
      <c r="G2523" s="7"/>
      <c r="H2523" s="7"/>
      <c r="I2523" s="7"/>
      <c r="J2523" s="7"/>
      <c r="K2523" s="7"/>
      <c r="L2523" s="122"/>
      <c r="M2523" s="7"/>
      <c r="N2523" s="17"/>
      <c r="O2523" s="120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 ht="15.6" customHeight="1">
      <c r="A2524" s="17"/>
      <c r="B2524" s="7"/>
      <c r="C2524" s="7"/>
      <c r="D2524" s="17"/>
      <c r="E2524" s="109"/>
      <c r="F2524" s="7"/>
      <c r="G2524" s="7"/>
      <c r="H2524" s="7"/>
      <c r="I2524" s="7"/>
      <c r="J2524" s="7"/>
      <c r="K2524" s="7"/>
      <c r="L2524" s="122"/>
      <c r="M2524" s="7"/>
      <c r="N2524" s="17"/>
      <c r="O2524" s="120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 ht="15.6" customHeight="1">
      <c r="A2525" s="17"/>
      <c r="B2525" s="7"/>
      <c r="C2525" s="7"/>
      <c r="D2525" s="17"/>
      <c r="E2525" s="109"/>
      <c r="F2525" s="7"/>
      <c r="G2525" s="7"/>
      <c r="H2525" s="7"/>
      <c r="I2525" s="7"/>
      <c r="J2525" s="7"/>
      <c r="K2525" s="7"/>
      <c r="L2525" s="122"/>
      <c r="M2525" s="7"/>
      <c r="N2525" s="17"/>
      <c r="O2525" s="120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 ht="15.6" customHeight="1">
      <c r="A2526" s="17"/>
      <c r="B2526" s="7"/>
      <c r="C2526" s="7"/>
      <c r="D2526" s="17"/>
      <c r="E2526" s="109"/>
      <c r="F2526" s="7"/>
      <c r="G2526" s="7"/>
      <c r="H2526" s="7"/>
      <c r="I2526" s="7"/>
      <c r="J2526" s="7"/>
      <c r="K2526" s="7"/>
      <c r="L2526" s="122"/>
      <c r="M2526" s="7"/>
      <c r="N2526" s="17"/>
      <c r="O2526" s="120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 ht="15.6" customHeight="1">
      <c r="A2527" s="17"/>
      <c r="B2527" s="7"/>
      <c r="C2527" s="7"/>
      <c r="D2527" s="17"/>
      <c r="E2527" s="109"/>
      <c r="F2527" s="7"/>
      <c r="G2527" s="7"/>
      <c r="H2527" s="7"/>
      <c r="I2527" s="7"/>
      <c r="J2527" s="7"/>
      <c r="K2527" s="7"/>
      <c r="L2527" s="122"/>
      <c r="M2527" s="7"/>
      <c r="N2527" s="17"/>
      <c r="O2527" s="120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 ht="15.6" customHeight="1">
      <c r="A2528" s="17"/>
      <c r="B2528" s="7"/>
      <c r="C2528" s="7"/>
      <c r="D2528" s="17"/>
      <c r="E2528" s="109"/>
      <c r="F2528" s="7"/>
      <c r="G2528" s="7"/>
      <c r="H2528" s="7"/>
      <c r="I2528" s="7"/>
      <c r="J2528" s="7"/>
      <c r="K2528" s="7"/>
      <c r="L2528" s="122"/>
      <c r="M2528" s="7"/>
      <c r="N2528" s="17"/>
      <c r="O2528" s="120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 ht="15.6" customHeight="1">
      <c r="A2529" s="17"/>
      <c r="B2529" s="7"/>
      <c r="C2529" s="7"/>
      <c r="D2529" s="17"/>
      <c r="E2529" s="109"/>
      <c r="F2529" s="7"/>
      <c r="G2529" s="7"/>
      <c r="H2529" s="7"/>
      <c r="I2529" s="7"/>
      <c r="J2529" s="7"/>
      <c r="K2529" s="7"/>
      <c r="L2529" s="122"/>
      <c r="M2529" s="7"/>
      <c r="N2529" s="17"/>
      <c r="O2529" s="120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 ht="15.6" customHeight="1">
      <c r="A2530" s="17"/>
      <c r="B2530" s="7"/>
      <c r="C2530" s="7"/>
      <c r="D2530" s="17"/>
      <c r="E2530" s="109"/>
      <c r="F2530" s="7"/>
      <c r="G2530" s="7"/>
      <c r="H2530" s="7"/>
      <c r="I2530" s="7"/>
      <c r="J2530" s="7"/>
      <c r="K2530" s="7"/>
      <c r="L2530" s="122"/>
      <c r="M2530" s="7"/>
      <c r="N2530" s="17"/>
      <c r="O2530" s="120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 ht="15.6" customHeight="1">
      <c r="A2531" s="17"/>
      <c r="B2531" s="7"/>
      <c r="C2531" s="7"/>
      <c r="D2531" s="17"/>
      <c r="E2531" s="109"/>
      <c r="F2531" s="7"/>
      <c r="G2531" s="7"/>
      <c r="H2531" s="7"/>
      <c r="I2531" s="7"/>
      <c r="J2531" s="7"/>
      <c r="K2531" s="7"/>
      <c r="L2531" s="122"/>
      <c r="M2531" s="7"/>
      <c r="N2531" s="17"/>
      <c r="O2531" s="120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 ht="15.6" customHeight="1">
      <c r="A2532" s="17"/>
      <c r="B2532" s="7"/>
      <c r="C2532" s="7"/>
      <c r="D2532" s="17"/>
      <c r="E2532" s="109"/>
      <c r="F2532" s="7"/>
      <c r="G2532" s="7"/>
      <c r="H2532" s="7"/>
      <c r="I2532" s="7"/>
      <c r="J2532" s="7"/>
      <c r="K2532" s="7"/>
      <c r="L2532" s="122"/>
      <c r="M2532" s="7"/>
      <c r="N2532" s="17"/>
      <c r="O2532" s="120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 ht="15.6" customHeight="1">
      <c r="A2533" s="17"/>
      <c r="B2533" s="7"/>
      <c r="C2533" s="7"/>
      <c r="D2533" s="17"/>
      <c r="E2533" s="109"/>
      <c r="F2533" s="7"/>
      <c r="G2533" s="7"/>
      <c r="H2533" s="7"/>
      <c r="I2533" s="7"/>
      <c r="J2533" s="7"/>
      <c r="K2533" s="7"/>
      <c r="L2533" s="122"/>
      <c r="M2533" s="7"/>
      <c r="N2533" s="17"/>
      <c r="O2533" s="120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 ht="15.6" customHeight="1">
      <c r="A2534" s="17"/>
      <c r="B2534" s="7"/>
      <c r="C2534" s="7"/>
      <c r="D2534" s="17"/>
      <c r="E2534" s="109"/>
      <c r="F2534" s="7"/>
      <c r="G2534" s="7"/>
      <c r="H2534" s="7"/>
      <c r="I2534" s="7"/>
      <c r="J2534" s="7"/>
      <c r="K2534" s="7"/>
      <c r="L2534" s="122"/>
      <c r="M2534" s="7"/>
      <c r="N2534" s="17"/>
      <c r="O2534" s="120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 ht="15.6" customHeight="1">
      <c r="A2535" s="17"/>
      <c r="B2535" s="7"/>
      <c r="C2535" s="7"/>
      <c r="D2535" s="17"/>
      <c r="E2535" s="109"/>
      <c r="F2535" s="7"/>
      <c r="G2535" s="7"/>
      <c r="H2535" s="7"/>
      <c r="I2535" s="7"/>
      <c r="J2535" s="7"/>
      <c r="K2535" s="7"/>
      <c r="L2535" s="122"/>
      <c r="M2535" s="7"/>
      <c r="N2535" s="17"/>
      <c r="O2535" s="120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 ht="15.6" customHeight="1">
      <c r="A2536" s="17"/>
      <c r="B2536" s="7"/>
      <c r="C2536" s="7"/>
      <c r="D2536" s="17"/>
      <c r="E2536" s="109"/>
      <c r="F2536" s="7"/>
      <c r="G2536" s="7"/>
      <c r="H2536" s="7"/>
      <c r="I2536" s="7"/>
      <c r="J2536" s="7"/>
      <c r="K2536" s="7"/>
      <c r="L2536" s="122"/>
      <c r="M2536" s="7"/>
      <c r="N2536" s="17"/>
      <c r="O2536" s="120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 ht="15.6" customHeight="1">
      <c r="A2537" s="17"/>
      <c r="B2537" s="7"/>
      <c r="C2537" s="7"/>
      <c r="D2537" s="17"/>
      <c r="E2537" s="109"/>
      <c r="F2537" s="7"/>
      <c r="G2537" s="7"/>
      <c r="H2537" s="7"/>
      <c r="I2537" s="7"/>
      <c r="J2537" s="7"/>
      <c r="K2537" s="7"/>
      <c r="L2537" s="122"/>
      <c r="M2537" s="7"/>
      <c r="N2537" s="17"/>
      <c r="O2537" s="120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 ht="15.6" customHeight="1">
      <c r="A2538" s="17"/>
      <c r="B2538" s="7"/>
      <c r="C2538" s="7"/>
      <c r="D2538" s="17"/>
      <c r="E2538" s="109"/>
      <c r="F2538" s="7"/>
      <c r="G2538" s="7"/>
      <c r="H2538" s="7"/>
      <c r="I2538" s="7"/>
      <c r="J2538" s="7"/>
      <c r="K2538" s="7"/>
      <c r="L2538" s="122"/>
      <c r="M2538" s="7"/>
      <c r="N2538" s="17"/>
      <c r="O2538" s="120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 ht="15.6" customHeight="1">
      <c r="A2539" s="17"/>
      <c r="B2539" s="7"/>
      <c r="C2539" s="7"/>
      <c r="D2539" s="17"/>
      <c r="E2539" s="109"/>
      <c r="F2539" s="7"/>
      <c r="G2539" s="7"/>
      <c r="H2539" s="7"/>
      <c r="I2539" s="7"/>
      <c r="J2539" s="7"/>
      <c r="K2539" s="7"/>
      <c r="L2539" s="122"/>
      <c r="M2539" s="7"/>
      <c r="N2539" s="17"/>
      <c r="O2539" s="120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 ht="15.6" customHeight="1">
      <c r="A2540" s="17"/>
      <c r="B2540" s="7"/>
      <c r="C2540" s="7"/>
      <c r="D2540" s="17"/>
      <c r="E2540" s="109"/>
      <c r="F2540" s="7"/>
      <c r="G2540" s="7"/>
      <c r="H2540" s="7"/>
      <c r="I2540" s="7"/>
      <c r="J2540" s="7"/>
      <c r="K2540" s="7"/>
      <c r="L2540" s="122"/>
      <c r="M2540" s="7"/>
      <c r="N2540" s="17"/>
      <c r="O2540" s="120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 ht="15.6" customHeight="1">
      <c r="A2541" s="17"/>
      <c r="B2541" s="7"/>
      <c r="C2541" s="7"/>
      <c r="D2541" s="17"/>
      <c r="E2541" s="109"/>
      <c r="F2541" s="7"/>
      <c r="G2541" s="7"/>
      <c r="H2541" s="7"/>
      <c r="I2541" s="7"/>
      <c r="J2541" s="7"/>
      <c r="K2541" s="7"/>
      <c r="L2541" s="122"/>
      <c r="M2541" s="7"/>
      <c r="N2541" s="17"/>
      <c r="O2541" s="120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 ht="15.6" customHeight="1">
      <c r="A2542" s="17"/>
      <c r="B2542" s="7"/>
      <c r="C2542" s="7"/>
      <c r="D2542" s="17"/>
      <c r="E2542" s="109"/>
      <c r="F2542" s="7"/>
      <c r="G2542" s="7"/>
      <c r="H2542" s="7"/>
      <c r="I2542" s="7"/>
      <c r="J2542" s="7"/>
      <c r="K2542" s="7"/>
      <c r="L2542" s="122"/>
      <c r="M2542" s="7"/>
      <c r="N2542" s="17"/>
      <c r="O2542" s="120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 ht="15.6" customHeight="1">
      <c r="A2543" s="17"/>
      <c r="B2543" s="7"/>
      <c r="C2543" s="7"/>
      <c r="D2543" s="17"/>
      <c r="E2543" s="109"/>
      <c r="F2543" s="7"/>
      <c r="G2543" s="7"/>
      <c r="H2543" s="7"/>
      <c r="I2543" s="7"/>
      <c r="J2543" s="7"/>
      <c r="K2543" s="7"/>
      <c r="L2543" s="122"/>
      <c r="M2543" s="7"/>
      <c r="N2543" s="17"/>
      <c r="O2543" s="120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 ht="15.6" customHeight="1">
      <c r="A2544" s="17"/>
      <c r="B2544" s="7"/>
      <c r="C2544" s="7"/>
      <c r="D2544" s="17"/>
      <c r="E2544" s="109"/>
      <c r="F2544" s="7"/>
      <c r="G2544" s="7"/>
      <c r="H2544" s="7"/>
      <c r="I2544" s="7"/>
      <c r="J2544" s="7"/>
      <c r="K2544" s="7"/>
      <c r="L2544" s="122"/>
      <c r="M2544" s="7"/>
      <c r="N2544" s="17"/>
      <c r="O2544" s="120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 ht="15.6" customHeight="1">
      <c r="A2545" s="17"/>
      <c r="B2545" s="7"/>
      <c r="C2545" s="7"/>
      <c r="D2545" s="17"/>
      <c r="E2545" s="109"/>
      <c r="F2545" s="7"/>
      <c r="G2545" s="7"/>
      <c r="H2545" s="7"/>
      <c r="I2545" s="7"/>
      <c r="J2545" s="7"/>
      <c r="K2545" s="7"/>
      <c r="L2545" s="122"/>
      <c r="M2545" s="7"/>
      <c r="N2545" s="17"/>
      <c r="O2545" s="120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 ht="15.6" customHeight="1">
      <c r="A2546" s="17"/>
      <c r="B2546" s="7"/>
      <c r="C2546" s="7"/>
      <c r="D2546" s="17"/>
      <c r="E2546" s="109"/>
      <c r="F2546" s="7"/>
      <c r="G2546" s="7"/>
      <c r="H2546" s="7"/>
      <c r="I2546" s="7"/>
      <c r="J2546" s="7"/>
      <c r="K2546" s="7"/>
      <c r="L2546" s="122"/>
      <c r="M2546" s="7"/>
      <c r="N2546" s="17"/>
      <c r="O2546" s="120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 ht="15.6" customHeight="1">
      <c r="A2547" s="17"/>
      <c r="B2547" s="7"/>
      <c r="C2547" s="7"/>
      <c r="D2547" s="17"/>
      <c r="E2547" s="109"/>
      <c r="F2547" s="7"/>
      <c r="G2547" s="7"/>
      <c r="H2547" s="7"/>
      <c r="I2547" s="7"/>
      <c r="J2547" s="7"/>
      <c r="K2547" s="7"/>
      <c r="L2547" s="122"/>
      <c r="M2547" s="7"/>
      <c r="N2547" s="17"/>
      <c r="O2547" s="120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 ht="15.6" customHeight="1">
      <c r="A2548" s="17"/>
      <c r="B2548" s="7"/>
      <c r="C2548" s="7"/>
      <c r="D2548" s="17"/>
      <c r="E2548" s="109"/>
      <c r="F2548" s="7"/>
      <c r="G2548" s="7"/>
      <c r="H2548" s="7"/>
      <c r="I2548" s="7"/>
      <c r="J2548" s="7"/>
      <c r="K2548" s="7"/>
      <c r="L2548" s="122"/>
      <c r="M2548" s="7"/>
      <c r="N2548" s="17"/>
      <c r="O2548" s="120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 ht="15.6" customHeight="1">
      <c r="A2549" s="17"/>
      <c r="B2549" s="7"/>
      <c r="C2549" s="7"/>
      <c r="D2549" s="17"/>
      <c r="E2549" s="109"/>
      <c r="F2549" s="7"/>
      <c r="G2549" s="7"/>
      <c r="H2549" s="7"/>
      <c r="I2549" s="7"/>
      <c r="J2549" s="7"/>
      <c r="K2549" s="7"/>
      <c r="L2549" s="122"/>
      <c r="M2549" s="7"/>
      <c r="N2549" s="17"/>
      <c r="O2549" s="120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 ht="15.6" customHeight="1">
      <c r="A2550" s="17"/>
      <c r="B2550" s="7"/>
      <c r="C2550" s="7"/>
      <c r="D2550" s="17"/>
      <c r="E2550" s="109"/>
      <c r="F2550" s="7"/>
      <c r="G2550" s="7"/>
      <c r="H2550" s="7"/>
      <c r="I2550" s="7"/>
      <c r="J2550" s="7"/>
      <c r="K2550" s="7"/>
      <c r="L2550" s="122"/>
      <c r="M2550" s="7"/>
      <c r="N2550" s="17"/>
      <c r="O2550" s="120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 ht="15.6" customHeight="1">
      <c r="A2551" s="17"/>
      <c r="B2551" s="7"/>
      <c r="C2551" s="7"/>
      <c r="D2551" s="17"/>
      <c r="E2551" s="109"/>
      <c r="F2551" s="7"/>
      <c r="G2551" s="7"/>
      <c r="H2551" s="7"/>
      <c r="I2551" s="7"/>
      <c r="J2551" s="7"/>
      <c r="K2551" s="7"/>
      <c r="L2551" s="122"/>
      <c r="M2551" s="7"/>
      <c r="N2551" s="17"/>
      <c r="O2551" s="120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 ht="15.6" customHeight="1">
      <c r="A2552" s="17"/>
      <c r="B2552" s="7"/>
      <c r="C2552" s="7"/>
      <c r="D2552" s="17"/>
      <c r="E2552" s="109"/>
      <c r="F2552" s="7"/>
      <c r="G2552" s="7"/>
      <c r="H2552" s="7"/>
      <c r="I2552" s="7"/>
      <c r="J2552" s="7"/>
      <c r="K2552" s="7"/>
      <c r="L2552" s="122"/>
      <c r="M2552" s="7"/>
      <c r="N2552" s="17"/>
      <c r="O2552" s="120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 ht="15.6" customHeight="1">
      <c r="A2553" s="17"/>
      <c r="B2553" s="7"/>
      <c r="C2553" s="7"/>
      <c r="D2553" s="17"/>
      <c r="E2553" s="109"/>
      <c r="F2553" s="7"/>
      <c r="G2553" s="7"/>
      <c r="H2553" s="7"/>
      <c r="I2553" s="7"/>
      <c r="J2553" s="7"/>
      <c r="K2553" s="7"/>
      <c r="L2553" s="122"/>
      <c r="M2553" s="7"/>
      <c r="N2553" s="17"/>
      <c r="O2553" s="120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 ht="15.6" customHeight="1">
      <c r="A2554" s="17"/>
      <c r="B2554" s="7"/>
      <c r="C2554" s="7"/>
      <c r="D2554" s="17"/>
      <c r="E2554" s="109"/>
      <c r="F2554" s="7"/>
      <c r="G2554" s="7"/>
      <c r="H2554" s="7"/>
      <c r="I2554" s="7"/>
      <c r="J2554" s="7"/>
      <c r="K2554" s="7"/>
      <c r="L2554" s="122"/>
      <c r="M2554" s="7"/>
      <c r="N2554" s="17"/>
      <c r="O2554" s="120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 ht="15.6" customHeight="1">
      <c r="A2555" s="17"/>
      <c r="B2555" s="7"/>
      <c r="C2555" s="7"/>
      <c r="D2555" s="17"/>
      <c r="E2555" s="109"/>
      <c r="F2555" s="7"/>
      <c r="G2555" s="7"/>
      <c r="H2555" s="7"/>
      <c r="I2555" s="7"/>
      <c r="J2555" s="7"/>
      <c r="K2555" s="7"/>
      <c r="L2555" s="122"/>
      <c r="M2555" s="7"/>
      <c r="N2555" s="17"/>
      <c r="O2555" s="120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 ht="15.6" customHeight="1">
      <c r="A2556" s="17"/>
      <c r="B2556" s="7"/>
      <c r="C2556" s="7"/>
      <c r="D2556" s="17"/>
      <c r="E2556" s="109"/>
      <c r="F2556" s="7"/>
      <c r="G2556" s="7"/>
      <c r="H2556" s="7"/>
      <c r="I2556" s="7"/>
      <c r="J2556" s="7"/>
      <c r="K2556" s="7"/>
      <c r="L2556" s="122"/>
      <c r="M2556" s="7"/>
      <c r="N2556" s="17"/>
      <c r="O2556" s="120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 ht="15.6" customHeight="1">
      <c r="A2557" s="17"/>
      <c r="B2557" s="7"/>
      <c r="C2557" s="7"/>
      <c r="D2557" s="17"/>
      <c r="E2557" s="109"/>
      <c r="F2557" s="7"/>
      <c r="G2557" s="7"/>
      <c r="H2557" s="7"/>
      <c r="I2557" s="7"/>
      <c r="J2557" s="7"/>
      <c r="K2557" s="7"/>
      <c r="L2557" s="122"/>
      <c r="M2557" s="7"/>
      <c r="N2557" s="17"/>
      <c r="O2557" s="120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 ht="15.6" customHeight="1">
      <c r="A2558" s="17"/>
      <c r="B2558" s="7"/>
      <c r="C2558" s="7"/>
      <c r="D2558" s="17"/>
      <c r="E2558" s="109"/>
      <c r="F2558" s="7"/>
      <c r="G2558" s="7"/>
      <c r="H2558" s="7"/>
      <c r="I2558" s="7"/>
      <c r="J2558" s="7"/>
      <c r="K2558" s="7"/>
      <c r="L2558" s="122"/>
      <c r="M2558" s="7"/>
      <c r="N2558" s="17"/>
      <c r="O2558" s="120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 ht="15.6" customHeight="1">
      <c r="A2559" s="17"/>
      <c r="B2559" s="7"/>
      <c r="C2559" s="7"/>
      <c r="D2559" s="17"/>
      <c r="E2559" s="109"/>
      <c r="F2559" s="7"/>
      <c r="G2559" s="7"/>
      <c r="H2559" s="7"/>
      <c r="I2559" s="7"/>
      <c r="J2559" s="7"/>
      <c r="K2559" s="7"/>
      <c r="L2559" s="122"/>
      <c r="M2559" s="7"/>
      <c r="N2559" s="17"/>
      <c r="O2559" s="120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 ht="15.6" customHeight="1">
      <c r="A2560" s="17"/>
      <c r="B2560" s="7"/>
      <c r="C2560" s="7"/>
      <c r="D2560" s="17"/>
      <c r="E2560" s="109"/>
      <c r="F2560" s="7"/>
      <c r="G2560" s="7"/>
      <c r="H2560" s="7"/>
      <c r="I2560" s="7"/>
      <c r="J2560" s="7"/>
      <c r="K2560" s="7"/>
      <c r="L2560" s="122"/>
      <c r="M2560" s="7"/>
      <c r="N2560" s="17"/>
      <c r="O2560" s="120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 ht="15.6" customHeight="1">
      <c r="A2561" s="17"/>
      <c r="B2561" s="7"/>
      <c r="C2561" s="7"/>
      <c r="D2561" s="17"/>
      <c r="E2561" s="109"/>
      <c r="F2561" s="7"/>
      <c r="G2561" s="7"/>
      <c r="H2561" s="7"/>
      <c r="I2561" s="7"/>
      <c r="J2561" s="7"/>
      <c r="K2561" s="7"/>
      <c r="L2561" s="122"/>
      <c r="M2561" s="7"/>
      <c r="N2561" s="17"/>
      <c r="O2561" s="120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 ht="15.6" customHeight="1">
      <c r="A2562" s="17"/>
      <c r="B2562" s="7"/>
      <c r="C2562" s="7"/>
      <c r="D2562" s="17"/>
      <c r="E2562" s="109"/>
      <c r="F2562" s="7"/>
      <c r="G2562" s="7"/>
      <c r="H2562" s="7"/>
      <c r="I2562" s="7"/>
      <c r="J2562" s="7"/>
      <c r="K2562" s="7"/>
      <c r="L2562" s="122"/>
      <c r="M2562" s="7"/>
      <c r="N2562" s="17"/>
      <c r="O2562" s="120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 ht="15.6" customHeight="1">
      <c r="A2563" s="17"/>
      <c r="B2563" s="7"/>
      <c r="C2563" s="7"/>
      <c r="D2563" s="17"/>
      <c r="E2563" s="109"/>
      <c r="F2563" s="7"/>
      <c r="G2563" s="7"/>
      <c r="H2563" s="7"/>
      <c r="I2563" s="7"/>
      <c r="J2563" s="7"/>
      <c r="K2563" s="7"/>
      <c r="L2563" s="122"/>
      <c r="M2563" s="7"/>
      <c r="N2563" s="17"/>
      <c r="O2563" s="120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 ht="15.6" customHeight="1">
      <c r="A2564" s="17"/>
      <c r="B2564" s="7"/>
      <c r="C2564" s="7"/>
      <c r="D2564" s="17"/>
      <c r="E2564" s="109"/>
      <c r="F2564" s="7"/>
      <c r="G2564" s="7"/>
      <c r="H2564" s="7"/>
      <c r="I2564" s="7"/>
      <c r="J2564" s="7"/>
      <c r="K2564" s="7"/>
      <c r="L2564" s="122"/>
      <c r="M2564" s="7"/>
      <c r="N2564" s="17"/>
      <c r="O2564" s="120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 ht="15.6" customHeight="1">
      <c r="A2565" s="17"/>
      <c r="B2565" s="7"/>
      <c r="C2565" s="7"/>
      <c r="D2565" s="17"/>
      <c r="E2565" s="109"/>
      <c r="F2565" s="7"/>
      <c r="G2565" s="7"/>
      <c r="H2565" s="7"/>
      <c r="I2565" s="7"/>
      <c r="J2565" s="7"/>
      <c r="K2565" s="7"/>
      <c r="L2565" s="122"/>
      <c r="M2565" s="7"/>
      <c r="N2565" s="17"/>
      <c r="O2565" s="120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 ht="15.6" customHeight="1">
      <c r="A2566" s="17"/>
      <c r="B2566" s="7"/>
      <c r="C2566" s="7"/>
      <c r="D2566" s="17"/>
      <c r="E2566" s="109"/>
      <c r="F2566" s="7"/>
      <c r="G2566" s="7"/>
      <c r="H2566" s="7"/>
      <c r="I2566" s="7"/>
      <c r="J2566" s="7"/>
      <c r="K2566" s="7"/>
      <c r="L2566" s="122"/>
      <c r="M2566" s="7"/>
      <c r="N2566" s="17"/>
      <c r="O2566" s="120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 ht="15.6" customHeight="1">
      <c r="A2567" s="17"/>
      <c r="B2567" s="7"/>
      <c r="C2567" s="7"/>
      <c r="D2567" s="17"/>
      <c r="E2567" s="109"/>
      <c r="F2567" s="7"/>
      <c r="G2567" s="7"/>
      <c r="H2567" s="7"/>
      <c r="I2567" s="7"/>
      <c r="J2567" s="7"/>
      <c r="K2567" s="7"/>
      <c r="L2567" s="122"/>
      <c r="M2567" s="7"/>
      <c r="N2567" s="17"/>
      <c r="O2567" s="120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 ht="15.6" customHeight="1">
      <c r="A2568" s="17"/>
      <c r="B2568" s="7"/>
      <c r="C2568" s="7"/>
      <c r="D2568" s="17"/>
      <c r="E2568" s="109"/>
      <c r="F2568" s="7"/>
      <c r="G2568" s="7"/>
      <c r="H2568" s="7"/>
      <c r="I2568" s="7"/>
      <c r="J2568" s="7"/>
      <c r="K2568" s="7"/>
      <c r="L2568" s="122"/>
      <c r="M2568" s="7"/>
      <c r="N2568" s="17"/>
      <c r="O2568" s="120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 ht="15.6" customHeight="1">
      <c r="A2569" s="17"/>
      <c r="B2569" s="7"/>
      <c r="C2569" s="7"/>
      <c r="D2569" s="17"/>
      <c r="E2569" s="109"/>
      <c r="F2569" s="7"/>
      <c r="G2569" s="7"/>
      <c r="H2569" s="7"/>
      <c r="I2569" s="7"/>
      <c r="J2569" s="7"/>
      <c r="K2569" s="7"/>
      <c r="L2569" s="122"/>
      <c r="M2569" s="7"/>
      <c r="N2569" s="17"/>
      <c r="O2569" s="120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 ht="15.6" customHeight="1">
      <c r="A2570" s="17"/>
      <c r="B2570" s="7"/>
      <c r="C2570" s="7"/>
      <c r="D2570" s="17"/>
      <c r="E2570" s="109"/>
      <c r="F2570" s="7"/>
      <c r="G2570" s="7"/>
      <c r="H2570" s="7"/>
      <c r="I2570" s="7"/>
      <c r="J2570" s="7"/>
      <c r="K2570" s="7"/>
      <c r="L2570" s="122"/>
      <c r="M2570" s="7"/>
      <c r="N2570" s="17"/>
      <c r="O2570" s="120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 ht="15.6" customHeight="1">
      <c r="A2571" s="17"/>
      <c r="B2571" s="7"/>
      <c r="C2571" s="7"/>
      <c r="D2571" s="17"/>
      <c r="E2571" s="109"/>
      <c r="F2571" s="7"/>
      <c r="G2571" s="7"/>
      <c r="H2571" s="7"/>
      <c r="I2571" s="7"/>
      <c r="J2571" s="7"/>
      <c r="K2571" s="7"/>
      <c r="L2571" s="122"/>
      <c r="M2571" s="7"/>
      <c r="N2571" s="17"/>
      <c r="O2571" s="120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 ht="15.6" customHeight="1">
      <c r="A2572" s="17"/>
      <c r="B2572" s="7"/>
      <c r="C2572" s="7"/>
      <c r="D2572" s="17"/>
      <c r="E2572" s="109"/>
      <c r="F2572" s="7"/>
      <c r="G2572" s="7"/>
      <c r="H2572" s="7"/>
      <c r="I2572" s="7"/>
      <c r="J2572" s="7"/>
      <c r="K2572" s="7"/>
      <c r="L2572" s="122"/>
      <c r="M2572" s="7"/>
      <c r="N2572" s="17"/>
      <c r="O2572" s="120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 ht="15.6" customHeight="1">
      <c r="A2573" s="17"/>
      <c r="B2573" s="7"/>
      <c r="C2573" s="7"/>
      <c r="D2573" s="17"/>
      <c r="E2573" s="109"/>
      <c r="F2573" s="7"/>
      <c r="G2573" s="7"/>
      <c r="H2573" s="7"/>
      <c r="I2573" s="7"/>
      <c r="J2573" s="7"/>
      <c r="K2573" s="7"/>
      <c r="L2573" s="122"/>
      <c r="M2573" s="7"/>
      <c r="N2573" s="17"/>
      <c r="O2573" s="120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 ht="15.6" customHeight="1">
      <c r="A2574" s="17"/>
      <c r="B2574" s="7"/>
      <c r="C2574" s="7"/>
      <c r="D2574" s="17"/>
      <c r="E2574" s="109"/>
      <c r="F2574" s="7"/>
      <c r="G2574" s="7"/>
      <c r="H2574" s="7"/>
      <c r="I2574" s="7"/>
      <c r="J2574" s="7"/>
      <c r="K2574" s="7"/>
      <c r="L2574" s="122"/>
      <c r="M2574" s="7"/>
      <c r="N2574" s="17"/>
      <c r="O2574" s="120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 ht="15.6" customHeight="1">
      <c r="A2575" s="17"/>
      <c r="B2575" s="7"/>
      <c r="C2575" s="7"/>
      <c r="D2575" s="17"/>
      <c r="E2575" s="109"/>
      <c r="F2575" s="7"/>
      <c r="G2575" s="7"/>
      <c r="H2575" s="7"/>
      <c r="I2575" s="7"/>
      <c r="J2575" s="7"/>
      <c r="K2575" s="7"/>
      <c r="L2575" s="122"/>
      <c r="M2575" s="7"/>
      <c r="N2575" s="17"/>
      <c r="O2575" s="120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 ht="15.6" customHeight="1">
      <c r="A2576" s="17"/>
      <c r="B2576" s="7"/>
      <c r="C2576" s="7"/>
      <c r="D2576" s="17"/>
      <c r="E2576" s="109"/>
      <c r="F2576" s="7"/>
      <c r="G2576" s="7"/>
      <c r="H2576" s="7"/>
      <c r="I2576" s="7"/>
      <c r="J2576" s="7"/>
      <c r="K2576" s="7"/>
      <c r="L2576" s="122"/>
      <c r="M2576" s="7"/>
      <c r="N2576" s="17"/>
      <c r="O2576" s="120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 ht="15.6" customHeight="1">
      <c r="A2577" s="17"/>
      <c r="B2577" s="7"/>
      <c r="C2577" s="7"/>
      <c r="D2577" s="17"/>
      <c r="E2577" s="109"/>
      <c r="F2577" s="7"/>
      <c r="G2577" s="7"/>
      <c r="H2577" s="7"/>
      <c r="I2577" s="7"/>
      <c r="J2577" s="7"/>
      <c r="K2577" s="7"/>
      <c r="L2577" s="122"/>
      <c r="M2577" s="7"/>
      <c r="N2577" s="17"/>
      <c r="O2577" s="120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 ht="15.6" customHeight="1">
      <c r="A2578" s="17"/>
      <c r="B2578" s="7"/>
      <c r="C2578" s="7"/>
      <c r="D2578" s="17"/>
      <c r="E2578" s="109"/>
      <c r="F2578" s="7"/>
      <c r="G2578" s="7"/>
      <c r="H2578" s="7"/>
      <c r="I2578" s="7"/>
      <c r="J2578" s="7"/>
      <c r="K2578" s="7"/>
      <c r="L2578" s="122"/>
      <c r="M2578" s="7"/>
      <c r="N2578" s="17"/>
      <c r="O2578" s="120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 ht="15.6" customHeight="1">
      <c r="A2579" s="17"/>
      <c r="B2579" s="7"/>
      <c r="C2579" s="7"/>
      <c r="D2579" s="17"/>
      <c r="E2579" s="109"/>
      <c r="F2579" s="7"/>
      <c r="G2579" s="7"/>
      <c r="H2579" s="7"/>
      <c r="I2579" s="7"/>
      <c r="J2579" s="7"/>
      <c r="K2579" s="7"/>
      <c r="L2579" s="122"/>
      <c r="M2579" s="7"/>
      <c r="N2579" s="17"/>
      <c r="O2579" s="120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 ht="15.6" customHeight="1">
      <c r="A2580" s="17"/>
      <c r="B2580" s="7"/>
      <c r="C2580" s="7"/>
      <c r="D2580" s="17"/>
      <c r="E2580" s="109"/>
      <c r="F2580" s="7"/>
      <c r="G2580" s="7"/>
      <c r="H2580" s="7"/>
      <c r="I2580" s="7"/>
      <c r="J2580" s="7"/>
      <c r="K2580" s="7"/>
      <c r="L2580" s="122"/>
      <c r="M2580" s="7"/>
      <c r="N2580" s="17"/>
      <c r="O2580" s="120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 ht="15.6" customHeight="1">
      <c r="A2581" s="17"/>
      <c r="B2581" s="7"/>
      <c r="C2581" s="7"/>
      <c r="D2581" s="17"/>
      <c r="E2581" s="109"/>
      <c r="F2581" s="7"/>
      <c r="G2581" s="7"/>
      <c r="H2581" s="7"/>
      <c r="I2581" s="7"/>
      <c r="J2581" s="7"/>
      <c r="K2581" s="7"/>
      <c r="L2581" s="122"/>
      <c r="M2581" s="7"/>
      <c r="N2581" s="17"/>
      <c r="O2581" s="120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ht="15.6" customHeight="1">
      <c r="A2582" s="17"/>
      <c r="B2582" s="7"/>
      <c r="C2582" s="7"/>
      <c r="D2582" s="17"/>
      <c r="E2582" s="109"/>
      <c r="F2582" s="7"/>
      <c r="G2582" s="7"/>
      <c r="H2582" s="7"/>
      <c r="I2582" s="7"/>
      <c r="J2582" s="7"/>
      <c r="K2582" s="7"/>
      <c r="L2582" s="122"/>
      <c r="M2582" s="7"/>
      <c r="N2582" s="17"/>
      <c r="O2582" s="120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 ht="15.6" customHeight="1">
      <c r="A2583" s="17"/>
      <c r="B2583" s="7"/>
      <c r="C2583" s="7"/>
      <c r="D2583" s="17"/>
      <c r="E2583" s="109"/>
      <c r="F2583" s="7"/>
      <c r="G2583" s="7"/>
      <c r="H2583" s="7"/>
      <c r="I2583" s="7"/>
      <c r="J2583" s="7"/>
      <c r="K2583" s="7"/>
      <c r="L2583" s="122"/>
      <c r="M2583" s="7"/>
      <c r="N2583" s="17"/>
      <c r="O2583" s="120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 ht="15.6" customHeight="1">
      <c r="A2584" s="17"/>
      <c r="B2584" s="7"/>
      <c r="C2584" s="7"/>
      <c r="D2584" s="17"/>
      <c r="E2584" s="109"/>
      <c r="F2584" s="7"/>
      <c r="G2584" s="7"/>
      <c r="H2584" s="7"/>
      <c r="I2584" s="7"/>
      <c r="J2584" s="7"/>
      <c r="K2584" s="7"/>
      <c r="L2584" s="122"/>
      <c r="M2584" s="7"/>
      <c r="N2584" s="17"/>
      <c r="O2584" s="120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ht="15.6" customHeight="1">
      <c r="A2585" s="17"/>
      <c r="B2585" s="7"/>
      <c r="C2585" s="7"/>
      <c r="D2585" s="17"/>
      <c r="E2585" s="109"/>
      <c r="F2585" s="7"/>
      <c r="G2585" s="7"/>
      <c r="H2585" s="7"/>
      <c r="I2585" s="7"/>
      <c r="J2585" s="7"/>
      <c r="K2585" s="7"/>
      <c r="L2585" s="122"/>
      <c r="M2585" s="7"/>
      <c r="N2585" s="17"/>
      <c r="O2585" s="120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 ht="15.6" customHeight="1">
      <c r="A2586" s="17"/>
      <c r="B2586" s="7"/>
      <c r="C2586" s="7"/>
      <c r="D2586" s="17"/>
      <c r="E2586" s="109"/>
      <c r="F2586" s="7"/>
      <c r="G2586" s="7"/>
      <c r="H2586" s="7"/>
      <c r="I2586" s="7"/>
      <c r="J2586" s="7"/>
      <c r="K2586" s="7"/>
      <c r="L2586" s="122"/>
      <c r="M2586" s="7"/>
      <c r="N2586" s="17"/>
      <c r="O2586" s="120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 ht="15.6" customHeight="1">
      <c r="A2587" s="17"/>
      <c r="B2587" s="7"/>
      <c r="C2587" s="7"/>
      <c r="D2587" s="17"/>
      <c r="E2587" s="109"/>
      <c r="F2587" s="7"/>
      <c r="G2587" s="7"/>
      <c r="H2587" s="7"/>
      <c r="I2587" s="7"/>
      <c r="J2587" s="7"/>
      <c r="K2587" s="7"/>
      <c r="L2587" s="122"/>
      <c r="M2587" s="7"/>
      <c r="N2587" s="17"/>
      <c r="O2587" s="120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 ht="15.6" customHeight="1">
      <c r="A2588" s="17"/>
      <c r="B2588" s="7"/>
      <c r="C2588" s="7"/>
      <c r="D2588" s="17"/>
      <c r="E2588" s="109"/>
      <c r="F2588" s="7"/>
      <c r="G2588" s="7"/>
      <c r="H2588" s="7"/>
      <c r="I2588" s="7"/>
      <c r="J2588" s="7"/>
      <c r="K2588" s="7"/>
      <c r="L2588" s="122"/>
      <c r="M2588" s="7"/>
      <c r="N2588" s="17"/>
      <c r="O2588" s="120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 ht="15.6" customHeight="1">
      <c r="A2589" s="17"/>
      <c r="B2589" s="7"/>
      <c r="C2589" s="7"/>
      <c r="D2589" s="17"/>
      <c r="E2589" s="109"/>
      <c r="F2589" s="7"/>
      <c r="G2589" s="7"/>
      <c r="H2589" s="7"/>
      <c r="I2589" s="7"/>
      <c r="J2589" s="7"/>
      <c r="K2589" s="7"/>
      <c r="L2589" s="122"/>
      <c r="M2589" s="7"/>
      <c r="N2589" s="17"/>
      <c r="O2589" s="120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 ht="15.6" customHeight="1">
      <c r="A2590" s="17"/>
      <c r="B2590" s="7"/>
      <c r="C2590" s="7"/>
      <c r="D2590" s="17"/>
      <c r="E2590" s="109"/>
      <c r="F2590" s="7"/>
      <c r="G2590" s="7"/>
      <c r="H2590" s="7"/>
      <c r="I2590" s="7"/>
      <c r="J2590" s="7"/>
      <c r="K2590" s="7"/>
      <c r="L2590" s="122"/>
      <c r="M2590" s="7"/>
      <c r="N2590" s="17"/>
      <c r="O2590" s="120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 ht="15.6" customHeight="1">
      <c r="A2591" s="17"/>
      <c r="B2591" s="7"/>
      <c r="C2591" s="7"/>
      <c r="D2591" s="17"/>
      <c r="E2591" s="109"/>
      <c r="F2591" s="7"/>
      <c r="G2591" s="7"/>
      <c r="H2591" s="7"/>
      <c r="I2591" s="7"/>
      <c r="J2591" s="7"/>
      <c r="K2591" s="7"/>
      <c r="L2591" s="122"/>
      <c r="M2591" s="7"/>
      <c r="N2591" s="17"/>
      <c r="O2591" s="120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 ht="15.6" customHeight="1">
      <c r="A2592" s="17"/>
      <c r="B2592" s="7"/>
      <c r="C2592" s="7"/>
      <c r="D2592" s="17"/>
      <c r="E2592" s="109"/>
      <c r="F2592" s="7"/>
      <c r="G2592" s="7"/>
      <c r="H2592" s="7"/>
      <c r="I2592" s="7"/>
      <c r="J2592" s="7"/>
      <c r="K2592" s="7"/>
      <c r="L2592" s="122"/>
      <c r="M2592" s="7"/>
      <c r="N2592" s="17"/>
      <c r="O2592" s="120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 ht="15.6" customHeight="1">
      <c r="A2593" s="17"/>
      <c r="B2593" s="7"/>
      <c r="C2593" s="7"/>
      <c r="D2593" s="17"/>
      <c r="E2593" s="109"/>
      <c r="F2593" s="7"/>
      <c r="G2593" s="7"/>
      <c r="H2593" s="7"/>
      <c r="I2593" s="7"/>
      <c r="J2593" s="7"/>
      <c r="K2593" s="7"/>
      <c r="L2593" s="122"/>
      <c r="M2593" s="7"/>
      <c r="N2593" s="17"/>
      <c r="O2593" s="120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 ht="15.6" customHeight="1">
      <c r="A2594" s="17"/>
      <c r="B2594" s="7"/>
      <c r="C2594" s="7"/>
      <c r="D2594" s="17"/>
      <c r="E2594" s="109"/>
      <c r="F2594" s="7"/>
      <c r="G2594" s="7"/>
      <c r="H2594" s="7"/>
      <c r="I2594" s="7"/>
      <c r="J2594" s="7"/>
      <c r="K2594" s="7"/>
      <c r="L2594" s="122"/>
      <c r="M2594" s="7"/>
      <c r="N2594" s="17"/>
      <c r="O2594" s="120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ht="15.6" customHeight="1">
      <c r="A2595" s="17"/>
      <c r="B2595" s="7"/>
      <c r="C2595" s="7"/>
      <c r="D2595" s="17"/>
      <c r="E2595" s="109"/>
      <c r="F2595" s="7"/>
      <c r="G2595" s="7"/>
      <c r="H2595" s="7"/>
      <c r="I2595" s="7"/>
      <c r="J2595" s="7"/>
      <c r="K2595" s="7"/>
      <c r="L2595" s="122"/>
      <c r="M2595" s="7"/>
      <c r="N2595" s="17"/>
      <c r="O2595" s="120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ht="15.6" customHeight="1">
      <c r="A2596" s="17"/>
      <c r="B2596" s="7"/>
      <c r="C2596" s="7"/>
      <c r="D2596" s="17"/>
      <c r="E2596" s="109"/>
      <c r="F2596" s="7"/>
      <c r="G2596" s="7"/>
      <c r="H2596" s="7"/>
      <c r="I2596" s="7"/>
      <c r="J2596" s="7"/>
      <c r="K2596" s="7"/>
      <c r="L2596" s="122"/>
      <c r="M2596" s="7"/>
      <c r="N2596" s="17"/>
      <c r="O2596" s="120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ht="15.6" customHeight="1">
      <c r="A2597" s="17"/>
      <c r="B2597" s="7"/>
      <c r="C2597" s="7"/>
      <c r="D2597" s="17"/>
      <c r="E2597" s="109"/>
      <c r="F2597" s="7"/>
      <c r="G2597" s="7"/>
      <c r="H2597" s="7"/>
      <c r="I2597" s="7"/>
      <c r="J2597" s="7"/>
      <c r="K2597" s="7"/>
      <c r="L2597" s="122"/>
      <c r="M2597" s="7"/>
      <c r="N2597" s="17"/>
      <c r="O2597" s="120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ht="15.6" customHeight="1">
      <c r="A2598" s="17"/>
      <c r="B2598" s="7"/>
      <c r="C2598" s="7"/>
      <c r="D2598" s="17"/>
      <c r="E2598" s="109"/>
      <c r="F2598" s="7"/>
      <c r="G2598" s="7"/>
      <c r="H2598" s="7"/>
      <c r="I2598" s="7"/>
      <c r="J2598" s="7"/>
      <c r="K2598" s="7"/>
      <c r="L2598" s="122"/>
      <c r="M2598" s="7"/>
      <c r="N2598" s="17"/>
      <c r="O2598" s="120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ht="15.6" customHeight="1">
      <c r="A2599" s="17"/>
      <c r="B2599" s="7"/>
      <c r="C2599" s="7"/>
      <c r="D2599" s="17"/>
      <c r="E2599" s="109"/>
      <c r="F2599" s="7"/>
      <c r="G2599" s="7"/>
      <c r="H2599" s="7"/>
      <c r="I2599" s="7"/>
      <c r="J2599" s="7"/>
      <c r="K2599" s="7"/>
      <c r="L2599" s="122"/>
      <c r="M2599" s="7"/>
      <c r="N2599" s="17"/>
      <c r="O2599" s="120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ht="15.6" customHeight="1">
      <c r="A2600" s="17"/>
      <c r="B2600" s="7"/>
      <c r="C2600" s="7"/>
      <c r="D2600" s="17"/>
      <c r="E2600" s="109"/>
      <c r="F2600" s="7"/>
      <c r="G2600" s="7"/>
      <c r="H2600" s="7"/>
      <c r="I2600" s="7"/>
      <c r="J2600" s="7"/>
      <c r="K2600" s="7"/>
      <c r="L2600" s="122"/>
      <c r="M2600" s="7"/>
      <c r="N2600" s="17"/>
      <c r="O2600" s="120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 ht="15.6" customHeight="1">
      <c r="A2601" s="17"/>
      <c r="B2601" s="7"/>
      <c r="C2601" s="7"/>
      <c r="D2601" s="17"/>
      <c r="E2601" s="109"/>
      <c r="F2601" s="7"/>
      <c r="G2601" s="7"/>
      <c r="H2601" s="7"/>
      <c r="I2601" s="7"/>
      <c r="J2601" s="7"/>
      <c r="K2601" s="7"/>
      <c r="L2601" s="122"/>
      <c r="M2601" s="7"/>
      <c r="N2601" s="17"/>
      <c r="O2601" s="120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 ht="15.6" customHeight="1">
      <c r="A2602" s="17"/>
      <c r="B2602" s="7"/>
      <c r="C2602" s="7"/>
      <c r="D2602" s="17"/>
      <c r="E2602" s="109"/>
      <c r="F2602" s="7"/>
      <c r="G2602" s="7"/>
      <c r="H2602" s="7"/>
      <c r="I2602" s="7"/>
      <c r="J2602" s="7"/>
      <c r="K2602" s="7"/>
      <c r="L2602" s="122"/>
      <c r="M2602" s="7"/>
      <c r="N2602" s="17"/>
      <c r="O2602" s="120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ht="15.6" customHeight="1">
      <c r="A2603" s="17"/>
      <c r="B2603" s="7"/>
      <c r="C2603" s="7"/>
      <c r="D2603" s="17"/>
      <c r="E2603" s="109"/>
      <c r="F2603" s="7"/>
      <c r="G2603" s="7"/>
      <c r="H2603" s="7"/>
      <c r="I2603" s="7"/>
      <c r="J2603" s="7"/>
      <c r="K2603" s="7"/>
      <c r="L2603" s="122"/>
      <c r="M2603" s="7"/>
      <c r="N2603" s="17"/>
      <c r="O2603" s="120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ht="15.6" customHeight="1">
      <c r="A2604" s="17"/>
      <c r="B2604" s="7"/>
      <c r="C2604" s="7"/>
      <c r="D2604" s="17"/>
      <c r="E2604" s="109"/>
      <c r="F2604" s="7"/>
      <c r="G2604" s="7"/>
      <c r="H2604" s="7"/>
      <c r="I2604" s="7"/>
      <c r="J2604" s="7"/>
      <c r="K2604" s="7"/>
      <c r="L2604" s="122"/>
      <c r="M2604" s="7"/>
      <c r="N2604" s="17"/>
      <c r="O2604" s="120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ht="15.6" customHeight="1">
      <c r="A2605" s="17"/>
      <c r="B2605" s="7"/>
      <c r="C2605" s="7"/>
      <c r="D2605" s="17"/>
      <c r="E2605" s="109"/>
      <c r="F2605" s="7"/>
      <c r="G2605" s="7"/>
      <c r="H2605" s="7"/>
      <c r="I2605" s="7"/>
      <c r="J2605" s="7"/>
      <c r="K2605" s="7"/>
      <c r="L2605" s="122"/>
      <c r="M2605" s="7"/>
      <c r="N2605" s="17"/>
      <c r="O2605" s="120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 ht="15.6" customHeight="1">
      <c r="A2606" s="17"/>
      <c r="B2606" s="7"/>
      <c r="C2606" s="7"/>
      <c r="D2606" s="17"/>
      <c r="E2606" s="109"/>
      <c r="F2606" s="7"/>
      <c r="G2606" s="7"/>
      <c r="H2606" s="7"/>
      <c r="I2606" s="7"/>
      <c r="J2606" s="7"/>
      <c r="K2606" s="7"/>
      <c r="L2606" s="122"/>
      <c r="M2606" s="7"/>
      <c r="N2606" s="17"/>
      <c r="O2606" s="120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ht="15.6" customHeight="1">
      <c r="A2607" s="17"/>
      <c r="B2607" s="7"/>
      <c r="C2607" s="7"/>
      <c r="D2607" s="17"/>
      <c r="E2607" s="109"/>
      <c r="F2607" s="7"/>
      <c r="G2607" s="7"/>
      <c r="H2607" s="7"/>
      <c r="I2607" s="7"/>
      <c r="J2607" s="7"/>
      <c r="K2607" s="7"/>
      <c r="L2607" s="122"/>
      <c r="M2607" s="7"/>
      <c r="N2607" s="17"/>
      <c r="O2607" s="120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ht="15.6" customHeight="1">
      <c r="A2608" s="17"/>
      <c r="B2608" s="7"/>
      <c r="C2608" s="7"/>
      <c r="D2608" s="17"/>
      <c r="E2608" s="109"/>
      <c r="F2608" s="7"/>
      <c r="G2608" s="7"/>
      <c r="H2608" s="7"/>
      <c r="I2608" s="7"/>
      <c r="J2608" s="7"/>
      <c r="K2608" s="7"/>
      <c r="L2608" s="122"/>
      <c r="M2608" s="7"/>
      <c r="N2608" s="17"/>
      <c r="O2608" s="120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ht="15.6" customHeight="1">
      <c r="A2609" s="17"/>
      <c r="B2609" s="7"/>
      <c r="C2609" s="7"/>
      <c r="D2609" s="17"/>
      <c r="E2609" s="109"/>
      <c r="F2609" s="7"/>
      <c r="G2609" s="7"/>
      <c r="H2609" s="7"/>
      <c r="I2609" s="7"/>
      <c r="J2609" s="7"/>
      <c r="K2609" s="7"/>
      <c r="L2609" s="122"/>
      <c r="M2609" s="7"/>
      <c r="N2609" s="17"/>
      <c r="O2609" s="120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ht="15.6" customHeight="1">
      <c r="A2610" s="17"/>
      <c r="B2610" s="7"/>
      <c r="C2610" s="7"/>
      <c r="D2610" s="17"/>
      <c r="E2610" s="109"/>
      <c r="F2610" s="7"/>
      <c r="G2610" s="7"/>
      <c r="H2610" s="7"/>
      <c r="I2610" s="7"/>
      <c r="J2610" s="7"/>
      <c r="K2610" s="7"/>
      <c r="L2610" s="122"/>
      <c r="M2610" s="7"/>
      <c r="N2610" s="17"/>
      <c r="O2610" s="120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 ht="15.6" customHeight="1">
      <c r="A2611" s="17"/>
      <c r="B2611" s="7"/>
      <c r="C2611" s="7"/>
      <c r="D2611" s="17"/>
      <c r="E2611" s="109"/>
      <c r="F2611" s="7"/>
      <c r="G2611" s="7"/>
      <c r="H2611" s="7"/>
      <c r="I2611" s="7"/>
      <c r="J2611" s="7"/>
      <c r="K2611" s="7"/>
      <c r="L2611" s="122"/>
      <c r="M2611" s="7"/>
      <c r="N2611" s="17"/>
      <c r="O2611" s="120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 ht="15.6" customHeight="1">
      <c r="A2612" s="17"/>
      <c r="B2612" s="7"/>
      <c r="C2612" s="7"/>
      <c r="D2612" s="17"/>
      <c r="E2612" s="109"/>
      <c r="F2612" s="7"/>
      <c r="G2612" s="7"/>
      <c r="H2612" s="7"/>
      <c r="I2612" s="7"/>
      <c r="J2612" s="7"/>
      <c r="K2612" s="7"/>
      <c r="L2612" s="122"/>
      <c r="M2612" s="7"/>
      <c r="N2612" s="17"/>
      <c r="O2612" s="120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ht="15.6" customHeight="1">
      <c r="A2613" s="17"/>
      <c r="B2613" s="7"/>
      <c r="C2613" s="7"/>
      <c r="D2613" s="17"/>
      <c r="E2613" s="109"/>
      <c r="F2613" s="7"/>
      <c r="G2613" s="7"/>
      <c r="H2613" s="7"/>
      <c r="I2613" s="7"/>
      <c r="J2613" s="7"/>
      <c r="K2613" s="7"/>
      <c r="L2613" s="122"/>
      <c r="M2613" s="7"/>
      <c r="N2613" s="17"/>
      <c r="O2613" s="120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ht="15.6" customHeight="1">
      <c r="A2614" s="17"/>
      <c r="B2614" s="7"/>
      <c r="C2614" s="7"/>
      <c r="D2614" s="17"/>
      <c r="E2614" s="109"/>
      <c r="F2614" s="7"/>
      <c r="G2614" s="7"/>
      <c r="H2614" s="7"/>
      <c r="I2614" s="7"/>
      <c r="J2614" s="7"/>
      <c r="K2614" s="7"/>
      <c r="L2614" s="122"/>
      <c r="M2614" s="7"/>
      <c r="N2614" s="17"/>
      <c r="O2614" s="120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ht="15.6" customHeight="1">
      <c r="A2615" s="17"/>
      <c r="B2615" s="7"/>
      <c r="C2615" s="7"/>
      <c r="D2615" s="17"/>
      <c r="E2615" s="109"/>
      <c r="F2615" s="7"/>
      <c r="G2615" s="7"/>
      <c r="H2615" s="7"/>
      <c r="I2615" s="7"/>
      <c r="J2615" s="7"/>
      <c r="K2615" s="7"/>
      <c r="L2615" s="122"/>
      <c r="M2615" s="7"/>
      <c r="N2615" s="17"/>
      <c r="O2615" s="120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ht="15.6" customHeight="1">
      <c r="A2616" s="17"/>
      <c r="B2616" s="7"/>
      <c r="C2616" s="7"/>
      <c r="D2616" s="17"/>
      <c r="E2616" s="109"/>
      <c r="F2616" s="7"/>
      <c r="G2616" s="7"/>
      <c r="H2616" s="7"/>
      <c r="I2616" s="7"/>
      <c r="J2616" s="7"/>
      <c r="K2616" s="7"/>
      <c r="L2616" s="122"/>
      <c r="M2616" s="7"/>
      <c r="N2616" s="17"/>
      <c r="O2616" s="120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 ht="15.6" customHeight="1">
      <c r="A2617" s="17"/>
      <c r="B2617" s="7"/>
      <c r="C2617" s="7"/>
      <c r="D2617" s="17"/>
      <c r="E2617" s="109"/>
      <c r="F2617" s="7"/>
      <c r="G2617" s="7"/>
      <c r="H2617" s="7"/>
      <c r="I2617" s="7"/>
      <c r="J2617" s="7"/>
      <c r="K2617" s="7"/>
      <c r="L2617" s="122"/>
      <c r="M2617" s="7"/>
      <c r="N2617" s="17"/>
      <c r="O2617" s="120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ht="15.6" customHeight="1">
      <c r="A2618" s="17"/>
      <c r="B2618" s="7"/>
      <c r="C2618" s="7"/>
      <c r="D2618" s="17"/>
      <c r="E2618" s="109"/>
      <c r="F2618" s="7"/>
      <c r="G2618" s="7"/>
      <c r="H2618" s="7"/>
      <c r="I2618" s="7"/>
      <c r="J2618" s="7"/>
      <c r="K2618" s="7"/>
      <c r="L2618" s="122"/>
      <c r="M2618" s="7"/>
      <c r="N2618" s="17"/>
      <c r="O2618" s="120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 ht="15.6" customHeight="1">
      <c r="A2619" s="17"/>
      <c r="B2619" s="7"/>
      <c r="C2619" s="7"/>
      <c r="D2619" s="17"/>
      <c r="E2619" s="109"/>
      <c r="F2619" s="7"/>
      <c r="G2619" s="7"/>
      <c r="H2619" s="7"/>
      <c r="I2619" s="7"/>
      <c r="J2619" s="7"/>
      <c r="K2619" s="7"/>
      <c r="L2619" s="122"/>
      <c r="M2619" s="7"/>
      <c r="N2619" s="17"/>
      <c r="O2619" s="120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 ht="15.6" customHeight="1">
      <c r="A2620" s="17"/>
      <c r="B2620" s="7"/>
      <c r="C2620" s="7"/>
      <c r="D2620" s="17"/>
      <c r="E2620" s="109"/>
      <c r="F2620" s="7"/>
      <c r="G2620" s="7"/>
      <c r="H2620" s="7"/>
      <c r="I2620" s="7"/>
      <c r="J2620" s="7"/>
      <c r="K2620" s="7"/>
      <c r="L2620" s="122"/>
      <c r="M2620" s="7"/>
      <c r="N2620" s="17"/>
      <c r="O2620" s="120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 ht="15.6" customHeight="1">
      <c r="A2621" s="17"/>
      <c r="B2621" s="7"/>
      <c r="C2621" s="7"/>
      <c r="D2621" s="17"/>
      <c r="E2621" s="109"/>
      <c r="F2621" s="7"/>
      <c r="G2621" s="7"/>
      <c r="H2621" s="7"/>
      <c r="I2621" s="7"/>
      <c r="J2621" s="7"/>
      <c r="K2621" s="7"/>
      <c r="L2621" s="122"/>
      <c r="M2621" s="7"/>
      <c r="N2621" s="17"/>
      <c r="O2621" s="120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ht="15.6" customHeight="1">
      <c r="A2622" s="17"/>
      <c r="B2622" s="7"/>
      <c r="C2622" s="7"/>
      <c r="D2622" s="17"/>
      <c r="E2622" s="109"/>
      <c r="F2622" s="7"/>
      <c r="G2622" s="7"/>
      <c r="H2622" s="7"/>
      <c r="I2622" s="7"/>
      <c r="J2622" s="7"/>
      <c r="K2622" s="7"/>
      <c r="L2622" s="122"/>
      <c r="M2622" s="7"/>
      <c r="N2622" s="17"/>
      <c r="O2622" s="120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ht="15.6" customHeight="1">
      <c r="A2623" s="17"/>
      <c r="B2623" s="7"/>
      <c r="C2623" s="7"/>
      <c r="D2623" s="17"/>
      <c r="E2623" s="109"/>
      <c r="F2623" s="7"/>
      <c r="G2623" s="7"/>
      <c r="H2623" s="7"/>
      <c r="I2623" s="7"/>
      <c r="J2623" s="7"/>
      <c r="K2623" s="7"/>
      <c r="L2623" s="122"/>
      <c r="M2623" s="7"/>
      <c r="N2623" s="17"/>
      <c r="O2623" s="120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ht="15.6" customHeight="1">
      <c r="A2624" s="17"/>
      <c r="B2624" s="7"/>
      <c r="C2624" s="7"/>
      <c r="D2624" s="17"/>
      <c r="E2624" s="109"/>
      <c r="F2624" s="7"/>
      <c r="G2624" s="7"/>
      <c r="H2624" s="7"/>
      <c r="I2624" s="7"/>
      <c r="J2624" s="7"/>
      <c r="K2624" s="7"/>
      <c r="L2624" s="122"/>
      <c r="M2624" s="7"/>
      <c r="N2624" s="17"/>
      <c r="O2624" s="120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ht="15.6" customHeight="1">
      <c r="A2625" s="17"/>
      <c r="B2625" s="7"/>
      <c r="C2625" s="7"/>
      <c r="D2625" s="17"/>
      <c r="E2625" s="109"/>
      <c r="F2625" s="7"/>
      <c r="G2625" s="7"/>
      <c r="H2625" s="7"/>
      <c r="I2625" s="7"/>
      <c r="J2625" s="7"/>
      <c r="K2625" s="7"/>
      <c r="L2625" s="122"/>
      <c r="M2625" s="7"/>
      <c r="N2625" s="17"/>
      <c r="O2625" s="120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ht="15.6" customHeight="1">
      <c r="A2626" s="17"/>
      <c r="B2626" s="7"/>
      <c r="C2626" s="7"/>
      <c r="D2626" s="17"/>
      <c r="E2626" s="109"/>
      <c r="F2626" s="7"/>
      <c r="G2626" s="7"/>
      <c r="H2626" s="7"/>
      <c r="I2626" s="7"/>
      <c r="J2626" s="7"/>
      <c r="K2626" s="7"/>
      <c r="L2626" s="122"/>
      <c r="M2626" s="7"/>
      <c r="N2626" s="17"/>
      <c r="O2626" s="120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ht="15.6" customHeight="1">
      <c r="A2627" s="17"/>
      <c r="B2627" s="7"/>
      <c r="C2627" s="7"/>
      <c r="D2627" s="17"/>
      <c r="E2627" s="109"/>
      <c r="F2627" s="7"/>
      <c r="G2627" s="7"/>
      <c r="H2627" s="7"/>
      <c r="I2627" s="7"/>
      <c r="J2627" s="7"/>
      <c r="K2627" s="7"/>
      <c r="L2627" s="122"/>
      <c r="M2627" s="7"/>
      <c r="N2627" s="17"/>
      <c r="O2627" s="120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ht="15.6" customHeight="1">
      <c r="A2628" s="17"/>
      <c r="B2628" s="7"/>
      <c r="C2628" s="7"/>
      <c r="D2628" s="17"/>
      <c r="E2628" s="109"/>
      <c r="F2628" s="7"/>
      <c r="G2628" s="7"/>
      <c r="H2628" s="7"/>
      <c r="I2628" s="7"/>
      <c r="J2628" s="7"/>
      <c r="K2628" s="7"/>
      <c r="L2628" s="122"/>
      <c r="M2628" s="7"/>
      <c r="N2628" s="17"/>
      <c r="O2628" s="120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 ht="15.6" customHeight="1">
      <c r="A2629" s="17"/>
      <c r="B2629" s="7"/>
      <c r="C2629" s="7"/>
      <c r="D2629" s="17"/>
      <c r="E2629" s="109"/>
      <c r="F2629" s="7"/>
      <c r="G2629" s="7"/>
      <c r="H2629" s="7"/>
      <c r="I2629" s="7"/>
      <c r="J2629" s="7"/>
      <c r="K2629" s="7"/>
      <c r="L2629" s="122"/>
      <c r="M2629" s="7"/>
      <c r="N2629" s="17"/>
      <c r="O2629" s="120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 ht="15.6" customHeight="1">
      <c r="A2630" s="17"/>
      <c r="B2630" s="7"/>
      <c r="C2630" s="7"/>
      <c r="D2630" s="17"/>
      <c r="E2630" s="109"/>
      <c r="F2630" s="7"/>
      <c r="G2630" s="7"/>
      <c r="H2630" s="7"/>
      <c r="I2630" s="7"/>
      <c r="J2630" s="7"/>
      <c r="K2630" s="7"/>
      <c r="L2630" s="122"/>
      <c r="M2630" s="7"/>
      <c r="N2630" s="17"/>
      <c r="O2630" s="120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 ht="15.6" customHeight="1">
      <c r="A2631" s="17"/>
      <c r="B2631" s="7"/>
      <c r="C2631" s="7"/>
      <c r="D2631" s="17"/>
      <c r="E2631" s="109"/>
      <c r="F2631" s="7"/>
      <c r="G2631" s="7"/>
      <c r="H2631" s="7"/>
      <c r="I2631" s="7"/>
      <c r="J2631" s="7"/>
      <c r="K2631" s="7"/>
      <c r="L2631" s="122"/>
      <c r="M2631" s="7"/>
      <c r="N2631" s="17"/>
      <c r="O2631" s="120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ht="15.6" customHeight="1">
      <c r="A2632" s="17"/>
      <c r="B2632" s="7"/>
      <c r="C2632" s="7"/>
      <c r="D2632" s="17"/>
      <c r="E2632" s="109"/>
      <c r="F2632" s="7"/>
      <c r="G2632" s="7"/>
      <c r="H2632" s="7"/>
      <c r="I2632" s="7"/>
      <c r="J2632" s="7"/>
      <c r="K2632" s="7"/>
      <c r="L2632" s="122"/>
      <c r="M2632" s="7"/>
      <c r="N2632" s="17"/>
      <c r="O2632" s="120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 ht="15.6" customHeight="1">
      <c r="A2633" s="17"/>
      <c r="B2633" s="7"/>
      <c r="C2633" s="7"/>
      <c r="D2633" s="17"/>
      <c r="E2633" s="109"/>
      <c r="F2633" s="7"/>
      <c r="G2633" s="7"/>
      <c r="H2633" s="7"/>
      <c r="I2633" s="7"/>
      <c r="J2633" s="7"/>
      <c r="K2633" s="7"/>
      <c r="L2633" s="122"/>
      <c r="M2633" s="7"/>
      <c r="N2633" s="17"/>
      <c r="O2633" s="120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ht="15.6" customHeight="1">
      <c r="A2634" s="17"/>
      <c r="B2634" s="7"/>
      <c r="C2634" s="7"/>
      <c r="D2634" s="17"/>
      <c r="E2634" s="109"/>
      <c r="F2634" s="7"/>
      <c r="G2634" s="7"/>
      <c r="H2634" s="7"/>
      <c r="I2634" s="7"/>
      <c r="J2634" s="7"/>
      <c r="K2634" s="7"/>
      <c r="L2634" s="122"/>
      <c r="M2634" s="7"/>
      <c r="N2634" s="17"/>
      <c r="O2634" s="120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ht="15.6" customHeight="1">
      <c r="A2635" s="17"/>
      <c r="B2635" s="7"/>
      <c r="C2635" s="7"/>
      <c r="D2635" s="17"/>
      <c r="E2635" s="109"/>
      <c r="F2635" s="7"/>
      <c r="G2635" s="7"/>
      <c r="H2635" s="7"/>
      <c r="I2635" s="7"/>
      <c r="J2635" s="7"/>
      <c r="K2635" s="7"/>
      <c r="L2635" s="122"/>
      <c r="M2635" s="7"/>
      <c r="N2635" s="17"/>
      <c r="O2635" s="120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ht="15.6" customHeight="1">
      <c r="A2636" s="17"/>
      <c r="B2636" s="7"/>
      <c r="C2636" s="7"/>
      <c r="D2636" s="17"/>
      <c r="E2636" s="109"/>
      <c r="F2636" s="7"/>
      <c r="G2636" s="7"/>
      <c r="H2636" s="7"/>
      <c r="I2636" s="7"/>
      <c r="J2636" s="7"/>
      <c r="K2636" s="7"/>
      <c r="L2636" s="122"/>
      <c r="M2636" s="7"/>
      <c r="N2636" s="17"/>
      <c r="O2636" s="120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 ht="15.6" customHeight="1">
      <c r="A2637" s="17"/>
      <c r="B2637" s="7"/>
      <c r="C2637" s="7"/>
      <c r="D2637" s="17"/>
      <c r="E2637" s="109"/>
      <c r="F2637" s="7"/>
      <c r="G2637" s="7"/>
      <c r="H2637" s="7"/>
      <c r="I2637" s="7"/>
      <c r="J2637" s="7"/>
      <c r="K2637" s="7"/>
      <c r="L2637" s="122"/>
      <c r="M2637" s="7"/>
      <c r="N2637" s="17"/>
      <c r="O2637" s="120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 ht="15.6" customHeight="1">
      <c r="A2638" s="17"/>
      <c r="B2638" s="7"/>
      <c r="C2638" s="7"/>
      <c r="D2638" s="17"/>
      <c r="E2638" s="109"/>
      <c r="F2638" s="7"/>
      <c r="G2638" s="7"/>
      <c r="H2638" s="7"/>
      <c r="I2638" s="7"/>
      <c r="J2638" s="7"/>
      <c r="K2638" s="7"/>
      <c r="L2638" s="122"/>
      <c r="M2638" s="7"/>
      <c r="N2638" s="17"/>
      <c r="O2638" s="120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ht="15.6" customHeight="1">
      <c r="A2639" s="17"/>
      <c r="B2639" s="7"/>
      <c r="C2639" s="7"/>
      <c r="D2639" s="17"/>
      <c r="E2639" s="109"/>
      <c r="F2639" s="7"/>
      <c r="G2639" s="7"/>
      <c r="H2639" s="7"/>
      <c r="I2639" s="7"/>
      <c r="J2639" s="7"/>
      <c r="K2639" s="7"/>
      <c r="L2639" s="122"/>
      <c r="M2639" s="7"/>
      <c r="N2639" s="17"/>
      <c r="O2639" s="120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 ht="15.6" customHeight="1">
      <c r="A2640" s="17"/>
      <c r="B2640" s="7"/>
      <c r="C2640" s="7"/>
      <c r="D2640" s="17"/>
      <c r="E2640" s="109"/>
      <c r="F2640" s="7"/>
      <c r="G2640" s="7"/>
      <c r="H2640" s="7"/>
      <c r="I2640" s="7"/>
      <c r="J2640" s="7"/>
      <c r="K2640" s="7"/>
      <c r="L2640" s="122"/>
      <c r="M2640" s="7"/>
      <c r="N2640" s="17"/>
      <c r="O2640" s="120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 ht="15.6" customHeight="1">
      <c r="A2641" s="17"/>
      <c r="B2641" s="7"/>
      <c r="C2641" s="7"/>
      <c r="D2641" s="17"/>
      <c r="E2641" s="109"/>
      <c r="F2641" s="7"/>
      <c r="G2641" s="7"/>
      <c r="H2641" s="7"/>
      <c r="I2641" s="7"/>
      <c r="J2641" s="7"/>
      <c r="K2641" s="7"/>
      <c r="L2641" s="122"/>
      <c r="M2641" s="7"/>
      <c r="N2641" s="17"/>
      <c r="O2641" s="120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 ht="15.6" customHeight="1">
      <c r="A2642" s="17"/>
      <c r="B2642" s="7"/>
      <c r="C2642" s="7"/>
      <c r="D2642" s="17"/>
      <c r="E2642" s="109"/>
      <c r="F2642" s="7"/>
      <c r="G2642" s="7"/>
      <c r="H2642" s="7"/>
      <c r="I2642" s="7"/>
      <c r="J2642" s="7"/>
      <c r="K2642" s="7"/>
      <c r="L2642" s="122"/>
      <c r="M2642" s="7"/>
      <c r="N2642" s="17"/>
      <c r="O2642" s="120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ht="15.6" customHeight="1">
      <c r="A2643" s="17"/>
      <c r="B2643" s="7"/>
      <c r="C2643" s="7"/>
      <c r="D2643" s="17"/>
      <c r="E2643" s="109"/>
      <c r="F2643" s="7"/>
      <c r="G2643" s="7"/>
      <c r="H2643" s="7"/>
      <c r="I2643" s="7"/>
      <c r="J2643" s="7"/>
      <c r="K2643" s="7"/>
      <c r="L2643" s="122"/>
      <c r="M2643" s="7"/>
      <c r="N2643" s="17"/>
      <c r="O2643" s="120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 ht="15.6" customHeight="1">
      <c r="A2644" s="17"/>
      <c r="B2644" s="7"/>
      <c r="C2644" s="7"/>
      <c r="D2644" s="17"/>
      <c r="E2644" s="109"/>
      <c r="F2644" s="7"/>
      <c r="G2644" s="7"/>
      <c r="H2644" s="7"/>
      <c r="I2644" s="7"/>
      <c r="J2644" s="7"/>
      <c r="K2644" s="7"/>
      <c r="L2644" s="122"/>
      <c r="M2644" s="7"/>
      <c r="N2644" s="17"/>
      <c r="O2644" s="120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 ht="15.6" customHeight="1">
      <c r="A2645" s="17"/>
      <c r="B2645" s="7"/>
      <c r="C2645" s="7"/>
      <c r="D2645" s="17"/>
      <c r="E2645" s="109"/>
      <c r="F2645" s="7"/>
      <c r="G2645" s="7"/>
      <c r="H2645" s="7"/>
      <c r="I2645" s="7"/>
      <c r="J2645" s="7"/>
      <c r="K2645" s="7"/>
      <c r="L2645" s="122"/>
      <c r="M2645" s="7"/>
      <c r="N2645" s="17"/>
      <c r="O2645" s="120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 ht="15.6" customHeight="1">
      <c r="A2646" s="17"/>
      <c r="B2646" s="7"/>
      <c r="C2646" s="7"/>
      <c r="D2646" s="17"/>
      <c r="E2646" s="109"/>
      <c r="F2646" s="7"/>
      <c r="G2646" s="7"/>
      <c r="H2646" s="7"/>
      <c r="I2646" s="7"/>
      <c r="J2646" s="7"/>
      <c r="K2646" s="7"/>
      <c r="L2646" s="122"/>
      <c r="M2646" s="7"/>
      <c r="N2646" s="17"/>
      <c r="O2646" s="120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 ht="15.6" customHeight="1">
      <c r="A2647" s="17"/>
      <c r="B2647" s="7"/>
      <c r="C2647" s="7"/>
      <c r="D2647" s="17"/>
      <c r="E2647" s="109"/>
      <c r="F2647" s="7"/>
      <c r="G2647" s="7"/>
      <c r="H2647" s="7"/>
      <c r="I2647" s="7"/>
      <c r="J2647" s="7"/>
      <c r="K2647" s="7"/>
      <c r="L2647" s="122"/>
      <c r="M2647" s="7"/>
      <c r="N2647" s="17"/>
      <c r="O2647" s="120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 ht="15.6" customHeight="1">
      <c r="A2648" s="17"/>
      <c r="B2648" s="7"/>
      <c r="C2648" s="7"/>
      <c r="D2648" s="17"/>
      <c r="E2648" s="109"/>
      <c r="F2648" s="7"/>
      <c r="G2648" s="7"/>
      <c r="H2648" s="7"/>
      <c r="I2648" s="7"/>
      <c r="J2648" s="7"/>
      <c r="K2648" s="7"/>
      <c r="L2648" s="122"/>
      <c r="M2648" s="7"/>
      <c r="N2648" s="17"/>
      <c r="O2648" s="120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 ht="15.6" customHeight="1">
      <c r="A2649" s="17"/>
      <c r="B2649" s="7"/>
      <c r="C2649" s="7"/>
      <c r="D2649" s="17"/>
      <c r="E2649" s="109"/>
      <c r="F2649" s="7"/>
      <c r="G2649" s="7"/>
      <c r="H2649" s="7"/>
      <c r="I2649" s="7"/>
      <c r="J2649" s="7"/>
      <c r="K2649" s="7"/>
      <c r="L2649" s="122"/>
      <c r="M2649" s="7"/>
      <c r="N2649" s="17"/>
      <c r="O2649" s="120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 ht="15.6" customHeight="1">
      <c r="A2650" s="17"/>
      <c r="B2650" s="7"/>
      <c r="C2650" s="7"/>
      <c r="D2650" s="17"/>
      <c r="E2650" s="109"/>
      <c r="F2650" s="7"/>
      <c r="G2650" s="7"/>
      <c r="H2650" s="7"/>
      <c r="I2650" s="7"/>
      <c r="J2650" s="7"/>
      <c r="K2650" s="7"/>
      <c r="L2650" s="122"/>
      <c r="M2650" s="7"/>
      <c r="N2650" s="17"/>
      <c r="O2650" s="120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 ht="15.6" customHeight="1">
      <c r="A2651" s="17"/>
      <c r="B2651" s="7"/>
      <c r="C2651" s="7"/>
      <c r="D2651" s="17"/>
      <c r="E2651" s="109"/>
      <c r="F2651" s="7"/>
      <c r="G2651" s="7"/>
      <c r="H2651" s="7"/>
      <c r="I2651" s="7"/>
      <c r="J2651" s="7"/>
      <c r="K2651" s="7"/>
      <c r="L2651" s="122"/>
      <c r="M2651" s="7"/>
      <c r="N2651" s="17"/>
      <c r="O2651" s="120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 ht="15.6" customHeight="1">
      <c r="A2652" s="17"/>
      <c r="B2652" s="7"/>
      <c r="C2652" s="7"/>
      <c r="D2652" s="17"/>
      <c r="E2652" s="109"/>
      <c r="F2652" s="7"/>
      <c r="G2652" s="7"/>
      <c r="H2652" s="7"/>
      <c r="I2652" s="7"/>
      <c r="J2652" s="7"/>
      <c r="K2652" s="7"/>
      <c r="L2652" s="122"/>
      <c r="M2652" s="7"/>
      <c r="N2652" s="17"/>
      <c r="O2652" s="120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 ht="15.6" customHeight="1">
      <c r="A2653" s="17"/>
      <c r="B2653" s="7"/>
      <c r="C2653" s="7"/>
      <c r="D2653" s="17"/>
      <c r="E2653" s="109"/>
      <c r="F2653" s="7"/>
      <c r="G2653" s="7"/>
      <c r="H2653" s="7"/>
      <c r="I2653" s="7"/>
      <c r="J2653" s="7"/>
      <c r="K2653" s="7"/>
      <c r="L2653" s="122"/>
      <c r="M2653" s="7"/>
      <c r="N2653" s="17"/>
      <c r="O2653" s="120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 ht="15.6" customHeight="1">
      <c r="A2654" s="17"/>
      <c r="B2654" s="7"/>
      <c r="C2654" s="7"/>
      <c r="D2654" s="17"/>
      <c r="E2654" s="109"/>
      <c r="F2654" s="7"/>
      <c r="G2654" s="7"/>
      <c r="H2654" s="7"/>
      <c r="I2654" s="7"/>
      <c r="J2654" s="7"/>
      <c r="K2654" s="7"/>
      <c r="L2654" s="122"/>
      <c r="M2654" s="7"/>
      <c r="N2654" s="17"/>
      <c r="O2654" s="120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 ht="15.6" customHeight="1">
      <c r="A2655" s="17"/>
      <c r="B2655" s="7"/>
      <c r="C2655" s="7"/>
      <c r="D2655" s="17"/>
      <c r="E2655" s="109"/>
      <c r="F2655" s="7"/>
      <c r="G2655" s="7"/>
      <c r="H2655" s="7"/>
      <c r="I2655" s="7"/>
      <c r="J2655" s="7"/>
      <c r="K2655" s="7"/>
      <c r="L2655" s="122"/>
      <c r="M2655" s="7"/>
      <c r="N2655" s="17"/>
      <c r="O2655" s="120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 ht="15.6" customHeight="1">
      <c r="A2656" s="17"/>
      <c r="B2656" s="7"/>
      <c r="C2656" s="7"/>
      <c r="D2656" s="17"/>
      <c r="E2656" s="109"/>
      <c r="F2656" s="7"/>
      <c r="G2656" s="7"/>
      <c r="H2656" s="7"/>
      <c r="I2656" s="7"/>
      <c r="J2656" s="7"/>
      <c r="K2656" s="7"/>
      <c r="L2656" s="122"/>
      <c r="M2656" s="7"/>
      <c r="N2656" s="17"/>
      <c r="O2656" s="120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ht="15.6" customHeight="1">
      <c r="A2657" s="17"/>
      <c r="B2657" s="7"/>
      <c r="C2657" s="7"/>
      <c r="D2657" s="17"/>
      <c r="E2657" s="109"/>
      <c r="F2657" s="7"/>
      <c r="G2657" s="7"/>
      <c r="H2657" s="7"/>
      <c r="I2657" s="7"/>
      <c r="J2657" s="7"/>
      <c r="K2657" s="7"/>
      <c r="L2657" s="122"/>
      <c r="M2657" s="7"/>
      <c r="N2657" s="17"/>
      <c r="O2657" s="120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ht="15.6" customHeight="1">
      <c r="A2658" s="17"/>
      <c r="B2658" s="7"/>
      <c r="C2658" s="7"/>
      <c r="D2658" s="17"/>
      <c r="E2658" s="109"/>
      <c r="F2658" s="7"/>
      <c r="G2658" s="7"/>
      <c r="H2658" s="7"/>
      <c r="I2658" s="7"/>
      <c r="J2658" s="7"/>
      <c r="K2658" s="7"/>
      <c r="L2658" s="122"/>
      <c r="M2658" s="7"/>
      <c r="N2658" s="17"/>
      <c r="O2658" s="120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ht="15.6" customHeight="1">
      <c r="A2659" s="17"/>
      <c r="B2659" s="7"/>
      <c r="C2659" s="7"/>
      <c r="D2659" s="17"/>
      <c r="E2659" s="109"/>
      <c r="F2659" s="7"/>
      <c r="G2659" s="7"/>
      <c r="H2659" s="7"/>
      <c r="I2659" s="7"/>
      <c r="J2659" s="7"/>
      <c r="K2659" s="7"/>
      <c r="L2659" s="122"/>
      <c r="M2659" s="7"/>
      <c r="N2659" s="17"/>
      <c r="O2659" s="120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ht="15.6" customHeight="1">
      <c r="A2660" s="17"/>
      <c r="B2660" s="7"/>
      <c r="C2660" s="7"/>
      <c r="D2660" s="17"/>
      <c r="E2660" s="109"/>
      <c r="F2660" s="7"/>
      <c r="G2660" s="7"/>
      <c r="H2660" s="7"/>
      <c r="I2660" s="7"/>
      <c r="J2660" s="7"/>
      <c r="K2660" s="7"/>
      <c r="L2660" s="122"/>
      <c r="M2660" s="7"/>
      <c r="N2660" s="17"/>
      <c r="O2660" s="120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ht="15.6" customHeight="1">
      <c r="A2661" s="17"/>
      <c r="B2661" s="7"/>
      <c r="C2661" s="7"/>
      <c r="D2661" s="17"/>
      <c r="E2661" s="109"/>
      <c r="F2661" s="7"/>
      <c r="G2661" s="7"/>
      <c r="H2661" s="7"/>
      <c r="I2661" s="7"/>
      <c r="J2661" s="7"/>
      <c r="K2661" s="7"/>
      <c r="L2661" s="122"/>
      <c r="M2661" s="7"/>
      <c r="N2661" s="17"/>
      <c r="O2661" s="120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 ht="15.6" customHeight="1">
      <c r="A2662" s="17"/>
      <c r="B2662" s="7"/>
      <c r="C2662" s="7"/>
      <c r="D2662" s="17"/>
      <c r="E2662" s="109"/>
      <c r="F2662" s="7"/>
      <c r="G2662" s="7"/>
      <c r="H2662" s="7"/>
      <c r="I2662" s="7"/>
      <c r="J2662" s="7"/>
      <c r="K2662" s="7"/>
      <c r="L2662" s="122"/>
      <c r="M2662" s="7"/>
      <c r="N2662" s="17"/>
      <c r="O2662" s="120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 ht="15.6" customHeight="1">
      <c r="A2663" s="17"/>
      <c r="B2663" s="7"/>
      <c r="C2663" s="7"/>
      <c r="D2663" s="17"/>
      <c r="E2663" s="109"/>
      <c r="F2663" s="7"/>
      <c r="G2663" s="7"/>
      <c r="H2663" s="7"/>
      <c r="I2663" s="7"/>
      <c r="J2663" s="7"/>
      <c r="K2663" s="7"/>
      <c r="L2663" s="122"/>
      <c r="M2663" s="7"/>
      <c r="N2663" s="17"/>
      <c r="O2663" s="120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 ht="15.6" customHeight="1">
      <c r="A2664" s="17"/>
      <c r="B2664" s="7"/>
      <c r="C2664" s="7"/>
      <c r="D2664" s="17"/>
      <c r="E2664" s="109"/>
      <c r="F2664" s="7"/>
      <c r="G2664" s="7"/>
      <c r="H2664" s="7"/>
      <c r="I2664" s="7"/>
      <c r="J2664" s="7"/>
      <c r="K2664" s="7"/>
      <c r="L2664" s="122"/>
      <c r="M2664" s="7"/>
      <c r="N2664" s="17"/>
      <c r="O2664" s="120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ht="15.6" customHeight="1">
      <c r="A2665" s="17"/>
      <c r="B2665" s="7"/>
      <c r="C2665" s="7"/>
      <c r="D2665" s="17"/>
      <c r="E2665" s="109"/>
      <c r="F2665" s="7"/>
      <c r="G2665" s="7"/>
      <c r="H2665" s="7"/>
      <c r="I2665" s="7"/>
      <c r="J2665" s="7"/>
      <c r="K2665" s="7"/>
      <c r="L2665" s="122"/>
      <c r="M2665" s="7"/>
      <c r="N2665" s="17"/>
      <c r="O2665" s="120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 ht="15.6" customHeight="1">
      <c r="A2666" s="17"/>
      <c r="B2666" s="7"/>
      <c r="C2666" s="7"/>
      <c r="D2666" s="17"/>
      <c r="E2666" s="109"/>
      <c r="F2666" s="7"/>
      <c r="G2666" s="7"/>
      <c r="H2666" s="7"/>
      <c r="I2666" s="7"/>
      <c r="J2666" s="7"/>
      <c r="K2666" s="7"/>
      <c r="L2666" s="122"/>
      <c r="M2666" s="7"/>
      <c r="N2666" s="17"/>
      <c r="O2666" s="120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 ht="15.6" customHeight="1">
      <c r="A2667" s="17"/>
      <c r="B2667" s="7"/>
      <c r="C2667" s="7"/>
      <c r="D2667" s="17"/>
      <c r="E2667" s="109"/>
      <c r="F2667" s="7"/>
      <c r="G2667" s="7"/>
      <c r="H2667" s="7"/>
      <c r="I2667" s="7"/>
      <c r="J2667" s="7"/>
      <c r="K2667" s="7"/>
      <c r="L2667" s="122"/>
      <c r="M2667" s="7"/>
      <c r="N2667" s="17"/>
      <c r="O2667" s="120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ht="15.6" customHeight="1">
      <c r="A2668" s="17"/>
      <c r="B2668" s="7"/>
      <c r="C2668" s="7"/>
      <c r="D2668" s="17"/>
      <c r="E2668" s="109"/>
      <c r="F2668" s="7"/>
      <c r="G2668" s="7"/>
      <c r="H2668" s="7"/>
      <c r="I2668" s="7"/>
      <c r="J2668" s="7"/>
      <c r="K2668" s="7"/>
      <c r="L2668" s="122"/>
      <c r="M2668" s="7"/>
      <c r="N2668" s="17"/>
      <c r="O2668" s="120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ht="15.6" customHeight="1">
      <c r="A2669" s="17"/>
      <c r="B2669" s="7"/>
      <c r="C2669" s="7"/>
      <c r="D2669" s="17"/>
      <c r="E2669" s="109"/>
      <c r="F2669" s="7"/>
      <c r="G2669" s="7"/>
      <c r="H2669" s="7"/>
      <c r="I2669" s="7"/>
      <c r="J2669" s="7"/>
      <c r="K2669" s="7"/>
      <c r="L2669" s="122"/>
      <c r="M2669" s="7"/>
      <c r="N2669" s="17"/>
      <c r="O2669" s="120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ht="15.6" customHeight="1">
      <c r="A2670" s="17"/>
      <c r="B2670" s="7"/>
      <c r="C2670" s="7"/>
      <c r="D2670" s="17"/>
      <c r="E2670" s="109"/>
      <c r="F2670" s="7"/>
      <c r="G2670" s="7"/>
      <c r="H2670" s="7"/>
      <c r="I2670" s="7"/>
      <c r="J2670" s="7"/>
      <c r="K2670" s="7"/>
      <c r="L2670" s="122"/>
      <c r="M2670" s="7"/>
      <c r="N2670" s="17"/>
      <c r="O2670" s="120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ht="15.6" customHeight="1">
      <c r="A2671" s="17"/>
      <c r="B2671" s="7"/>
      <c r="C2671" s="7"/>
      <c r="D2671" s="17"/>
      <c r="E2671" s="109"/>
      <c r="F2671" s="7"/>
      <c r="G2671" s="7"/>
      <c r="H2671" s="7"/>
      <c r="I2671" s="7"/>
      <c r="J2671" s="7"/>
      <c r="K2671" s="7"/>
      <c r="L2671" s="122"/>
      <c r="M2671" s="7"/>
      <c r="N2671" s="17"/>
      <c r="O2671" s="120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ht="15.6" customHeight="1">
      <c r="A2672" s="17"/>
      <c r="B2672" s="7"/>
      <c r="C2672" s="7"/>
      <c r="D2672" s="17"/>
      <c r="E2672" s="109"/>
      <c r="F2672" s="7"/>
      <c r="G2672" s="7"/>
      <c r="H2672" s="7"/>
      <c r="I2672" s="7"/>
      <c r="J2672" s="7"/>
      <c r="K2672" s="7"/>
      <c r="L2672" s="122"/>
      <c r="M2672" s="7"/>
      <c r="N2672" s="17"/>
      <c r="O2672" s="120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ht="15.6" customHeight="1">
      <c r="A2673" s="17"/>
      <c r="B2673" s="7"/>
      <c r="C2673" s="7"/>
      <c r="D2673" s="17"/>
      <c r="E2673" s="109"/>
      <c r="F2673" s="7"/>
      <c r="G2673" s="7"/>
      <c r="H2673" s="7"/>
      <c r="I2673" s="7"/>
      <c r="J2673" s="7"/>
      <c r="K2673" s="7"/>
      <c r="L2673" s="122"/>
      <c r="M2673" s="7"/>
      <c r="N2673" s="17"/>
      <c r="O2673" s="120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ht="15.6" customHeight="1">
      <c r="A2674" s="17"/>
      <c r="B2674" s="7"/>
      <c r="C2674" s="7"/>
      <c r="D2674" s="17"/>
      <c r="E2674" s="109"/>
      <c r="F2674" s="7"/>
      <c r="G2674" s="7"/>
      <c r="H2674" s="7"/>
      <c r="I2674" s="7"/>
      <c r="J2674" s="7"/>
      <c r="K2674" s="7"/>
      <c r="L2674" s="122"/>
      <c r="M2674" s="7"/>
      <c r="N2674" s="17"/>
      <c r="O2674" s="120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 ht="15.6" customHeight="1">
      <c r="A2675" s="17"/>
      <c r="B2675" s="7"/>
      <c r="C2675" s="7"/>
      <c r="D2675" s="17"/>
      <c r="E2675" s="109"/>
      <c r="F2675" s="7"/>
      <c r="G2675" s="7"/>
      <c r="H2675" s="7"/>
      <c r="I2675" s="7"/>
      <c r="J2675" s="7"/>
      <c r="K2675" s="7"/>
      <c r="L2675" s="122"/>
      <c r="M2675" s="7"/>
      <c r="N2675" s="17"/>
      <c r="O2675" s="120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 ht="15.6" customHeight="1">
      <c r="A2676" s="17"/>
      <c r="B2676" s="7"/>
      <c r="C2676" s="7"/>
      <c r="D2676" s="17"/>
      <c r="E2676" s="109"/>
      <c r="F2676" s="7"/>
      <c r="G2676" s="7"/>
      <c r="H2676" s="7"/>
      <c r="I2676" s="7"/>
      <c r="J2676" s="7"/>
      <c r="K2676" s="7"/>
      <c r="L2676" s="122"/>
      <c r="M2676" s="7"/>
      <c r="N2676" s="17"/>
      <c r="O2676" s="120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 ht="15.6" customHeight="1">
      <c r="A2677" s="17"/>
      <c r="B2677" s="7"/>
      <c r="C2677" s="7"/>
      <c r="D2677" s="17"/>
      <c r="E2677" s="109"/>
      <c r="F2677" s="7"/>
      <c r="G2677" s="7"/>
      <c r="H2677" s="7"/>
      <c r="I2677" s="7"/>
      <c r="J2677" s="7"/>
      <c r="K2677" s="7"/>
      <c r="L2677" s="122"/>
      <c r="M2677" s="7"/>
      <c r="N2677" s="17"/>
      <c r="O2677" s="120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 ht="15.6" customHeight="1">
      <c r="A2678" s="17"/>
      <c r="B2678" s="7"/>
      <c r="C2678" s="7"/>
      <c r="D2678" s="17"/>
      <c r="E2678" s="109"/>
      <c r="F2678" s="7"/>
      <c r="G2678" s="7"/>
      <c r="H2678" s="7"/>
      <c r="I2678" s="7"/>
      <c r="J2678" s="7"/>
      <c r="K2678" s="7"/>
      <c r="L2678" s="122"/>
      <c r="M2678" s="7"/>
      <c r="N2678" s="17"/>
      <c r="O2678" s="120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 ht="15.6" customHeight="1">
      <c r="A2679" s="17"/>
      <c r="B2679" s="7"/>
      <c r="C2679" s="7"/>
      <c r="D2679" s="17"/>
      <c r="E2679" s="109"/>
      <c r="F2679" s="7"/>
      <c r="G2679" s="7"/>
      <c r="H2679" s="7"/>
      <c r="I2679" s="7"/>
      <c r="J2679" s="7"/>
      <c r="K2679" s="7"/>
      <c r="L2679" s="122"/>
      <c r="M2679" s="7"/>
      <c r="N2679" s="17"/>
      <c r="O2679" s="120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 ht="15.6" customHeight="1">
      <c r="A2680" s="17"/>
      <c r="B2680" s="7"/>
      <c r="C2680" s="7"/>
      <c r="D2680" s="17"/>
      <c r="E2680" s="109"/>
      <c r="F2680" s="7"/>
      <c r="G2680" s="7"/>
      <c r="H2680" s="7"/>
      <c r="I2680" s="7"/>
      <c r="J2680" s="7"/>
      <c r="K2680" s="7"/>
      <c r="L2680" s="122"/>
      <c r="M2680" s="7"/>
      <c r="N2680" s="17"/>
      <c r="O2680" s="120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 ht="15.6" customHeight="1">
      <c r="A2681" s="17"/>
      <c r="B2681" s="7"/>
      <c r="C2681" s="7"/>
      <c r="D2681" s="17"/>
      <c r="E2681" s="109"/>
      <c r="F2681" s="7"/>
      <c r="G2681" s="7"/>
      <c r="H2681" s="7"/>
      <c r="I2681" s="7"/>
      <c r="J2681" s="7"/>
      <c r="K2681" s="7"/>
      <c r="L2681" s="122"/>
      <c r="M2681" s="7"/>
      <c r="N2681" s="17"/>
      <c r="O2681" s="120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 ht="15.6" customHeight="1">
      <c r="A2682" s="17"/>
      <c r="B2682" s="7"/>
      <c r="C2682" s="7"/>
      <c r="D2682" s="17"/>
      <c r="E2682" s="109"/>
      <c r="F2682" s="7"/>
      <c r="G2682" s="7"/>
      <c r="H2682" s="7"/>
      <c r="I2682" s="7"/>
      <c r="J2682" s="7"/>
      <c r="K2682" s="7"/>
      <c r="L2682" s="122"/>
      <c r="M2682" s="7"/>
      <c r="N2682" s="17"/>
      <c r="O2682" s="120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 ht="15.6" customHeight="1">
      <c r="A2683" s="17"/>
      <c r="B2683" s="7"/>
      <c r="C2683" s="7"/>
      <c r="D2683" s="17"/>
      <c r="E2683" s="109"/>
      <c r="F2683" s="7"/>
      <c r="G2683" s="7"/>
      <c r="H2683" s="7"/>
      <c r="I2683" s="7"/>
      <c r="J2683" s="7"/>
      <c r="K2683" s="7"/>
      <c r="L2683" s="122"/>
      <c r="M2683" s="7"/>
      <c r="N2683" s="17"/>
      <c r="O2683" s="120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 ht="15.6" customHeight="1">
      <c r="A2684" s="17"/>
      <c r="B2684" s="7"/>
      <c r="C2684" s="7"/>
      <c r="D2684" s="17"/>
      <c r="E2684" s="109"/>
      <c r="F2684" s="7"/>
      <c r="G2684" s="7"/>
      <c r="H2684" s="7"/>
      <c r="I2684" s="7"/>
      <c r="J2684" s="7"/>
      <c r="K2684" s="7"/>
      <c r="L2684" s="122"/>
      <c r="M2684" s="7"/>
      <c r="N2684" s="17"/>
      <c r="O2684" s="120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 ht="15.6" customHeight="1">
      <c r="A2685" s="17"/>
      <c r="B2685" s="7"/>
      <c r="C2685" s="7"/>
      <c r="D2685" s="17"/>
      <c r="E2685" s="109"/>
      <c r="F2685" s="7"/>
      <c r="G2685" s="7"/>
      <c r="H2685" s="7"/>
      <c r="I2685" s="7"/>
      <c r="J2685" s="7"/>
      <c r="K2685" s="7"/>
      <c r="L2685" s="122"/>
      <c r="M2685" s="7"/>
      <c r="N2685" s="17"/>
      <c r="O2685" s="120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 ht="15.6" customHeight="1">
      <c r="A2686" s="17"/>
      <c r="B2686" s="7"/>
      <c r="C2686" s="7"/>
      <c r="D2686" s="17"/>
      <c r="E2686" s="109"/>
      <c r="F2686" s="7"/>
      <c r="G2686" s="7"/>
      <c r="H2686" s="7"/>
      <c r="I2686" s="7"/>
      <c r="J2686" s="7"/>
      <c r="K2686" s="7"/>
      <c r="L2686" s="122"/>
      <c r="M2686" s="7"/>
      <c r="N2686" s="17"/>
      <c r="O2686" s="120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 ht="15.6" customHeight="1">
      <c r="A2687" s="17"/>
      <c r="B2687" s="7"/>
      <c r="C2687" s="7"/>
      <c r="D2687" s="17"/>
      <c r="E2687" s="109"/>
      <c r="F2687" s="7"/>
      <c r="G2687" s="7"/>
      <c r="H2687" s="7"/>
      <c r="I2687" s="7"/>
      <c r="J2687" s="7"/>
      <c r="K2687" s="7"/>
      <c r="L2687" s="122"/>
      <c r="M2687" s="7"/>
      <c r="N2687" s="17"/>
      <c r="O2687" s="120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 ht="15.6" customHeight="1">
      <c r="A2688" s="17"/>
      <c r="B2688" s="7"/>
      <c r="C2688" s="7"/>
      <c r="D2688" s="17"/>
      <c r="E2688" s="109"/>
      <c r="F2688" s="7"/>
      <c r="G2688" s="7"/>
      <c r="H2688" s="7"/>
      <c r="I2688" s="7"/>
      <c r="J2688" s="7"/>
      <c r="K2688" s="7"/>
      <c r="L2688" s="122"/>
      <c r="M2688" s="7"/>
      <c r="N2688" s="17"/>
      <c r="O2688" s="120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ht="15.6" customHeight="1">
      <c r="A2689" s="17"/>
      <c r="B2689" s="7"/>
      <c r="C2689" s="7"/>
      <c r="D2689" s="17"/>
      <c r="E2689" s="109"/>
      <c r="F2689" s="7"/>
      <c r="G2689" s="7"/>
      <c r="H2689" s="7"/>
      <c r="I2689" s="7"/>
      <c r="J2689" s="7"/>
      <c r="K2689" s="7"/>
      <c r="L2689" s="122"/>
      <c r="M2689" s="7"/>
      <c r="N2689" s="17"/>
      <c r="O2689" s="120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 ht="15.6" customHeight="1">
      <c r="A2690" s="17"/>
      <c r="B2690" s="7"/>
      <c r="C2690" s="7"/>
      <c r="D2690" s="17"/>
      <c r="E2690" s="109"/>
      <c r="F2690" s="7"/>
      <c r="G2690" s="7"/>
      <c r="H2690" s="7"/>
      <c r="I2690" s="7"/>
      <c r="J2690" s="7"/>
      <c r="K2690" s="7"/>
      <c r="L2690" s="122"/>
      <c r="M2690" s="7"/>
      <c r="N2690" s="17"/>
      <c r="O2690" s="120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ht="15.6" customHeight="1">
      <c r="A2691" s="17"/>
      <c r="B2691" s="7"/>
      <c r="C2691" s="7"/>
      <c r="D2691" s="17"/>
      <c r="E2691" s="109"/>
      <c r="F2691" s="7"/>
      <c r="G2691" s="7"/>
      <c r="H2691" s="7"/>
      <c r="I2691" s="7"/>
      <c r="J2691" s="7"/>
      <c r="K2691" s="7"/>
      <c r="L2691" s="122"/>
      <c r="M2691" s="7"/>
      <c r="N2691" s="17"/>
      <c r="O2691" s="120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ht="15.6" customHeight="1">
      <c r="A2692" s="17"/>
      <c r="B2692" s="7"/>
      <c r="C2692" s="7"/>
      <c r="D2692" s="17"/>
      <c r="E2692" s="109"/>
      <c r="F2692" s="7"/>
      <c r="G2692" s="7"/>
      <c r="H2692" s="7"/>
      <c r="I2692" s="7"/>
      <c r="J2692" s="7"/>
      <c r="K2692" s="7"/>
      <c r="L2692" s="122"/>
      <c r="M2692" s="7"/>
      <c r="N2692" s="17"/>
      <c r="O2692" s="120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ht="15.6" customHeight="1">
      <c r="A2693" s="17"/>
      <c r="B2693" s="7"/>
      <c r="C2693" s="7"/>
      <c r="D2693" s="17"/>
      <c r="E2693" s="109"/>
      <c r="F2693" s="7"/>
      <c r="G2693" s="7"/>
      <c r="H2693" s="7"/>
      <c r="I2693" s="7"/>
      <c r="J2693" s="7"/>
      <c r="K2693" s="7"/>
      <c r="L2693" s="122"/>
      <c r="M2693" s="7"/>
      <c r="N2693" s="17"/>
      <c r="O2693" s="120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ht="15.6" customHeight="1">
      <c r="A2694" s="17"/>
      <c r="B2694" s="7"/>
      <c r="C2694" s="7"/>
      <c r="D2694" s="17"/>
      <c r="E2694" s="109"/>
      <c r="F2694" s="7"/>
      <c r="G2694" s="7"/>
      <c r="H2694" s="7"/>
      <c r="I2694" s="7"/>
      <c r="J2694" s="7"/>
      <c r="K2694" s="7"/>
      <c r="L2694" s="122"/>
      <c r="M2694" s="7"/>
      <c r="N2694" s="17"/>
      <c r="O2694" s="120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ht="15.6" customHeight="1">
      <c r="A2695" s="17"/>
      <c r="B2695" s="7"/>
      <c r="C2695" s="7"/>
      <c r="D2695" s="17"/>
      <c r="E2695" s="109"/>
      <c r="F2695" s="7"/>
      <c r="G2695" s="7"/>
      <c r="H2695" s="7"/>
      <c r="I2695" s="7"/>
      <c r="J2695" s="7"/>
      <c r="K2695" s="7"/>
      <c r="L2695" s="122"/>
      <c r="M2695" s="7"/>
      <c r="N2695" s="17"/>
      <c r="O2695" s="120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 ht="15.6" customHeight="1">
      <c r="A2696" s="17"/>
      <c r="B2696" s="7"/>
      <c r="C2696" s="7"/>
      <c r="D2696" s="17"/>
      <c r="E2696" s="109"/>
      <c r="F2696" s="7"/>
      <c r="G2696" s="7"/>
      <c r="H2696" s="7"/>
      <c r="I2696" s="7"/>
      <c r="J2696" s="7"/>
      <c r="K2696" s="7"/>
      <c r="L2696" s="122"/>
      <c r="M2696" s="7"/>
      <c r="N2696" s="17"/>
      <c r="O2696" s="120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 ht="15.6" customHeight="1">
      <c r="A2697" s="17"/>
      <c r="B2697" s="7"/>
      <c r="C2697" s="7"/>
      <c r="D2697" s="17"/>
      <c r="E2697" s="109"/>
      <c r="F2697" s="7"/>
      <c r="G2697" s="7"/>
      <c r="H2697" s="7"/>
      <c r="I2697" s="7"/>
      <c r="J2697" s="7"/>
      <c r="K2697" s="7"/>
      <c r="L2697" s="122"/>
      <c r="M2697" s="7"/>
      <c r="N2697" s="17"/>
      <c r="O2697" s="120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ht="15.6" customHeight="1">
      <c r="A2698" s="17"/>
      <c r="B2698" s="7"/>
      <c r="C2698" s="7"/>
      <c r="D2698" s="17"/>
      <c r="E2698" s="109"/>
      <c r="F2698" s="7"/>
      <c r="G2698" s="7"/>
      <c r="H2698" s="7"/>
      <c r="I2698" s="7"/>
      <c r="J2698" s="7"/>
      <c r="K2698" s="7"/>
      <c r="L2698" s="122"/>
      <c r="M2698" s="7"/>
      <c r="N2698" s="17"/>
      <c r="O2698" s="120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 ht="15.6" customHeight="1">
      <c r="A2699" s="17"/>
      <c r="B2699" s="7"/>
      <c r="C2699" s="7"/>
      <c r="D2699" s="17"/>
      <c r="E2699" s="109"/>
      <c r="F2699" s="7"/>
      <c r="G2699" s="7"/>
      <c r="H2699" s="7"/>
      <c r="I2699" s="7"/>
      <c r="J2699" s="7"/>
      <c r="K2699" s="7"/>
      <c r="L2699" s="122"/>
      <c r="M2699" s="7"/>
      <c r="N2699" s="17"/>
      <c r="O2699" s="120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ht="15.6" customHeight="1">
      <c r="A2700" s="17"/>
      <c r="B2700" s="7"/>
      <c r="C2700" s="7"/>
      <c r="D2700" s="17"/>
      <c r="E2700" s="109"/>
      <c r="F2700" s="7"/>
      <c r="G2700" s="7"/>
      <c r="H2700" s="7"/>
      <c r="I2700" s="7"/>
      <c r="J2700" s="7"/>
      <c r="K2700" s="7"/>
      <c r="L2700" s="122"/>
      <c r="M2700" s="7"/>
      <c r="N2700" s="17"/>
      <c r="O2700" s="120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ht="15.6" customHeight="1">
      <c r="A2701" s="17"/>
      <c r="B2701" s="7"/>
      <c r="C2701" s="7"/>
      <c r="D2701" s="17"/>
      <c r="E2701" s="109"/>
      <c r="F2701" s="7"/>
      <c r="G2701" s="7"/>
      <c r="H2701" s="7"/>
      <c r="I2701" s="7"/>
      <c r="J2701" s="7"/>
      <c r="K2701" s="7"/>
      <c r="L2701" s="122"/>
      <c r="M2701" s="7"/>
      <c r="N2701" s="17"/>
      <c r="O2701" s="120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 ht="15.6" customHeight="1">
      <c r="A2702" s="17"/>
      <c r="B2702" s="7"/>
      <c r="C2702" s="7"/>
      <c r="D2702" s="17"/>
      <c r="E2702" s="109"/>
      <c r="F2702" s="7"/>
      <c r="G2702" s="7"/>
      <c r="H2702" s="7"/>
      <c r="I2702" s="7"/>
      <c r="J2702" s="7"/>
      <c r="K2702" s="7"/>
      <c r="L2702" s="122"/>
      <c r="M2702" s="7"/>
      <c r="N2702" s="17"/>
      <c r="O2702" s="120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 ht="15.6" customHeight="1">
      <c r="A2703" s="17"/>
      <c r="B2703" s="7"/>
      <c r="C2703" s="7"/>
      <c r="D2703" s="17"/>
      <c r="E2703" s="109"/>
      <c r="F2703" s="7"/>
      <c r="G2703" s="7"/>
      <c r="H2703" s="7"/>
      <c r="I2703" s="7"/>
      <c r="J2703" s="7"/>
      <c r="K2703" s="7"/>
      <c r="L2703" s="122"/>
      <c r="M2703" s="7"/>
      <c r="N2703" s="17"/>
      <c r="O2703" s="120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ht="15.6" customHeight="1">
      <c r="A2704" s="17"/>
      <c r="B2704" s="7"/>
      <c r="C2704" s="7"/>
      <c r="D2704" s="17"/>
      <c r="E2704" s="109"/>
      <c r="F2704" s="7"/>
      <c r="G2704" s="7"/>
      <c r="H2704" s="7"/>
      <c r="I2704" s="7"/>
      <c r="J2704" s="7"/>
      <c r="K2704" s="7"/>
      <c r="L2704" s="122"/>
      <c r="M2704" s="7"/>
      <c r="N2704" s="17"/>
      <c r="O2704" s="120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 ht="15.6" customHeight="1">
      <c r="A2705" s="17"/>
      <c r="B2705" s="7"/>
      <c r="C2705" s="7"/>
      <c r="D2705" s="17"/>
      <c r="E2705" s="109"/>
      <c r="F2705" s="7"/>
      <c r="G2705" s="7"/>
      <c r="H2705" s="7"/>
      <c r="I2705" s="7"/>
      <c r="J2705" s="7"/>
      <c r="K2705" s="7"/>
      <c r="L2705" s="122"/>
      <c r="M2705" s="7"/>
      <c r="N2705" s="17"/>
      <c r="O2705" s="120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 ht="15.6" customHeight="1">
      <c r="A2706" s="17"/>
      <c r="B2706" s="7"/>
      <c r="C2706" s="7"/>
      <c r="D2706" s="17"/>
      <c r="E2706" s="109"/>
      <c r="F2706" s="7"/>
      <c r="G2706" s="7"/>
      <c r="H2706" s="7"/>
      <c r="I2706" s="7"/>
      <c r="J2706" s="7"/>
      <c r="K2706" s="7"/>
      <c r="L2706" s="122"/>
      <c r="M2706" s="7"/>
      <c r="N2706" s="17"/>
      <c r="O2706" s="120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 ht="15.6" customHeight="1">
      <c r="A2707" s="17"/>
      <c r="B2707" s="7"/>
      <c r="C2707" s="7"/>
      <c r="D2707" s="17"/>
      <c r="E2707" s="109"/>
      <c r="F2707" s="7"/>
      <c r="G2707" s="7"/>
      <c r="H2707" s="7"/>
      <c r="I2707" s="7"/>
      <c r="J2707" s="7"/>
      <c r="K2707" s="7"/>
      <c r="L2707" s="122"/>
      <c r="M2707" s="7"/>
      <c r="N2707" s="17"/>
      <c r="O2707" s="120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 ht="15.6" customHeight="1">
      <c r="A2708" s="17"/>
      <c r="B2708" s="7"/>
      <c r="C2708" s="7"/>
      <c r="D2708" s="17"/>
      <c r="E2708" s="109"/>
      <c r="F2708" s="7"/>
      <c r="G2708" s="7"/>
      <c r="H2708" s="7"/>
      <c r="I2708" s="7"/>
      <c r="J2708" s="7"/>
      <c r="K2708" s="7"/>
      <c r="L2708" s="122"/>
      <c r="M2708" s="7"/>
      <c r="N2708" s="17"/>
      <c r="O2708" s="120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 ht="15.6" customHeight="1">
      <c r="A2709" s="17"/>
      <c r="B2709" s="7"/>
      <c r="C2709" s="7"/>
      <c r="D2709" s="17"/>
      <c r="E2709" s="109"/>
      <c r="F2709" s="7"/>
      <c r="G2709" s="7"/>
      <c r="H2709" s="7"/>
      <c r="I2709" s="7"/>
      <c r="J2709" s="7"/>
      <c r="K2709" s="7"/>
      <c r="L2709" s="122"/>
      <c r="M2709" s="7"/>
      <c r="N2709" s="17"/>
      <c r="O2709" s="120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 ht="15.6" customHeight="1">
      <c r="A2710" s="17"/>
      <c r="B2710" s="7"/>
      <c r="C2710" s="7"/>
      <c r="D2710" s="17"/>
      <c r="E2710" s="109"/>
      <c r="F2710" s="7"/>
      <c r="G2710" s="7"/>
      <c r="H2710" s="7"/>
      <c r="I2710" s="7"/>
      <c r="J2710" s="7"/>
      <c r="K2710" s="7"/>
      <c r="L2710" s="122"/>
      <c r="M2710" s="7"/>
      <c r="N2710" s="17"/>
      <c r="O2710" s="120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 ht="15.6" customHeight="1">
      <c r="A2711" s="17"/>
      <c r="B2711" s="7"/>
      <c r="C2711" s="7"/>
      <c r="D2711" s="17"/>
      <c r="E2711" s="109"/>
      <c r="F2711" s="7"/>
      <c r="G2711" s="7"/>
      <c r="H2711" s="7"/>
      <c r="I2711" s="7"/>
      <c r="J2711" s="7"/>
      <c r="K2711" s="7"/>
      <c r="L2711" s="122"/>
      <c r="M2711" s="7"/>
      <c r="N2711" s="17"/>
      <c r="O2711" s="120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 ht="15.6" customHeight="1">
      <c r="A2712" s="17"/>
      <c r="B2712" s="7"/>
      <c r="C2712" s="7"/>
      <c r="D2712" s="17"/>
      <c r="E2712" s="109"/>
      <c r="F2712" s="7"/>
      <c r="G2712" s="7"/>
      <c r="H2712" s="7"/>
      <c r="I2712" s="7"/>
      <c r="J2712" s="7"/>
      <c r="K2712" s="7"/>
      <c r="L2712" s="122"/>
      <c r="M2712" s="7"/>
      <c r="N2712" s="17"/>
      <c r="O2712" s="120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 ht="15.6" customHeight="1">
      <c r="A2713" s="17"/>
      <c r="B2713" s="7"/>
      <c r="C2713" s="7"/>
      <c r="D2713" s="17"/>
      <c r="E2713" s="109"/>
      <c r="F2713" s="7"/>
      <c r="G2713" s="7"/>
      <c r="H2713" s="7"/>
      <c r="I2713" s="7"/>
      <c r="J2713" s="7"/>
      <c r="K2713" s="7"/>
      <c r="L2713" s="122"/>
      <c r="M2713" s="7"/>
      <c r="N2713" s="17"/>
      <c r="O2713" s="120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ht="15.6" customHeight="1">
      <c r="A2714" s="17"/>
      <c r="B2714" s="7"/>
      <c r="C2714" s="7"/>
      <c r="D2714" s="17"/>
      <c r="E2714" s="109"/>
      <c r="F2714" s="7"/>
      <c r="G2714" s="7"/>
      <c r="H2714" s="7"/>
      <c r="I2714" s="7"/>
      <c r="J2714" s="7"/>
      <c r="K2714" s="7"/>
      <c r="L2714" s="122"/>
      <c r="M2714" s="7"/>
      <c r="N2714" s="17"/>
      <c r="O2714" s="120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ht="15.6" customHeight="1">
      <c r="A2715" s="17"/>
      <c r="B2715" s="7"/>
      <c r="C2715" s="7"/>
      <c r="D2715" s="17"/>
      <c r="E2715" s="109"/>
      <c r="F2715" s="7"/>
      <c r="G2715" s="7"/>
      <c r="H2715" s="7"/>
      <c r="I2715" s="7"/>
      <c r="J2715" s="7"/>
      <c r="K2715" s="7"/>
      <c r="L2715" s="122"/>
      <c r="M2715" s="7"/>
      <c r="N2715" s="17"/>
      <c r="O2715" s="120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ht="15.6" customHeight="1">
      <c r="A2716" s="17"/>
      <c r="B2716" s="7"/>
      <c r="C2716" s="7"/>
      <c r="D2716" s="17"/>
      <c r="E2716" s="109"/>
      <c r="F2716" s="7"/>
      <c r="G2716" s="7"/>
      <c r="H2716" s="7"/>
      <c r="I2716" s="7"/>
      <c r="J2716" s="7"/>
      <c r="K2716" s="7"/>
      <c r="L2716" s="122"/>
      <c r="M2716" s="7"/>
      <c r="N2716" s="17"/>
      <c r="O2716" s="120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ht="15.6" customHeight="1">
      <c r="A2717" s="17"/>
      <c r="B2717" s="7"/>
      <c r="C2717" s="7"/>
      <c r="D2717" s="17"/>
      <c r="E2717" s="109"/>
      <c r="F2717" s="7"/>
      <c r="G2717" s="7"/>
      <c r="H2717" s="7"/>
      <c r="I2717" s="7"/>
      <c r="J2717" s="7"/>
      <c r="K2717" s="7"/>
      <c r="L2717" s="122"/>
      <c r="M2717" s="7"/>
      <c r="N2717" s="17"/>
      <c r="O2717" s="120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ht="15.6" customHeight="1">
      <c r="A2718" s="17"/>
      <c r="B2718" s="7"/>
      <c r="C2718" s="7"/>
      <c r="D2718" s="17"/>
      <c r="E2718" s="109"/>
      <c r="F2718" s="7"/>
      <c r="G2718" s="7"/>
      <c r="H2718" s="7"/>
      <c r="I2718" s="7"/>
      <c r="J2718" s="7"/>
      <c r="K2718" s="7"/>
      <c r="L2718" s="122"/>
      <c r="M2718" s="7"/>
      <c r="N2718" s="17"/>
      <c r="O2718" s="120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 ht="15.6" customHeight="1">
      <c r="A2719" s="17"/>
      <c r="B2719" s="7"/>
      <c r="C2719" s="7"/>
      <c r="D2719" s="17"/>
      <c r="E2719" s="109"/>
      <c r="F2719" s="7"/>
      <c r="G2719" s="7"/>
      <c r="H2719" s="7"/>
      <c r="I2719" s="7"/>
      <c r="J2719" s="7"/>
      <c r="K2719" s="7"/>
      <c r="L2719" s="122"/>
      <c r="M2719" s="7"/>
      <c r="N2719" s="17"/>
      <c r="O2719" s="120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 ht="15.6" customHeight="1">
      <c r="A2720" s="17"/>
      <c r="B2720" s="7"/>
      <c r="C2720" s="7"/>
      <c r="D2720" s="17"/>
      <c r="E2720" s="109"/>
      <c r="F2720" s="7"/>
      <c r="G2720" s="7"/>
      <c r="H2720" s="7"/>
      <c r="I2720" s="7"/>
      <c r="J2720" s="7"/>
      <c r="K2720" s="7"/>
      <c r="L2720" s="122"/>
      <c r="M2720" s="7"/>
      <c r="N2720" s="17"/>
      <c r="O2720" s="120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ht="15.6" customHeight="1">
      <c r="A2721" s="17"/>
      <c r="B2721" s="7"/>
      <c r="C2721" s="7"/>
      <c r="D2721" s="17"/>
      <c r="E2721" s="109"/>
      <c r="F2721" s="7"/>
      <c r="G2721" s="7"/>
      <c r="H2721" s="7"/>
      <c r="I2721" s="7"/>
      <c r="J2721" s="7"/>
      <c r="K2721" s="7"/>
      <c r="L2721" s="122"/>
      <c r="M2721" s="7"/>
      <c r="N2721" s="17"/>
      <c r="O2721" s="120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ht="15.6" customHeight="1">
      <c r="A2722" s="17"/>
      <c r="B2722" s="7"/>
      <c r="C2722" s="7"/>
      <c r="D2722" s="17"/>
      <c r="E2722" s="109"/>
      <c r="F2722" s="7"/>
      <c r="G2722" s="7"/>
      <c r="H2722" s="7"/>
      <c r="I2722" s="7"/>
      <c r="J2722" s="7"/>
      <c r="K2722" s="7"/>
      <c r="L2722" s="122"/>
      <c r="M2722" s="7"/>
      <c r="N2722" s="17"/>
      <c r="O2722" s="120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 ht="15.6" customHeight="1">
      <c r="A2723" s="17"/>
      <c r="B2723" s="7"/>
      <c r="C2723" s="7"/>
      <c r="D2723" s="17"/>
      <c r="E2723" s="109"/>
      <c r="F2723" s="7"/>
      <c r="G2723" s="7"/>
      <c r="H2723" s="7"/>
      <c r="I2723" s="7"/>
      <c r="J2723" s="7"/>
      <c r="K2723" s="7"/>
      <c r="L2723" s="122"/>
      <c r="M2723" s="7"/>
      <c r="N2723" s="17"/>
      <c r="O2723" s="120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ht="15.6" customHeight="1">
      <c r="A2724" s="17"/>
      <c r="B2724" s="7"/>
      <c r="C2724" s="7"/>
      <c r="D2724" s="17"/>
      <c r="E2724" s="109"/>
      <c r="F2724" s="7"/>
      <c r="G2724" s="7"/>
      <c r="H2724" s="7"/>
      <c r="I2724" s="7"/>
      <c r="J2724" s="7"/>
      <c r="K2724" s="7"/>
      <c r="L2724" s="122"/>
      <c r="M2724" s="7"/>
      <c r="N2724" s="17"/>
      <c r="O2724" s="120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ht="15.6" customHeight="1">
      <c r="A2725" s="17"/>
      <c r="B2725" s="7"/>
      <c r="C2725" s="7"/>
      <c r="D2725" s="17"/>
      <c r="E2725" s="109"/>
      <c r="F2725" s="7"/>
      <c r="G2725" s="7"/>
      <c r="H2725" s="7"/>
      <c r="I2725" s="7"/>
      <c r="J2725" s="7"/>
      <c r="K2725" s="7"/>
      <c r="L2725" s="122"/>
      <c r="M2725" s="7"/>
      <c r="N2725" s="17"/>
      <c r="O2725" s="120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ht="15.6" customHeight="1">
      <c r="A2726" s="17"/>
      <c r="B2726" s="7"/>
      <c r="C2726" s="7"/>
      <c r="D2726" s="17"/>
      <c r="E2726" s="109"/>
      <c r="F2726" s="7"/>
      <c r="G2726" s="7"/>
      <c r="H2726" s="7"/>
      <c r="I2726" s="7"/>
      <c r="J2726" s="7"/>
      <c r="K2726" s="7"/>
      <c r="L2726" s="122"/>
      <c r="M2726" s="7"/>
      <c r="N2726" s="17"/>
      <c r="O2726" s="120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ht="15.6" customHeight="1">
      <c r="A2727" s="17"/>
      <c r="B2727" s="7"/>
      <c r="C2727" s="7"/>
      <c r="D2727" s="17"/>
      <c r="E2727" s="109"/>
      <c r="F2727" s="7"/>
      <c r="G2727" s="7"/>
      <c r="H2727" s="7"/>
      <c r="I2727" s="7"/>
      <c r="J2727" s="7"/>
      <c r="K2727" s="7"/>
      <c r="L2727" s="122"/>
      <c r="M2727" s="7"/>
      <c r="N2727" s="17"/>
      <c r="O2727" s="120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ht="15.6" customHeight="1">
      <c r="A2728" s="17"/>
      <c r="B2728" s="7"/>
      <c r="C2728" s="7"/>
      <c r="D2728" s="17"/>
      <c r="E2728" s="109"/>
      <c r="F2728" s="7"/>
      <c r="G2728" s="7"/>
      <c r="H2728" s="7"/>
      <c r="I2728" s="7"/>
      <c r="J2728" s="7"/>
      <c r="K2728" s="7"/>
      <c r="L2728" s="122"/>
      <c r="M2728" s="7"/>
      <c r="N2728" s="17"/>
      <c r="O2728" s="120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 ht="15.6" customHeight="1">
      <c r="A2729" s="17"/>
      <c r="B2729" s="7"/>
      <c r="C2729" s="7"/>
      <c r="D2729" s="17"/>
      <c r="E2729" s="109"/>
      <c r="F2729" s="7"/>
      <c r="G2729" s="7"/>
      <c r="H2729" s="7"/>
      <c r="I2729" s="7"/>
      <c r="J2729" s="7"/>
      <c r="K2729" s="7"/>
      <c r="L2729" s="122"/>
      <c r="M2729" s="7"/>
      <c r="N2729" s="17"/>
      <c r="O2729" s="120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 ht="15.6" customHeight="1">
      <c r="A2730" s="17"/>
      <c r="B2730" s="7"/>
      <c r="C2730" s="7"/>
      <c r="D2730" s="17"/>
      <c r="E2730" s="109"/>
      <c r="F2730" s="7"/>
      <c r="G2730" s="7"/>
      <c r="H2730" s="7"/>
      <c r="I2730" s="7"/>
      <c r="J2730" s="7"/>
      <c r="K2730" s="7"/>
      <c r="L2730" s="122"/>
      <c r="M2730" s="7"/>
      <c r="N2730" s="17"/>
      <c r="O2730" s="120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 ht="15.6" customHeight="1">
      <c r="A2731" s="17"/>
      <c r="B2731" s="7"/>
      <c r="C2731" s="7"/>
      <c r="D2731" s="17"/>
      <c r="E2731" s="109"/>
      <c r="F2731" s="7"/>
      <c r="G2731" s="7"/>
      <c r="H2731" s="7"/>
      <c r="I2731" s="7"/>
      <c r="J2731" s="7"/>
      <c r="K2731" s="7"/>
      <c r="L2731" s="122"/>
      <c r="M2731" s="7"/>
      <c r="N2731" s="17"/>
      <c r="O2731" s="120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 ht="15.6" customHeight="1">
      <c r="A2732" s="17"/>
      <c r="B2732" s="7"/>
      <c r="C2732" s="7"/>
      <c r="D2732" s="17"/>
      <c r="E2732" s="109"/>
      <c r="F2732" s="7"/>
      <c r="G2732" s="7"/>
      <c r="H2732" s="7"/>
      <c r="I2732" s="7"/>
      <c r="J2732" s="7"/>
      <c r="K2732" s="7"/>
      <c r="L2732" s="122"/>
      <c r="M2732" s="7"/>
      <c r="N2732" s="17"/>
      <c r="O2732" s="120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ht="15.6" customHeight="1">
      <c r="A2733" s="17"/>
      <c r="B2733" s="7"/>
      <c r="C2733" s="7"/>
      <c r="D2733" s="17"/>
      <c r="E2733" s="109"/>
      <c r="F2733" s="7"/>
      <c r="G2733" s="7"/>
      <c r="H2733" s="7"/>
      <c r="I2733" s="7"/>
      <c r="J2733" s="7"/>
      <c r="K2733" s="7"/>
      <c r="L2733" s="122"/>
      <c r="M2733" s="7"/>
      <c r="N2733" s="17"/>
      <c r="O2733" s="120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ht="15.6" customHeight="1">
      <c r="A2734" s="17"/>
      <c r="B2734" s="7"/>
      <c r="C2734" s="7"/>
      <c r="D2734" s="17"/>
      <c r="E2734" s="109"/>
      <c r="F2734" s="7"/>
      <c r="G2734" s="7"/>
      <c r="H2734" s="7"/>
      <c r="I2734" s="7"/>
      <c r="J2734" s="7"/>
      <c r="K2734" s="7"/>
      <c r="L2734" s="122"/>
      <c r="M2734" s="7"/>
      <c r="N2734" s="17"/>
      <c r="O2734" s="120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 ht="15.6" customHeight="1">
      <c r="A2735" s="17"/>
      <c r="B2735" s="7"/>
      <c r="C2735" s="7"/>
      <c r="D2735" s="17"/>
      <c r="E2735" s="109"/>
      <c r="F2735" s="7"/>
      <c r="G2735" s="7"/>
      <c r="H2735" s="7"/>
      <c r="I2735" s="7"/>
      <c r="J2735" s="7"/>
      <c r="K2735" s="7"/>
      <c r="L2735" s="122"/>
      <c r="M2735" s="7"/>
      <c r="N2735" s="17"/>
      <c r="O2735" s="120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 ht="15.6" customHeight="1">
      <c r="A2736" s="17"/>
      <c r="B2736" s="7"/>
      <c r="C2736" s="7"/>
      <c r="D2736" s="17"/>
      <c r="E2736" s="109"/>
      <c r="F2736" s="7"/>
      <c r="G2736" s="7"/>
      <c r="H2736" s="7"/>
      <c r="I2736" s="7"/>
      <c r="J2736" s="7"/>
      <c r="K2736" s="7"/>
      <c r="L2736" s="122"/>
      <c r="M2736" s="7"/>
      <c r="N2736" s="17"/>
      <c r="O2736" s="120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 ht="15.6" customHeight="1">
      <c r="A2737" s="17"/>
      <c r="B2737" s="7"/>
      <c r="C2737" s="7"/>
      <c r="D2737" s="17"/>
      <c r="E2737" s="109"/>
      <c r="F2737" s="7"/>
      <c r="G2737" s="7"/>
      <c r="H2737" s="7"/>
      <c r="I2737" s="7"/>
      <c r="J2737" s="7"/>
      <c r="K2737" s="7"/>
      <c r="L2737" s="122"/>
      <c r="M2737" s="7"/>
      <c r="N2737" s="17"/>
      <c r="O2737" s="120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 ht="15.6" customHeight="1">
      <c r="A2738" s="17"/>
      <c r="B2738" s="7"/>
      <c r="C2738" s="7"/>
      <c r="D2738" s="17"/>
      <c r="E2738" s="109"/>
      <c r="F2738" s="7"/>
      <c r="G2738" s="7"/>
      <c r="H2738" s="7"/>
      <c r="I2738" s="7"/>
      <c r="J2738" s="7"/>
      <c r="K2738" s="7"/>
      <c r="L2738" s="122"/>
      <c r="M2738" s="7"/>
      <c r="N2738" s="17"/>
      <c r="O2738" s="120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 ht="15.6" customHeight="1">
      <c r="A2739" s="17"/>
      <c r="B2739" s="7"/>
      <c r="C2739" s="7"/>
      <c r="D2739" s="17"/>
      <c r="E2739" s="109"/>
      <c r="F2739" s="7"/>
      <c r="G2739" s="7"/>
      <c r="H2739" s="7"/>
      <c r="I2739" s="7"/>
      <c r="J2739" s="7"/>
      <c r="K2739" s="7"/>
      <c r="L2739" s="122"/>
      <c r="M2739" s="7"/>
      <c r="N2739" s="17"/>
      <c r="O2739" s="120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 ht="15.6" customHeight="1">
      <c r="A2740" s="17"/>
      <c r="B2740" s="7"/>
      <c r="C2740" s="7"/>
      <c r="D2740" s="17"/>
      <c r="E2740" s="109"/>
      <c r="F2740" s="7"/>
      <c r="G2740" s="7"/>
      <c r="H2740" s="7"/>
      <c r="I2740" s="7"/>
      <c r="J2740" s="7"/>
      <c r="K2740" s="7"/>
      <c r="L2740" s="122"/>
      <c r="M2740" s="7"/>
      <c r="N2740" s="17"/>
      <c r="O2740" s="120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 ht="15.6" customHeight="1">
      <c r="A2741" s="17"/>
      <c r="B2741" s="7"/>
      <c r="C2741" s="7"/>
      <c r="D2741" s="17"/>
      <c r="E2741" s="109"/>
      <c r="F2741" s="7"/>
      <c r="G2741" s="7"/>
      <c r="H2741" s="7"/>
      <c r="I2741" s="7"/>
      <c r="J2741" s="7"/>
      <c r="K2741" s="7"/>
      <c r="L2741" s="122"/>
      <c r="M2741" s="7"/>
      <c r="N2741" s="17"/>
      <c r="O2741" s="120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 ht="15.6" customHeight="1">
      <c r="A2742" s="17"/>
      <c r="B2742" s="7"/>
      <c r="C2742" s="7"/>
      <c r="D2742" s="17"/>
      <c r="E2742" s="109"/>
      <c r="F2742" s="7"/>
      <c r="G2742" s="7"/>
      <c r="H2742" s="7"/>
      <c r="I2742" s="7"/>
      <c r="J2742" s="7"/>
      <c r="K2742" s="7"/>
      <c r="L2742" s="122"/>
      <c r="M2742" s="7"/>
      <c r="N2742" s="17"/>
      <c r="O2742" s="120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ht="15.6" customHeight="1">
      <c r="A2743" s="17"/>
      <c r="B2743" s="7"/>
      <c r="C2743" s="7"/>
      <c r="D2743" s="17"/>
      <c r="E2743" s="109"/>
      <c r="F2743" s="7"/>
      <c r="G2743" s="7"/>
      <c r="H2743" s="7"/>
      <c r="I2743" s="7"/>
      <c r="J2743" s="7"/>
      <c r="K2743" s="7"/>
      <c r="L2743" s="122"/>
      <c r="M2743" s="7"/>
      <c r="N2743" s="17"/>
      <c r="O2743" s="120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ht="15.6" customHeight="1">
      <c r="A2744" s="17"/>
      <c r="B2744" s="7"/>
      <c r="C2744" s="7"/>
      <c r="D2744" s="17"/>
      <c r="E2744" s="109"/>
      <c r="F2744" s="7"/>
      <c r="G2744" s="7"/>
      <c r="H2744" s="7"/>
      <c r="I2744" s="7"/>
      <c r="J2744" s="7"/>
      <c r="K2744" s="7"/>
      <c r="L2744" s="122"/>
      <c r="M2744" s="7"/>
      <c r="N2744" s="17"/>
      <c r="O2744" s="120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ht="15.6" customHeight="1">
      <c r="A2745" s="17"/>
      <c r="B2745" s="7"/>
      <c r="C2745" s="7"/>
      <c r="D2745" s="17"/>
      <c r="E2745" s="109"/>
      <c r="F2745" s="7"/>
      <c r="G2745" s="7"/>
      <c r="H2745" s="7"/>
      <c r="I2745" s="7"/>
      <c r="J2745" s="7"/>
      <c r="K2745" s="7"/>
      <c r="L2745" s="122"/>
      <c r="M2745" s="7"/>
      <c r="N2745" s="17"/>
      <c r="O2745" s="120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ht="15.6" customHeight="1">
      <c r="A2746" s="17"/>
      <c r="B2746" s="7"/>
      <c r="C2746" s="7"/>
      <c r="D2746" s="17"/>
      <c r="E2746" s="109"/>
      <c r="F2746" s="7"/>
      <c r="G2746" s="7"/>
      <c r="H2746" s="7"/>
      <c r="I2746" s="7"/>
      <c r="J2746" s="7"/>
      <c r="K2746" s="7"/>
      <c r="L2746" s="122"/>
      <c r="M2746" s="7"/>
      <c r="N2746" s="17"/>
      <c r="O2746" s="120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ht="15.6" customHeight="1">
      <c r="A2747" s="17"/>
      <c r="B2747" s="7"/>
      <c r="C2747" s="7"/>
      <c r="D2747" s="17"/>
      <c r="E2747" s="109"/>
      <c r="F2747" s="7"/>
      <c r="G2747" s="7"/>
      <c r="H2747" s="7"/>
      <c r="I2747" s="7"/>
      <c r="J2747" s="7"/>
      <c r="K2747" s="7"/>
      <c r="L2747" s="122"/>
      <c r="M2747" s="7"/>
      <c r="N2747" s="17"/>
      <c r="O2747" s="120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ht="15.6" customHeight="1">
      <c r="A2748" s="17"/>
      <c r="B2748" s="7"/>
      <c r="C2748" s="7"/>
      <c r="D2748" s="17"/>
      <c r="E2748" s="109"/>
      <c r="F2748" s="7"/>
      <c r="G2748" s="7"/>
      <c r="H2748" s="7"/>
      <c r="I2748" s="7"/>
      <c r="J2748" s="7"/>
      <c r="K2748" s="7"/>
      <c r="L2748" s="122"/>
      <c r="M2748" s="7"/>
      <c r="N2748" s="17"/>
      <c r="O2748" s="120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ht="15.6" customHeight="1">
      <c r="A2749" s="17"/>
      <c r="B2749" s="7"/>
      <c r="C2749" s="7"/>
      <c r="D2749" s="17"/>
      <c r="E2749" s="109"/>
      <c r="F2749" s="7"/>
      <c r="G2749" s="7"/>
      <c r="H2749" s="7"/>
      <c r="I2749" s="7"/>
      <c r="J2749" s="7"/>
      <c r="K2749" s="7"/>
      <c r="L2749" s="122"/>
      <c r="M2749" s="7"/>
      <c r="N2749" s="17"/>
      <c r="O2749" s="120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ht="15.6" customHeight="1">
      <c r="A2750" s="17"/>
      <c r="B2750" s="7"/>
      <c r="C2750" s="7"/>
      <c r="D2750" s="17"/>
      <c r="E2750" s="109"/>
      <c r="F2750" s="7"/>
      <c r="G2750" s="7"/>
      <c r="H2750" s="7"/>
      <c r="I2750" s="7"/>
      <c r="J2750" s="7"/>
      <c r="K2750" s="7"/>
      <c r="L2750" s="122"/>
      <c r="M2750" s="7"/>
      <c r="N2750" s="17"/>
      <c r="O2750" s="120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ht="15.6" customHeight="1">
      <c r="A2751" s="17"/>
      <c r="B2751" s="7"/>
      <c r="C2751" s="7"/>
      <c r="D2751" s="17"/>
      <c r="E2751" s="109"/>
      <c r="F2751" s="7"/>
      <c r="G2751" s="7"/>
      <c r="H2751" s="7"/>
      <c r="I2751" s="7"/>
      <c r="J2751" s="7"/>
      <c r="K2751" s="7"/>
      <c r="L2751" s="122"/>
      <c r="M2751" s="7"/>
      <c r="N2751" s="17"/>
      <c r="O2751" s="120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ht="15.6" customHeight="1">
      <c r="A2752" s="17"/>
      <c r="B2752" s="7"/>
      <c r="C2752" s="7"/>
      <c r="D2752" s="17"/>
      <c r="E2752" s="109"/>
      <c r="F2752" s="7"/>
      <c r="G2752" s="7"/>
      <c r="H2752" s="7"/>
      <c r="I2752" s="7"/>
      <c r="J2752" s="7"/>
      <c r="K2752" s="7"/>
      <c r="L2752" s="122"/>
      <c r="M2752" s="7"/>
      <c r="N2752" s="17"/>
      <c r="O2752" s="120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ht="15.6" customHeight="1">
      <c r="A2753" s="17"/>
      <c r="B2753" s="7"/>
      <c r="C2753" s="7"/>
      <c r="D2753" s="17"/>
      <c r="E2753" s="109"/>
      <c r="F2753" s="7"/>
      <c r="G2753" s="7"/>
      <c r="H2753" s="7"/>
      <c r="I2753" s="7"/>
      <c r="J2753" s="7"/>
      <c r="K2753" s="7"/>
      <c r="L2753" s="122"/>
      <c r="M2753" s="7"/>
      <c r="N2753" s="17"/>
      <c r="O2753" s="120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 ht="15.6" customHeight="1">
      <c r="A2754" s="17"/>
      <c r="B2754" s="7"/>
      <c r="C2754" s="7"/>
      <c r="D2754" s="17"/>
      <c r="E2754" s="109"/>
      <c r="F2754" s="7"/>
      <c r="G2754" s="7"/>
      <c r="H2754" s="7"/>
      <c r="I2754" s="7"/>
      <c r="J2754" s="7"/>
      <c r="K2754" s="7"/>
      <c r="L2754" s="122"/>
      <c r="M2754" s="7"/>
      <c r="N2754" s="17"/>
      <c r="O2754" s="120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ht="15.6" customHeight="1">
      <c r="A2755" s="17"/>
      <c r="B2755" s="7"/>
      <c r="C2755" s="7"/>
      <c r="D2755" s="17"/>
      <c r="E2755" s="109"/>
      <c r="F2755" s="7"/>
      <c r="G2755" s="7"/>
      <c r="H2755" s="7"/>
      <c r="I2755" s="7"/>
      <c r="J2755" s="7"/>
      <c r="K2755" s="7"/>
      <c r="L2755" s="122"/>
      <c r="M2755" s="7"/>
      <c r="N2755" s="17"/>
      <c r="O2755" s="120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 ht="15.6" customHeight="1">
      <c r="A2756" s="17"/>
      <c r="B2756" s="7"/>
      <c r="C2756" s="7"/>
      <c r="D2756" s="17"/>
      <c r="E2756" s="109"/>
      <c r="F2756" s="7"/>
      <c r="G2756" s="7"/>
      <c r="H2756" s="7"/>
      <c r="I2756" s="7"/>
      <c r="J2756" s="7"/>
      <c r="K2756" s="7"/>
      <c r="L2756" s="122"/>
      <c r="M2756" s="7"/>
      <c r="N2756" s="17"/>
      <c r="O2756" s="120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 ht="15.6" customHeight="1">
      <c r="A2757" s="17"/>
      <c r="B2757" s="7"/>
      <c r="C2757" s="7"/>
      <c r="D2757" s="17"/>
      <c r="E2757" s="109"/>
      <c r="F2757" s="7"/>
      <c r="G2757" s="7"/>
      <c r="H2757" s="7"/>
      <c r="I2757" s="7"/>
      <c r="J2757" s="7"/>
      <c r="K2757" s="7"/>
      <c r="L2757" s="122"/>
      <c r="M2757" s="7"/>
      <c r="N2757" s="17"/>
      <c r="O2757" s="120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 ht="15.6" customHeight="1">
      <c r="A2758" s="17"/>
      <c r="B2758" s="7"/>
      <c r="C2758" s="7"/>
      <c r="D2758" s="17"/>
      <c r="E2758" s="109"/>
      <c r="F2758" s="7"/>
      <c r="G2758" s="7"/>
      <c r="H2758" s="7"/>
      <c r="I2758" s="7"/>
      <c r="J2758" s="7"/>
      <c r="K2758" s="7"/>
      <c r="L2758" s="122"/>
      <c r="M2758" s="7"/>
      <c r="N2758" s="17"/>
      <c r="O2758" s="120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ht="15.6" customHeight="1">
      <c r="A2759" s="17"/>
      <c r="B2759" s="7"/>
      <c r="C2759" s="7"/>
      <c r="D2759" s="17"/>
      <c r="E2759" s="109"/>
      <c r="F2759" s="7"/>
      <c r="G2759" s="7"/>
      <c r="H2759" s="7"/>
      <c r="I2759" s="7"/>
      <c r="J2759" s="7"/>
      <c r="K2759" s="7"/>
      <c r="L2759" s="122"/>
      <c r="M2759" s="7"/>
      <c r="N2759" s="17"/>
      <c r="O2759" s="120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ht="15.6" customHeight="1">
      <c r="A2760" s="17"/>
      <c r="B2760" s="7"/>
      <c r="C2760" s="7"/>
      <c r="D2760" s="17"/>
      <c r="E2760" s="109"/>
      <c r="F2760" s="7"/>
      <c r="G2760" s="7"/>
      <c r="H2760" s="7"/>
      <c r="I2760" s="7"/>
      <c r="J2760" s="7"/>
      <c r="K2760" s="7"/>
      <c r="L2760" s="122"/>
      <c r="M2760" s="7"/>
      <c r="N2760" s="17"/>
      <c r="O2760" s="120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 ht="15.6" customHeight="1">
      <c r="A2761" s="17"/>
      <c r="B2761" s="7"/>
      <c r="C2761" s="7"/>
      <c r="D2761" s="17"/>
      <c r="E2761" s="109"/>
      <c r="F2761" s="7"/>
      <c r="G2761" s="7"/>
      <c r="H2761" s="7"/>
      <c r="I2761" s="7"/>
      <c r="J2761" s="7"/>
      <c r="K2761" s="7"/>
      <c r="L2761" s="122"/>
      <c r="M2761" s="7"/>
      <c r="N2761" s="17"/>
      <c r="O2761" s="120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ht="15.6" customHeight="1">
      <c r="A2762" s="17"/>
      <c r="B2762" s="7"/>
      <c r="C2762" s="7"/>
      <c r="D2762" s="17"/>
      <c r="E2762" s="109"/>
      <c r="F2762" s="7"/>
      <c r="G2762" s="7"/>
      <c r="H2762" s="7"/>
      <c r="I2762" s="7"/>
      <c r="J2762" s="7"/>
      <c r="K2762" s="7"/>
      <c r="L2762" s="122"/>
      <c r="M2762" s="7"/>
      <c r="N2762" s="17"/>
      <c r="O2762" s="120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ht="15.6" customHeight="1">
      <c r="A2763" s="17"/>
      <c r="B2763" s="7"/>
      <c r="C2763" s="7"/>
      <c r="D2763" s="17"/>
      <c r="E2763" s="109"/>
      <c r="F2763" s="7"/>
      <c r="G2763" s="7"/>
      <c r="H2763" s="7"/>
      <c r="I2763" s="7"/>
      <c r="J2763" s="7"/>
      <c r="K2763" s="7"/>
      <c r="L2763" s="122"/>
      <c r="M2763" s="7"/>
      <c r="N2763" s="17"/>
      <c r="O2763" s="120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 ht="15.6" customHeight="1">
      <c r="A2764" s="17"/>
      <c r="B2764" s="7"/>
      <c r="C2764" s="7"/>
      <c r="D2764" s="17"/>
      <c r="E2764" s="109"/>
      <c r="F2764" s="7"/>
      <c r="G2764" s="7"/>
      <c r="H2764" s="7"/>
      <c r="I2764" s="7"/>
      <c r="J2764" s="7"/>
      <c r="K2764" s="7"/>
      <c r="L2764" s="122"/>
      <c r="M2764" s="7"/>
      <c r="N2764" s="17"/>
      <c r="O2764" s="120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 ht="15.6" customHeight="1">
      <c r="A2765" s="17"/>
      <c r="B2765" s="7"/>
      <c r="C2765" s="7"/>
      <c r="D2765" s="17"/>
      <c r="E2765" s="109"/>
      <c r="F2765" s="7"/>
      <c r="G2765" s="7"/>
      <c r="H2765" s="7"/>
      <c r="I2765" s="7"/>
      <c r="J2765" s="7"/>
      <c r="K2765" s="7"/>
      <c r="L2765" s="122"/>
      <c r="M2765" s="7"/>
      <c r="N2765" s="17"/>
      <c r="O2765" s="120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ht="15.6" customHeight="1">
      <c r="A2766" s="17"/>
      <c r="B2766" s="7"/>
      <c r="C2766" s="7"/>
      <c r="D2766" s="17"/>
      <c r="E2766" s="109"/>
      <c r="F2766" s="7"/>
      <c r="G2766" s="7"/>
      <c r="H2766" s="7"/>
      <c r="I2766" s="7"/>
      <c r="J2766" s="7"/>
      <c r="K2766" s="7"/>
      <c r="L2766" s="122"/>
      <c r="M2766" s="7"/>
      <c r="N2766" s="17"/>
      <c r="O2766" s="120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ht="15.6" customHeight="1">
      <c r="A2767" s="17"/>
      <c r="B2767" s="7"/>
      <c r="C2767" s="7"/>
      <c r="D2767" s="17"/>
      <c r="E2767" s="109"/>
      <c r="F2767" s="7"/>
      <c r="G2767" s="7"/>
      <c r="H2767" s="7"/>
      <c r="I2767" s="7"/>
      <c r="J2767" s="7"/>
      <c r="K2767" s="7"/>
      <c r="L2767" s="122"/>
      <c r="M2767" s="7"/>
      <c r="N2767" s="17"/>
      <c r="O2767" s="120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 ht="15.6" customHeight="1">
      <c r="A2768" s="17"/>
      <c r="B2768" s="7"/>
      <c r="C2768" s="7"/>
      <c r="D2768" s="17"/>
      <c r="E2768" s="109"/>
      <c r="F2768" s="7"/>
      <c r="G2768" s="7"/>
      <c r="H2768" s="7"/>
      <c r="I2768" s="7"/>
      <c r="J2768" s="7"/>
      <c r="K2768" s="7"/>
      <c r="L2768" s="122"/>
      <c r="M2768" s="7"/>
      <c r="N2768" s="17"/>
      <c r="O2768" s="120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 ht="15.6" customHeight="1">
      <c r="A2769" s="17"/>
      <c r="B2769" s="7"/>
      <c r="C2769" s="7"/>
      <c r="D2769" s="17"/>
      <c r="E2769" s="109"/>
      <c r="F2769" s="7"/>
      <c r="G2769" s="7"/>
      <c r="H2769" s="7"/>
      <c r="I2769" s="7"/>
      <c r="J2769" s="7"/>
      <c r="K2769" s="7"/>
      <c r="L2769" s="122"/>
      <c r="M2769" s="7"/>
      <c r="N2769" s="17"/>
      <c r="O2769" s="120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 ht="15.6" customHeight="1">
      <c r="A2770" s="17"/>
      <c r="B2770" s="7"/>
      <c r="C2770" s="7"/>
      <c r="D2770" s="17"/>
      <c r="E2770" s="109"/>
      <c r="F2770" s="7"/>
      <c r="G2770" s="7"/>
      <c r="H2770" s="7"/>
      <c r="I2770" s="7"/>
      <c r="J2770" s="7"/>
      <c r="K2770" s="7"/>
      <c r="L2770" s="122"/>
      <c r="M2770" s="7"/>
      <c r="N2770" s="17"/>
      <c r="O2770" s="120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 ht="15.6" customHeight="1">
      <c r="A2771" s="17"/>
      <c r="B2771" s="7"/>
      <c r="C2771" s="7"/>
      <c r="D2771" s="17"/>
      <c r="E2771" s="109"/>
      <c r="F2771" s="7"/>
      <c r="G2771" s="7"/>
      <c r="H2771" s="7"/>
      <c r="I2771" s="7"/>
      <c r="J2771" s="7"/>
      <c r="K2771" s="7"/>
      <c r="L2771" s="122"/>
      <c r="M2771" s="7"/>
      <c r="N2771" s="17"/>
      <c r="O2771" s="120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 ht="15.6" customHeight="1">
      <c r="A2772" s="17"/>
      <c r="B2772" s="7"/>
      <c r="C2772" s="7"/>
      <c r="D2772" s="17"/>
      <c r="E2772" s="109"/>
      <c r="F2772" s="7"/>
      <c r="G2772" s="7"/>
      <c r="H2772" s="7"/>
      <c r="I2772" s="7"/>
      <c r="J2772" s="7"/>
      <c r="K2772" s="7"/>
      <c r="L2772" s="122"/>
      <c r="M2772" s="7"/>
      <c r="N2772" s="17"/>
      <c r="O2772" s="120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 ht="15.6" customHeight="1">
      <c r="A2773" s="17"/>
      <c r="B2773" s="7"/>
      <c r="C2773" s="7"/>
      <c r="D2773" s="17"/>
      <c r="E2773" s="109"/>
      <c r="F2773" s="7"/>
      <c r="G2773" s="7"/>
      <c r="H2773" s="7"/>
      <c r="I2773" s="7"/>
      <c r="J2773" s="7"/>
      <c r="K2773" s="7"/>
      <c r="L2773" s="122"/>
      <c r="M2773" s="7"/>
      <c r="N2773" s="17"/>
      <c r="O2773" s="120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 ht="15.6" customHeight="1">
      <c r="A2774" s="17"/>
      <c r="B2774" s="7"/>
      <c r="C2774" s="7"/>
      <c r="D2774" s="17"/>
      <c r="E2774" s="109"/>
      <c r="F2774" s="7"/>
      <c r="G2774" s="7"/>
      <c r="H2774" s="7"/>
      <c r="I2774" s="7"/>
      <c r="J2774" s="7"/>
      <c r="K2774" s="7"/>
      <c r="L2774" s="122"/>
      <c r="M2774" s="7"/>
      <c r="N2774" s="17"/>
      <c r="O2774" s="120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 ht="15.6" customHeight="1">
      <c r="A2775" s="17"/>
      <c r="B2775" s="7"/>
      <c r="C2775" s="7"/>
      <c r="D2775" s="17"/>
      <c r="E2775" s="109"/>
      <c r="F2775" s="7"/>
      <c r="G2775" s="7"/>
      <c r="H2775" s="7"/>
      <c r="I2775" s="7"/>
      <c r="J2775" s="7"/>
      <c r="K2775" s="7"/>
      <c r="L2775" s="122"/>
      <c r="M2775" s="7"/>
      <c r="N2775" s="17"/>
      <c r="O2775" s="120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 ht="15.6" customHeight="1">
      <c r="A2776" s="17"/>
      <c r="B2776" s="7"/>
      <c r="C2776" s="7"/>
      <c r="D2776" s="17"/>
      <c r="E2776" s="109"/>
      <c r="F2776" s="7"/>
      <c r="G2776" s="7"/>
      <c r="H2776" s="7"/>
      <c r="I2776" s="7"/>
      <c r="J2776" s="7"/>
      <c r="K2776" s="7"/>
      <c r="L2776" s="122"/>
      <c r="M2776" s="7"/>
      <c r="N2776" s="17"/>
      <c r="O2776" s="120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 ht="15.6" customHeight="1">
      <c r="A2777" s="17"/>
      <c r="B2777" s="7"/>
      <c r="C2777" s="7"/>
      <c r="D2777" s="17"/>
      <c r="E2777" s="109"/>
      <c r="F2777" s="7"/>
      <c r="G2777" s="7"/>
      <c r="H2777" s="7"/>
      <c r="I2777" s="7"/>
      <c r="J2777" s="7"/>
      <c r="K2777" s="7"/>
      <c r="L2777" s="122"/>
      <c r="M2777" s="7"/>
      <c r="N2777" s="17"/>
      <c r="O2777" s="120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 ht="15.6" customHeight="1">
      <c r="A2778" s="17"/>
      <c r="B2778" s="7"/>
      <c r="C2778" s="7"/>
      <c r="D2778" s="17"/>
      <c r="E2778" s="109"/>
      <c r="F2778" s="7"/>
      <c r="G2778" s="7"/>
      <c r="H2778" s="7"/>
      <c r="I2778" s="7"/>
      <c r="J2778" s="7"/>
      <c r="K2778" s="7"/>
      <c r="L2778" s="122"/>
      <c r="M2778" s="7"/>
      <c r="N2778" s="17"/>
      <c r="O2778" s="120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 ht="15.6" customHeight="1">
      <c r="A2779" s="17"/>
      <c r="B2779" s="7"/>
      <c r="C2779" s="7"/>
      <c r="D2779" s="17"/>
      <c r="E2779" s="109"/>
      <c r="F2779" s="7"/>
      <c r="G2779" s="7"/>
      <c r="H2779" s="7"/>
      <c r="I2779" s="7"/>
      <c r="J2779" s="7"/>
      <c r="K2779" s="7"/>
      <c r="L2779" s="122"/>
      <c r="M2779" s="7"/>
      <c r="N2779" s="17"/>
      <c r="O2779" s="120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 ht="15.6" customHeight="1">
      <c r="A2780" s="17"/>
      <c r="B2780" s="7"/>
      <c r="C2780" s="7"/>
      <c r="D2780" s="17"/>
      <c r="E2780" s="109"/>
      <c r="F2780" s="7"/>
      <c r="G2780" s="7"/>
      <c r="H2780" s="7"/>
      <c r="I2780" s="7"/>
      <c r="J2780" s="7"/>
      <c r="K2780" s="7"/>
      <c r="L2780" s="122"/>
      <c r="M2780" s="7"/>
      <c r="N2780" s="17"/>
      <c r="O2780" s="120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 ht="15.6" customHeight="1">
      <c r="A2781" s="17"/>
      <c r="B2781" s="7"/>
      <c r="C2781" s="7"/>
      <c r="D2781" s="17"/>
      <c r="E2781" s="109"/>
      <c r="F2781" s="7"/>
      <c r="G2781" s="7"/>
      <c r="H2781" s="7"/>
      <c r="I2781" s="7"/>
      <c r="J2781" s="7"/>
      <c r="K2781" s="7"/>
      <c r="L2781" s="122"/>
      <c r="M2781" s="7"/>
      <c r="N2781" s="17"/>
      <c r="O2781" s="120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 ht="15.6" customHeight="1">
      <c r="A2782" s="17"/>
      <c r="B2782" s="7"/>
      <c r="C2782" s="7"/>
      <c r="D2782" s="17"/>
      <c r="E2782" s="109"/>
      <c r="F2782" s="7"/>
      <c r="G2782" s="7"/>
      <c r="H2782" s="7"/>
      <c r="I2782" s="7"/>
      <c r="J2782" s="7"/>
      <c r="K2782" s="7"/>
      <c r="L2782" s="122"/>
      <c r="M2782" s="7"/>
      <c r="N2782" s="17"/>
      <c r="O2782" s="120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 ht="15.6" customHeight="1">
      <c r="A2783" s="17"/>
      <c r="B2783" s="7"/>
      <c r="C2783" s="7"/>
      <c r="D2783" s="17"/>
      <c r="E2783" s="109"/>
      <c r="F2783" s="7"/>
      <c r="G2783" s="7"/>
      <c r="H2783" s="7"/>
      <c r="I2783" s="7"/>
      <c r="J2783" s="7"/>
      <c r="K2783" s="7"/>
      <c r="L2783" s="122"/>
      <c r="M2783" s="7"/>
      <c r="N2783" s="17"/>
      <c r="O2783" s="120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 ht="15.6" customHeight="1">
      <c r="A2784" s="17"/>
      <c r="B2784" s="7"/>
      <c r="C2784" s="7"/>
      <c r="D2784" s="17"/>
      <c r="E2784" s="109"/>
      <c r="F2784" s="7"/>
      <c r="G2784" s="7"/>
      <c r="H2784" s="7"/>
      <c r="I2784" s="7"/>
      <c r="J2784" s="7"/>
      <c r="K2784" s="7"/>
      <c r="L2784" s="122"/>
      <c r="M2784" s="7"/>
      <c r="N2784" s="17"/>
      <c r="O2784" s="120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 ht="15.6" customHeight="1">
      <c r="A2785" s="17"/>
      <c r="B2785" s="7"/>
      <c r="C2785" s="7"/>
      <c r="D2785" s="17"/>
      <c r="E2785" s="109"/>
      <c r="F2785" s="7"/>
      <c r="G2785" s="7"/>
      <c r="H2785" s="7"/>
      <c r="I2785" s="7"/>
      <c r="J2785" s="7"/>
      <c r="K2785" s="7"/>
      <c r="L2785" s="122"/>
      <c r="M2785" s="7"/>
      <c r="N2785" s="17"/>
      <c r="O2785" s="120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 ht="15.6" customHeight="1">
      <c r="A2786" s="17"/>
      <c r="B2786" s="7"/>
      <c r="C2786" s="7"/>
      <c r="D2786" s="17"/>
      <c r="E2786" s="109"/>
      <c r="F2786" s="7"/>
      <c r="G2786" s="7"/>
      <c r="H2786" s="7"/>
      <c r="I2786" s="7"/>
      <c r="J2786" s="7"/>
      <c r="K2786" s="7"/>
      <c r="L2786" s="122"/>
      <c r="M2786" s="7"/>
      <c r="N2786" s="17"/>
      <c r="O2786" s="120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 ht="15.6" customHeight="1">
      <c r="A2787" s="17"/>
      <c r="B2787" s="7"/>
      <c r="C2787" s="7"/>
      <c r="D2787" s="17"/>
      <c r="E2787" s="109"/>
      <c r="F2787" s="7"/>
      <c r="G2787" s="7"/>
      <c r="H2787" s="7"/>
      <c r="I2787" s="7"/>
      <c r="J2787" s="7"/>
      <c r="K2787" s="7"/>
      <c r="L2787" s="122"/>
      <c r="M2787" s="7"/>
      <c r="N2787" s="17"/>
      <c r="O2787" s="120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 ht="15.6" customHeight="1">
      <c r="A2788" s="17"/>
      <c r="B2788" s="7"/>
      <c r="C2788" s="7"/>
      <c r="D2788" s="17"/>
      <c r="E2788" s="109"/>
      <c r="F2788" s="7"/>
      <c r="G2788" s="7"/>
      <c r="H2788" s="7"/>
      <c r="I2788" s="7"/>
      <c r="J2788" s="7"/>
      <c r="K2788" s="7"/>
      <c r="L2788" s="122"/>
      <c r="M2788" s="7"/>
      <c r="N2788" s="17"/>
      <c r="O2788" s="120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 ht="15.6" customHeight="1">
      <c r="A2789" s="17"/>
      <c r="B2789" s="7"/>
      <c r="C2789" s="7"/>
      <c r="D2789" s="17"/>
      <c r="E2789" s="109"/>
      <c r="F2789" s="7"/>
      <c r="G2789" s="7"/>
      <c r="H2789" s="7"/>
      <c r="I2789" s="7"/>
      <c r="J2789" s="7"/>
      <c r="K2789" s="7"/>
      <c r="L2789" s="122"/>
      <c r="M2789" s="7"/>
      <c r="N2789" s="17"/>
      <c r="O2789" s="120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 ht="15.6" customHeight="1">
      <c r="A2790" s="17"/>
      <c r="B2790" s="7"/>
      <c r="C2790" s="7"/>
      <c r="D2790" s="17"/>
      <c r="E2790" s="109"/>
      <c r="F2790" s="7"/>
      <c r="G2790" s="7"/>
      <c r="H2790" s="7"/>
      <c r="I2790" s="7"/>
      <c r="J2790" s="7"/>
      <c r="K2790" s="7"/>
      <c r="L2790" s="122"/>
      <c r="M2790" s="7"/>
      <c r="N2790" s="17"/>
      <c r="O2790" s="120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 ht="15.6" customHeight="1">
      <c r="A2791" s="17"/>
      <c r="B2791" s="7"/>
      <c r="C2791" s="7"/>
      <c r="D2791" s="17"/>
      <c r="E2791" s="109"/>
      <c r="F2791" s="7"/>
      <c r="G2791" s="7"/>
      <c r="H2791" s="7"/>
      <c r="I2791" s="7"/>
      <c r="J2791" s="7"/>
      <c r="K2791" s="7"/>
      <c r="L2791" s="122"/>
      <c r="M2791" s="7"/>
      <c r="N2791" s="17"/>
      <c r="O2791" s="120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 ht="15.6" customHeight="1">
      <c r="A2792" s="17"/>
      <c r="B2792" s="7"/>
      <c r="C2792" s="7"/>
      <c r="D2792" s="17"/>
      <c r="E2792" s="109"/>
      <c r="F2792" s="7"/>
      <c r="G2792" s="7"/>
      <c r="H2792" s="7"/>
      <c r="I2792" s="7"/>
      <c r="J2792" s="7"/>
      <c r="K2792" s="7"/>
      <c r="L2792" s="122"/>
      <c r="M2792" s="7"/>
      <c r="N2792" s="17"/>
      <c r="O2792" s="120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 ht="15.6" customHeight="1">
      <c r="A2793" s="17"/>
      <c r="B2793" s="7"/>
      <c r="C2793" s="7"/>
      <c r="D2793" s="17"/>
      <c r="E2793" s="109"/>
      <c r="F2793" s="7"/>
      <c r="G2793" s="7"/>
      <c r="H2793" s="7"/>
      <c r="I2793" s="7"/>
      <c r="J2793" s="7"/>
      <c r="K2793" s="7"/>
      <c r="L2793" s="122"/>
      <c r="M2793" s="7"/>
      <c r="N2793" s="17"/>
      <c r="O2793" s="120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 ht="15.6" customHeight="1">
      <c r="A2794" s="17"/>
      <c r="B2794" s="7"/>
      <c r="C2794" s="7"/>
      <c r="D2794" s="17"/>
      <c r="E2794" s="109"/>
      <c r="F2794" s="7"/>
      <c r="G2794" s="7"/>
      <c r="H2794" s="7"/>
      <c r="I2794" s="7"/>
      <c r="J2794" s="7"/>
      <c r="K2794" s="7"/>
      <c r="L2794" s="122"/>
      <c r="M2794" s="7"/>
      <c r="N2794" s="17"/>
      <c r="O2794" s="120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 ht="15.6" customHeight="1">
      <c r="A2795" s="17"/>
      <c r="B2795" s="7"/>
      <c r="C2795" s="7"/>
      <c r="D2795" s="17"/>
      <c r="E2795" s="109"/>
      <c r="F2795" s="7"/>
      <c r="G2795" s="7"/>
      <c r="H2795" s="7"/>
      <c r="I2795" s="7"/>
      <c r="J2795" s="7"/>
      <c r="K2795" s="7"/>
      <c r="L2795" s="122"/>
      <c r="M2795" s="7"/>
      <c r="N2795" s="17"/>
      <c r="O2795" s="120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 ht="15.6" customHeight="1">
      <c r="A2796" s="17"/>
      <c r="B2796" s="7"/>
      <c r="C2796" s="7"/>
      <c r="D2796" s="17"/>
      <c r="E2796" s="109"/>
      <c r="F2796" s="7"/>
      <c r="G2796" s="7"/>
      <c r="H2796" s="7"/>
      <c r="I2796" s="7"/>
      <c r="J2796" s="7"/>
      <c r="K2796" s="7"/>
      <c r="L2796" s="122"/>
      <c r="M2796" s="7"/>
      <c r="N2796" s="17"/>
      <c r="O2796" s="120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 ht="15.6" customHeight="1">
      <c r="A2797" s="17"/>
      <c r="B2797" s="7"/>
      <c r="C2797" s="7"/>
      <c r="D2797" s="17"/>
      <c r="E2797" s="109"/>
      <c r="F2797" s="7"/>
      <c r="G2797" s="7"/>
      <c r="H2797" s="7"/>
      <c r="I2797" s="7"/>
      <c r="J2797" s="7"/>
      <c r="K2797" s="7"/>
      <c r="L2797" s="122"/>
      <c r="M2797" s="7"/>
      <c r="N2797" s="17"/>
      <c r="O2797" s="120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 ht="15.6" customHeight="1">
      <c r="A2798" s="17"/>
      <c r="B2798" s="7"/>
      <c r="C2798" s="7"/>
      <c r="D2798" s="17"/>
      <c r="E2798" s="109"/>
      <c r="F2798" s="7"/>
      <c r="G2798" s="7"/>
      <c r="H2798" s="7"/>
      <c r="I2798" s="7"/>
      <c r="J2798" s="7"/>
      <c r="K2798" s="7"/>
      <c r="L2798" s="122"/>
      <c r="M2798" s="7"/>
      <c r="N2798" s="17"/>
      <c r="O2798" s="120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 ht="15.6" customHeight="1">
      <c r="A2799" s="17"/>
      <c r="B2799" s="7"/>
      <c r="C2799" s="7"/>
      <c r="D2799" s="17"/>
      <c r="E2799" s="109"/>
      <c r="F2799" s="7"/>
      <c r="G2799" s="7"/>
      <c r="H2799" s="7"/>
      <c r="I2799" s="7"/>
      <c r="J2799" s="7"/>
      <c r="K2799" s="7"/>
      <c r="L2799" s="122"/>
      <c r="M2799" s="7"/>
      <c r="N2799" s="17"/>
      <c r="O2799" s="120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ht="15.6" customHeight="1">
      <c r="A2800" s="17"/>
      <c r="B2800" s="7"/>
      <c r="C2800" s="7"/>
      <c r="D2800" s="17"/>
      <c r="E2800" s="109"/>
      <c r="F2800" s="7"/>
      <c r="G2800" s="7"/>
      <c r="H2800" s="7"/>
      <c r="I2800" s="7"/>
      <c r="J2800" s="7"/>
      <c r="K2800" s="7"/>
      <c r="L2800" s="122"/>
      <c r="M2800" s="7"/>
      <c r="N2800" s="17"/>
      <c r="O2800" s="120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ht="15.6" customHeight="1">
      <c r="A2801" s="17"/>
      <c r="B2801" s="7"/>
      <c r="C2801" s="7"/>
      <c r="D2801" s="17"/>
      <c r="E2801" s="109"/>
      <c r="F2801" s="7"/>
      <c r="G2801" s="7"/>
      <c r="H2801" s="7"/>
      <c r="I2801" s="7"/>
      <c r="J2801" s="7"/>
      <c r="K2801" s="7"/>
      <c r="L2801" s="122"/>
      <c r="M2801" s="7"/>
      <c r="N2801" s="17"/>
      <c r="O2801" s="120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ht="15.6" customHeight="1">
      <c r="A2802" s="17"/>
      <c r="B2802" s="7"/>
      <c r="C2802" s="7"/>
      <c r="D2802" s="17"/>
      <c r="E2802" s="109"/>
      <c r="F2802" s="7"/>
      <c r="G2802" s="7"/>
      <c r="H2802" s="7"/>
      <c r="I2802" s="7"/>
      <c r="J2802" s="7"/>
      <c r="K2802" s="7"/>
      <c r="L2802" s="122"/>
      <c r="M2802" s="7"/>
      <c r="N2802" s="17"/>
      <c r="O2802" s="120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ht="15.6" customHeight="1">
      <c r="A2803" s="17"/>
      <c r="B2803" s="7"/>
      <c r="C2803" s="7"/>
      <c r="D2803" s="17"/>
      <c r="E2803" s="109"/>
      <c r="F2803" s="7"/>
      <c r="G2803" s="7"/>
      <c r="H2803" s="7"/>
      <c r="I2803" s="7"/>
      <c r="J2803" s="7"/>
      <c r="K2803" s="7"/>
      <c r="L2803" s="122"/>
      <c r="M2803" s="7"/>
      <c r="N2803" s="17"/>
      <c r="O2803" s="120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ht="15.6" customHeight="1">
      <c r="A2804" s="17"/>
      <c r="B2804" s="7"/>
      <c r="C2804" s="7"/>
      <c r="D2804" s="17"/>
      <c r="E2804" s="109"/>
      <c r="F2804" s="7"/>
      <c r="G2804" s="7"/>
      <c r="H2804" s="7"/>
      <c r="I2804" s="7"/>
      <c r="J2804" s="7"/>
      <c r="K2804" s="7"/>
      <c r="L2804" s="122"/>
      <c r="M2804" s="7"/>
      <c r="N2804" s="17"/>
      <c r="O2804" s="120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 ht="15.6" customHeight="1">
      <c r="A2805" s="17"/>
      <c r="B2805" s="7"/>
      <c r="C2805" s="7"/>
      <c r="D2805" s="17"/>
      <c r="E2805" s="109"/>
      <c r="F2805" s="7"/>
      <c r="G2805" s="7"/>
      <c r="H2805" s="7"/>
      <c r="I2805" s="7"/>
      <c r="J2805" s="7"/>
      <c r="K2805" s="7"/>
      <c r="L2805" s="122"/>
      <c r="M2805" s="7"/>
      <c r="N2805" s="17"/>
      <c r="O2805" s="120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ht="15.6" customHeight="1">
      <c r="A2806" s="17"/>
      <c r="B2806" s="7"/>
      <c r="C2806" s="7"/>
      <c r="D2806" s="17"/>
      <c r="E2806" s="109"/>
      <c r="F2806" s="7"/>
      <c r="G2806" s="7"/>
      <c r="H2806" s="7"/>
      <c r="I2806" s="7"/>
      <c r="J2806" s="7"/>
      <c r="K2806" s="7"/>
      <c r="L2806" s="122"/>
      <c r="M2806" s="7"/>
      <c r="N2806" s="17"/>
      <c r="O2806" s="120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ht="15.6" customHeight="1">
      <c r="A2807" s="17"/>
      <c r="B2807" s="7"/>
      <c r="C2807" s="7"/>
      <c r="D2807" s="17"/>
      <c r="E2807" s="109"/>
      <c r="F2807" s="7"/>
      <c r="G2807" s="7"/>
      <c r="H2807" s="7"/>
      <c r="I2807" s="7"/>
      <c r="J2807" s="7"/>
      <c r="K2807" s="7"/>
      <c r="L2807" s="122"/>
      <c r="M2807" s="7"/>
      <c r="N2807" s="17"/>
      <c r="O2807" s="120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ht="15.6" customHeight="1">
      <c r="A2808" s="17"/>
      <c r="B2808" s="7"/>
      <c r="C2808" s="7"/>
      <c r="D2808" s="17"/>
      <c r="E2808" s="109"/>
      <c r="F2808" s="7"/>
      <c r="G2808" s="7"/>
      <c r="H2808" s="7"/>
      <c r="I2808" s="7"/>
      <c r="J2808" s="7"/>
      <c r="K2808" s="7"/>
      <c r="L2808" s="122"/>
      <c r="M2808" s="7"/>
      <c r="N2808" s="17"/>
      <c r="O2808" s="120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 ht="15.6" customHeight="1">
      <c r="A2809" s="17"/>
      <c r="B2809" s="7"/>
      <c r="C2809" s="7"/>
      <c r="D2809" s="17"/>
      <c r="E2809" s="109"/>
      <c r="F2809" s="7"/>
      <c r="G2809" s="7"/>
      <c r="H2809" s="7"/>
      <c r="I2809" s="7"/>
      <c r="J2809" s="7"/>
      <c r="K2809" s="7"/>
      <c r="L2809" s="122"/>
      <c r="M2809" s="7"/>
      <c r="N2809" s="17"/>
      <c r="O2809" s="120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ht="15.6" customHeight="1">
      <c r="A2810" s="17"/>
      <c r="B2810" s="7"/>
      <c r="C2810" s="7"/>
      <c r="D2810" s="17"/>
      <c r="E2810" s="109"/>
      <c r="F2810" s="7"/>
      <c r="G2810" s="7"/>
      <c r="H2810" s="7"/>
      <c r="I2810" s="7"/>
      <c r="J2810" s="7"/>
      <c r="K2810" s="7"/>
      <c r="L2810" s="122"/>
      <c r="M2810" s="7"/>
      <c r="N2810" s="17"/>
      <c r="O2810" s="120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ht="15.6" customHeight="1">
      <c r="A2811" s="17"/>
      <c r="B2811" s="7"/>
      <c r="C2811" s="7"/>
      <c r="D2811" s="17"/>
      <c r="E2811" s="109"/>
      <c r="F2811" s="7"/>
      <c r="G2811" s="7"/>
      <c r="H2811" s="7"/>
      <c r="I2811" s="7"/>
      <c r="J2811" s="7"/>
      <c r="K2811" s="7"/>
      <c r="L2811" s="122"/>
      <c r="M2811" s="7"/>
      <c r="N2811" s="17"/>
      <c r="O2811" s="120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ht="15.6" customHeight="1">
      <c r="A2812" s="17"/>
      <c r="B2812" s="7"/>
      <c r="C2812" s="7"/>
      <c r="D2812" s="17"/>
      <c r="E2812" s="109"/>
      <c r="F2812" s="7"/>
      <c r="G2812" s="7"/>
      <c r="H2812" s="7"/>
      <c r="I2812" s="7"/>
      <c r="J2812" s="7"/>
      <c r="K2812" s="7"/>
      <c r="L2812" s="122"/>
      <c r="M2812" s="7"/>
      <c r="N2812" s="17"/>
      <c r="O2812" s="120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ht="15.6" customHeight="1">
      <c r="A2813" s="17"/>
      <c r="B2813" s="7"/>
      <c r="C2813" s="7"/>
      <c r="D2813" s="17"/>
      <c r="E2813" s="109"/>
      <c r="F2813" s="7"/>
      <c r="G2813" s="7"/>
      <c r="H2813" s="7"/>
      <c r="I2813" s="7"/>
      <c r="J2813" s="7"/>
      <c r="K2813" s="7"/>
      <c r="L2813" s="122"/>
      <c r="M2813" s="7"/>
      <c r="N2813" s="17"/>
      <c r="O2813" s="120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ht="15.6" customHeight="1">
      <c r="A2814" s="17"/>
      <c r="B2814" s="7"/>
      <c r="C2814" s="7"/>
      <c r="D2814" s="17"/>
      <c r="E2814" s="109"/>
      <c r="F2814" s="7"/>
      <c r="G2814" s="7"/>
      <c r="H2814" s="7"/>
      <c r="I2814" s="7"/>
      <c r="J2814" s="7"/>
      <c r="K2814" s="7"/>
      <c r="L2814" s="122"/>
      <c r="M2814" s="7"/>
      <c r="N2814" s="17"/>
      <c r="O2814" s="120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ht="15.6" customHeight="1">
      <c r="A2815" s="17"/>
      <c r="B2815" s="7"/>
      <c r="C2815" s="7"/>
      <c r="D2815" s="17"/>
      <c r="E2815" s="109"/>
      <c r="F2815" s="7"/>
      <c r="G2815" s="7"/>
      <c r="H2815" s="7"/>
      <c r="I2815" s="7"/>
      <c r="J2815" s="7"/>
      <c r="K2815" s="7"/>
      <c r="L2815" s="122"/>
      <c r="M2815" s="7"/>
      <c r="N2815" s="17"/>
      <c r="O2815" s="120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ht="15.6" customHeight="1">
      <c r="A2816" s="17"/>
      <c r="B2816" s="7"/>
      <c r="C2816" s="7"/>
      <c r="D2816" s="17"/>
      <c r="E2816" s="109"/>
      <c r="F2816" s="7"/>
      <c r="G2816" s="7"/>
      <c r="H2816" s="7"/>
      <c r="I2816" s="7"/>
      <c r="J2816" s="7"/>
      <c r="K2816" s="7"/>
      <c r="L2816" s="122"/>
      <c r="M2816" s="7"/>
      <c r="N2816" s="17"/>
      <c r="O2816" s="120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ht="15.6" customHeight="1">
      <c r="A2817" s="17"/>
      <c r="B2817" s="7"/>
      <c r="C2817" s="7"/>
      <c r="D2817" s="17"/>
      <c r="E2817" s="109"/>
      <c r="F2817" s="7"/>
      <c r="G2817" s="7"/>
      <c r="H2817" s="7"/>
      <c r="I2817" s="7"/>
      <c r="J2817" s="7"/>
      <c r="K2817" s="7"/>
      <c r="L2817" s="122"/>
      <c r="M2817" s="7"/>
      <c r="N2817" s="17"/>
      <c r="O2817" s="120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 ht="15.6" customHeight="1">
      <c r="A2818" s="17"/>
      <c r="B2818" s="7"/>
      <c r="C2818" s="7"/>
      <c r="D2818" s="17"/>
      <c r="E2818" s="109"/>
      <c r="F2818" s="7"/>
      <c r="G2818" s="7"/>
      <c r="H2818" s="7"/>
      <c r="I2818" s="7"/>
      <c r="J2818" s="7"/>
      <c r="K2818" s="7"/>
      <c r="L2818" s="122"/>
      <c r="M2818" s="7"/>
      <c r="N2818" s="17"/>
      <c r="O2818" s="120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 ht="15.6" customHeight="1">
      <c r="A2819" s="17"/>
      <c r="B2819" s="7"/>
      <c r="C2819" s="7"/>
      <c r="D2819" s="17"/>
      <c r="E2819" s="109"/>
      <c r="F2819" s="7"/>
      <c r="G2819" s="7"/>
      <c r="H2819" s="7"/>
      <c r="I2819" s="7"/>
      <c r="J2819" s="7"/>
      <c r="K2819" s="7"/>
      <c r="L2819" s="122"/>
      <c r="M2819" s="7"/>
      <c r="N2819" s="17"/>
      <c r="O2819" s="120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ht="15.6" customHeight="1">
      <c r="A2820" s="17"/>
      <c r="B2820" s="7"/>
      <c r="C2820" s="7"/>
      <c r="D2820" s="17"/>
      <c r="E2820" s="109"/>
      <c r="F2820" s="7"/>
      <c r="G2820" s="7"/>
      <c r="H2820" s="7"/>
      <c r="I2820" s="7"/>
      <c r="J2820" s="7"/>
      <c r="K2820" s="7"/>
      <c r="L2820" s="122"/>
      <c r="M2820" s="7"/>
      <c r="N2820" s="17"/>
      <c r="O2820" s="120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ht="15.6" customHeight="1">
      <c r="A2821" s="17"/>
      <c r="B2821" s="7"/>
      <c r="C2821" s="7"/>
      <c r="D2821" s="17"/>
      <c r="E2821" s="109"/>
      <c r="F2821" s="7"/>
      <c r="G2821" s="7"/>
      <c r="H2821" s="7"/>
      <c r="I2821" s="7"/>
      <c r="J2821" s="7"/>
      <c r="K2821" s="7"/>
      <c r="L2821" s="122"/>
      <c r="M2821" s="7"/>
      <c r="N2821" s="17"/>
      <c r="O2821" s="120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ht="15.6" customHeight="1">
      <c r="A2822" s="17"/>
      <c r="B2822" s="7"/>
      <c r="C2822" s="7"/>
      <c r="D2822" s="17"/>
      <c r="E2822" s="109"/>
      <c r="F2822" s="7"/>
      <c r="G2822" s="7"/>
      <c r="H2822" s="7"/>
      <c r="I2822" s="7"/>
      <c r="J2822" s="7"/>
      <c r="K2822" s="7"/>
      <c r="L2822" s="122"/>
      <c r="M2822" s="7"/>
      <c r="N2822" s="17"/>
      <c r="O2822" s="120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 ht="15.6" customHeight="1">
      <c r="A2823" s="17"/>
      <c r="B2823" s="7"/>
      <c r="C2823" s="7"/>
      <c r="D2823" s="17"/>
      <c r="E2823" s="109"/>
      <c r="F2823" s="7"/>
      <c r="G2823" s="7"/>
      <c r="H2823" s="7"/>
      <c r="I2823" s="7"/>
      <c r="J2823" s="7"/>
      <c r="K2823" s="7"/>
      <c r="L2823" s="122"/>
      <c r="M2823" s="7"/>
      <c r="N2823" s="17"/>
      <c r="O2823" s="120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ht="15.6" customHeight="1">
      <c r="A2824" s="17"/>
      <c r="B2824" s="7"/>
      <c r="C2824" s="7"/>
      <c r="D2824" s="17"/>
      <c r="E2824" s="109"/>
      <c r="F2824" s="7"/>
      <c r="G2824" s="7"/>
      <c r="H2824" s="7"/>
      <c r="I2824" s="7"/>
      <c r="J2824" s="7"/>
      <c r="K2824" s="7"/>
      <c r="L2824" s="122"/>
      <c r="M2824" s="7"/>
      <c r="N2824" s="17"/>
      <c r="O2824" s="120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ht="15.6" customHeight="1">
      <c r="A2825" s="17"/>
      <c r="B2825" s="7"/>
      <c r="C2825" s="7"/>
      <c r="D2825" s="17"/>
      <c r="E2825" s="109"/>
      <c r="F2825" s="7"/>
      <c r="G2825" s="7"/>
      <c r="H2825" s="7"/>
      <c r="I2825" s="7"/>
      <c r="J2825" s="7"/>
      <c r="K2825" s="7"/>
      <c r="L2825" s="122"/>
      <c r="M2825" s="7"/>
      <c r="N2825" s="17"/>
      <c r="O2825" s="120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ht="15.6" customHeight="1">
      <c r="A2826" s="17"/>
      <c r="B2826" s="7"/>
      <c r="C2826" s="7"/>
      <c r="D2826" s="17"/>
      <c r="E2826" s="109"/>
      <c r="F2826" s="7"/>
      <c r="G2826" s="7"/>
      <c r="H2826" s="7"/>
      <c r="I2826" s="7"/>
      <c r="J2826" s="7"/>
      <c r="K2826" s="7"/>
      <c r="L2826" s="122"/>
      <c r="M2826" s="7"/>
      <c r="N2826" s="17"/>
      <c r="O2826" s="120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ht="15.6" customHeight="1">
      <c r="A2827" s="17"/>
      <c r="B2827" s="7"/>
      <c r="C2827" s="7"/>
      <c r="D2827" s="17"/>
      <c r="E2827" s="109"/>
      <c r="F2827" s="7"/>
      <c r="G2827" s="7"/>
      <c r="H2827" s="7"/>
      <c r="I2827" s="7"/>
      <c r="J2827" s="7"/>
      <c r="K2827" s="7"/>
      <c r="L2827" s="122"/>
      <c r="M2827" s="7"/>
      <c r="N2827" s="17"/>
      <c r="O2827" s="120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ht="15.6" customHeight="1">
      <c r="A2828" s="17"/>
      <c r="B2828" s="7"/>
      <c r="C2828" s="7"/>
      <c r="D2828" s="17"/>
      <c r="E2828" s="109"/>
      <c r="F2828" s="7"/>
      <c r="G2828" s="7"/>
      <c r="H2828" s="7"/>
      <c r="I2828" s="7"/>
      <c r="J2828" s="7"/>
      <c r="K2828" s="7"/>
      <c r="L2828" s="122"/>
      <c r="M2828" s="7"/>
      <c r="N2828" s="17"/>
      <c r="O2828" s="120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 ht="15.6" customHeight="1">
      <c r="A2829" s="17"/>
      <c r="B2829" s="7"/>
      <c r="C2829" s="7"/>
      <c r="D2829" s="17"/>
      <c r="E2829" s="109"/>
      <c r="F2829" s="7"/>
      <c r="G2829" s="7"/>
      <c r="H2829" s="7"/>
      <c r="I2829" s="7"/>
      <c r="J2829" s="7"/>
      <c r="K2829" s="7"/>
      <c r="L2829" s="122"/>
      <c r="M2829" s="7"/>
      <c r="N2829" s="17"/>
      <c r="O2829" s="120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 ht="15.6" customHeight="1">
      <c r="A2830" s="17"/>
      <c r="B2830" s="7"/>
      <c r="C2830" s="7"/>
      <c r="D2830" s="17"/>
      <c r="E2830" s="109"/>
      <c r="F2830" s="7"/>
      <c r="G2830" s="7"/>
      <c r="H2830" s="7"/>
      <c r="I2830" s="7"/>
      <c r="J2830" s="7"/>
      <c r="K2830" s="7"/>
      <c r="L2830" s="122"/>
      <c r="M2830" s="7"/>
      <c r="N2830" s="17"/>
      <c r="O2830" s="120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 ht="15.6" customHeight="1">
      <c r="A2831" s="17"/>
      <c r="B2831" s="7"/>
      <c r="C2831" s="7"/>
      <c r="D2831" s="17"/>
      <c r="E2831" s="109"/>
      <c r="F2831" s="7"/>
      <c r="G2831" s="7"/>
      <c r="H2831" s="7"/>
      <c r="I2831" s="7"/>
      <c r="J2831" s="7"/>
      <c r="K2831" s="7"/>
      <c r="L2831" s="122"/>
      <c r="M2831" s="7"/>
      <c r="N2831" s="17"/>
      <c r="O2831" s="120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 ht="15.6" customHeight="1">
      <c r="A2832" s="17"/>
      <c r="B2832" s="7"/>
      <c r="C2832" s="7"/>
      <c r="D2832" s="17"/>
      <c r="E2832" s="109"/>
      <c r="F2832" s="7"/>
      <c r="G2832" s="7"/>
      <c r="H2832" s="7"/>
      <c r="I2832" s="7"/>
      <c r="J2832" s="7"/>
      <c r="K2832" s="7"/>
      <c r="L2832" s="122"/>
      <c r="M2832" s="7"/>
      <c r="N2832" s="17"/>
      <c r="O2832" s="120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ht="15.6" customHeight="1">
      <c r="A2833" s="17"/>
      <c r="B2833" s="7"/>
      <c r="C2833" s="7"/>
      <c r="D2833" s="17"/>
      <c r="E2833" s="109"/>
      <c r="F2833" s="7"/>
      <c r="G2833" s="7"/>
      <c r="H2833" s="7"/>
      <c r="I2833" s="7"/>
      <c r="J2833" s="7"/>
      <c r="K2833" s="7"/>
      <c r="L2833" s="122"/>
      <c r="M2833" s="7"/>
      <c r="N2833" s="17"/>
      <c r="O2833" s="120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 ht="15.6" customHeight="1">
      <c r="A2834" s="17"/>
      <c r="B2834" s="7"/>
      <c r="C2834" s="7"/>
      <c r="D2834" s="17"/>
      <c r="E2834" s="109"/>
      <c r="F2834" s="7"/>
      <c r="G2834" s="7"/>
      <c r="H2834" s="7"/>
      <c r="I2834" s="7"/>
      <c r="J2834" s="7"/>
      <c r="K2834" s="7"/>
      <c r="L2834" s="122"/>
      <c r="M2834" s="7"/>
      <c r="N2834" s="17"/>
      <c r="O2834" s="120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 ht="15.6" customHeight="1">
      <c r="A2835" s="17"/>
      <c r="B2835" s="7"/>
      <c r="C2835" s="7"/>
      <c r="D2835" s="17"/>
      <c r="E2835" s="109"/>
      <c r="F2835" s="7"/>
      <c r="G2835" s="7"/>
      <c r="H2835" s="7"/>
      <c r="I2835" s="7"/>
      <c r="J2835" s="7"/>
      <c r="K2835" s="7"/>
      <c r="L2835" s="122"/>
      <c r="M2835" s="7"/>
      <c r="N2835" s="17"/>
      <c r="O2835" s="120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 ht="15.6" customHeight="1">
      <c r="A2836" s="17"/>
      <c r="B2836" s="7"/>
      <c r="C2836" s="7"/>
      <c r="D2836" s="17"/>
      <c r="E2836" s="109"/>
      <c r="F2836" s="7"/>
      <c r="G2836" s="7"/>
      <c r="H2836" s="7"/>
      <c r="I2836" s="7"/>
      <c r="J2836" s="7"/>
      <c r="K2836" s="7"/>
      <c r="L2836" s="122"/>
      <c r="M2836" s="7"/>
      <c r="N2836" s="17"/>
      <c r="O2836" s="120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 ht="15.6" customHeight="1">
      <c r="A2837" s="17"/>
      <c r="B2837" s="7"/>
      <c r="C2837" s="7"/>
      <c r="D2837" s="17"/>
      <c r="E2837" s="109"/>
      <c r="F2837" s="7"/>
      <c r="G2837" s="7"/>
      <c r="H2837" s="7"/>
      <c r="I2837" s="7"/>
      <c r="J2837" s="7"/>
      <c r="K2837" s="7"/>
      <c r="L2837" s="122"/>
      <c r="M2837" s="7"/>
      <c r="N2837" s="17"/>
      <c r="O2837" s="120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 ht="15.6" customHeight="1">
      <c r="A2838" s="17"/>
      <c r="B2838" s="7"/>
      <c r="C2838" s="7"/>
      <c r="D2838" s="17"/>
      <c r="E2838" s="109"/>
      <c r="F2838" s="7"/>
      <c r="G2838" s="7"/>
      <c r="H2838" s="7"/>
      <c r="I2838" s="7"/>
      <c r="J2838" s="7"/>
      <c r="K2838" s="7"/>
      <c r="L2838" s="122"/>
      <c r="M2838" s="7"/>
      <c r="N2838" s="17"/>
      <c r="O2838" s="120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 ht="15.6" customHeight="1">
      <c r="A2839" s="17"/>
      <c r="B2839" s="7"/>
      <c r="C2839" s="7"/>
      <c r="D2839" s="17"/>
      <c r="E2839" s="109"/>
      <c r="F2839" s="7"/>
      <c r="G2839" s="7"/>
      <c r="H2839" s="7"/>
      <c r="I2839" s="7"/>
      <c r="J2839" s="7"/>
      <c r="K2839" s="7"/>
      <c r="L2839" s="122"/>
      <c r="M2839" s="7"/>
      <c r="N2839" s="17"/>
      <c r="O2839" s="120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 ht="15.6" customHeight="1">
      <c r="A2840" s="17"/>
      <c r="B2840" s="7"/>
      <c r="C2840" s="7"/>
      <c r="D2840" s="17"/>
      <c r="E2840" s="109"/>
      <c r="F2840" s="7"/>
      <c r="G2840" s="7"/>
      <c r="H2840" s="7"/>
      <c r="I2840" s="7"/>
      <c r="J2840" s="7"/>
      <c r="K2840" s="7"/>
      <c r="L2840" s="122"/>
      <c r="M2840" s="7"/>
      <c r="N2840" s="17"/>
      <c r="O2840" s="120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 ht="15.6" customHeight="1">
      <c r="A2841" s="17"/>
      <c r="B2841" s="7"/>
      <c r="C2841" s="7"/>
      <c r="D2841" s="17"/>
      <c r="E2841" s="109"/>
      <c r="F2841" s="7"/>
      <c r="G2841" s="7"/>
      <c r="H2841" s="7"/>
      <c r="I2841" s="7"/>
      <c r="J2841" s="7"/>
      <c r="K2841" s="7"/>
      <c r="L2841" s="122"/>
      <c r="M2841" s="7"/>
      <c r="N2841" s="17"/>
      <c r="O2841" s="120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 ht="15.6" customHeight="1">
      <c r="A2842" s="17"/>
      <c r="B2842" s="7"/>
      <c r="C2842" s="7"/>
      <c r="D2842" s="17"/>
      <c r="E2842" s="109"/>
      <c r="F2842" s="7"/>
      <c r="G2842" s="7"/>
      <c r="H2842" s="7"/>
      <c r="I2842" s="7"/>
      <c r="J2842" s="7"/>
      <c r="K2842" s="7"/>
      <c r="L2842" s="122"/>
      <c r="M2842" s="7"/>
      <c r="N2842" s="17"/>
      <c r="O2842" s="120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 ht="15.6" customHeight="1">
      <c r="A2843" s="17"/>
      <c r="B2843" s="7"/>
      <c r="C2843" s="7"/>
      <c r="D2843" s="17"/>
      <c r="E2843" s="109"/>
      <c r="F2843" s="7"/>
      <c r="G2843" s="7"/>
      <c r="H2843" s="7"/>
      <c r="I2843" s="7"/>
      <c r="J2843" s="7"/>
      <c r="K2843" s="7"/>
      <c r="L2843" s="122"/>
      <c r="M2843" s="7"/>
      <c r="N2843" s="17"/>
      <c r="O2843" s="120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 ht="15.6" customHeight="1">
      <c r="A2844" s="17"/>
      <c r="B2844" s="7"/>
      <c r="C2844" s="7"/>
      <c r="D2844" s="17"/>
      <c r="E2844" s="109"/>
      <c r="F2844" s="7"/>
      <c r="G2844" s="7"/>
      <c r="H2844" s="7"/>
      <c r="I2844" s="7"/>
      <c r="J2844" s="7"/>
      <c r="K2844" s="7"/>
      <c r="L2844" s="122"/>
      <c r="M2844" s="7"/>
      <c r="N2844" s="17"/>
      <c r="O2844" s="120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 ht="15.6" customHeight="1">
      <c r="A2845" s="17"/>
      <c r="B2845" s="7"/>
      <c r="C2845" s="7"/>
      <c r="D2845" s="17"/>
      <c r="E2845" s="109"/>
      <c r="F2845" s="7"/>
      <c r="G2845" s="7"/>
      <c r="H2845" s="7"/>
      <c r="I2845" s="7"/>
      <c r="J2845" s="7"/>
      <c r="K2845" s="7"/>
      <c r="L2845" s="122"/>
      <c r="M2845" s="7"/>
      <c r="N2845" s="17"/>
      <c r="O2845" s="120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 ht="15.6" customHeight="1">
      <c r="A2846" s="17"/>
      <c r="B2846" s="7"/>
      <c r="C2846" s="7"/>
      <c r="D2846" s="17"/>
      <c r="E2846" s="109"/>
      <c r="F2846" s="7"/>
      <c r="G2846" s="7"/>
      <c r="H2846" s="7"/>
      <c r="I2846" s="7"/>
      <c r="J2846" s="7"/>
      <c r="K2846" s="7"/>
      <c r="L2846" s="122"/>
      <c r="M2846" s="7"/>
      <c r="N2846" s="17"/>
      <c r="O2846" s="120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 ht="15.6" customHeight="1">
      <c r="A2847" s="17"/>
      <c r="B2847" s="7"/>
      <c r="C2847" s="7"/>
      <c r="D2847" s="17"/>
      <c r="E2847" s="109"/>
      <c r="F2847" s="7"/>
      <c r="G2847" s="7"/>
      <c r="H2847" s="7"/>
      <c r="I2847" s="7"/>
      <c r="J2847" s="7"/>
      <c r="K2847" s="7"/>
      <c r="L2847" s="122"/>
      <c r="M2847" s="7"/>
      <c r="N2847" s="17"/>
      <c r="O2847" s="120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ht="15.6" customHeight="1">
      <c r="A2848" s="17"/>
      <c r="B2848" s="7"/>
      <c r="C2848" s="7"/>
      <c r="D2848" s="17"/>
      <c r="E2848" s="109"/>
      <c r="F2848" s="7"/>
      <c r="G2848" s="7"/>
      <c r="H2848" s="7"/>
      <c r="I2848" s="7"/>
      <c r="J2848" s="7"/>
      <c r="K2848" s="7"/>
      <c r="L2848" s="122"/>
      <c r="M2848" s="7"/>
      <c r="N2848" s="17"/>
      <c r="O2848" s="120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ht="15.6" customHeight="1">
      <c r="A2849" s="17"/>
      <c r="B2849" s="7"/>
      <c r="C2849" s="7"/>
      <c r="D2849" s="17"/>
      <c r="E2849" s="109"/>
      <c r="F2849" s="7"/>
      <c r="G2849" s="7"/>
      <c r="H2849" s="7"/>
      <c r="I2849" s="7"/>
      <c r="J2849" s="7"/>
      <c r="K2849" s="7"/>
      <c r="L2849" s="122"/>
      <c r="M2849" s="7"/>
      <c r="N2849" s="17"/>
      <c r="O2849" s="120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ht="15.6" customHeight="1">
      <c r="A2850" s="17"/>
      <c r="B2850" s="7"/>
      <c r="C2850" s="7"/>
      <c r="D2850" s="17"/>
      <c r="E2850" s="109"/>
      <c r="F2850" s="7"/>
      <c r="G2850" s="7"/>
      <c r="H2850" s="7"/>
      <c r="I2850" s="7"/>
      <c r="J2850" s="7"/>
      <c r="K2850" s="7"/>
      <c r="L2850" s="122"/>
      <c r="M2850" s="7"/>
      <c r="N2850" s="17"/>
      <c r="O2850" s="120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 ht="15.6" customHeight="1">
      <c r="A2851" s="17"/>
      <c r="B2851" s="7"/>
      <c r="C2851" s="7"/>
      <c r="D2851" s="17"/>
      <c r="E2851" s="109"/>
      <c r="F2851" s="7"/>
      <c r="G2851" s="7"/>
      <c r="H2851" s="7"/>
      <c r="I2851" s="7"/>
      <c r="J2851" s="7"/>
      <c r="K2851" s="7"/>
      <c r="L2851" s="122"/>
      <c r="M2851" s="7"/>
      <c r="N2851" s="17"/>
      <c r="O2851" s="120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 ht="15.6" customHeight="1">
      <c r="A2852" s="17"/>
      <c r="B2852" s="7"/>
      <c r="C2852" s="7"/>
      <c r="D2852" s="17"/>
      <c r="E2852" s="109"/>
      <c r="F2852" s="7"/>
      <c r="G2852" s="7"/>
      <c r="H2852" s="7"/>
      <c r="I2852" s="7"/>
      <c r="J2852" s="7"/>
      <c r="K2852" s="7"/>
      <c r="L2852" s="122"/>
      <c r="M2852" s="7"/>
      <c r="N2852" s="17"/>
      <c r="O2852" s="120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 ht="15.6" customHeight="1">
      <c r="A2853" s="17"/>
      <c r="B2853" s="7"/>
      <c r="C2853" s="7"/>
      <c r="D2853" s="17"/>
      <c r="E2853" s="109"/>
      <c r="F2853" s="7"/>
      <c r="G2853" s="7"/>
      <c r="H2853" s="7"/>
      <c r="I2853" s="7"/>
      <c r="J2853" s="7"/>
      <c r="K2853" s="7"/>
      <c r="L2853" s="122"/>
      <c r="M2853" s="7"/>
      <c r="N2853" s="17"/>
      <c r="O2853" s="120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ht="15.6" customHeight="1">
      <c r="A2854" s="17"/>
      <c r="B2854" s="7"/>
      <c r="C2854" s="7"/>
      <c r="D2854" s="17"/>
      <c r="E2854" s="109"/>
      <c r="F2854" s="7"/>
      <c r="G2854" s="7"/>
      <c r="H2854" s="7"/>
      <c r="I2854" s="7"/>
      <c r="J2854" s="7"/>
      <c r="K2854" s="7"/>
      <c r="L2854" s="122"/>
      <c r="M2854" s="7"/>
      <c r="N2854" s="17"/>
      <c r="O2854" s="120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ht="15.6" customHeight="1">
      <c r="A2855" s="17"/>
      <c r="B2855" s="7"/>
      <c r="C2855" s="7"/>
      <c r="D2855" s="17"/>
      <c r="E2855" s="109"/>
      <c r="F2855" s="7"/>
      <c r="G2855" s="7"/>
      <c r="H2855" s="7"/>
      <c r="I2855" s="7"/>
      <c r="J2855" s="7"/>
      <c r="K2855" s="7"/>
      <c r="L2855" s="122"/>
      <c r="M2855" s="7"/>
      <c r="N2855" s="17"/>
      <c r="O2855" s="120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ht="15.6" customHeight="1">
      <c r="A2856" s="17"/>
      <c r="B2856" s="7"/>
      <c r="C2856" s="7"/>
      <c r="D2856" s="17"/>
      <c r="E2856" s="109"/>
      <c r="F2856" s="7"/>
      <c r="G2856" s="7"/>
      <c r="H2856" s="7"/>
      <c r="I2856" s="7"/>
      <c r="J2856" s="7"/>
      <c r="K2856" s="7"/>
      <c r="L2856" s="122"/>
      <c r="M2856" s="7"/>
      <c r="N2856" s="17"/>
      <c r="O2856" s="120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 ht="15.6" customHeight="1">
      <c r="A2857" s="17"/>
      <c r="B2857" s="7"/>
      <c r="C2857" s="7"/>
      <c r="D2857" s="17"/>
      <c r="E2857" s="109"/>
      <c r="F2857" s="7"/>
      <c r="G2857" s="7"/>
      <c r="H2857" s="7"/>
      <c r="I2857" s="7"/>
      <c r="J2857" s="7"/>
      <c r="K2857" s="7"/>
      <c r="L2857" s="122"/>
      <c r="M2857" s="7"/>
      <c r="N2857" s="17"/>
      <c r="O2857" s="120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ht="15.6" customHeight="1">
      <c r="A2858" s="17"/>
      <c r="B2858" s="7"/>
      <c r="C2858" s="7"/>
      <c r="D2858" s="17"/>
      <c r="E2858" s="109"/>
      <c r="F2858" s="7"/>
      <c r="G2858" s="7"/>
      <c r="H2858" s="7"/>
      <c r="I2858" s="7"/>
      <c r="J2858" s="7"/>
      <c r="K2858" s="7"/>
      <c r="L2858" s="122"/>
      <c r="M2858" s="7"/>
      <c r="N2858" s="17"/>
      <c r="O2858" s="120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ht="15.6" customHeight="1">
      <c r="A2859" s="17"/>
      <c r="B2859" s="7"/>
      <c r="C2859" s="7"/>
      <c r="D2859" s="17"/>
      <c r="E2859" s="109"/>
      <c r="F2859" s="7"/>
      <c r="G2859" s="7"/>
      <c r="H2859" s="7"/>
      <c r="I2859" s="7"/>
      <c r="J2859" s="7"/>
      <c r="K2859" s="7"/>
      <c r="L2859" s="122"/>
      <c r="M2859" s="7"/>
      <c r="N2859" s="17"/>
      <c r="O2859" s="120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ht="15.6" customHeight="1">
      <c r="A2860" s="17"/>
      <c r="B2860" s="7"/>
      <c r="C2860" s="7"/>
      <c r="D2860" s="17"/>
      <c r="E2860" s="109"/>
      <c r="F2860" s="7"/>
      <c r="G2860" s="7"/>
      <c r="H2860" s="7"/>
      <c r="I2860" s="7"/>
      <c r="J2860" s="7"/>
      <c r="K2860" s="7"/>
      <c r="L2860" s="122"/>
      <c r="M2860" s="7"/>
      <c r="N2860" s="17"/>
      <c r="O2860" s="120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ht="15.6" customHeight="1">
      <c r="A2861" s="17"/>
      <c r="B2861" s="7"/>
      <c r="C2861" s="7"/>
      <c r="D2861" s="17"/>
      <c r="E2861" s="109"/>
      <c r="F2861" s="7"/>
      <c r="G2861" s="7"/>
      <c r="H2861" s="7"/>
      <c r="I2861" s="7"/>
      <c r="J2861" s="7"/>
      <c r="K2861" s="7"/>
      <c r="L2861" s="122"/>
      <c r="M2861" s="7"/>
      <c r="N2861" s="17"/>
      <c r="O2861" s="120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ht="15.6" customHeight="1">
      <c r="A2862" s="17"/>
      <c r="B2862" s="7"/>
      <c r="C2862" s="7"/>
      <c r="D2862" s="17"/>
      <c r="E2862" s="109"/>
      <c r="F2862" s="7"/>
      <c r="G2862" s="7"/>
      <c r="H2862" s="7"/>
      <c r="I2862" s="7"/>
      <c r="J2862" s="7"/>
      <c r="K2862" s="7"/>
      <c r="L2862" s="122"/>
      <c r="M2862" s="7"/>
      <c r="N2862" s="17"/>
      <c r="O2862" s="120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ht="15.6" customHeight="1">
      <c r="A2863" s="17"/>
      <c r="B2863" s="7"/>
      <c r="C2863" s="7"/>
      <c r="D2863" s="17"/>
      <c r="E2863" s="109"/>
      <c r="F2863" s="7"/>
      <c r="G2863" s="7"/>
      <c r="H2863" s="7"/>
      <c r="I2863" s="7"/>
      <c r="J2863" s="7"/>
      <c r="K2863" s="7"/>
      <c r="L2863" s="122"/>
      <c r="M2863" s="7"/>
      <c r="N2863" s="17"/>
      <c r="O2863" s="120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ht="15.6" customHeight="1">
      <c r="A2864" s="17"/>
      <c r="B2864" s="7"/>
      <c r="C2864" s="7"/>
      <c r="D2864" s="17"/>
      <c r="E2864" s="109"/>
      <c r="F2864" s="7"/>
      <c r="G2864" s="7"/>
      <c r="H2864" s="7"/>
      <c r="I2864" s="7"/>
      <c r="J2864" s="7"/>
      <c r="K2864" s="7"/>
      <c r="L2864" s="122"/>
      <c r="M2864" s="7"/>
      <c r="N2864" s="17"/>
      <c r="O2864" s="120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 ht="15.6" customHeight="1">
      <c r="A2865" s="17"/>
      <c r="B2865" s="7"/>
      <c r="C2865" s="7"/>
      <c r="D2865" s="17"/>
      <c r="E2865" s="109"/>
      <c r="F2865" s="7"/>
      <c r="G2865" s="7"/>
      <c r="H2865" s="7"/>
      <c r="I2865" s="7"/>
      <c r="J2865" s="7"/>
      <c r="K2865" s="7"/>
      <c r="L2865" s="122"/>
      <c r="M2865" s="7"/>
      <c r="N2865" s="17"/>
      <c r="O2865" s="120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ht="15.6" customHeight="1">
      <c r="A2866" s="17"/>
      <c r="B2866" s="7"/>
      <c r="C2866" s="7"/>
      <c r="D2866" s="17"/>
      <c r="E2866" s="109"/>
      <c r="F2866" s="7"/>
      <c r="G2866" s="7"/>
      <c r="H2866" s="7"/>
      <c r="I2866" s="7"/>
      <c r="J2866" s="7"/>
      <c r="K2866" s="7"/>
      <c r="L2866" s="122"/>
      <c r="M2866" s="7"/>
      <c r="N2866" s="17"/>
      <c r="O2866" s="120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 ht="15.6" customHeight="1">
      <c r="A2867" s="17"/>
      <c r="B2867" s="7"/>
      <c r="C2867" s="7"/>
      <c r="D2867" s="17"/>
      <c r="E2867" s="109"/>
      <c r="F2867" s="7"/>
      <c r="G2867" s="7"/>
      <c r="H2867" s="7"/>
      <c r="I2867" s="7"/>
      <c r="J2867" s="7"/>
      <c r="K2867" s="7"/>
      <c r="L2867" s="122"/>
      <c r="M2867" s="7"/>
      <c r="N2867" s="17"/>
      <c r="O2867" s="120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ht="15.6" customHeight="1">
      <c r="A2868" s="17"/>
      <c r="B2868" s="7"/>
      <c r="C2868" s="7"/>
      <c r="D2868" s="17"/>
      <c r="E2868" s="109"/>
      <c r="F2868" s="7"/>
      <c r="G2868" s="7"/>
      <c r="H2868" s="7"/>
      <c r="I2868" s="7"/>
      <c r="J2868" s="7"/>
      <c r="K2868" s="7"/>
      <c r="L2868" s="122"/>
      <c r="M2868" s="7"/>
      <c r="N2868" s="17"/>
      <c r="O2868" s="120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ht="15.6" customHeight="1">
      <c r="A2869" s="17"/>
      <c r="B2869" s="7"/>
      <c r="C2869" s="7"/>
      <c r="D2869" s="17"/>
      <c r="E2869" s="109"/>
      <c r="F2869" s="7"/>
      <c r="G2869" s="7"/>
      <c r="H2869" s="7"/>
      <c r="I2869" s="7"/>
      <c r="J2869" s="7"/>
      <c r="K2869" s="7"/>
      <c r="L2869" s="122"/>
      <c r="M2869" s="7"/>
      <c r="N2869" s="17"/>
      <c r="O2869" s="120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ht="15.6" customHeight="1">
      <c r="A2870" s="17"/>
      <c r="B2870" s="7"/>
      <c r="C2870" s="7"/>
      <c r="D2870" s="17"/>
      <c r="E2870" s="109"/>
      <c r="F2870" s="7"/>
      <c r="G2870" s="7"/>
      <c r="H2870" s="7"/>
      <c r="I2870" s="7"/>
      <c r="J2870" s="7"/>
      <c r="K2870" s="7"/>
      <c r="L2870" s="122"/>
      <c r="M2870" s="7"/>
      <c r="N2870" s="17"/>
      <c r="O2870" s="120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ht="15.6" customHeight="1">
      <c r="A2871" s="17"/>
      <c r="B2871" s="7"/>
      <c r="C2871" s="7"/>
      <c r="D2871" s="17"/>
      <c r="E2871" s="109"/>
      <c r="F2871" s="7"/>
      <c r="G2871" s="7"/>
      <c r="H2871" s="7"/>
      <c r="I2871" s="7"/>
      <c r="J2871" s="7"/>
      <c r="K2871" s="7"/>
      <c r="L2871" s="122"/>
      <c r="M2871" s="7"/>
      <c r="N2871" s="17"/>
      <c r="O2871" s="120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ht="15.6" customHeight="1">
      <c r="A2872" s="17"/>
      <c r="B2872" s="7"/>
      <c r="C2872" s="7"/>
      <c r="D2872" s="17"/>
      <c r="E2872" s="109"/>
      <c r="F2872" s="7"/>
      <c r="G2872" s="7"/>
      <c r="H2872" s="7"/>
      <c r="I2872" s="7"/>
      <c r="J2872" s="7"/>
      <c r="K2872" s="7"/>
      <c r="L2872" s="122"/>
      <c r="M2872" s="7"/>
      <c r="N2872" s="17"/>
      <c r="O2872" s="120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ht="15.6" customHeight="1">
      <c r="A2873" s="17"/>
      <c r="B2873" s="7"/>
      <c r="C2873" s="7"/>
      <c r="D2873" s="17"/>
      <c r="E2873" s="109"/>
      <c r="F2873" s="7"/>
      <c r="G2873" s="7"/>
      <c r="H2873" s="7"/>
      <c r="I2873" s="7"/>
      <c r="J2873" s="7"/>
      <c r="K2873" s="7"/>
      <c r="L2873" s="122"/>
      <c r="M2873" s="7"/>
      <c r="N2873" s="17"/>
      <c r="O2873" s="120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ht="15.6" customHeight="1">
      <c r="A2874" s="17"/>
      <c r="B2874" s="7"/>
      <c r="C2874" s="7"/>
      <c r="D2874" s="17"/>
      <c r="E2874" s="109"/>
      <c r="F2874" s="7"/>
      <c r="G2874" s="7"/>
      <c r="H2874" s="7"/>
      <c r="I2874" s="7"/>
      <c r="J2874" s="7"/>
      <c r="K2874" s="7"/>
      <c r="L2874" s="122"/>
      <c r="M2874" s="7"/>
      <c r="N2874" s="17"/>
      <c r="O2874" s="120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ht="15.6" customHeight="1">
      <c r="A2875" s="17"/>
      <c r="B2875" s="7"/>
      <c r="C2875" s="7"/>
      <c r="D2875" s="17"/>
      <c r="E2875" s="109"/>
      <c r="F2875" s="7"/>
      <c r="G2875" s="7"/>
      <c r="H2875" s="7"/>
      <c r="I2875" s="7"/>
      <c r="J2875" s="7"/>
      <c r="K2875" s="7"/>
      <c r="L2875" s="122"/>
      <c r="M2875" s="7"/>
      <c r="N2875" s="17"/>
      <c r="O2875" s="120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ht="15.6" customHeight="1">
      <c r="A2876" s="17"/>
      <c r="B2876" s="7"/>
      <c r="C2876" s="7"/>
      <c r="D2876" s="17"/>
      <c r="E2876" s="109"/>
      <c r="F2876" s="7"/>
      <c r="G2876" s="7"/>
      <c r="H2876" s="7"/>
      <c r="I2876" s="7"/>
      <c r="J2876" s="7"/>
      <c r="K2876" s="7"/>
      <c r="L2876" s="122"/>
      <c r="M2876" s="7"/>
      <c r="N2876" s="17"/>
      <c r="O2876" s="120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 ht="15.6" customHeight="1">
      <c r="A2877" s="17"/>
      <c r="B2877" s="7"/>
      <c r="C2877" s="7"/>
      <c r="D2877" s="17"/>
      <c r="E2877" s="109"/>
      <c r="F2877" s="7"/>
      <c r="G2877" s="7"/>
      <c r="H2877" s="7"/>
      <c r="I2877" s="7"/>
      <c r="J2877" s="7"/>
      <c r="K2877" s="7"/>
      <c r="L2877" s="122"/>
      <c r="M2877" s="7"/>
      <c r="N2877" s="17"/>
      <c r="O2877" s="120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 ht="15.6" customHeight="1">
      <c r="A2878" s="17"/>
      <c r="B2878" s="7"/>
      <c r="C2878" s="7"/>
      <c r="D2878" s="17"/>
      <c r="E2878" s="109"/>
      <c r="F2878" s="7"/>
      <c r="G2878" s="7"/>
      <c r="H2878" s="7"/>
      <c r="I2878" s="7"/>
      <c r="J2878" s="7"/>
      <c r="K2878" s="7"/>
      <c r="L2878" s="122"/>
      <c r="M2878" s="7"/>
      <c r="N2878" s="17"/>
      <c r="O2878" s="120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ht="15.6" customHeight="1">
      <c r="A2879" s="17"/>
      <c r="B2879" s="7"/>
      <c r="C2879" s="7"/>
      <c r="D2879" s="17"/>
      <c r="E2879" s="109"/>
      <c r="F2879" s="7"/>
      <c r="G2879" s="7"/>
      <c r="H2879" s="7"/>
      <c r="I2879" s="7"/>
      <c r="J2879" s="7"/>
      <c r="K2879" s="7"/>
      <c r="L2879" s="122"/>
      <c r="M2879" s="7"/>
      <c r="N2879" s="17"/>
      <c r="O2879" s="120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ht="15.6" customHeight="1">
      <c r="A2880" s="17"/>
      <c r="B2880" s="7"/>
      <c r="C2880" s="7"/>
      <c r="D2880" s="17"/>
      <c r="E2880" s="109"/>
      <c r="F2880" s="7"/>
      <c r="G2880" s="7"/>
      <c r="H2880" s="7"/>
      <c r="I2880" s="7"/>
      <c r="J2880" s="7"/>
      <c r="K2880" s="7"/>
      <c r="L2880" s="122"/>
      <c r="M2880" s="7"/>
      <c r="N2880" s="17"/>
      <c r="O2880" s="120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ht="15.6" customHeight="1">
      <c r="A2881" s="17"/>
      <c r="B2881" s="7"/>
      <c r="C2881" s="7"/>
      <c r="D2881" s="17"/>
      <c r="E2881" s="109"/>
      <c r="F2881" s="7"/>
      <c r="G2881" s="7"/>
      <c r="H2881" s="7"/>
      <c r="I2881" s="7"/>
      <c r="J2881" s="7"/>
      <c r="K2881" s="7"/>
      <c r="L2881" s="122"/>
      <c r="M2881" s="7"/>
      <c r="N2881" s="17"/>
      <c r="O2881" s="120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ht="15.6" customHeight="1">
      <c r="A2882" s="17"/>
      <c r="B2882" s="7"/>
      <c r="C2882" s="7"/>
      <c r="D2882" s="17"/>
      <c r="E2882" s="109"/>
      <c r="F2882" s="7"/>
      <c r="G2882" s="7"/>
      <c r="H2882" s="7"/>
      <c r="I2882" s="7"/>
      <c r="J2882" s="7"/>
      <c r="K2882" s="7"/>
      <c r="L2882" s="122"/>
      <c r="M2882" s="7"/>
      <c r="N2882" s="17"/>
      <c r="O2882" s="120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ht="15.6" customHeight="1">
      <c r="A2883" s="17"/>
      <c r="B2883" s="7"/>
      <c r="C2883" s="7"/>
      <c r="D2883" s="17"/>
      <c r="E2883" s="109"/>
      <c r="F2883" s="7"/>
      <c r="G2883" s="7"/>
      <c r="H2883" s="7"/>
      <c r="I2883" s="7"/>
      <c r="J2883" s="7"/>
      <c r="K2883" s="7"/>
      <c r="L2883" s="122"/>
      <c r="M2883" s="7"/>
      <c r="N2883" s="17"/>
      <c r="O2883" s="120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ht="15.6" customHeight="1">
      <c r="A2884" s="17"/>
      <c r="B2884" s="7"/>
      <c r="C2884" s="7"/>
      <c r="D2884" s="17"/>
      <c r="E2884" s="109"/>
      <c r="F2884" s="7"/>
      <c r="G2884" s="7"/>
      <c r="H2884" s="7"/>
      <c r="I2884" s="7"/>
      <c r="J2884" s="7"/>
      <c r="K2884" s="7"/>
      <c r="L2884" s="122"/>
      <c r="M2884" s="7"/>
      <c r="N2884" s="17"/>
      <c r="O2884" s="120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ht="15.6" customHeight="1">
      <c r="A2885" s="17"/>
      <c r="B2885" s="7"/>
      <c r="C2885" s="7"/>
      <c r="D2885" s="17"/>
      <c r="E2885" s="109"/>
      <c r="F2885" s="7"/>
      <c r="G2885" s="7"/>
      <c r="H2885" s="7"/>
      <c r="I2885" s="7"/>
      <c r="J2885" s="7"/>
      <c r="K2885" s="7"/>
      <c r="L2885" s="122"/>
      <c r="M2885" s="7"/>
      <c r="N2885" s="17"/>
      <c r="O2885" s="120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 ht="15.6" customHeight="1">
      <c r="A2886" s="17"/>
      <c r="B2886" s="7"/>
      <c r="C2886" s="7"/>
      <c r="D2886" s="17"/>
      <c r="E2886" s="109"/>
      <c r="F2886" s="7"/>
      <c r="G2886" s="7"/>
      <c r="H2886" s="7"/>
      <c r="I2886" s="7"/>
      <c r="J2886" s="7"/>
      <c r="K2886" s="7"/>
      <c r="L2886" s="122"/>
      <c r="M2886" s="7"/>
      <c r="N2886" s="17"/>
      <c r="O2886" s="120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ht="15.6" customHeight="1">
      <c r="A2887" s="17"/>
      <c r="B2887" s="7"/>
      <c r="C2887" s="7"/>
      <c r="D2887" s="17"/>
      <c r="E2887" s="109"/>
      <c r="F2887" s="7"/>
      <c r="G2887" s="7"/>
      <c r="H2887" s="7"/>
      <c r="I2887" s="7"/>
      <c r="J2887" s="7"/>
      <c r="K2887" s="7"/>
      <c r="L2887" s="122"/>
      <c r="M2887" s="7"/>
      <c r="N2887" s="17"/>
      <c r="O2887" s="120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 ht="15.6" customHeight="1">
      <c r="A2888" s="17"/>
      <c r="B2888" s="7"/>
      <c r="C2888" s="7"/>
      <c r="D2888" s="17"/>
      <c r="E2888" s="109"/>
      <c r="F2888" s="7"/>
      <c r="G2888" s="7"/>
      <c r="H2888" s="7"/>
      <c r="I2888" s="7"/>
      <c r="J2888" s="7"/>
      <c r="K2888" s="7"/>
      <c r="L2888" s="122"/>
      <c r="M2888" s="7"/>
      <c r="N2888" s="17"/>
      <c r="O2888" s="120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 ht="15.6" customHeight="1">
      <c r="A2889" s="17"/>
      <c r="B2889" s="7"/>
      <c r="C2889" s="7"/>
      <c r="D2889" s="17"/>
      <c r="E2889" s="109"/>
      <c r="F2889" s="7"/>
      <c r="G2889" s="7"/>
      <c r="H2889" s="7"/>
      <c r="I2889" s="7"/>
      <c r="J2889" s="7"/>
      <c r="K2889" s="7"/>
      <c r="L2889" s="122"/>
      <c r="M2889" s="7"/>
      <c r="N2889" s="17"/>
      <c r="O2889" s="120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ht="15.6" customHeight="1">
      <c r="A2890" s="17"/>
      <c r="B2890" s="7"/>
      <c r="C2890" s="7"/>
      <c r="D2890" s="17"/>
      <c r="E2890" s="109"/>
      <c r="F2890" s="7"/>
      <c r="G2890" s="7"/>
      <c r="H2890" s="7"/>
      <c r="I2890" s="7"/>
      <c r="J2890" s="7"/>
      <c r="K2890" s="7"/>
      <c r="L2890" s="122"/>
      <c r="M2890" s="7"/>
      <c r="N2890" s="17"/>
      <c r="O2890" s="120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ht="15.6" customHeight="1">
      <c r="A2891" s="17"/>
      <c r="B2891" s="7"/>
      <c r="C2891" s="7"/>
      <c r="D2891" s="17"/>
      <c r="E2891" s="109"/>
      <c r="F2891" s="7"/>
      <c r="G2891" s="7"/>
      <c r="H2891" s="7"/>
      <c r="I2891" s="7"/>
      <c r="J2891" s="7"/>
      <c r="K2891" s="7"/>
      <c r="L2891" s="122"/>
      <c r="M2891" s="7"/>
      <c r="N2891" s="17"/>
      <c r="O2891" s="120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ht="15.6" customHeight="1">
      <c r="A2892" s="17"/>
      <c r="B2892" s="7"/>
      <c r="C2892" s="7"/>
      <c r="D2892" s="17"/>
      <c r="E2892" s="109"/>
      <c r="F2892" s="7"/>
      <c r="G2892" s="7"/>
      <c r="H2892" s="7"/>
      <c r="I2892" s="7"/>
      <c r="J2892" s="7"/>
      <c r="K2892" s="7"/>
      <c r="L2892" s="122"/>
      <c r="M2892" s="7"/>
      <c r="N2892" s="17"/>
      <c r="O2892" s="120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ht="15.6" customHeight="1">
      <c r="A2893" s="17"/>
      <c r="B2893" s="7"/>
      <c r="C2893" s="7"/>
      <c r="D2893" s="17"/>
      <c r="E2893" s="109"/>
      <c r="F2893" s="7"/>
      <c r="G2893" s="7"/>
      <c r="H2893" s="7"/>
      <c r="I2893" s="7"/>
      <c r="J2893" s="7"/>
      <c r="K2893" s="7"/>
      <c r="L2893" s="122"/>
      <c r="M2893" s="7"/>
      <c r="N2893" s="17"/>
      <c r="O2893" s="120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ht="15.6" customHeight="1">
      <c r="A2894" s="17"/>
      <c r="B2894" s="7"/>
      <c r="C2894" s="7"/>
      <c r="D2894" s="17"/>
      <c r="E2894" s="109"/>
      <c r="F2894" s="7"/>
      <c r="G2894" s="7"/>
      <c r="H2894" s="7"/>
      <c r="I2894" s="7"/>
      <c r="J2894" s="7"/>
      <c r="K2894" s="7"/>
      <c r="L2894" s="122"/>
      <c r="M2894" s="7"/>
      <c r="N2894" s="17"/>
      <c r="O2894" s="120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ht="15.6" customHeight="1">
      <c r="A2895" s="17"/>
      <c r="B2895" s="7"/>
      <c r="C2895" s="7"/>
      <c r="D2895" s="17"/>
      <c r="E2895" s="109"/>
      <c r="F2895" s="7"/>
      <c r="G2895" s="7"/>
      <c r="H2895" s="7"/>
      <c r="I2895" s="7"/>
      <c r="J2895" s="7"/>
      <c r="K2895" s="7"/>
      <c r="L2895" s="122"/>
      <c r="M2895" s="7"/>
      <c r="N2895" s="17"/>
      <c r="O2895" s="120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ht="15.6" customHeight="1">
      <c r="A2896" s="17"/>
      <c r="B2896" s="7"/>
      <c r="C2896" s="7"/>
      <c r="D2896" s="17"/>
      <c r="E2896" s="109"/>
      <c r="F2896" s="7"/>
      <c r="G2896" s="7"/>
      <c r="H2896" s="7"/>
      <c r="I2896" s="7"/>
      <c r="J2896" s="7"/>
      <c r="K2896" s="7"/>
      <c r="L2896" s="122"/>
      <c r="M2896" s="7"/>
      <c r="N2896" s="17"/>
      <c r="O2896" s="120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ht="15.6" customHeight="1">
      <c r="A2897" s="17"/>
      <c r="B2897" s="7"/>
      <c r="C2897" s="7"/>
      <c r="D2897" s="17"/>
      <c r="E2897" s="109"/>
      <c r="F2897" s="7"/>
      <c r="G2897" s="7"/>
      <c r="H2897" s="7"/>
      <c r="I2897" s="7"/>
      <c r="J2897" s="7"/>
      <c r="K2897" s="7"/>
      <c r="L2897" s="122"/>
      <c r="M2897" s="7"/>
      <c r="N2897" s="17"/>
      <c r="O2897" s="120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ht="15.6" customHeight="1">
      <c r="A2898" s="17"/>
      <c r="B2898" s="7"/>
      <c r="C2898" s="7"/>
      <c r="D2898" s="17"/>
      <c r="E2898" s="109"/>
      <c r="F2898" s="7"/>
      <c r="G2898" s="7"/>
      <c r="H2898" s="7"/>
      <c r="I2898" s="7"/>
      <c r="J2898" s="7"/>
      <c r="K2898" s="7"/>
      <c r="L2898" s="122"/>
      <c r="M2898" s="7"/>
      <c r="N2898" s="17"/>
      <c r="O2898" s="120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ht="15.6" customHeight="1">
      <c r="A2899" s="17"/>
      <c r="B2899" s="7"/>
      <c r="C2899" s="7"/>
      <c r="D2899" s="17"/>
      <c r="E2899" s="109"/>
      <c r="F2899" s="7"/>
      <c r="G2899" s="7"/>
      <c r="H2899" s="7"/>
      <c r="I2899" s="7"/>
      <c r="J2899" s="7"/>
      <c r="K2899" s="7"/>
      <c r="L2899" s="122"/>
      <c r="M2899" s="7"/>
      <c r="N2899" s="17"/>
      <c r="O2899" s="120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 ht="15.6" customHeight="1">
      <c r="A2900" s="17"/>
      <c r="B2900" s="7"/>
      <c r="C2900" s="7"/>
      <c r="D2900" s="17"/>
      <c r="E2900" s="109"/>
      <c r="F2900" s="7"/>
      <c r="G2900" s="7"/>
      <c r="H2900" s="7"/>
      <c r="I2900" s="7"/>
      <c r="J2900" s="7"/>
      <c r="K2900" s="7"/>
      <c r="L2900" s="122"/>
      <c r="M2900" s="7"/>
      <c r="N2900" s="17"/>
      <c r="O2900" s="120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ht="15.6" customHeight="1">
      <c r="A2901" s="17"/>
      <c r="B2901" s="7"/>
      <c r="C2901" s="7"/>
      <c r="D2901" s="17"/>
      <c r="E2901" s="109"/>
      <c r="F2901" s="7"/>
      <c r="G2901" s="7"/>
      <c r="H2901" s="7"/>
      <c r="I2901" s="7"/>
      <c r="J2901" s="7"/>
      <c r="K2901" s="7"/>
      <c r="L2901" s="122"/>
      <c r="M2901" s="7"/>
      <c r="N2901" s="17"/>
      <c r="O2901" s="120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ht="15.6" customHeight="1">
      <c r="A2902" s="17"/>
      <c r="B2902" s="7"/>
      <c r="C2902" s="7"/>
      <c r="D2902" s="17"/>
      <c r="E2902" s="109"/>
      <c r="F2902" s="7"/>
      <c r="G2902" s="7"/>
      <c r="H2902" s="7"/>
      <c r="I2902" s="7"/>
      <c r="J2902" s="7"/>
      <c r="K2902" s="7"/>
      <c r="L2902" s="122"/>
      <c r="M2902" s="7"/>
      <c r="N2902" s="17"/>
      <c r="O2902" s="120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ht="15.6" customHeight="1">
      <c r="A2903" s="17"/>
      <c r="B2903" s="7"/>
      <c r="C2903" s="7"/>
      <c r="D2903" s="17"/>
      <c r="E2903" s="109"/>
      <c r="F2903" s="7"/>
      <c r="G2903" s="7"/>
      <c r="H2903" s="7"/>
      <c r="I2903" s="7"/>
      <c r="J2903" s="7"/>
      <c r="K2903" s="7"/>
      <c r="L2903" s="122"/>
      <c r="M2903" s="7"/>
      <c r="N2903" s="17"/>
      <c r="O2903" s="120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ht="15.6" customHeight="1">
      <c r="A2904" s="17"/>
      <c r="B2904" s="7"/>
      <c r="C2904" s="7"/>
      <c r="D2904" s="17"/>
      <c r="E2904" s="109"/>
      <c r="F2904" s="7"/>
      <c r="G2904" s="7"/>
      <c r="H2904" s="7"/>
      <c r="I2904" s="7"/>
      <c r="J2904" s="7"/>
      <c r="K2904" s="7"/>
      <c r="L2904" s="122"/>
      <c r="M2904" s="7"/>
      <c r="N2904" s="17"/>
      <c r="O2904" s="120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ht="15.6" customHeight="1">
      <c r="A2905" s="17"/>
      <c r="B2905" s="7"/>
      <c r="C2905" s="7"/>
      <c r="D2905" s="17"/>
      <c r="E2905" s="109"/>
      <c r="F2905" s="7"/>
      <c r="G2905" s="7"/>
      <c r="H2905" s="7"/>
      <c r="I2905" s="7"/>
      <c r="J2905" s="7"/>
      <c r="K2905" s="7"/>
      <c r="L2905" s="122"/>
      <c r="M2905" s="7"/>
      <c r="N2905" s="17"/>
      <c r="O2905" s="120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 ht="15.6" customHeight="1">
      <c r="A2906" s="17"/>
      <c r="B2906" s="7"/>
      <c r="C2906" s="7"/>
      <c r="D2906" s="17"/>
      <c r="E2906" s="109"/>
      <c r="F2906" s="7"/>
      <c r="G2906" s="7"/>
      <c r="H2906" s="7"/>
      <c r="I2906" s="7"/>
      <c r="J2906" s="7"/>
      <c r="K2906" s="7"/>
      <c r="L2906" s="122"/>
      <c r="M2906" s="7"/>
      <c r="N2906" s="17"/>
      <c r="O2906" s="120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ht="15.6" customHeight="1">
      <c r="A2907" s="17"/>
      <c r="B2907" s="7"/>
      <c r="C2907" s="7"/>
      <c r="D2907" s="17"/>
      <c r="E2907" s="109"/>
      <c r="F2907" s="7"/>
      <c r="G2907" s="7"/>
      <c r="H2907" s="7"/>
      <c r="I2907" s="7"/>
      <c r="J2907" s="7"/>
      <c r="K2907" s="7"/>
      <c r="L2907" s="122"/>
      <c r="M2907" s="7"/>
      <c r="N2907" s="17"/>
      <c r="O2907" s="120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ht="15.6" customHeight="1">
      <c r="A2908" s="17"/>
      <c r="B2908" s="7"/>
      <c r="C2908" s="7"/>
      <c r="D2908" s="17"/>
      <c r="E2908" s="109"/>
      <c r="F2908" s="7"/>
      <c r="G2908" s="7"/>
      <c r="H2908" s="7"/>
      <c r="I2908" s="7"/>
      <c r="J2908" s="7"/>
      <c r="K2908" s="7"/>
      <c r="L2908" s="122"/>
      <c r="M2908" s="7"/>
      <c r="N2908" s="17"/>
      <c r="O2908" s="120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ht="15.6" customHeight="1">
      <c r="A2909" s="17"/>
      <c r="B2909" s="7"/>
      <c r="C2909" s="7"/>
      <c r="D2909" s="17"/>
      <c r="E2909" s="109"/>
      <c r="F2909" s="7"/>
      <c r="G2909" s="7"/>
      <c r="H2909" s="7"/>
      <c r="I2909" s="7"/>
      <c r="J2909" s="7"/>
      <c r="K2909" s="7"/>
      <c r="L2909" s="122"/>
      <c r="M2909" s="7"/>
      <c r="N2909" s="17"/>
      <c r="O2909" s="120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 ht="15.6" customHeight="1">
      <c r="A2910" s="17"/>
      <c r="B2910" s="7"/>
      <c r="C2910" s="7"/>
      <c r="D2910" s="17"/>
      <c r="E2910" s="109"/>
      <c r="F2910" s="7"/>
      <c r="G2910" s="7"/>
      <c r="H2910" s="7"/>
      <c r="I2910" s="7"/>
      <c r="J2910" s="7"/>
      <c r="K2910" s="7"/>
      <c r="L2910" s="122"/>
      <c r="M2910" s="7"/>
      <c r="N2910" s="17"/>
      <c r="O2910" s="120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 ht="15.6" customHeight="1">
      <c r="A2911" s="17"/>
      <c r="B2911" s="7"/>
      <c r="C2911" s="7"/>
      <c r="D2911" s="17"/>
      <c r="E2911" s="109"/>
      <c r="F2911" s="7"/>
      <c r="G2911" s="7"/>
      <c r="H2911" s="7"/>
      <c r="I2911" s="7"/>
      <c r="J2911" s="7"/>
      <c r="K2911" s="7"/>
      <c r="L2911" s="122"/>
      <c r="M2911" s="7"/>
      <c r="N2911" s="17"/>
      <c r="O2911" s="120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ht="15.6" customHeight="1">
      <c r="A2912" s="17"/>
      <c r="B2912" s="7"/>
      <c r="C2912" s="7"/>
      <c r="D2912" s="17"/>
      <c r="E2912" s="109"/>
      <c r="F2912" s="7"/>
      <c r="G2912" s="7"/>
      <c r="H2912" s="7"/>
      <c r="I2912" s="7"/>
      <c r="J2912" s="7"/>
      <c r="K2912" s="7"/>
      <c r="L2912" s="122"/>
      <c r="M2912" s="7"/>
      <c r="N2912" s="17"/>
      <c r="O2912" s="120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 ht="15.6" customHeight="1">
      <c r="A2913" s="17"/>
      <c r="B2913" s="7"/>
      <c r="C2913" s="7"/>
      <c r="D2913" s="17"/>
      <c r="E2913" s="109"/>
      <c r="F2913" s="7"/>
      <c r="G2913" s="7"/>
      <c r="H2913" s="7"/>
      <c r="I2913" s="7"/>
      <c r="J2913" s="7"/>
      <c r="K2913" s="7"/>
      <c r="L2913" s="122"/>
      <c r="M2913" s="7"/>
      <c r="N2913" s="17"/>
      <c r="O2913" s="120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ht="15.6" customHeight="1">
      <c r="A2914" s="17"/>
      <c r="B2914" s="7"/>
      <c r="C2914" s="7"/>
      <c r="D2914" s="17"/>
      <c r="E2914" s="109"/>
      <c r="F2914" s="7"/>
      <c r="G2914" s="7"/>
      <c r="H2914" s="7"/>
      <c r="I2914" s="7"/>
      <c r="J2914" s="7"/>
      <c r="K2914" s="7"/>
      <c r="L2914" s="122"/>
      <c r="M2914" s="7"/>
      <c r="N2914" s="17"/>
      <c r="O2914" s="120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ht="15.6" customHeight="1">
      <c r="A2915" s="17"/>
      <c r="B2915" s="7"/>
      <c r="C2915" s="7"/>
      <c r="D2915" s="17"/>
      <c r="E2915" s="109"/>
      <c r="F2915" s="7"/>
      <c r="G2915" s="7"/>
      <c r="H2915" s="7"/>
      <c r="I2915" s="7"/>
      <c r="J2915" s="7"/>
      <c r="K2915" s="7"/>
      <c r="L2915" s="122"/>
      <c r="M2915" s="7"/>
      <c r="N2915" s="17"/>
      <c r="O2915" s="120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 ht="15.6" customHeight="1">
      <c r="A2916" s="17"/>
      <c r="B2916" s="7"/>
      <c r="C2916" s="7"/>
      <c r="D2916" s="17"/>
      <c r="E2916" s="109"/>
      <c r="F2916" s="7"/>
      <c r="G2916" s="7"/>
      <c r="H2916" s="7"/>
      <c r="I2916" s="7"/>
      <c r="J2916" s="7"/>
      <c r="K2916" s="7"/>
      <c r="L2916" s="122"/>
      <c r="M2916" s="7"/>
      <c r="N2916" s="17"/>
      <c r="O2916" s="120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 ht="15.6" customHeight="1">
      <c r="A2917" s="17"/>
      <c r="B2917" s="7"/>
      <c r="C2917" s="7"/>
      <c r="D2917" s="17"/>
      <c r="E2917" s="109"/>
      <c r="F2917" s="7"/>
      <c r="G2917" s="7"/>
      <c r="H2917" s="7"/>
      <c r="I2917" s="7"/>
      <c r="J2917" s="7"/>
      <c r="K2917" s="7"/>
      <c r="L2917" s="122"/>
      <c r="M2917" s="7"/>
      <c r="N2917" s="17"/>
      <c r="O2917" s="120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ht="15.6" customHeight="1">
      <c r="A2918" s="17"/>
      <c r="B2918" s="7"/>
      <c r="C2918" s="7"/>
      <c r="D2918" s="17"/>
      <c r="E2918" s="109"/>
      <c r="F2918" s="7"/>
      <c r="G2918" s="7"/>
      <c r="H2918" s="7"/>
      <c r="I2918" s="7"/>
      <c r="J2918" s="7"/>
      <c r="K2918" s="7"/>
      <c r="L2918" s="122"/>
      <c r="M2918" s="7"/>
      <c r="N2918" s="17"/>
      <c r="O2918" s="120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ht="15.6" customHeight="1">
      <c r="A2919" s="17"/>
      <c r="B2919" s="7"/>
      <c r="C2919" s="7"/>
      <c r="D2919" s="17"/>
      <c r="E2919" s="109"/>
      <c r="F2919" s="7"/>
      <c r="G2919" s="7"/>
      <c r="H2919" s="7"/>
      <c r="I2919" s="7"/>
      <c r="J2919" s="7"/>
      <c r="K2919" s="7"/>
      <c r="L2919" s="122"/>
      <c r="M2919" s="7"/>
      <c r="N2919" s="17"/>
      <c r="O2919" s="120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ht="15.6" customHeight="1">
      <c r="A2920" s="17"/>
      <c r="B2920" s="7"/>
      <c r="C2920" s="7"/>
      <c r="D2920" s="17"/>
      <c r="E2920" s="109"/>
      <c r="F2920" s="7"/>
      <c r="G2920" s="7"/>
      <c r="H2920" s="7"/>
      <c r="I2920" s="7"/>
      <c r="J2920" s="7"/>
      <c r="K2920" s="7"/>
      <c r="L2920" s="122"/>
      <c r="M2920" s="7"/>
      <c r="N2920" s="17"/>
      <c r="O2920" s="120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 ht="15.6" customHeight="1">
      <c r="A2921" s="17"/>
      <c r="B2921" s="7"/>
      <c r="C2921" s="7"/>
      <c r="D2921" s="17"/>
      <c r="E2921" s="109"/>
      <c r="F2921" s="7"/>
      <c r="G2921" s="7"/>
      <c r="H2921" s="7"/>
      <c r="I2921" s="7"/>
      <c r="J2921" s="7"/>
      <c r="K2921" s="7"/>
      <c r="L2921" s="122"/>
      <c r="M2921" s="7"/>
      <c r="N2921" s="17"/>
      <c r="O2921" s="120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ht="15.6" customHeight="1">
      <c r="A2922" s="17"/>
      <c r="B2922" s="7"/>
      <c r="C2922" s="7"/>
      <c r="D2922" s="17"/>
      <c r="E2922" s="109"/>
      <c r="F2922" s="7"/>
      <c r="G2922" s="7"/>
      <c r="H2922" s="7"/>
      <c r="I2922" s="7"/>
      <c r="J2922" s="7"/>
      <c r="K2922" s="7"/>
      <c r="L2922" s="122"/>
      <c r="M2922" s="7"/>
      <c r="N2922" s="17"/>
      <c r="O2922" s="120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 ht="15.6" customHeight="1">
      <c r="A2923" s="17"/>
      <c r="B2923" s="7"/>
      <c r="C2923" s="7"/>
      <c r="D2923" s="17"/>
      <c r="E2923" s="109"/>
      <c r="F2923" s="7"/>
      <c r="G2923" s="7"/>
      <c r="H2923" s="7"/>
      <c r="I2923" s="7"/>
      <c r="J2923" s="7"/>
      <c r="K2923" s="7"/>
      <c r="L2923" s="122"/>
      <c r="M2923" s="7"/>
      <c r="N2923" s="17"/>
      <c r="O2923" s="120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ht="15.6" customHeight="1">
      <c r="A2924" s="17"/>
      <c r="B2924" s="7"/>
      <c r="C2924" s="7"/>
      <c r="D2924" s="17"/>
      <c r="E2924" s="109"/>
      <c r="F2924" s="7"/>
      <c r="G2924" s="7"/>
      <c r="H2924" s="7"/>
      <c r="I2924" s="7"/>
      <c r="J2924" s="7"/>
      <c r="K2924" s="7"/>
      <c r="L2924" s="122"/>
      <c r="M2924" s="7"/>
      <c r="N2924" s="17"/>
      <c r="O2924" s="120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 ht="15.6" customHeight="1">
      <c r="A2925" s="17"/>
      <c r="B2925" s="7"/>
      <c r="C2925" s="7"/>
      <c r="D2925" s="17"/>
      <c r="E2925" s="109"/>
      <c r="F2925" s="7"/>
      <c r="G2925" s="7"/>
      <c r="H2925" s="7"/>
      <c r="I2925" s="7"/>
      <c r="J2925" s="7"/>
      <c r="K2925" s="7"/>
      <c r="L2925" s="122"/>
      <c r="M2925" s="7"/>
      <c r="N2925" s="17"/>
      <c r="O2925" s="120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 ht="15.6" customHeight="1">
      <c r="A2926" s="17"/>
      <c r="B2926" s="7"/>
      <c r="C2926" s="7"/>
      <c r="D2926" s="17"/>
      <c r="E2926" s="109"/>
      <c r="F2926" s="7"/>
      <c r="G2926" s="7"/>
      <c r="H2926" s="7"/>
      <c r="I2926" s="7"/>
      <c r="J2926" s="7"/>
      <c r="K2926" s="7"/>
      <c r="L2926" s="122"/>
      <c r="M2926" s="7"/>
      <c r="N2926" s="17"/>
      <c r="O2926" s="120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ht="15.6" customHeight="1">
      <c r="A2927" s="17"/>
      <c r="B2927" s="7"/>
      <c r="C2927" s="7"/>
      <c r="D2927" s="17"/>
      <c r="E2927" s="109"/>
      <c r="F2927" s="7"/>
      <c r="G2927" s="7"/>
      <c r="H2927" s="7"/>
      <c r="I2927" s="7"/>
      <c r="J2927" s="7"/>
      <c r="K2927" s="7"/>
      <c r="L2927" s="122"/>
      <c r="M2927" s="7"/>
      <c r="N2927" s="17"/>
      <c r="O2927" s="120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ht="15.6" customHeight="1">
      <c r="A2928" s="17"/>
      <c r="B2928" s="7"/>
      <c r="C2928" s="7"/>
      <c r="D2928" s="17"/>
      <c r="E2928" s="109"/>
      <c r="F2928" s="7"/>
      <c r="G2928" s="7"/>
      <c r="H2928" s="7"/>
      <c r="I2928" s="7"/>
      <c r="J2928" s="7"/>
      <c r="K2928" s="7"/>
      <c r="L2928" s="122"/>
      <c r="M2928" s="7"/>
      <c r="N2928" s="17"/>
      <c r="O2928" s="120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ht="15.6" customHeight="1">
      <c r="A2929" s="17"/>
      <c r="B2929" s="7"/>
      <c r="C2929" s="7"/>
      <c r="D2929" s="17"/>
      <c r="E2929" s="109"/>
      <c r="F2929" s="7"/>
      <c r="G2929" s="7"/>
      <c r="H2929" s="7"/>
      <c r="I2929" s="7"/>
      <c r="J2929" s="7"/>
      <c r="K2929" s="7"/>
      <c r="L2929" s="122"/>
      <c r="M2929" s="7"/>
      <c r="N2929" s="17"/>
      <c r="O2929" s="120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ht="15.6" customHeight="1">
      <c r="A2930" s="17"/>
      <c r="B2930" s="7"/>
      <c r="C2930" s="7"/>
      <c r="D2930" s="17"/>
      <c r="E2930" s="109"/>
      <c r="F2930" s="7"/>
      <c r="G2930" s="7"/>
      <c r="H2930" s="7"/>
      <c r="I2930" s="7"/>
      <c r="J2930" s="7"/>
      <c r="K2930" s="7"/>
      <c r="L2930" s="122"/>
      <c r="M2930" s="7"/>
      <c r="N2930" s="17"/>
      <c r="O2930" s="120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ht="15.6" customHeight="1">
      <c r="A2931" s="17"/>
      <c r="B2931" s="7"/>
      <c r="C2931" s="7"/>
      <c r="D2931" s="17"/>
      <c r="E2931" s="109"/>
      <c r="F2931" s="7"/>
      <c r="G2931" s="7"/>
      <c r="H2931" s="7"/>
      <c r="I2931" s="7"/>
      <c r="J2931" s="7"/>
      <c r="K2931" s="7"/>
      <c r="L2931" s="122"/>
      <c r="M2931" s="7"/>
      <c r="N2931" s="17"/>
      <c r="O2931" s="120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 ht="15.6" customHeight="1">
      <c r="A2932" s="17"/>
      <c r="B2932" s="7"/>
      <c r="C2932" s="7"/>
      <c r="D2932" s="17"/>
      <c r="E2932" s="109"/>
      <c r="F2932" s="7"/>
      <c r="G2932" s="7"/>
      <c r="H2932" s="7"/>
      <c r="I2932" s="7"/>
      <c r="J2932" s="7"/>
      <c r="K2932" s="7"/>
      <c r="L2932" s="122"/>
      <c r="M2932" s="7"/>
      <c r="N2932" s="17"/>
      <c r="O2932" s="120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 ht="15.6" customHeight="1">
      <c r="A2933" s="17"/>
      <c r="B2933" s="7"/>
      <c r="C2933" s="7"/>
      <c r="D2933" s="17"/>
      <c r="E2933" s="109"/>
      <c r="F2933" s="7"/>
      <c r="G2933" s="7"/>
      <c r="H2933" s="7"/>
      <c r="I2933" s="7"/>
      <c r="J2933" s="7"/>
      <c r="K2933" s="7"/>
      <c r="L2933" s="122"/>
      <c r="M2933" s="7"/>
      <c r="N2933" s="17"/>
      <c r="O2933" s="120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ht="15.6" customHeight="1">
      <c r="A2934" s="17"/>
      <c r="B2934" s="7"/>
      <c r="C2934" s="7"/>
      <c r="D2934" s="17"/>
      <c r="E2934" s="109"/>
      <c r="F2934" s="7"/>
      <c r="G2934" s="7"/>
      <c r="H2934" s="7"/>
      <c r="I2934" s="7"/>
      <c r="J2934" s="7"/>
      <c r="K2934" s="7"/>
      <c r="L2934" s="122"/>
      <c r="M2934" s="7"/>
      <c r="N2934" s="17"/>
      <c r="O2934" s="120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 ht="15.6" customHeight="1">
      <c r="A2935" s="17"/>
      <c r="B2935" s="7"/>
      <c r="C2935" s="7"/>
      <c r="D2935" s="17"/>
      <c r="E2935" s="109"/>
      <c r="F2935" s="7"/>
      <c r="G2935" s="7"/>
      <c r="H2935" s="7"/>
      <c r="I2935" s="7"/>
      <c r="J2935" s="7"/>
      <c r="K2935" s="7"/>
      <c r="L2935" s="122"/>
      <c r="M2935" s="7"/>
      <c r="N2935" s="17"/>
      <c r="O2935" s="120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 ht="15.6" customHeight="1">
      <c r="A2936" s="17"/>
      <c r="B2936" s="7"/>
      <c r="C2936" s="7"/>
      <c r="D2936" s="17"/>
      <c r="E2936" s="109"/>
      <c r="F2936" s="7"/>
      <c r="G2936" s="7"/>
      <c r="H2936" s="7"/>
      <c r="I2936" s="7"/>
      <c r="J2936" s="7"/>
      <c r="K2936" s="7"/>
      <c r="L2936" s="122"/>
      <c r="M2936" s="7"/>
      <c r="N2936" s="17"/>
      <c r="O2936" s="120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 ht="15.6" customHeight="1">
      <c r="A2937" s="17"/>
      <c r="B2937" s="7"/>
      <c r="C2937" s="7"/>
      <c r="D2937" s="17"/>
      <c r="E2937" s="109"/>
      <c r="F2937" s="7"/>
      <c r="G2937" s="7"/>
      <c r="H2937" s="7"/>
      <c r="I2937" s="7"/>
      <c r="J2937" s="7"/>
      <c r="K2937" s="7"/>
      <c r="L2937" s="122"/>
      <c r="M2937" s="7"/>
      <c r="N2937" s="17"/>
      <c r="O2937" s="120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 ht="15.6" customHeight="1">
      <c r="A2938" s="17"/>
      <c r="B2938" s="7"/>
      <c r="C2938" s="7"/>
      <c r="D2938" s="17"/>
      <c r="E2938" s="109"/>
      <c r="F2938" s="7"/>
      <c r="G2938" s="7"/>
      <c r="H2938" s="7"/>
      <c r="I2938" s="7"/>
      <c r="J2938" s="7"/>
      <c r="K2938" s="7"/>
      <c r="L2938" s="122"/>
      <c r="M2938" s="7"/>
      <c r="N2938" s="17"/>
      <c r="O2938" s="120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 ht="15.6" customHeight="1">
      <c r="A2939" s="17"/>
      <c r="B2939" s="7"/>
      <c r="C2939" s="7"/>
      <c r="D2939" s="17"/>
      <c r="E2939" s="109"/>
      <c r="F2939" s="7"/>
      <c r="G2939" s="7"/>
      <c r="H2939" s="7"/>
      <c r="I2939" s="7"/>
      <c r="J2939" s="7"/>
      <c r="K2939" s="7"/>
      <c r="L2939" s="122"/>
      <c r="M2939" s="7"/>
      <c r="N2939" s="17"/>
      <c r="O2939" s="120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 ht="15.6" customHeight="1">
      <c r="A2940" s="17"/>
      <c r="B2940" s="7"/>
      <c r="C2940" s="7"/>
      <c r="D2940" s="17"/>
      <c r="E2940" s="109"/>
      <c r="F2940" s="7"/>
      <c r="G2940" s="7"/>
      <c r="H2940" s="7"/>
      <c r="I2940" s="7"/>
      <c r="J2940" s="7"/>
      <c r="K2940" s="7"/>
      <c r="L2940" s="122"/>
      <c r="M2940" s="7"/>
      <c r="N2940" s="17"/>
      <c r="O2940" s="120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 ht="15.6" customHeight="1">
      <c r="A2941" s="17"/>
      <c r="B2941" s="7"/>
      <c r="C2941" s="7"/>
      <c r="D2941" s="17"/>
      <c r="E2941" s="109"/>
      <c r="F2941" s="7"/>
      <c r="G2941" s="7"/>
      <c r="H2941" s="7"/>
      <c r="I2941" s="7"/>
      <c r="J2941" s="7"/>
      <c r="K2941" s="7"/>
      <c r="L2941" s="122"/>
      <c r="M2941" s="7"/>
      <c r="N2941" s="17"/>
      <c r="O2941" s="120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 ht="15.6" customHeight="1">
      <c r="A2942" s="17"/>
      <c r="B2942" s="7"/>
      <c r="C2942" s="7"/>
      <c r="D2942" s="17"/>
      <c r="E2942" s="109"/>
      <c r="F2942" s="7"/>
      <c r="G2942" s="7"/>
      <c r="H2942" s="7"/>
      <c r="I2942" s="7"/>
      <c r="J2942" s="7"/>
      <c r="K2942" s="7"/>
      <c r="L2942" s="122"/>
      <c r="M2942" s="7"/>
      <c r="N2942" s="17"/>
      <c r="O2942" s="120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 ht="15.6" customHeight="1">
      <c r="A2943" s="17"/>
      <c r="B2943" s="7"/>
      <c r="C2943" s="7"/>
      <c r="D2943" s="17"/>
      <c r="E2943" s="109"/>
      <c r="F2943" s="7"/>
      <c r="G2943" s="7"/>
      <c r="H2943" s="7"/>
      <c r="I2943" s="7"/>
      <c r="J2943" s="7"/>
      <c r="K2943" s="7"/>
      <c r="L2943" s="122"/>
      <c r="M2943" s="7"/>
      <c r="N2943" s="17"/>
      <c r="O2943" s="120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 ht="15.6" customHeight="1">
      <c r="A2944" s="17"/>
      <c r="B2944" s="7"/>
      <c r="C2944" s="7"/>
      <c r="D2944" s="17"/>
      <c r="E2944" s="109"/>
      <c r="F2944" s="7"/>
      <c r="G2944" s="7"/>
      <c r="H2944" s="7"/>
      <c r="I2944" s="7"/>
      <c r="J2944" s="7"/>
      <c r="K2944" s="7"/>
      <c r="L2944" s="122"/>
      <c r="M2944" s="7"/>
      <c r="N2944" s="17"/>
      <c r="O2944" s="120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 ht="15.6" customHeight="1">
      <c r="A2945" s="17"/>
      <c r="B2945" s="7"/>
      <c r="C2945" s="7"/>
      <c r="D2945" s="17"/>
      <c r="E2945" s="109"/>
      <c r="F2945" s="7"/>
      <c r="G2945" s="7"/>
      <c r="H2945" s="7"/>
      <c r="I2945" s="7"/>
      <c r="J2945" s="7"/>
      <c r="K2945" s="7"/>
      <c r="L2945" s="122"/>
      <c r="M2945" s="7"/>
      <c r="N2945" s="17"/>
      <c r="O2945" s="120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 ht="15.6" customHeight="1">
      <c r="A2946" s="17"/>
      <c r="B2946" s="7"/>
      <c r="C2946" s="7"/>
      <c r="D2946" s="17"/>
      <c r="E2946" s="109"/>
      <c r="F2946" s="7"/>
      <c r="G2946" s="7"/>
      <c r="H2946" s="7"/>
      <c r="I2946" s="7"/>
      <c r="J2946" s="7"/>
      <c r="K2946" s="7"/>
      <c r="L2946" s="122"/>
      <c r="M2946" s="7"/>
      <c r="N2946" s="17"/>
      <c r="O2946" s="120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ht="15.6" customHeight="1">
      <c r="A2947" s="17"/>
      <c r="B2947" s="7"/>
      <c r="C2947" s="7"/>
      <c r="D2947" s="17"/>
      <c r="E2947" s="109"/>
      <c r="F2947" s="7"/>
      <c r="G2947" s="7"/>
      <c r="H2947" s="7"/>
      <c r="I2947" s="7"/>
      <c r="J2947" s="7"/>
      <c r="K2947" s="7"/>
      <c r="L2947" s="122"/>
      <c r="M2947" s="7"/>
      <c r="N2947" s="17"/>
      <c r="O2947" s="120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ht="15.6" customHeight="1">
      <c r="A2948" s="17"/>
      <c r="B2948" s="7"/>
      <c r="C2948" s="7"/>
      <c r="D2948" s="17"/>
      <c r="E2948" s="109"/>
      <c r="F2948" s="7"/>
      <c r="G2948" s="7"/>
      <c r="H2948" s="7"/>
      <c r="I2948" s="7"/>
      <c r="J2948" s="7"/>
      <c r="K2948" s="7"/>
      <c r="L2948" s="122"/>
      <c r="M2948" s="7"/>
      <c r="N2948" s="17"/>
      <c r="O2948" s="120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ht="15.6" customHeight="1">
      <c r="A2949" s="17"/>
      <c r="B2949" s="7"/>
      <c r="C2949" s="7"/>
      <c r="D2949" s="17"/>
      <c r="E2949" s="109"/>
      <c r="F2949" s="7"/>
      <c r="G2949" s="7"/>
      <c r="H2949" s="7"/>
      <c r="I2949" s="7"/>
      <c r="J2949" s="7"/>
      <c r="K2949" s="7"/>
      <c r="L2949" s="122"/>
      <c r="M2949" s="7"/>
      <c r="N2949" s="17"/>
      <c r="O2949" s="120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ht="15.6" customHeight="1">
      <c r="A2950" s="17"/>
      <c r="B2950" s="7"/>
      <c r="C2950" s="7"/>
      <c r="D2950" s="17"/>
      <c r="E2950" s="109"/>
      <c r="F2950" s="7"/>
      <c r="G2950" s="7"/>
      <c r="H2950" s="7"/>
      <c r="I2950" s="7"/>
      <c r="J2950" s="7"/>
      <c r="K2950" s="7"/>
      <c r="L2950" s="122"/>
      <c r="M2950" s="7"/>
      <c r="N2950" s="17"/>
      <c r="O2950" s="120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ht="15.6" customHeight="1">
      <c r="A2951" s="17"/>
      <c r="B2951" s="7"/>
      <c r="C2951" s="7"/>
      <c r="D2951" s="17"/>
      <c r="E2951" s="109"/>
      <c r="F2951" s="7"/>
      <c r="G2951" s="7"/>
      <c r="H2951" s="7"/>
      <c r="I2951" s="7"/>
      <c r="J2951" s="7"/>
      <c r="K2951" s="7"/>
      <c r="L2951" s="122"/>
      <c r="M2951" s="7"/>
      <c r="N2951" s="17"/>
      <c r="O2951" s="120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ht="15.6" customHeight="1">
      <c r="A2952" s="17"/>
      <c r="B2952" s="7"/>
      <c r="C2952" s="7"/>
      <c r="D2952" s="17"/>
      <c r="E2952" s="109"/>
      <c r="F2952" s="7"/>
      <c r="G2952" s="7"/>
      <c r="H2952" s="7"/>
      <c r="I2952" s="7"/>
      <c r="J2952" s="7"/>
      <c r="K2952" s="7"/>
      <c r="L2952" s="122"/>
      <c r="M2952" s="7"/>
      <c r="N2952" s="17"/>
      <c r="O2952" s="120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 ht="15.6" customHeight="1">
      <c r="A2953" s="17"/>
      <c r="B2953" s="7"/>
      <c r="C2953" s="7"/>
      <c r="D2953" s="17"/>
      <c r="E2953" s="109"/>
      <c r="F2953" s="7"/>
      <c r="G2953" s="7"/>
      <c r="H2953" s="7"/>
      <c r="I2953" s="7"/>
      <c r="J2953" s="7"/>
      <c r="K2953" s="7"/>
      <c r="L2953" s="122"/>
      <c r="M2953" s="7"/>
      <c r="N2953" s="17"/>
      <c r="O2953" s="120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 ht="15.6" customHeight="1">
      <c r="A2954" s="17"/>
      <c r="B2954" s="7"/>
      <c r="C2954" s="7"/>
      <c r="D2954" s="17"/>
      <c r="E2954" s="109"/>
      <c r="F2954" s="7"/>
      <c r="G2954" s="7"/>
      <c r="H2954" s="7"/>
      <c r="I2954" s="7"/>
      <c r="J2954" s="7"/>
      <c r="K2954" s="7"/>
      <c r="L2954" s="122"/>
      <c r="M2954" s="7"/>
      <c r="N2954" s="17"/>
      <c r="O2954" s="120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ht="15.6" customHeight="1">
      <c r="A2955" s="17"/>
      <c r="B2955" s="7"/>
      <c r="C2955" s="7"/>
      <c r="D2955" s="17"/>
      <c r="E2955" s="109"/>
      <c r="F2955" s="7"/>
      <c r="G2955" s="7"/>
      <c r="H2955" s="7"/>
      <c r="I2955" s="7"/>
      <c r="J2955" s="7"/>
      <c r="K2955" s="7"/>
      <c r="L2955" s="122"/>
      <c r="M2955" s="7"/>
      <c r="N2955" s="17"/>
      <c r="O2955" s="120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ht="15.6" customHeight="1">
      <c r="A2956" s="17"/>
      <c r="B2956" s="7"/>
      <c r="C2956" s="7"/>
      <c r="D2956" s="17"/>
      <c r="E2956" s="109"/>
      <c r="F2956" s="7"/>
      <c r="G2956" s="7"/>
      <c r="H2956" s="7"/>
      <c r="I2956" s="7"/>
      <c r="J2956" s="7"/>
      <c r="K2956" s="7"/>
      <c r="L2956" s="122"/>
      <c r="M2956" s="7"/>
      <c r="N2956" s="17"/>
      <c r="O2956" s="120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 ht="15.6" customHeight="1">
      <c r="A2957" s="17"/>
      <c r="B2957" s="7"/>
      <c r="C2957" s="7"/>
      <c r="D2957" s="17"/>
      <c r="E2957" s="109"/>
      <c r="F2957" s="7"/>
      <c r="G2957" s="7"/>
      <c r="H2957" s="7"/>
      <c r="I2957" s="7"/>
      <c r="J2957" s="7"/>
      <c r="K2957" s="7"/>
      <c r="L2957" s="122"/>
      <c r="M2957" s="7"/>
      <c r="N2957" s="17"/>
      <c r="O2957" s="120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ht="15.6" customHeight="1">
      <c r="A2958" s="17"/>
      <c r="B2958" s="7"/>
      <c r="C2958" s="7"/>
      <c r="D2958" s="17"/>
      <c r="E2958" s="109"/>
      <c r="F2958" s="7"/>
      <c r="G2958" s="7"/>
      <c r="H2958" s="7"/>
      <c r="I2958" s="7"/>
      <c r="J2958" s="7"/>
      <c r="K2958" s="7"/>
      <c r="L2958" s="122"/>
      <c r="M2958" s="7"/>
      <c r="N2958" s="17"/>
      <c r="O2958" s="120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ht="15.6" customHeight="1">
      <c r="A2959" s="17"/>
      <c r="B2959" s="7"/>
      <c r="C2959" s="7"/>
      <c r="D2959" s="17"/>
      <c r="E2959" s="109"/>
      <c r="F2959" s="7"/>
      <c r="G2959" s="7"/>
      <c r="H2959" s="7"/>
      <c r="I2959" s="7"/>
      <c r="J2959" s="7"/>
      <c r="K2959" s="7"/>
      <c r="L2959" s="122"/>
      <c r="M2959" s="7"/>
      <c r="N2959" s="17"/>
      <c r="O2959" s="120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 ht="15.6" customHeight="1">
      <c r="A2960" s="17"/>
      <c r="B2960" s="7"/>
      <c r="C2960" s="7"/>
      <c r="D2960" s="17"/>
      <c r="E2960" s="109"/>
      <c r="F2960" s="7"/>
      <c r="G2960" s="7"/>
      <c r="H2960" s="7"/>
      <c r="I2960" s="7"/>
      <c r="J2960" s="7"/>
      <c r="K2960" s="7"/>
      <c r="L2960" s="122"/>
      <c r="M2960" s="7"/>
      <c r="N2960" s="17"/>
      <c r="O2960" s="120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ht="15.6" customHeight="1">
      <c r="A2961" s="17"/>
      <c r="B2961" s="7"/>
      <c r="C2961" s="7"/>
      <c r="D2961" s="17"/>
      <c r="E2961" s="109"/>
      <c r="F2961" s="7"/>
      <c r="G2961" s="7"/>
      <c r="H2961" s="7"/>
      <c r="I2961" s="7"/>
      <c r="J2961" s="7"/>
      <c r="K2961" s="7"/>
      <c r="L2961" s="122"/>
      <c r="M2961" s="7"/>
      <c r="N2961" s="17"/>
      <c r="O2961" s="120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ht="15.6" customHeight="1">
      <c r="A2962" s="17"/>
      <c r="B2962" s="7"/>
      <c r="C2962" s="7"/>
      <c r="D2962" s="17"/>
      <c r="E2962" s="109"/>
      <c r="F2962" s="7"/>
      <c r="G2962" s="7"/>
      <c r="H2962" s="7"/>
      <c r="I2962" s="7"/>
      <c r="J2962" s="7"/>
      <c r="K2962" s="7"/>
      <c r="L2962" s="122"/>
      <c r="M2962" s="7"/>
      <c r="N2962" s="17"/>
      <c r="O2962" s="120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 ht="15.6" customHeight="1">
      <c r="A2963" s="17"/>
      <c r="B2963" s="7"/>
      <c r="C2963" s="7"/>
      <c r="D2963" s="17"/>
      <c r="E2963" s="109"/>
      <c r="F2963" s="7"/>
      <c r="G2963" s="7"/>
      <c r="H2963" s="7"/>
      <c r="I2963" s="7"/>
      <c r="J2963" s="7"/>
      <c r="K2963" s="7"/>
      <c r="L2963" s="122"/>
      <c r="M2963" s="7"/>
      <c r="N2963" s="17"/>
      <c r="O2963" s="120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 ht="15.6" customHeight="1">
      <c r="A2964" s="17"/>
      <c r="B2964" s="7"/>
      <c r="C2964" s="7"/>
      <c r="D2964" s="17"/>
      <c r="E2964" s="109"/>
      <c r="F2964" s="7"/>
      <c r="G2964" s="7"/>
      <c r="H2964" s="7"/>
      <c r="I2964" s="7"/>
      <c r="J2964" s="7"/>
      <c r="K2964" s="7"/>
      <c r="L2964" s="122"/>
      <c r="M2964" s="7"/>
      <c r="N2964" s="17"/>
      <c r="O2964" s="120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 ht="15.6" customHeight="1">
      <c r="A2965" s="17"/>
      <c r="B2965" s="7"/>
      <c r="C2965" s="7"/>
      <c r="D2965" s="17"/>
      <c r="E2965" s="109"/>
      <c r="F2965" s="7"/>
      <c r="G2965" s="7"/>
      <c r="H2965" s="7"/>
      <c r="I2965" s="7"/>
      <c r="J2965" s="7"/>
      <c r="K2965" s="7"/>
      <c r="L2965" s="122"/>
      <c r="M2965" s="7"/>
      <c r="N2965" s="17"/>
      <c r="O2965" s="120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 ht="15.6" customHeight="1">
      <c r="A2966" s="17"/>
      <c r="B2966" s="7"/>
      <c r="C2966" s="7"/>
      <c r="D2966" s="17"/>
      <c r="E2966" s="109"/>
      <c r="F2966" s="7"/>
      <c r="G2966" s="7"/>
      <c r="H2966" s="7"/>
      <c r="I2966" s="7"/>
      <c r="J2966" s="7"/>
      <c r="K2966" s="7"/>
      <c r="L2966" s="122"/>
      <c r="M2966" s="7"/>
      <c r="N2966" s="17"/>
      <c r="O2966" s="120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 ht="15.6" customHeight="1">
      <c r="A2967" s="17"/>
      <c r="B2967" s="7"/>
      <c r="C2967" s="7"/>
      <c r="D2967" s="17"/>
      <c r="E2967" s="109"/>
      <c r="F2967" s="7"/>
      <c r="G2967" s="7"/>
      <c r="H2967" s="7"/>
      <c r="I2967" s="7"/>
      <c r="J2967" s="7"/>
      <c r="K2967" s="7"/>
      <c r="L2967" s="122"/>
      <c r="M2967" s="7"/>
      <c r="N2967" s="17"/>
      <c r="O2967" s="120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ht="15.6" customHeight="1">
      <c r="A2968" s="17"/>
      <c r="B2968" s="7"/>
      <c r="C2968" s="7"/>
      <c r="D2968" s="17"/>
      <c r="E2968" s="109"/>
      <c r="F2968" s="7"/>
      <c r="G2968" s="7"/>
      <c r="H2968" s="7"/>
      <c r="I2968" s="7"/>
      <c r="J2968" s="7"/>
      <c r="K2968" s="7"/>
      <c r="L2968" s="122"/>
      <c r="M2968" s="7"/>
      <c r="N2968" s="17"/>
      <c r="O2968" s="120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 ht="15.6" customHeight="1">
      <c r="A2969" s="17"/>
      <c r="B2969" s="7"/>
      <c r="C2969" s="7"/>
      <c r="D2969" s="17"/>
      <c r="E2969" s="109"/>
      <c r="F2969" s="7"/>
      <c r="G2969" s="7"/>
      <c r="H2969" s="7"/>
      <c r="I2969" s="7"/>
      <c r="J2969" s="7"/>
      <c r="K2969" s="7"/>
      <c r="L2969" s="122"/>
      <c r="M2969" s="7"/>
      <c r="N2969" s="17"/>
      <c r="O2969" s="120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 ht="15.6" customHeight="1">
      <c r="A2970" s="17"/>
      <c r="B2970" s="7"/>
      <c r="C2970" s="7"/>
      <c r="D2970" s="17"/>
      <c r="E2970" s="109"/>
      <c r="F2970" s="7"/>
      <c r="G2970" s="7"/>
      <c r="H2970" s="7"/>
      <c r="I2970" s="7"/>
      <c r="J2970" s="7"/>
      <c r="K2970" s="7"/>
      <c r="L2970" s="122"/>
      <c r="M2970" s="7"/>
      <c r="N2970" s="17"/>
      <c r="O2970" s="120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 ht="15.6" customHeight="1">
      <c r="A2971" s="17"/>
      <c r="B2971" s="7"/>
      <c r="C2971" s="7"/>
      <c r="D2971" s="17"/>
      <c r="E2971" s="109"/>
      <c r="F2971" s="7"/>
      <c r="G2971" s="7"/>
      <c r="H2971" s="7"/>
      <c r="I2971" s="7"/>
      <c r="J2971" s="7"/>
      <c r="K2971" s="7"/>
      <c r="L2971" s="122"/>
      <c r="M2971" s="7"/>
      <c r="N2971" s="17"/>
      <c r="O2971" s="120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 ht="15.6" customHeight="1">
      <c r="A2972" s="17"/>
      <c r="B2972" s="7"/>
      <c r="C2972" s="7"/>
      <c r="D2972" s="17"/>
      <c r="E2972" s="109"/>
      <c r="F2972" s="7"/>
      <c r="G2972" s="7"/>
      <c r="H2972" s="7"/>
      <c r="I2972" s="7"/>
      <c r="J2972" s="7"/>
      <c r="K2972" s="7"/>
      <c r="L2972" s="122"/>
      <c r="M2972" s="7"/>
      <c r="N2972" s="17"/>
      <c r="O2972" s="120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 ht="15.6" customHeight="1">
      <c r="A2973" s="17"/>
      <c r="B2973" s="7"/>
      <c r="C2973" s="7"/>
      <c r="D2973" s="17"/>
      <c r="E2973" s="109"/>
      <c r="F2973" s="7"/>
      <c r="G2973" s="7"/>
      <c r="H2973" s="7"/>
      <c r="I2973" s="7"/>
      <c r="J2973" s="7"/>
      <c r="K2973" s="7"/>
      <c r="L2973" s="122"/>
      <c r="M2973" s="7"/>
      <c r="N2973" s="17"/>
      <c r="O2973" s="120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 ht="15.6" customHeight="1">
      <c r="A2974" s="17"/>
      <c r="B2974" s="7"/>
      <c r="C2974" s="7"/>
      <c r="D2974" s="17"/>
      <c r="E2974" s="109"/>
      <c r="F2974" s="7"/>
      <c r="G2974" s="7"/>
      <c r="H2974" s="7"/>
      <c r="I2974" s="7"/>
      <c r="J2974" s="7"/>
      <c r="K2974" s="7"/>
      <c r="L2974" s="122"/>
      <c r="M2974" s="7"/>
      <c r="N2974" s="17"/>
      <c r="O2974" s="120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 ht="15.6" customHeight="1">
      <c r="A2975" s="17"/>
      <c r="B2975" s="7"/>
      <c r="C2975" s="7"/>
      <c r="D2975" s="17"/>
      <c r="E2975" s="109"/>
      <c r="F2975" s="7"/>
      <c r="G2975" s="7"/>
      <c r="H2975" s="7"/>
      <c r="I2975" s="7"/>
      <c r="J2975" s="7"/>
      <c r="K2975" s="7"/>
      <c r="L2975" s="122"/>
      <c r="M2975" s="7"/>
      <c r="N2975" s="17"/>
      <c r="O2975" s="120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 ht="15.6" customHeight="1">
      <c r="A2976" s="17"/>
      <c r="B2976" s="7"/>
      <c r="C2976" s="7"/>
      <c r="D2976" s="17"/>
      <c r="E2976" s="109"/>
      <c r="F2976" s="7"/>
      <c r="G2976" s="7"/>
      <c r="H2976" s="7"/>
      <c r="I2976" s="7"/>
      <c r="J2976" s="7"/>
      <c r="K2976" s="7"/>
      <c r="L2976" s="122"/>
      <c r="M2976" s="7"/>
      <c r="N2976" s="17"/>
      <c r="O2976" s="120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 ht="15.6" customHeight="1">
      <c r="A2977" s="17"/>
      <c r="B2977" s="7"/>
      <c r="C2977" s="7"/>
      <c r="D2977" s="17"/>
      <c r="E2977" s="109"/>
      <c r="F2977" s="7"/>
      <c r="G2977" s="7"/>
      <c r="H2977" s="7"/>
      <c r="I2977" s="7"/>
      <c r="J2977" s="7"/>
      <c r="K2977" s="7"/>
      <c r="L2977" s="122"/>
      <c r="M2977" s="7"/>
      <c r="N2977" s="17"/>
      <c r="O2977" s="120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 ht="15.6" customHeight="1">
      <c r="A2978" s="17"/>
      <c r="B2978" s="7"/>
      <c r="C2978" s="7"/>
      <c r="D2978" s="17"/>
      <c r="E2978" s="109"/>
      <c r="F2978" s="7"/>
      <c r="G2978" s="7"/>
      <c r="H2978" s="7"/>
      <c r="I2978" s="7"/>
      <c r="J2978" s="7"/>
      <c r="K2978" s="7"/>
      <c r="L2978" s="122"/>
      <c r="M2978" s="7"/>
      <c r="N2978" s="17"/>
      <c r="O2978" s="120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 ht="15.6" customHeight="1">
      <c r="A2979" s="17"/>
      <c r="B2979" s="7"/>
      <c r="C2979" s="7"/>
      <c r="D2979" s="17"/>
      <c r="E2979" s="109"/>
      <c r="F2979" s="7"/>
      <c r="G2979" s="7"/>
      <c r="H2979" s="7"/>
      <c r="I2979" s="7"/>
      <c r="J2979" s="7"/>
      <c r="K2979" s="7"/>
      <c r="L2979" s="122"/>
      <c r="M2979" s="7"/>
      <c r="N2979" s="17"/>
      <c r="O2979" s="120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 ht="15.6" customHeight="1">
      <c r="A2980" s="17"/>
      <c r="B2980" s="7"/>
      <c r="C2980" s="7"/>
      <c r="D2980" s="17"/>
      <c r="E2980" s="109"/>
      <c r="F2980" s="7"/>
      <c r="G2980" s="7"/>
      <c r="H2980" s="7"/>
      <c r="I2980" s="7"/>
      <c r="J2980" s="7"/>
      <c r="K2980" s="7"/>
      <c r="L2980" s="122"/>
      <c r="M2980" s="7"/>
      <c r="N2980" s="17"/>
      <c r="O2980" s="120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ht="15.6" customHeight="1">
      <c r="A2981" s="17"/>
      <c r="B2981" s="7"/>
      <c r="C2981" s="7"/>
      <c r="D2981" s="17"/>
      <c r="E2981" s="109"/>
      <c r="F2981" s="7"/>
      <c r="G2981" s="7"/>
      <c r="H2981" s="7"/>
      <c r="I2981" s="7"/>
      <c r="J2981" s="7"/>
      <c r="K2981" s="7"/>
      <c r="L2981" s="122"/>
      <c r="M2981" s="7"/>
      <c r="N2981" s="17"/>
      <c r="O2981" s="120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ht="15.6" customHeight="1">
      <c r="A2982" s="17"/>
      <c r="B2982" s="7"/>
      <c r="C2982" s="7"/>
      <c r="D2982" s="17"/>
      <c r="E2982" s="109"/>
      <c r="F2982" s="7"/>
      <c r="G2982" s="7"/>
      <c r="H2982" s="7"/>
      <c r="I2982" s="7"/>
      <c r="J2982" s="7"/>
      <c r="K2982" s="7"/>
      <c r="L2982" s="122"/>
      <c r="M2982" s="7"/>
      <c r="N2982" s="17"/>
      <c r="O2982" s="120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ht="15.6" customHeight="1">
      <c r="A2983" s="17"/>
      <c r="B2983" s="7"/>
      <c r="C2983" s="7"/>
      <c r="D2983" s="17"/>
      <c r="E2983" s="109"/>
      <c r="F2983" s="7"/>
      <c r="G2983" s="7"/>
      <c r="H2983" s="7"/>
      <c r="I2983" s="7"/>
      <c r="J2983" s="7"/>
      <c r="K2983" s="7"/>
      <c r="L2983" s="122"/>
      <c r="M2983" s="7"/>
      <c r="N2983" s="17"/>
      <c r="O2983" s="120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ht="15.6" customHeight="1">
      <c r="A2984" s="17"/>
      <c r="B2984" s="7"/>
      <c r="C2984" s="7"/>
      <c r="D2984" s="17"/>
      <c r="E2984" s="109"/>
      <c r="F2984" s="7"/>
      <c r="G2984" s="7"/>
      <c r="H2984" s="7"/>
      <c r="I2984" s="7"/>
      <c r="J2984" s="7"/>
      <c r="K2984" s="7"/>
      <c r="L2984" s="122"/>
      <c r="M2984" s="7"/>
      <c r="N2984" s="17"/>
      <c r="O2984" s="120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ht="15.6" customHeight="1">
      <c r="A2985" s="17"/>
      <c r="B2985" s="7"/>
      <c r="C2985" s="7"/>
      <c r="D2985" s="17"/>
      <c r="E2985" s="109"/>
      <c r="F2985" s="7"/>
      <c r="G2985" s="7"/>
      <c r="H2985" s="7"/>
      <c r="I2985" s="7"/>
      <c r="J2985" s="7"/>
      <c r="K2985" s="7"/>
      <c r="L2985" s="122"/>
      <c r="M2985" s="7"/>
      <c r="N2985" s="17"/>
      <c r="O2985" s="120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</sheetData>
  <autoFilter ref="A1:E207" xr:uid="{00000000-0009-0000-0000-000009000000}"/>
  <conditionalFormatting sqref="H2:H10">
    <cfRule type="expression" dxfId="552" priority="139">
      <formula>H2=#REF!</formula>
    </cfRule>
  </conditionalFormatting>
  <conditionalFormatting sqref="H2:H19">
    <cfRule type="expression" dxfId="551" priority="7">
      <formula>COUNTIF($B$2:$B$940, H2) &gt; 1</formula>
    </cfRule>
    <cfRule type="expression" dxfId="550" priority="6">
      <formula>COUNTIF($C$1:$C$959, H2) &gt; 1</formula>
    </cfRule>
    <cfRule type="expression" dxfId="549" priority="13">
      <formula>COUNTIF($B$2:$B$939, H2) &gt; 1</formula>
    </cfRule>
    <cfRule type="expression" dxfId="548" priority="8">
      <formula>COUNTIF($C$1:$C$960, H2) &gt; 1</formula>
    </cfRule>
    <cfRule type="expression" dxfId="547" priority="9">
      <formula>COUNTIF($B$2:$B$941, H2) &gt; 1</formula>
    </cfRule>
    <cfRule type="expression" dxfId="546" priority="10">
      <formula>COUNTIF($C$1:$C$957, H2) &gt; 1</formula>
    </cfRule>
    <cfRule type="expression" dxfId="545" priority="11">
      <formula>COUNTIF($B$2:$B$938, H2) &gt; 1</formula>
    </cfRule>
  </conditionalFormatting>
  <conditionalFormatting sqref="H2:H20">
    <cfRule type="expression" dxfId="544" priority="3">
      <formula>COUNTIF($C$1:$C$962, H2) &gt; 1</formula>
    </cfRule>
    <cfRule type="expression" dxfId="543" priority="12">
      <formula>COUNTIF($C$1:$C$958, H2) &gt; 1</formula>
    </cfRule>
  </conditionalFormatting>
  <conditionalFormatting sqref="H2:H21">
    <cfRule type="expression" dxfId="542" priority="16">
      <formula>COUNTIF($C$1:$C$963, H2) &gt; 1</formula>
    </cfRule>
    <cfRule type="expression" dxfId="541" priority="17">
      <formula>COUNTIF($B$2:$B$944, H2) &gt; 1</formula>
    </cfRule>
    <cfRule type="expression" dxfId="540" priority="18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21">
      <formula>COUNTIF($B$2:$B$952, H2) &gt; 1</formula>
    </cfRule>
    <cfRule type="expression" dxfId="536" priority="22">
      <formula>COUNTIF($C$1:$C$964, H2) &gt; 1</formula>
    </cfRule>
  </conditionalFormatting>
  <conditionalFormatting sqref="H2:H25 H27:H44">
    <cfRule type="expression" dxfId="535" priority="113">
      <formula>COUNTIF($B$2:$B$991, H2) &gt; 1</formula>
    </cfRule>
  </conditionalFormatting>
  <conditionalFormatting sqref="H2:H25">
    <cfRule type="expression" dxfId="534" priority="67">
      <formula>COUNTIF($C$1:$C$970, H2) &gt; 1</formula>
    </cfRule>
    <cfRule type="expression" dxfId="533" priority="70">
      <formula>COUNTIF($B$2:$B$948, H2) &gt; 1</formula>
    </cfRule>
    <cfRule type="expression" dxfId="532" priority="65">
      <formula>COUNTIF($C$1:$C$969, H2) &gt; 1</formula>
    </cfRule>
    <cfRule type="expression" dxfId="531" priority="46">
      <formula>COUNTIF($C$1:$C$966, H2) &gt; 1</formula>
    </cfRule>
    <cfRule type="expression" dxfId="530" priority="47">
      <formula>COUNTIF($B$2:$B$947, H2) &gt; 1</formula>
    </cfRule>
    <cfRule type="expression" dxfId="529" priority="66">
      <formula>COUNTIF($B$2:$B$950, H2) &gt; 1</formula>
    </cfRule>
    <cfRule type="expression" dxfId="528" priority="72">
      <formula>COUNTIF($B$2:$B$949, H2) &gt; 1</formula>
    </cfRule>
    <cfRule type="expression" dxfId="527" priority="68">
      <formula>COUNTIF($B$2:$B$951, H2) &gt; 1</formula>
    </cfRule>
  </conditionalFormatting>
  <conditionalFormatting sqref="H2:H26">
    <cfRule type="expression" dxfId="526" priority="5">
      <formula>COUNTIF($B$1:$B$970, H2) &gt; 1</formula>
    </cfRule>
    <cfRule type="expression" dxfId="525" priority="71">
      <formula>COUNTIF($C$1:$C$968, H2) &gt; 1</formula>
    </cfRule>
    <cfRule type="expression" dxfId="524" priority="69">
      <formula>COUNTIF($C$1:$C$967, H2) &gt; 1</formula>
    </cfRule>
    <cfRule type="expression" dxfId="523" priority="41">
      <formula>COUNTIF($C$1:$C$971, H2) &gt; 1</formula>
    </cfRule>
    <cfRule type="expression" dxfId="522" priority="28">
      <formula>COUNTIF($B$2:$B$964, H2) &gt; 1</formula>
    </cfRule>
  </conditionalFormatting>
  <conditionalFormatting sqref="H2:H27">
    <cfRule type="expression" dxfId="521" priority="78">
      <formula>COUNTIF($B$2:$B$954, H2) &gt; 1</formula>
    </cfRule>
    <cfRule type="expression" dxfId="520" priority="48">
      <formula>COUNTIF($B$2:$B$953, H2) &gt; 1</formula>
    </cfRule>
    <cfRule type="expression" dxfId="519" priority="27">
      <formula>COUNTIF($B$2:$B$958, H2) &gt; 1</formula>
    </cfRule>
    <cfRule type="expression" dxfId="518" priority="57">
      <formula>COUNTIF($C$1:$C$972, H2) &gt; 1</formula>
    </cfRule>
  </conditionalFormatting>
  <conditionalFormatting sqref="H2:H28">
    <cfRule type="expression" dxfId="517" priority="2">
      <formula>COUNTIF($B$1:$B$958, H2) &gt; 1</formula>
    </cfRule>
    <cfRule type="expression" dxfId="516" priority="4">
      <formula>COUNTIF($B$1:$B$962, H2) &gt; 1</formula>
    </cfRule>
    <cfRule type="expression" dxfId="515" priority="76">
      <formula>COUNTIF($B$2:$B$957, H2) &gt; 1</formula>
    </cfRule>
    <cfRule type="expression" dxfId="514" priority="34">
      <formula>COUNTIF($B$2:$B$965, H2) &gt; 1</formula>
    </cfRule>
    <cfRule type="expression" dxfId="513" priority="35">
      <formula>COUNTIF($B$2:$B$966, H2) &gt; 1</formula>
    </cfRule>
    <cfRule type="expression" dxfId="512" priority="75">
      <formula>COUNTIF($C$1:$C$976, H2) &gt; 1</formula>
    </cfRule>
    <cfRule type="expression" dxfId="511" priority="74">
      <formula>COUNTIF($B$2:$B$956, H2) &gt; 1</formula>
    </cfRule>
    <cfRule type="expression" dxfId="510" priority="61">
      <formula>COUNTIF($C$1:$C$977, H2) &gt; 1</formula>
    </cfRule>
    <cfRule type="expression" dxfId="509" priority="73">
      <formula>COUNTIF($C$1:$C$975, H2) &gt; 1</formula>
    </cfRule>
    <cfRule type="expression" dxfId="508" priority="79">
      <formula>COUNTIF($B$2:$B$955, H2) &gt; 1</formula>
    </cfRule>
  </conditionalFormatting>
  <conditionalFormatting sqref="H2:H30">
    <cfRule type="expression" dxfId="507" priority="1">
      <formula>COUNTIF($K$2:$K$65, H2) &gt; 1</formula>
    </cfRule>
    <cfRule type="expression" dxfId="506" priority="20">
      <formula>COUNTIF($B$2:$B$66, H2) &gt; 1</formula>
    </cfRule>
    <cfRule type="expression" dxfId="505" priority="19">
      <formula>COUNTIF($J$2:$J$65, H2) &gt; 1</formula>
    </cfRule>
  </conditionalFormatting>
  <conditionalFormatting sqref="H2:H31">
    <cfRule type="expression" dxfId="504" priority="51">
      <formula>COUNTIF($C$1:$C$978, H2) &gt; 1</formula>
    </cfRule>
    <cfRule type="expression" dxfId="503" priority="52">
      <formula>COUNTIF($B$2:$B$959, H2) &gt; 1</formula>
    </cfRule>
    <cfRule type="expression" dxfId="502" priority="77">
      <formula>COUNTIF($C$1:$C$973, H2) &gt; 1</formula>
    </cfRule>
    <cfRule type="expression" dxfId="501" priority="92">
      <formula>COUNTIF($C$1:$C$974, H2) &gt; 1</formula>
    </cfRule>
    <cfRule type="expression" dxfId="500" priority="85">
      <formula>COUNTIF($C$1:$C$982, H2) &gt; 1</formula>
    </cfRule>
    <cfRule type="expression" dxfId="499" priority="86">
      <formula>COUNTIF($B$2:$B$963, H2) &gt; 1</formula>
    </cfRule>
    <cfRule type="expression" dxfId="498" priority="87">
      <formula>COUNTIF($C$1:$C$979, H2) &gt; 1</formula>
    </cfRule>
    <cfRule type="expression" dxfId="497" priority="88">
      <formula>COUNTIF($B$2:$B$960, H2) &gt; 1</formula>
    </cfRule>
    <cfRule type="expression" dxfId="496" priority="90">
      <formula>COUNTIF($B$2:$B$961, H2) &gt; 1</formula>
    </cfRule>
    <cfRule type="expression" dxfId="495" priority="84">
      <formula>COUNTIF($B$2:$B$962, H2) &gt; 1</formula>
    </cfRule>
  </conditionalFormatting>
  <conditionalFormatting sqref="H2:H32 H34:H53 H57">
    <cfRule type="expression" dxfId="494" priority="150">
      <formula>COUNTIF($C$1:$C$847, H2) &gt; 1</formula>
    </cfRule>
  </conditionalFormatting>
  <conditionalFormatting sqref="H2:H32">
    <cfRule type="expression" dxfId="493" priority="58">
      <formula>COUNTIF($C$1:$C$983, H2) &gt; 1</formula>
    </cfRule>
    <cfRule type="expression" dxfId="492" priority="91">
      <formula>COUNTIF($C$1:$C$981, H2) &gt; 1</formula>
    </cfRule>
    <cfRule type="expression" dxfId="491" priority="89">
      <formula>COUNTIF($C$1:$C$980, H2) &gt; 1</formula>
    </cfRule>
  </conditionalFormatting>
  <conditionalFormatting sqref="H2:H33 H35:H62">
    <cfRule type="expression" dxfId="490" priority="148">
      <formula>COUNTIF($C$1:$C$853, H2) &gt; 1</formula>
    </cfRule>
  </conditionalFormatting>
  <conditionalFormatting sqref="H2:H33">
    <cfRule type="expression" dxfId="489" priority="60">
      <formula>COUNTIF($C$1:$C$984, H2) &gt; 1</formula>
    </cfRule>
    <cfRule type="expression" dxfId="488" priority="37">
      <formula>COUNTIF($B$2:$B$972, H2) &gt; 1</formula>
    </cfRule>
    <cfRule type="expression" dxfId="487" priority="93">
      <formula>COUNTIF($C$1:$C$985, H2) &gt; 1</formula>
    </cfRule>
  </conditionalFormatting>
  <conditionalFormatting sqref="H2:H34 H36:H61">
    <cfRule type="expression" dxfId="486" priority="168">
      <formula>COUNTIF($C$1:$C$864, H2) &gt; 1</formula>
    </cfRule>
  </conditionalFormatting>
  <conditionalFormatting sqref="H2:H34">
    <cfRule type="expression" dxfId="485" priority="36">
      <formula>COUNTIF($B$2:$B$973, H2) &gt; 1</formula>
    </cfRule>
  </conditionalFormatting>
  <conditionalFormatting sqref="H2:H35">
    <cfRule type="expression" dxfId="484" priority="44">
      <formula>COUNTIF($B$1:$B$979, H2) &gt; 1</formula>
    </cfRule>
    <cfRule type="expression" dxfId="483" priority="63">
      <formula>COUNTIF($B$1:$B$980, H2) &gt; 1</formula>
    </cfRule>
    <cfRule type="expression" dxfId="482" priority="109">
      <formula>COUNTIF($B$2:$B$974, H2) &gt; 1</formula>
    </cfRule>
  </conditionalFormatting>
  <conditionalFormatting sqref="H2:H36">
    <cfRule type="expression" dxfId="481" priority="62">
      <formula>COUNTIF($B$1:$B$977, H2) &gt; 1</formula>
    </cfRule>
    <cfRule type="expression" dxfId="480" priority="53">
      <formula>COUNTIF($C$1:$C$986, H2) &gt; 1</formula>
    </cfRule>
    <cfRule type="expression" dxfId="479" priority="43">
      <formula>COUNTIF($B$1:$B$976, H2) &gt; 1</formula>
    </cfRule>
    <cfRule type="expression" dxfId="478" priority="54">
      <formula>COUNTIF($B$2:$B$967, H2) &gt; 1</formula>
    </cfRule>
    <cfRule type="expression" dxfId="477" priority="106">
      <formula>COUNTIF($B$2:$B$968, H2) &gt; 1</formula>
    </cfRule>
    <cfRule type="expression" dxfId="476" priority="105">
      <formula>COUNTIF($C$1:$C$987, H2) &gt; 1</formula>
    </cfRule>
  </conditionalFormatting>
  <conditionalFormatting sqref="H2:H37">
    <cfRule type="expression" dxfId="475" priority="64">
      <formula>COUNTIF($B$1:$B$990, H2) &gt; 1</formula>
    </cfRule>
    <cfRule type="expression" dxfId="474" priority="42">
      <formula>COUNTIF($B$1:$B$971, H2) &gt; 1</formula>
    </cfRule>
    <cfRule type="expression" dxfId="473" priority="40">
      <formula>COUNTIF($B$1:$B$967, H2) &gt; 1</formula>
    </cfRule>
    <cfRule type="expression" dxfId="472" priority="102">
      <formula>COUNTIF($B$2:$B$970, H2) &gt; 1</formula>
    </cfRule>
    <cfRule type="expression" dxfId="471" priority="101">
      <formula>COUNTIF($C$1:$C$989, H2) &gt; 1</formula>
    </cfRule>
    <cfRule type="expression" dxfId="470" priority="26">
      <formula>COUNTIF($B$1:$B$987, H2) &gt; 1</formula>
    </cfRule>
    <cfRule type="expression" dxfId="469" priority="127">
      <formula>COUNTIF($B$2:$B$976, H2) &gt; 1</formula>
    </cfRule>
    <cfRule type="expression" dxfId="468" priority="104">
      <formula>COUNTIF($B$2:$B$971, H2) &gt; 1</formula>
    </cfRule>
    <cfRule type="expression" dxfId="467" priority="56">
      <formula>COUNTIF($B$1:$B$968, H2) &gt; 1</formula>
    </cfRule>
    <cfRule type="expression" dxfId="466" priority="125">
      <formula>COUNTIF($B$2:$B$975, H2) &gt; 1</formula>
    </cfRule>
    <cfRule type="expression" dxfId="465" priority="123">
      <formula>COUNTIF($B$2:$B$978, H2) &gt; 1</formula>
    </cfRule>
    <cfRule type="expression" dxfId="464" priority="31">
      <formula>COUNTIF($B$2:$B$979, H2) &gt; 1</formula>
    </cfRule>
    <cfRule type="expression" dxfId="463" priority="122">
      <formula>COUNTIF($B$2:$B$977, H2) &gt; 1</formula>
    </cfRule>
    <cfRule type="expression" dxfId="462" priority="107">
      <formula>COUNTIF($B$2:$B$969, H2) &gt; 1</formula>
    </cfRule>
    <cfRule type="expression" dxfId="461" priority="59">
      <formula>COUNTIF($B$1:$B$972, H2) &gt; 1</formula>
    </cfRule>
  </conditionalFormatting>
  <conditionalFormatting sqref="H2:H38">
    <cfRule type="expression" dxfId="460" priority="82">
      <formula>COUNTIF($C$1:$C$991, H2) &gt; 1</formula>
    </cfRule>
    <cfRule type="expression" dxfId="459" priority="24">
      <formula>COUNTIF($B$1:$B$978, H2) &gt; 1</formula>
    </cfRule>
    <cfRule type="expression" dxfId="458" priority="103">
      <formula>COUNTIF($C$1:$C$990, H2) &gt; 1</formula>
    </cfRule>
  </conditionalFormatting>
  <conditionalFormatting sqref="H2:H39">
    <cfRule type="expression" dxfId="457" priority="83">
      <formula>COUNTIF($B$2:$B$76, H2) &gt; 1</formula>
    </cfRule>
    <cfRule type="expression" dxfId="456" priority="121">
      <formula>COUNTIF($C$1:$C$996, H2) &gt; 1</formula>
    </cfRule>
    <cfRule type="expression" dxfId="455" priority="49">
      <formula>COUNTIF($K$2:$K$74, H2) &gt; 1</formula>
    </cfRule>
    <cfRule type="expression" dxfId="454" priority="50">
      <formula>COUNTIF($B$2:$B$75, H2) &gt; 1</formula>
    </cfRule>
    <cfRule type="expression" dxfId="453" priority="80">
      <formula>COUNTIF($C$1:$C$998, H2) &gt; 1</formula>
    </cfRule>
    <cfRule type="expression" dxfId="452" priority="81">
      <formula>COUNTIF($K$2:$K$75, H2) &gt; 1</formula>
    </cfRule>
  </conditionalFormatting>
  <conditionalFormatting sqref="H2:H40">
    <cfRule type="expression" dxfId="451" priority="124">
      <formula>COUNTIF($C$1:$C$994, H2) &gt; 1</formula>
    </cfRule>
    <cfRule type="expression" dxfId="450" priority="126">
      <formula>COUNTIF($C$1:$C$995, H2) &gt; 1</formula>
    </cfRule>
    <cfRule type="expression" dxfId="449" priority="25">
      <formula>COUNTIF($B$1:$B$982, H2) &gt; 1</formula>
    </cfRule>
    <cfRule type="expression" dxfId="448" priority="108">
      <formula>COUNTIF($C$1:$C$993, H2) &gt; 1</formula>
    </cfRule>
    <cfRule type="expression" dxfId="447" priority="96">
      <formula>COUNTIF($C$1:$C$992, H2) &gt; 1</formula>
    </cfRule>
    <cfRule type="expression" dxfId="446" priority="112">
      <formula>COUNTIF($B$2:$B$980, H2) &gt; 1</formula>
    </cfRule>
    <cfRule type="expression" dxfId="445" priority="115">
      <formula>COUNTIF($C$1:$C$999, H2) &gt; 1</formula>
    </cfRule>
  </conditionalFormatting>
  <conditionalFormatting sqref="H2:H41 H43:H67">
    <cfRule type="expression" dxfId="444" priority="171">
      <formula>COUNTIF($C$1:$C$870, H2) &gt; 1</formula>
    </cfRule>
  </conditionalFormatting>
  <conditionalFormatting sqref="H2:H41">
    <cfRule type="expression" dxfId="443" priority="131">
      <formula>COUNTIF($C$1:$C$1000, H2) &gt; 1</formula>
    </cfRule>
    <cfRule type="expression" dxfId="442" priority="132">
      <formula>COUNTIF($B$2:$B$981, H2) &gt; 1</formula>
    </cfRule>
  </conditionalFormatting>
  <conditionalFormatting sqref="H2:H42">
    <cfRule type="expression" dxfId="441" priority="29">
      <formula>COUNTIF($J$2:$J$85, H2) &gt; 1</formula>
    </cfRule>
    <cfRule type="expression" dxfId="440" priority="133">
      <formula>COUNTIF($C$1:$C$1001, H2) &gt; 1</formula>
    </cfRule>
    <cfRule type="expression" dxfId="439" priority="134">
      <formula>COUNTIF($B$2:$B$982, H2) &gt; 1</formula>
    </cfRule>
    <cfRule type="expression" dxfId="438" priority="30">
      <formula>COUNTIF($B$2:$B$86, H2) &gt; 1</formula>
    </cfRule>
  </conditionalFormatting>
  <conditionalFormatting sqref="H2:H43">
    <cfRule type="expression" dxfId="437" priority="130">
      <formula>COUNTIF($B$2:$B$984, H2) &gt; 1</formula>
    </cfRule>
    <cfRule type="expression" dxfId="436" priority="128">
      <formula>COUNTIF($C$1:$C$1002, H2) &gt; 1</formula>
    </cfRule>
    <cfRule type="expression" dxfId="435" priority="129">
      <formula>COUNTIF($B$2:$B$983, H2) &gt; 1</formula>
    </cfRule>
    <cfRule type="expression" dxfId="434" priority="33">
      <formula>COUNTIF($B$1:$B$994, H2) &gt; 1</formula>
    </cfRule>
  </conditionalFormatting>
  <conditionalFormatting sqref="H2:H44">
    <cfRule type="expression" dxfId="433" priority="94">
      <formula>COUNTIF($B$1:$B$974, H2) &gt; 1</formula>
    </cfRule>
    <cfRule type="expression" dxfId="432" priority="55">
      <formula>COUNTIF($B$1:$B$973, H2) &gt; 1</formula>
    </cfRule>
    <cfRule type="expression" dxfId="431" priority="45">
      <formula>COUNTIF($B$1:$B$989, H2) &gt; 1</formula>
    </cfRule>
    <cfRule type="expression" dxfId="430" priority="39">
      <formula>COUNTIF($B$2:$B$93, H2) &gt; 1</formula>
    </cfRule>
    <cfRule type="expression" dxfId="429" priority="38">
      <formula>COUNTIF($H$2:$H$92, H2) &gt; 1</formula>
    </cfRule>
    <cfRule type="expression" dxfId="428" priority="110">
      <formula>COUNTIF($K$2:$K$95, H2) &gt; 1</formula>
    </cfRule>
    <cfRule type="expression" dxfId="427" priority="111">
      <formula>COUNTIF($B$2:$B$96, H2) &gt; 1</formula>
    </cfRule>
    <cfRule type="expression" dxfId="426" priority="114">
      <formula>COUNTIF($B$1:$B$995, H2) &gt; 1</formula>
    </cfRule>
    <cfRule type="expression" dxfId="425" priority="116">
      <formula>COUNTIF($B$1:$B$999, H2) &gt; 1</formula>
    </cfRule>
    <cfRule type="expression" dxfId="424" priority="117">
      <formula>COUNTIF($B$1:$B$1004, H2) &gt; 1</formula>
    </cfRule>
    <cfRule type="expression" dxfId="423" priority="118">
      <formula>COUNTIF($B$1:$B$1007, H2) &gt; 1</formula>
    </cfRule>
    <cfRule type="expression" dxfId="422" priority="23">
      <formula>COUNTIF($B$1:$B$964, H2) &gt; 1</formula>
    </cfRule>
    <cfRule type="expression" dxfId="421" priority="95">
      <formula>COUNTIF($B$1:$B$988, H2) &gt; 1</formula>
    </cfRule>
    <cfRule type="expression" dxfId="420" priority="97">
      <formula>COUNTIF($B$1:$B$992, H2) &gt; 1</formula>
    </cfRule>
    <cfRule type="expression" dxfId="419" priority="32">
      <formula>COUNTIF($B$1:$B$985, H2) &gt; 1</formula>
    </cfRule>
    <cfRule type="expression" dxfId="418" priority="135">
      <formula>COUNTIF($B$2:$B$989, H2) &gt; 1</formula>
    </cfRule>
    <cfRule type="expression" dxfId="417" priority="136">
      <formula>COUNTIF($B$2:$B$990, H2) &gt; 1</formula>
    </cfRule>
    <cfRule type="expression" dxfId="416" priority="137">
      <formula>COUNTIF($B$2:$B$987, H2) &gt; 1</formula>
    </cfRule>
    <cfRule type="expression" dxfId="415" priority="138">
      <formula>COUNTIF($B$2:$B$988, H2) &gt; 1</formula>
    </cfRule>
    <cfRule type="expression" dxfId="414" priority="98">
      <formula>COUNTIF($B$1:$B$997, H2) &gt; 1</formula>
    </cfRule>
    <cfRule type="expression" dxfId="413" priority="120">
      <formula>COUNTIF($B$1:$B$1017, H2) &gt; 1</formula>
    </cfRule>
    <cfRule type="expression" dxfId="412" priority="100">
      <formula>COUNTIF($B$1:$B$1010, H2) &gt; 1</formula>
    </cfRule>
    <cfRule type="expression" dxfId="411" priority="99">
      <formula>COUNTIF($B$1:$B$1000, H2) &gt; 1</formula>
    </cfRule>
  </conditionalFormatting>
  <conditionalFormatting sqref="H2:H57">
    <cfRule type="expression" dxfId="410" priority="164">
      <formula>COUNTIF($C$1:$C$1017, H2) &gt; 1</formula>
    </cfRule>
    <cfRule type="expression" dxfId="409" priority="185">
      <formula>COUNTIF($C$1:$C$1003, H2) &gt; 1</formula>
    </cfRule>
  </conditionalFormatting>
  <conditionalFormatting sqref="H2:H58">
    <cfRule type="expression" dxfId="408" priority="143">
      <formula>COUNTIF($C$1:$C$988, H2) &gt; 1</formula>
    </cfRule>
    <cfRule type="expression" dxfId="407" priority="152">
      <formula>COUNTIF($C$1:$C$849, H2) &gt; 1</formula>
    </cfRule>
    <cfRule type="expression" dxfId="406" priority="142">
      <formula>COUNTIF($C$1:$C$1004, H2) &gt; 1</formula>
    </cfRule>
    <cfRule type="expression" dxfId="405" priority="177">
      <formula>COUNTIF($C$1:$C$860, H2) &gt; 1</formula>
    </cfRule>
  </conditionalFormatting>
  <conditionalFormatting sqref="H2:H59">
    <cfRule type="expression" dxfId="404" priority="163">
      <formula>COUNTIF($C$1:$C$1019, H2) &gt; 1</formula>
    </cfRule>
    <cfRule type="expression" dxfId="403" priority="153">
      <formula>COUNTIF($I$2:$I$105, H2) &gt; 1</formula>
    </cfRule>
    <cfRule type="expression" dxfId="402" priority="175">
      <formula>COUNTIF($H$2:$H$103, H2) &gt; 1</formula>
    </cfRule>
    <cfRule type="expression" dxfId="401" priority="184">
      <formula>COUNTIF($C$1:$C$1009, H2) &gt; 1</formula>
    </cfRule>
    <cfRule type="expression" dxfId="400" priority="189">
      <formula>COUNTIF($C$1:$C$1005, H2) &gt; 1</formula>
    </cfRule>
  </conditionalFormatting>
  <conditionalFormatting sqref="H2:H60">
    <cfRule type="expression" dxfId="399" priority="183">
      <formula>COUNTIF($C$1:$C$1010, H2) &gt; 1</formula>
    </cfRule>
    <cfRule type="expression" dxfId="398" priority="176">
      <formula>COUNTIF($C$1:$C$861, H2) &gt; 1</formula>
    </cfRule>
    <cfRule type="expression" dxfId="397" priority="159">
      <formula>COUNTIF($C$1:$C$1020, H2) &gt; 1</formula>
    </cfRule>
    <cfRule type="expression" dxfId="396" priority="181">
      <formula>COUNTIF($C$1:$C$1011, H2) &gt; 1</formula>
    </cfRule>
  </conditionalFormatting>
  <conditionalFormatting sqref="H2:H61">
    <cfRule type="expression" dxfId="395" priority="162">
      <formula>COUNTIF($C$1:$C$1021, H2) &gt; 1</formula>
    </cfRule>
    <cfRule type="expression" dxfId="394" priority="140">
      <formula>COUNTIF($C$1:$C$1025, H2) &gt; 1</formula>
    </cfRule>
    <cfRule type="expression" dxfId="393" priority="167">
      <formula>COUNTIF($C$1:$C$862, H2) &gt; 1</formula>
    </cfRule>
    <cfRule type="expression" dxfId="392" priority="154">
      <formula>COUNTIF($C$1:$C$850, H2) &gt; 1</formula>
    </cfRule>
    <cfRule type="expression" dxfId="391" priority="182">
      <formula>COUNTIF($C$1:$C$1012, H2) &gt; 1</formula>
    </cfRule>
    <cfRule type="expression" dxfId="390" priority="191">
      <formula>COUNTIF($C$1:$C$1006, H2) &gt; 1</formula>
    </cfRule>
  </conditionalFormatting>
  <conditionalFormatting sqref="H2:H62">
    <cfRule type="expression" dxfId="389" priority="147">
      <formula>COUNTIF($C$1:$C$851, H2) &gt; 1</formula>
    </cfRule>
    <cfRule type="expression" dxfId="388" priority="190">
      <formula>COUNTIF($C$1:$C$1007, H2) &gt; 1</formula>
    </cfRule>
    <cfRule type="expression" dxfId="387" priority="161">
      <formula>COUNTIF($C$1:$C$1022, H2) &gt; 1</formula>
    </cfRule>
    <cfRule type="expression" dxfId="386" priority="169">
      <formula>COUNTIF($C$1:$C$863, H2) &gt; 1</formula>
    </cfRule>
  </conditionalFormatting>
  <conditionalFormatting sqref="H2:H63">
    <cfRule type="expression" dxfId="385" priority="141">
      <formula>COUNTIF($C$1:$C$1008, H2) &gt; 1</formula>
    </cfRule>
    <cfRule type="expression" dxfId="384" priority="149">
      <formula>COUNTIF($C$1:$C$852, H2) &gt; 1</formula>
    </cfRule>
  </conditionalFormatting>
  <conditionalFormatting sqref="H2:H64">
    <cfRule type="expression" dxfId="383" priority="187">
      <formula>COUNTIF($C$1:$C$1014, H2) &gt; 1</formula>
    </cfRule>
    <cfRule type="expression" dxfId="382" priority="165">
      <formula>COUNTIF($C$1:$C$865, H2) &gt; 1</formula>
    </cfRule>
    <cfRule type="expression" dxfId="381" priority="173">
      <formula>COUNTIF($C$1:$C$867, H2) &gt; 1</formula>
    </cfRule>
  </conditionalFormatting>
  <conditionalFormatting sqref="H2:H65">
    <cfRule type="expression" dxfId="380" priority="172">
      <formula>COUNTIF($C$1:$C$868, H2) &gt; 1</formula>
    </cfRule>
    <cfRule type="expression" dxfId="379" priority="145">
      <formula>COUNTIF($C$1:$C$854, H2) &gt; 1</formula>
    </cfRule>
    <cfRule type="expression" dxfId="378" priority="151">
      <formula>COUNTIF($C$1:$C$856, H2) &gt; 1</formula>
    </cfRule>
    <cfRule type="expression" dxfId="377" priority="166">
      <formula>COUNTIF($C$1:$C$866, H2) &gt; 1</formula>
    </cfRule>
  </conditionalFormatting>
  <conditionalFormatting sqref="H2:H66">
    <cfRule type="expression" dxfId="376" priority="170">
      <formula>COUNTIF($C$1:$C$857, H2) &gt; 1</formula>
    </cfRule>
    <cfRule type="expression" dxfId="375" priority="146">
      <formula>COUNTIF($C$1:$C$855, H2) &gt; 1</formula>
    </cfRule>
    <cfRule type="expression" dxfId="374" priority="186">
      <formula>COUNTIF($C$1:$C$1016, H2) &gt; 1</formula>
    </cfRule>
  </conditionalFormatting>
  <conditionalFormatting sqref="H2:H67">
    <cfRule type="expression" dxfId="373" priority="160">
      <formula>COUNTIF($C$1:$C$1027, H2) &gt; 1</formula>
    </cfRule>
  </conditionalFormatting>
  <conditionalFormatting sqref="H2:H68">
    <cfRule type="expression" dxfId="372" priority="178">
      <formula>COUNTIF($K$2:$K$103, H2) &gt; 1</formula>
    </cfRule>
    <cfRule type="expression" dxfId="371" priority="179">
      <formula>COUNTIF($C$1:$C$1018, H2) &gt; 1</formula>
    </cfRule>
    <cfRule type="expression" dxfId="370" priority="188">
      <formula>COUNTIF($C$1:$C$1013, H2) &gt; 1</formula>
    </cfRule>
    <cfRule type="expression" dxfId="369" priority="174">
      <formula>COUNTIF($C$1:$C$859, H2) &gt; 1</formula>
    </cfRule>
  </conditionalFormatting>
  <conditionalFormatting sqref="H2:H69">
    <cfRule type="expression" dxfId="368" priority="144">
      <formula>COUNTIF($C$1:$C$997, H2) &gt; 1</formula>
    </cfRule>
    <cfRule type="expression" dxfId="367" priority="158">
      <formula>COUNTIF($C$1:$C$1030, H2) &gt; 1</formula>
    </cfRule>
  </conditionalFormatting>
  <conditionalFormatting sqref="H2:H70">
    <cfRule type="expression" dxfId="366" priority="180">
      <formula>COUNTIF($C$1:$C$1015, H2) &gt; 1</formula>
    </cfRule>
    <cfRule type="expression" dxfId="365" priority="156">
      <formula>COUNTIF($L$2:$L$105, H2) &gt; 1</formula>
    </cfRule>
  </conditionalFormatting>
  <conditionalFormatting sqref="H2:H98">
    <cfRule type="expression" dxfId="364" priority="192">
      <formula>COUNTIF($H$2:$H$102, H2) &gt; 1</formula>
    </cfRule>
  </conditionalFormatting>
  <conditionalFormatting sqref="H21">
    <cfRule type="expression" dxfId="363" priority="119">
      <formula>COUNTIF($C$1:$C$1028, H21) &gt; 1</formula>
    </cfRule>
  </conditionalFormatting>
  <conditionalFormatting sqref="H31">
    <cfRule type="expression" dxfId="362" priority="157">
      <formula>COUNTIF($C$1:$C$1033, H31) &gt; 1</formula>
    </cfRule>
  </conditionalFormatting>
  <conditionalFormatting sqref="I2:J2985">
    <cfRule type="expression" dxfId="361" priority="193">
      <formula>I2&gt;0</formula>
    </cfRule>
  </conditionalFormatting>
  <dataValidations count="2">
    <dataValidation type="list" allowBlank="1" showErrorMessage="1" sqref="A2:A95 G2:G58" xr:uid="{00000000-0002-0000-09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96:A2985" xr:uid="{00000000-0002-0000-09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12</v>
      </c>
      <c r="B1" s="5" t="s">
        <v>483</v>
      </c>
      <c r="C1" s="5" t="s">
        <v>484</v>
      </c>
      <c r="D1" s="2" t="s">
        <v>177</v>
      </c>
      <c r="E1" s="5" t="s">
        <v>485</v>
      </c>
      <c r="F1" s="100" t="s">
        <v>486</v>
      </c>
      <c r="G1" s="70" t="s">
        <v>487</v>
      </c>
      <c r="H1" s="102" t="s">
        <v>488</v>
      </c>
      <c r="I1" s="13" t="s">
        <v>489</v>
      </c>
      <c r="J1" s="35" t="s">
        <v>490</v>
      </c>
      <c r="K1" s="55" t="s">
        <v>12</v>
      </c>
      <c r="L1" s="55" t="s">
        <v>162</v>
      </c>
      <c r="M1" s="55" t="s">
        <v>491</v>
      </c>
      <c r="N1" s="55" t="s">
        <v>492</v>
      </c>
      <c r="O1" s="106" t="s">
        <v>493</v>
      </c>
      <c r="P1" s="36"/>
      <c r="Q1" s="36"/>
      <c r="R1" s="76" t="s">
        <v>494</v>
      </c>
      <c r="S1" s="76" t="s">
        <v>495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5.6" customHeight="1">
      <c r="A2" s="17" t="s">
        <v>46</v>
      </c>
      <c r="B2" s="36" t="s">
        <v>109</v>
      </c>
      <c r="C2" s="108"/>
      <c r="D2" s="107" t="s">
        <v>184</v>
      </c>
      <c r="E2" s="68" t="s">
        <v>185</v>
      </c>
      <c r="F2" s="110">
        <f t="shared" ref="F2:F65" si="0">IF(ISNUMBER(SEARCH("h",E2)), LEFT(E2,SEARCH("h",E2)-1) + MID(E2,SEARCH("h",E2)+1,SEARCH("p",E2)-SEARCH("h",E2)-1)/60, E2)</f>
        <v>8</v>
      </c>
      <c r="G2" s="111">
        <f t="shared" ref="G2:G65" si="1">IF(AND(ISNUMBER(F2), F2&lt;4), 1, 0)</f>
        <v>0</v>
      </c>
      <c r="H2" s="113">
        <v>0</v>
      </c>
      <c r="I2" s="17">
        <v>0</v>
      </c>
      <c r="J2" s="17">
        <v>0</v>
      </c>
      <c r="K2" s="17" t="s">
        <v>44</v>
      </c>
      <c r="L2" s="7" t="s">
        <v>99</v>
      </c>
      <c r="M2" s="17">
        <f t="shared" ref="M2:M33" si="2">MIN(31, SUMIFS(H:H, B:B, L2))</f>
        <v>28</v>
      </c>
      <c r="N2" s="119">
        <f>'Giờ công'!K2</f>
        <v>225.01666666666665</v>
      </c>
      <c r="O2" s="120">
        <f t="shared" ref="O2:O33" si="3">IF(M2&gt;0, N2/M2, "")</f>
        <v>8.036309523809523</v>
      </c>
      <c r="P2" s="7"/>
      <c r="Q2" s="7"/>
      <c r="R2" s="122"/>
      <c r="S2" s="122"/>
      <c r="T2" s="122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6" customHeight="1">
      <c r="A3" s="17" t="s">
        <v>46</v>
      </c>
      <c r="B3" s="36" t="s">
        <v>109</v>
      </c>
      <c r="C3" s="108">
        <v>46235</v>
      </c>
      <c r="D3" s="107" t="s">
        <v>186</v>
      </c>
      <c r="E3" s="68" t="s">
        <v>496</v>
      </c>
      <c r="F3" s="110">
        <f t="shared" si="0"/>
        <v>7.9</v>
      </c>
      <c r="G3" s="111">
        <f t="shared" si="1"/>
        <v>0</v>
      </c>
      <c r="H3" s="113">
        <f>IF(AND(NOT(ISBLANK(C3)), D3&lt;&gt;"-", ISNUMBER(F3), F3&gt;0, COUNTIFS($B$3:B3, B3, $C$3:C3, C3, $F$3:F3, "&gt;0")=1), 1, 0)</f>
        <v>1</v>
      </c>
      <c r="I3" s="17">
        <f t="shared" ref="I3:I66" si="4">IF(AND(NOT(ISBLANK(C3)), D3&lt;&gt;"-", ISNUMBER(F3), F3&gt;=4, ISNUMBER(SEARCH("qua đêm", D3))), 1, 0)</f>
        <v>1</v>
      </c>
      <c r="J3" s="17">
        <f t="shared" ref="J3:J66" si="5">IF(AND(NOT(ISBLANK(C3)), D3&lt;&gt;"-", ISNUMBER(F3), F3&gt;=4, NOT(ISNUMBER(SEARCH("qua đêm", D3)))), 1, 0)</f>
        <v>0</v>
      </c>
      <c r="K3" s="17" t="s">
        <v>44</v>
      </c>
      <c r="L3" s="7" t="s">
        <v>101</v>
      </c>
      <c r="M3" s="17">
        <f t="shared" si="2"/>
        <v>29</v>
      </c>
      <c r="N3" s="119">
        <f>'Giờ công'!K3</f>
        <v>238.48333333333335</v>
      </c>
      <c r="O3" s="120">
        <f t="shared" si="3"/>
        <v>8.2235632183908045</v>
      </c>
      <c r="P3" s="7"/>
      <c r="Q3" s="7"/>
      <c r="R3" s="122"/>
      <c r="S3" s="122"/>
      <c r="T3" s="122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6" customHeight="1">
      <c r="A4" s="17" t="s">
        <v>46</v>
      </c>
      <c r="B4" s="41" t="s">
        <v>109</v>
      </c>
      <c r="C4" s="108">
        <v>46236</v>
      </c>
      <c r="D4" s="107" t="s">
        <v>186</v>
      </c>
      <c r="E4" s="68" t="s">
        <v>201</v>
      </c>
      <c r="F4" s="110">
        <f t="shared" si="0"/>
        <v>8.1</v>
      </c>
      <c r="G4" s="111">
        <f t="shared" si="1"/>
        <v>0</v>
      </c>
      <c r="H4" s="113">
        <f>IF(AND(NOT(ISBLANK(C4)), D4&lt;&gt;"-", ISNUMBER(F4), F4&gt;0, COUNTIFS($B$3:B4, B4, $C$3:C4, C4, $F$3:F4, "&gt;0")=1), 1, 0)</f>
        <v>1</v>
      </c>
      <c r="I4" s="17">
        <f t="shared" si="4"/>
        <v>1</v>
      </c>
      <c r="J4" s="49">
        <f t="shared" si="5"/>
        <v>0</v>
      </c>
      <c r="K4" s="17" t="s">
        <v>44</v>
      </c>
      <c r="L4" s="7" t="s">
        <v>103</v>
      </c>
      <c r="M4" s="17">
        <f t="shared" si="2"/>
        <v>11</v>
      </c>
      <c r="N4" s="119">
        <f>'Giờ công'!K4</f>
        <v>89.366666666666674</v>
      </c>
      <c r="O4" s="120">
        <f t="shared" si="3"/>
        <v>8.1242424242424249</v>
      </c>
      <c r="P4" s="7"/>
      <c r="Q4" s="7"/>
      <c r="R4" s="122"/>
      <c r="S4" s="122"/>
      <c r="T4" s="122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6" customHeight="1">
      <c r="A5" s="17" t="s">
        <v>46</v>
      </c>
      <c r="B5" s="36" t="s">
        <v>109</v>
      </c>
      <c r="C5" s="108">
        <v>46237</v>
      </c>
      <c r="D5" s="107" t="s">
        <v>186</v>
      </c>
      <c r="E5" s="68" t="s">
        <v>415</v>
      </c>
      <c r="F5" s="110">
        <f t="shared" si="0"/>
        <v>7.9333333333333336</v>
      </c>
      <c r="G5" s="111">
        <f t="shared" si="1"/>
        <v>0</v>
      </c>
      <c r="H5" s="113">
        <f>IF(AND(NOT(ISBLANK(C5)), D5&lt;&gt;"-", ISNUMBER(F5), F5&gt;0, COUNTIFS($B$3:B5, B5, $C$3:C5, C5, $F$3:F5, "&gt;0")=1), 1, 0)</f>
        <v>1</v>
      </c>
      <c r="I5" s="17">
        <f t="shared" si="4"/>
        <v>1</v>
      </c>
      <c r="J5" s="17">
        <f t="shared" si="5"/>
        <v>0</v>
      </c>
      <c r="K5" s="17" t="s">
        <v>44</v>
      </c>
      <c r="L5" s="7" t="s">
        <v>105</v>
      </c>
      <c r="M5" s="17">
        <f t="shared" si="2"/>
        <v>24</v>
      </c>
      <c r="N5" s="119">
        <f>'Giờ công'!K5</f>
        <v>197.01666666666668</v>
      </c>
      <c r="O5" s="120">
        <f t="shared" si="3"/>
        <v>8.2090277777777789</v>
      </c>
      <c r="P5" s="7"/>
      <c r="Q5" s="7"/>
      <c r="R5" s="122"/>
      <c r="S5" s="122"/>
      <c r="T5" s="122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6" customHeight="1">
      <c r="A6" s="17" t="s">
        <v>46</v>
      </c>
      <c r="B6" s="36" t="s">
        <v>109</v>
      </c>
      <c r="C6" s="108">
        <v>46238</v>
      </c>
      <c r="D6" s="107" t="s">
        <v>186</v>
      </c>
      <c r="E6" s="68" t="s">
        <v>497</v>
      </c>
      <c r="F6" s="110">
        <f t="shared" si="0"/>
        <v>7.8666666666666671</v>
      </c>
      <c r="G6" s="111">
        <f t="shared" si="1"/>
        <v>0</v>
      </c>
      <c r="H6" s="113">
        <f>IF(AND(NOT(ISBLANK(C6)), D6&lt;&gt;"-", ISNUMBER(F6), F6&gt;0, COUNTIFS($B$3:B6, B6, $C$3:C6, C6, $F$3:F6, "&gt;0")=1), 1, 0)</f>
        <v>1</v>
      </c>
      <c r="I6" s="17">
        <f t="shared" si="4"/>
        <v>1</v>
      </c>
      <c r="J6" s="17">
        <f t="shared" si="5"/>
        <v>0</v>
      </c>
      <c r="K6" s="17" t="s">
        <v>44</v>
      </c>
      <c r="L6" s="7" t="s">
        <v>106</v>
      </c>
      <c r="M6" s="17">
        <f t="shared" si="2"/>
        <v>29</v>
      </c>
      <c r="N6" s="119">
        <f>'Giờ công'!K6</f>
        <v>276.88333333333338</v>
      </c>
      <c r="O6" s="120">
        <f t="shared" si="3"/>
        <v>9.5477011494252899</v>
      </c>
      <c r="P6" s="7"/>
      <c r="Q6" s="7"/>
      <c r="R6" s="122"/>
      <c r="S6" s="122"/>
      <c r="T6" s="122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6" customHeight="1">
      <c r="A7" s="17" t="s">
        <v>46</v>
      </c>
      <c r="B7" s="36" t="s">
        <v>109</v>
      </c>
      <c r="C7" s="108">
        <v>46239</v>
      </c>
      <c r="D7" s="107" t="s">
        <v>186</v>
      </c>
      <c r="E7" s="68" t="s">
        <v>498</v>
      </c>
      <c r="F7" s="110">
        <f t="shared" si="0"/>
        <v>8.1166666666666671</v>
      </c>
      <c r="G7" s="111">
        <f t="shared" si="1"/>
        <v>0</v>
      </c>
      <c r="H7" s="113">
        <f>IF(AND(NOT(ISBLANK(C7)), D7&lt;&gt;"-", ISNUMBER(F7), F7&gt;0, COUNTIFS($B$3:B7, B7, $C$3:C7, C7, $F$3:F7, "&gt;0")=1), 1, 0)</f>
        <v>1</v>
      </c>
      <c r="I7" s="17">
        <f t="shared" si="4"/>
        <v>1</v>
      </c>
      <c r="J7" s="17">
        <f t="shared" si="5"/>
        <v>0</v>
      </c>
      <c r="K7" s="17" t="s">
        <v>46</v>
      </c>
      <c r="L7" s="7" t="s">
        <v>107</v>
      </c>
      <c r="M7" s="17">
        <f t="shared" si="2"/>
        <v>23</v>
      </c>
      <c r="N7" s="119">
        <f>'Giờ công'!K7</f>
        <v>183.01666666666665</v>
      </c>
      <c r="O7" s="120">
        <f t="shared" si="3"/>
        <v>7.957246376811594</v>
      </c>
      <c r="P7" s="7"/>
      <c r="Q7" s="7"/>
      <c r="R7" s="122"/>
      <c r="S7" s="122"/>
      <c r="T7" s="122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6" customHeight="1">
      <c r="A8" s="17" t="s">
        <v>46</v>
      </c>
      <c r="B8" s="36" t="s">
        <v>109</v>
      </c>
      <c r="C8" s="108">
        <v>46240</v>
      </c>
      <c r="D8" s="107" t="s">
        <v>186</v>
      </c>
      <c r="E8" s="68" t="s">
        <v>497</v>
      </c>
      <c r="F8" s="110">
        <f t="shared" si="0"/>
        <v>7.8666666666666671</v>
      </c>
      <c r="G8" s="111">
        <f t="shared" si="1"/>
        <v>0</v>
      </c>
      <c r="H8" s="113">
        <f>IF(AND(NOT(ISBLANK(C8)), D8&lt;&gt;"-", ISNUMBER(F8), F8&gt;0, COUNTIFS($B$3:B8, B8, $C$3:C8, C8, $F$3:F8, "&gt;0")=1), 1, 0)</f>
        <v>1</v>
      </c>
      <c r="I8" s="17">
        <f t="shared" si="4"/>
        <v>1</v>
      </c>
      <c r="J8" s="17">
        <f t="shared" si="5"/>
        <v>0</v>
      </c>
      <c r="K8" s="17" t="s">
        <v>46</v>
      </c>
      <c r="L8" s="130" t="s">
        <v>109</v>
      </c>
      <c r="M8" s="17">
        <f t="shared" si="2"/>
        <v>29</v>
      </c>
      <c r="N8" s="119">
        <f>'Giờ công'!K8</f>
        <v>233.28333333333336</v>
      </c>
      <c r="O8" s="120">
        <f t="shared" si="3"/>
        <v>8.0442528735632202</v>
      </c>
      <c r="P8" s="7"/>
      <c r="Q8" s="7"/>
      <c r="R8" s="122"/>
      <c r="S8" s="122"/>
      <c r="T8" s="122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6" customHeight="1">
      <c r="A9" s="17" t="s">
        <v>46</v>
      </c>
      <c r="B9" s="36" t="s">
        <v>109</v>
      </c>
      <c r="C9" s="108">
        <v>46241</v>
      </c>
      <c r="D9" s="107" t="s">
        <v>186</v>
      </c>
      <c r="E9" s="68" t="s">
        <v>496</v>
      </c>
      <c r="F9" s="110">
        <f t="shared" si="0"/>
        <v>7.9</v>
      </c>
      <c r="G9" s="111">
        <f t="shared" si="1"/>
        <v>0</v>
      </c>
      <c r="H9" s="113">
        <f>IF(AND(NOT(ISBLANK(C9)), D9&lt;&gt;"-", ISNUMBER(F9), F9&gt;0, COUNTIFS($B$3:B9, B9, $C$3:C9, C9, $F$3:F9, "&gt;0")=1), 1, 0)</f>
        <v>1</v>
      </c>
      <c r="I9" s="17">
        <f t="shared" si="4"/>
        <v>1</v>
      </c>
      <c r="J9" s="17">
        <f t="shared" si="5"/>
        <v>0</v>
      </c>
      <c r="K9" s="17" t="s">
        <v>46</v>
      </c>
      <c r="L9" s="7" t="s">
        <v>111</v>
      </c>
      <c r="M9" s="17">
        <f t="shared" si="2"/>
        <v>31</v>
      </c>
      <c r="N9" s="119">
        <f>'Giờ công'!K9</f>
        <v>245.43333333333334</v>
      </c>
      <c r="O9" s="120">
        <f t="shared" si="3"/>
        <v>7.9172043010752686</v>
      </c>
      <c r="P9" s="7"/>
      <c r="Q9" s="7"/>
      <c r="R9" s="122"/>
      <c r="S9" s="122"/>
      <c r="T9" s="122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6" customHeight="1">
      <c r="A10" s="17" t="s">
        <v>46</v>
      </c>
      <c r="B10" s="36" t="s">
        <v>109</v>
      </c>
      <c r="C10" s="108">
        <v>46243</v>
      </c>
      <c r="D10" s="107" t="s">
        <v>186</v>
      </c>
      <c r="E10" s="68" t="s">
        <v>499</v>
      </c>
      <c r="F10" s="110">
        <f t="shared" si="0"/>
        <v>7.8833333333333329</v>
      </c>
      <c r="G10" s="111">
        <f t="shared" si="1"/>
        <v>0</v>
      </c>
      <c r="H10" s="113">
        <f>IF(AND(NOT(ISBLANK(C10)), D10&lt;&gt;"-", ISNUMBER(F10), F10&gt;0, COUNTIFS($B$3:B10, B10, $C$3:C10, C10, $F$3:F10, "&gt;0")=1), 1, 0)</f>
        <v>1</v>
      </c>
      <c r="I10" s="17">
        <f t="shared" si="4"/>
        <v>1</v>
      </c>
      <c r="J10" s="17">
        <f t="shared" si="5"/>
        <v>0</v>
      </c>
      <c r="K10" s="17" t="s">
        <v>46</v>
      </c>
      <c r="L10" s="7" t="s">
        <v>112</v>
      </c>
      <c r="M10" s="17">
        <f t="shared" si="2"/>
        <v>30</v>
      </c>
      <c r="N10" s="119">
        <f>'Giờ công'!K10</f>
        <v>247.46666666666667</v>
      </c>
      <c r="O10" s="120">
        <f t="shared" si="3"/>
        <v>8.2488888888888887</v>
      </c>
      <c r="P10" s="7"/>
      <c r="Q10" s="7"/>
      <c r="R10" s="122"/>
      <c r="S10" s="122"/>
      <c r="T10" s="122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6" customHeight="1">
      <c r="A11" s="17" t="s">
        <v>46</v>
      </c>
      <c r="B11" s="36" t="s">
        <v>109</v>
      </c>
      <c r="C11" s="108">
        <v>46244</v>
      </c>
      <c r="D11" s="107" t="s">
        <v>186</v>
      </c>
      <c r="E11" s="68" t="s">
        <v>499</v>
      </c>
      <c r="F11" s="110">
        <f t="shared" si="0"/>
        <v>7.8833333333333329</v>
      </c>
      <c r="G11" s="111">
        <f t="shared" si="1"/>
        <v>0</v>
      </c>
      <c r="H11" s="113">
        <f>IF(AND(NOT(ISBLANK(C11)), D11&lt;&gt;"-", ISNUMBER(F11), F11&gt;0, COUNTIFS($B$3:B11, B11, $C$3:C11, C11, $F$3:F11, "&gt;0")=1), 1, 0)</f>
        <v>1</v>
      </c>
      <c r="I11" s="17">
        <f t="shared" si="4"/>
        <v>1</v>
      </c>
      <c r="J11" s="17">
        <f t="shared" si="5"/>
        <v>0</v>
      </c>
      <c r="K11" s="17" t="s">
        <v>46</v>
      </c>
      <c r="L11" s="7" t="s">
        <v>113</v>
      </c>
      <c r="M11" s="17">
        <f t="shared" si="2"/>
        <v>30</v>
      </c>
      <c r="N11" s="119">
        <f>'Giờ công'!K11</f>
        <v>244.23333333333335</v>
      </c>
      <c r="O11" s="120">
        <f t="shared" si="3"/>
        <v>8.1411111111111119</v>
      </c>
      <c r="P11" s="7"/>
      <c r="Q11" s="7"/>
      <c r="R11" s="122"/>
      <c r="S11" s="122"/>
      <c r="T11" s="122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6" customHeight="1">
      <c r="A12" s="17" t="s">
        <v>46</v>
      </c>
      <c r="B12" s="41" t="s">
        <v>109</v>
      </c>
      <c r="C12" s="108">
        <v>46245</v>
      </c>
      <c r="D12" s="107" t="s">
        <v>186</v>
      </c>
      <c r="E12" s="68" t="s">
        <v>185</v>
      </c>
      <c r="F12" s="110">
        <f t="shared" si="0"/>
        <v>8</v>
      </c>
      <c r="G12" s="111">
        <f t="shared" si="1"/>
        <v>0</v>
      </c>
      <c r="H12" s="113">
        <f>IF(AND(NOT(ISBLANK(C12)), D12&lt;&gt;"-", ISNUMBER(F12), F12&gt;0, COUNTIFS($B$3:B12, B12, $C$3:C12, C12, $F$3:F12, "&gt;0")=1), 1, 0)</f>
        <v>1</v>
      </c>
      <c r="I12" s="17">
        <f t="shared" si="4"/>
        <v>1</v>
      </c>
      <c r="J12" s="17">
        <f t="shared" si="5"/>
        <v>0</v>
      </c>
      <c r="K12" s="17" t="s">
        <v>47</v>
      </c>
      <c r="L12" s="7" t="s">
        <v>114</v>
      </c>
      <c r="M12" s="17">
        <f t="shared" si="2"/>
        <v>27</v>
      </c>
      <c r="N12" s="119">
        <f>'Giờ công'!K12</f>
        <v>246.51666666666665</v>
      </c>
      <c r="O12" s="120">
        <f t="shared" si="3"/>
        <v>9.1302469135802458</v>
      </c>
      <c r="P12" s="7"/>
      <c r="Q12" s="7"/>
      <c r="R12" s="122"/>
      <c r="S12" s="122"/>
      <c r="T12" s="122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6" customHeight="1">
      <c r="A13" s="17" t="s">
        <v>46</v>
      </c>
      <c r="B13" s="41" t="s">
        <v>109</v>
      </c>
      <c r="C13" s="108">
        <v>46246</v>
      </c>
      <c r="D13" s="107" t="s">
        <v>186</v>
      </c>
      <c r="E13" s="68" t="s">
        <v>500</v>
      </c>
      <c r="F13" s="110">
        <f t="shared" si="0"/>
        <v>7.7</v>
      </c>
      <c r="G13" s="111">
        <f t="shared" si="1"/>
        <v>0</v>
      </c>
      <c r="H13" s="113">
        <f>IF(AND(NOT(ISBLANK(C13)), D13&lt;&gt;"-", ISNUMBER(F13), F13&gt;0, COUNTIFS($B$3:B13, B13, $C$3:C13, C13, $F$3:F13, "&gt;0")=1), 1, 0)</f>
        <v>1</v>
      </c>
      <c r="I13" s="17">
        <f t="shared" si="4"/>
        <v>1</v>
      </c>
      <c r="J13" s="17">
        <f t="shared" si="5"/>
        <v>0</v>
      </c>
      <c r="K13" s="17" t="s">
        <v>47</v>
      </c>
      <c r="L13" s="7" t="s">
        <v>115</v>
      </c>
      <c r="M13" s="17">
        <f t="shared" si="2"/>
        <v>27</v>
      </c>
      <c r="N13" s="119">
        <f>'Giờ công'!K13</f>
        <v>211.05</v>
      </c>
      <c r="O13" s="120">
        <f t="shared" si="3"/>
        <v>7.8166666666666673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6" customHeight="1">
      <c r="A14" s="17" t="s">
        <v>46</v>
      </c>
      <c r="B14" s="41" t="s">
        <v>109</v>
      </c>
      <c r="C14" s="108">
        <v>46247</v>
      </c>
      <c r="D14" s="107" t="s">
        <v>186</v>
      </c>
      <c r="E14" s="68" t="s">
        <v>501</v>
      </c>
      <c r="F14" s="110">
        <f t="shared" si="0"/>
        <v>8.0166666666666675</v>
      </c>
      <c r="G14" s="111">
        <f t="shared" si="1"/>
        <v>0</v>
      </c>
      <c r="H14" s="113">
        <f>IF(AND(NOT(ISBLANK(C14)), D14&lt;&gt;"-", ISNUMBER(F14), F14&gt;0, COUNTIFS($B$3:B14, B14, $C$3:C14, C14, $F$3:F14, "&gt;0")=1), 1, 0)</f>
        <v>1</v>
      </c>
      <c r="I14" s="17">
        <f t="shared" si="4"/>
        <v>1</v>
      </c>
      <c r="J14" s="17">
        <f t="shared" si="5"/>
        <v>0</v>
      </c>
      <c r="K14" s="17" t="s">
        <v>47</v>
      </c>
      <c r="L14" s="7" t="s">
        <v>116</v>
      </c>
      <c r="M14" s="17">
        <f t="shared" si="2"/>
        <v>29</v>
      </c>
      <c r="N14" s="119">
        <f>'Giờ công'!K14</f>
        <v>405.51666666666659</v>
      </c>
      <c r="O14" s="120">
        <f t="shared" si="3"/>
        <v>13.983333333333331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6" customHeight="1">
      <c r="A15" s="17" t="s">
        <v>46</v>
      </c>
      <c r="B15" s="41" t="s">
        <v>109</v>
      </c>
      <c r="C15" s="108">
        <v>46249</v>
      </c>
      <c r="D15" s="107" t="s">
        <v>186</v>
      </c>
      <c r="E15" s="68" t="s">
        <v>502</v>
      </c>
      <c r="F15" s="110">
        <f t="shared" si="0"/>
        <v>7.9666666666666668</v>
      </c>
      <c r="G15" s="111">
        <f t="shared" si="1"/>
        <v>0</v>
      </c>
      <c r="H15" s="113">
        <f>IF(AND(NOT(ISBLANK(C15)), D15&lt;&gt;"-", ISNUMBER(F15), F15&gt;0, COUNTIFS($B$3:B15, B15, $C$3:C15, C15, $F$3:F15, "&gt;0")=1), 1, 0)</f>
        <v>1</v>
      </c>
      <c r="I15" s="17">
        <f t="shared" si="4"/>
        <v>1</v>
      </c>
      <c r="J15" s="17">
        <f t="shared" si="5"/>
        <v>0</v>
      </c>
      <c r="K15" s="17" t="s">
        <v>47</v>
      </c>
      <c r="L15" s="7" t="s">
        <v>117</v>
      </c>
      <c r="M15" s="17">
        <f t="shared" si="2"/>
        <v>30</v>
      </c>
      <c r="N15" s="119">
        <f>'Giờ công'!K15</f>
        <v>320.7833333333333</v>
      </c>
      <c r="O15" s="120">
        <f t="shared" si="3"/>
        <v>10.692777777777776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6" customHeight="1">
      <c r="A16" s="17" t="s">
        <v>46</v>
      </c>
      <c r="B16" s="41" t="s">
        <v>109</v>
      </c>
      <c r="C16" s="108">
        <v>46250</v>
      </c>
      <c r="D16" s="107" t="s">
        <v>186</v>
      </c>
      <c r="E16" s="68" t="s">
        <v>499</v>
      </c>
      <c r="F16" s="110">
        <f t="shared" si="0"/>
        <v>7.8833333333333329</v>
      </c>
      <c r="G16" s="111">
        <f t="shared" si="1"/>
        <v>0</v>
      </c>
      <c r="H16" s="113">
        <f>IF(AND(NOT(ISBLANK(C16)), D16&lt;&gt;"-", ISNUMBER(F16), F16&gt;0, COUNTIFS($B$3:B16, B16, $C$3:C16, C16, $F$3:F16, "&gt;0")=1), 1, 0)</f>
        <v>1</v>
      </c>
      <c r="I16" s="17">
        <f t="shared" si="4"/>
        <v>1</v>
      </c>
      <c r="J16" s="17">
        <f t="shared" si="5"/>
        <v>0</v>
      </c>
      <c r="K16" s="17" t="s">
        <v>47</v>
      </c>
      <c r="L16" s="7" t="s">
        <v>118</v>
      </c>
      <c r="M16" s="17">
        <f t="shared" si="2"/>
        <v>28</v>
      </c>
      <c r="N16" s="119">
        <f>'Giờ công'!K16</f>
        <v>231.13333333333335</v>
      </c>
      <c r="O16" s="120">
        <f t="shared" si="3"/>
        <v>8.2547619047619047</v>
      </c>
      <c r="P16" s="122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6" customHeight="1">
      <c r="A17" s="17" t="s">
        <v>46</v>
      </c>
      <c r="B17" s="41" t="s">
        <v>109</v>
      </c>
      <c r="C17" s="108">
        <v>46251</v>
      </c>
      <c r="D17" s="107" t="s">
        <v>186</v>
      </c>
      <c r="E17" s="68" t="s">
        <v>503</v>
      </c>
      <c r="F17" s="110">
        <f t="shared" si="0"/>
        <v>7.9833333333333334</v>
      </c>
      <c r="G17" s="111">
        <f t="shared" si="1"/>
        <v>0</v>
      </c>
      <c r="H17" s="113">
        <f>IF(AND(NOT(ISBLANK(C17)), D17&lt;&gt;"-", ISNUMBER(F17), F17&gt;0, COUNTIFS($B$3:B17, B17, $C$3:C17, C17, $F$3:F17, "&gt;0")=1), 1, 0)</f>
        <v>1</v>
      </c>
      <c r="I17" s="17">
        <f t="shared" si="4"/>
        <v>1</v>
      </c>
      <c r="J17" s="17">
        <f t="shared" si="5"/>
        <v>0</v>
      </c>
      <c r="K17" s="17" t="s">
        <v>48</v>
      </c>
      <c r="L17" s="7" t="s">
        <v>120</v>
      </c>
      <c r="M17" s="17">
        <f t="shared" si="2"/>
        <v>28</v>
      </c>
      <c r="N17" s="119">
        <f>'Giờ công'!K17</f>
        <v>226.96666666666667</v>
      </c>
      <c r="O17" s="120">
        <f t="shared" si="3"/>
        <v>8.105952380952381</v>
      </c>
      <c r="P17" s="122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6" customHeight="1">
      <c r="A18" s="17" t="s">
        <v>46</v>
      </c>
      <c r="B18" s="36" t="s">
        <v>109</v>
      </c>
      <c r="C18" s="108">
        <v>46252</v>
      </c>
      <c r="D18" s="107" t="s">
        <v>186</v>
      </c>
      <c r="E18" s="68" t="s">
        <v>504</v>
      </c>
      <c r="F18" s="110">
        <f t="shared" si="0"/>
        <v>7.85</v>
      </c>
      <c r="G18" s="111">
        <f t="shared" si="1"/>
        <v>0</v>
      </c>
      <c r="H18" s="113">
        <f>IF(AND(NOT(ISBLANK(C18)), D18&lt;&gt;"-", ISNUMBER(F18), F18&gt;0, COUNTIFS($B$3:B18, B18, $C$3:C18, C18, $F$3:F18, "&gt;0")=1), 1, 0)</f>
        <v>1</v>
      </c>
      <c r="I18" s="17">
        <f t="shared" si="4"/>
        <v>1</v>
      </c>
      <c r="J18" s="17">
        <f t="shared" si="5"/>
        <v>0</v>
      </c>
      <c r="K18" s="17" t="s">
        <v>48</v>
      </c>
      <c r="L18" s="7" t="s">
        <v>121</v>
      </c>
      <c r="M18" s="17">
        <f t="shared" si="2"/>
        <v>29</v>
      </c>
      <c r="N18" s="119">
        <f>'Giờ công'!K18</f>
        <v>245.16666666666669</v>
      </c>
      <c r="O18" s="120">
        <f t="shared" si="3"/>
        <v>8.4540229885057485</v>
      </c>
      <c r="P18" s="122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6" customHeight="1">
      <c r="A19" s="17" t="s">
        <v>46</v>
      </c>
      <c r="B19" s="36" t="s">
        <v>109</v>
      </c>
      <c r="C19" s="108">
        <v>46253</v>
      </c>
      <c r="D19" s="107" t="s">
        <v>186</v>
      </c>
      <c r="E19" s="68" t="s">
        <v>201</v>
      </c>
      <c r="F19" s="110">
        <f t="shared" si="0"/>
        <v>8.1</v>
      </c>
      <c r="G19" s="111">
        <f t="shared" si="1"/>
        <v>0</v>
      </c>
      <c r="H19" s="113">
        <f>IF(AND(NOT(ISBLANK(C19)), D19&lt;&gt;"-", ISNUMBER(F19), F19&gt;0, COUNTIFS($B$3:B19, B19, $C$3:C19, C19, $F$3:F19, "&gt;0")=1), 1, 0)</f>
        <v>1</v>
      </c>
      <c r="I19" s="17">
        <f t="shared" si="4"/>
        <v>1</v>
      </c>
      <c r="J19" s="17">
        <f t="shared" si="5"/>
        <v>0</v>
      </c>
      <c r="K19" s="17" t="s">
        <v>48</v>
      </c>
      <c r="L19" s="130" t="s">
        <v>122</v>
      </c>
      <c r="M19" s="17">
        <f t="shared" si="2"/>
        <v>5</v>
      </c>
      <c r="N19" s="119">
        <f>'Giờ công'!K19</f>
        <v>60.183333333333337</v>
      </c>
      <c r="O19" s="120">
        <f t="shared" si="3"/>
        <v>12.036666666666667</v>
      </c>
      <c r="P19" s="122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6" customHeight="1">
      <c r="A20" s="17" t="s">
        <v>46</v>
      </c>
      <c r="B20" s="36" t="s">
        <v>109</v>
      </c>
      <c r="C20" s="108">
        <v>46254</v>
      </c>
      <c r="D20" s="107" t="s">
        <v>186</v>
      </c>
      <c r="E20" s="68" t="s">
        <v>185</v>
      </c>
      <c r="F20" s="110">
        <f t="shared" si="0"/>
        <v>8</v>
      </c>
      <c r="G20" s="111">
        <f t="shared" si="1"/>
        <v>0</v>
      </c>
      <c r="H20" s="113">
        <f>IF(AND(NOT(ISBLANK(C20)), D20&lt;&gt;"-", ISNUMBER(F20), F20&gt;0, COUNTIFS($B$3:B20, B20, $C$3:C20, C20, $F$3:F20, "&gt;0")=1), 1, 0)</f>
        <v>1</v>
      </c>
      <c r="I20" s="17">
        <f t="shared" si="4"/>
        <v>1</v>
      </c>
      <c r="J20" s="17">
        <f t="shared" si="5"/>
        <v>0</v>
      </c>
      <c r="K20" s="17" t="s">
        <v>48</v>
      </c>
      <c r="L20" s="7" t="s">
        <v>123</v>
      </c>
      <c r="M20" s="17">
        <f t="shared" si="2"/>
        <v>30</v>
      </c>
      <c r="N20" s="119">
        <f>'Giờ công'!K20</f>
        <v>290.98333333333335</v>
      </c>
      <c r="O20" s="120">
        <f t="shared" si="3"/>
        <v>9.6994444444444454</v>
      </c>
      <c r="P20" s="122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6" customHeight="1">
      <c r="A21" s="17" t="s">
        <v>46</v>
      </c>
      <c r="B21" s="36" t="s">
        <v>109</v>
      </c>
      <c r="C21" s="108">
        <v>46255</v>
      </c>
      <c r="D21" s="107" t="s">
        <v>188</v>
      </c>
      <c r="E21" s="68" t="s">
        <v>189</v>
      </c>
      <c r="F21" s="110">
        <f t="shared" si="0"/>
        <v>3.0166666666666666</v>
      </c>
      <c r="G21" s="111">
        <f t="shared" si="1"/>
        <v>1</v>
      </c>
      <c r="H21" s="113">
        <f>IF(AND(NOT(ISBLANK(C21)), D21&lt;&gt;"-", ISNUMBER(F21), F21&gt;0, COUNTIFS($B$3:B21, B21, $C$3:C21, C21, $F$3:F21, "&gt;0")=1), 1, 0)</f>
        <v>1</v>
      </c>
      <c r="I21" s="17">
        <f t="shared" si="4"/>
        <v>0</v>
      </c>
      <c r="J21" s="17">
        <f t="shared" si="5"/>
        <v>0</v>
      </c>
      <c r="K21" s="17" t="s">
        <v>48</v>
      </c>
      <c r="L21" s="7" t="s">
        <v>125</v>
      </c>
      <c r="M21" s="17">
        <f t="shared" si="2"/>
        <v>30</v>
      </c>
      <c r="N21" s="119">
        <f>'Giờ công'!K21</f>
        <v>298.09999999999997</v>
      </c>
      <c r="O21" s="120">
        <f t="shared" si="3"/>
        <v>9.9366666666666656</v>
      </c>
      <c r="P21" s="122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6" customHeight="1">
      <c r="A22" s="17" t="s">
        <v>46</v>
      </c>
      <c r="B22" s="36" t="s">
        <v>109</v>
      </c>
      <c r="C22" s="108">
        <v>46255</v>
      </c>
      <c r="D22" s="107" t="s">
        <v>186</v>
      </c>
      <c r="E22" s="68" t="s">
        <v>415</v>
      </c>
      <c r="F22" s="110">
        <f t="shared" si="0"/>
        <v>7.9333333333333336</v>
      </c>
      <c r="G22" s="111">
        <f t="shared" si="1"/>
        <v>0</v>
      </c>
      <c r="H22" s="113">
        <f>IF(AND(NOT(ISBLANK(C22)), D22&lt;&gt;"-", ISNUMBER(F22), F22&gt;0, COUNTIFS($B$3:B22, B22, $C$3:C22, C22, $F$3:F22, "&gt;0")=1), 1, 0)</f>
        <v>0</v>
      </c>
      <c r="I22" s="17">
        <f t="shared" si="4"/>
        <v>1</v>
      </c>
      <c r="J22" s="17">
        <f t="shared" si="5"/>
        <v>0</v>
      </c>
      <c r="K22" s="17" t="s">
        <v>48</v>
      </c>
      <c r="L22" s="7" t="s">
        <v>126</v>
      </c>
      <c r="M22" s="17">
        <f t="shared" si="2"/>
        <v>1</v>
      </c>
      <c r="N22" s="119">
        <f>'Giờ công'!K22</f>
        <v>8.25</v>
      </c>
      <c r="O22" s="120">
        <f t="shared" si="3"/>
        <v>8.25</v>
      </c>
      <c r="P22" s="122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6" customHeight="1">
      <c r="A23" s="17" t="s">
        <v>46</v>
      </c>
      <c r="B23" s="36" t="s">
        <v>109</v>
      </c>
      <c r="C23" s="108">
        <v>46256</v>
      </c>
      <c r="D23" s="107" t="s">
        <v>186</v>
      </c>
      <c r="E23" s="68" t="s">
        <v>415</v>
      </c>
      <c r="F23" s="110">
        <f t="shared" si="0"/>
        <v>7.9333333333333336</v>
      </c>
      <c r="G23" s="111">
        <f t="shared" si="1"/>
        <v>0</v>
      </c>
      <c r="H23" s="113">
        <f>IF(AND(NOT(ISBLANK(C23)), D23&lt;&gt;"-", ISNUMBER(F23), F23&gt;0, COUNTIFS($B$3:B23, B23, $C$3:C23, C23, $F$3:F23, "&gt;0")=1), 1, 0)</f>
        <v>1</v>
      </c>
      <c r="I23" s="17">
        <f t="shared" si="4"/>
        <v>1</v>
      </c>
      <c r="J23" s="17">
        <f t="shared" si="5"/>
        <v>0</v>
      </c>
      <c r="K23" s="17" t="s">
        <v>49</v>
      </c>
      <c r="L23" s="7" t="s">
        <v>128</v>
      </c>
      <c r="M23" s="17">
        <f t="shared" si="2"/>
        <v>29</v>
      </c>
      <c r="N23" s="119">
        <f>'Giờ công'!K23</f>
        <v>242.39999999999998</v>
      </c>
      <c r="O23" s="120">
        <f t="shared" si="3"/>
        <v>8.3586206896551722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6" customHeight="1">
      <c r="A24" s="17" t="s">
        <v>46</v>
      </c>
      <c r="B24" s="36" t="s">
        <v>109</v>
      </c>
      <c r="C24" s="108">
        <v>46257</v>
      </c>
      <c r="D24" s="107" t="s">
        <v>186</v>
      </c>
      <c r="E24" s="68" t="s">
        <v>415</v>
      </c>
      <c r="F24" s="110">
        <f t="shared" si="0"/>
        <v>7.9333333333333336</v>
      </c>
      <c r="G24" s="111">
        <f t="shared" si="1"/>
        <v>0</v>
      </c>
      <c r="H24" s="113">
        <f>IF(AND(NOT(ISBLANK(C24)), D24&lt;&gt;"-", ISNUMBER(F24), F24&gt;0, COUNTIFS($B$3:B24, B24, $C$3:C24, C24, $F$3:F24, "&gt;0")=1), 1, 0)</f>
        <v>1</v>
      </c>
      <c r="I24" s="17">
        <f t="shared" si="4"/>
        <v>1</v>
      </c>
      <c r="J24" s="17">
        <f t="shared" si="5"/>
        <v>0</v>
      </c>
      <c r="K24" s="17" t="s">
        <v>49</v>
      </c>
      <c r="L24" s="7" t="s">
        <v>129</v>
      </c>
      <c r="M24" s="17">
        <f t="shared" si="2"/>
        <v>31</v>
      </c>
      <c r="N24" s="119">
        <f>'Giờ công'!K24</f>
        <v>243.36666666666667</v>
      </c>
      <c r="O24" s="120">
        <f t="shared" si="3"/>
        <v>7.8505376344086022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6" customHeight="1">
      <c r="A25" s="17" t="s">
        <v>46</v>
      </c>
      <c r="B25" s="36" t="s">
        <v>109</v>
      </c>
      <c r="C25" s="108">
        <v>46258</v>
      </c>
      <c r="D25" s="107" t="s">
        <v>186</v>
      </c>
      <c r="E25" s="68" t="s">
        <v>185</v>
      </c>
      <c r="F25" s="110">
        <f t="shared" si="0"/>
        <v>8</v>
      </c>
      <c r="G25" s="111">
        <f t="shared" si="1"/>
        <v>0</v>
      </c>
      <c r="H25" s="113">
        <f>IF(AND(NOT(ISBLANK(C25)), D25&lt;&gt;"-", ISNUMBER(F25), F25&gt;0, COUNTIFS($B$3:B25, B25, $C$3:C25, C25, $F$3:F25, "&gt;0")=1), 1, 0)</f>
        <v>1</v>
      </c>
      <c r="I25" s="17">
        <f t="shared" si="4"/>
        <v>1</v>
      </c>
      <c r="J25" s="17">
        <f t="shared" si="5"/>
        <v>0</v>
      </c>
      <c r="K25" s="17" t="s">
        <v>49</v>
      </c>
      <c r="L25" s="130" t="s">
        <v>130</v>
      </c>
      <c r="M25" s="17">
        <f t="shared" si="2"/>
        <v>30</v>
      </c>
      <c r="N25" s="119">
        <f>'Giờ công'!K25</f>
        <v>243.33333333333334</v>
      </c>
      <c r="O25" s="120">
        <f t="shared" si="3"/>
        <v>8.1111111111111107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6" customHeight="1">
      <c r="A26" s="17" t="s">
        <v>46</v>
      </c>
      <c r="B26" s="36" t="s">
        <v>109</v>
      </c>
      <c r="C26" s="108">
        <v>46259</v>
      </c>
      <c r="D26" s="107" t="s">
        <v>186</v>
      </c>
      <c r="E26" s="68" t="s">
        <v>496</v>
      </c>
      <c r="F26" s="110">
        <f t="shared" si="0"/>
        <v>7.9</v>
      </c>
      <c r="G26" s="111">
        <f t="shared" si="1"/>
        <v>0</v>
      </c>
      <c r="H26" s="113">
        <f>IF(AND(NOT(ISBLANK(C26)), D26&lt;&gt;"-", ISNUMBER(F26), F26&gt;0, COUNTIFS($B$3:B26, B26, $C$3:C26, C26, $F$3:F26, "&gt;0")=1), 1, 0)</f>
        <v>1</v>
      </c>
      <c r="I26" s="17">
        <f t="shared" si="4"/>
        <v>1</v>
      </c>
      <c r="J26" s="17">
        <f t="shared" si="5"/>
        <v>0</v>
      </c>
      <c r="K26" s="17" t="s">
        <v>49</v>
      </c>
      <c r="L26" s="130" t="s">
        <v>131</v>
      </c>
      <c r="M26" s="17">
        <f t="shared" si="2"/>
        <v>30</v>
      </c>
      <c r="N26" s="119">
        <f>'Giờ công'!K26</f>
        <v>248.11666666666667</v>
      </c>
      <c r="O26" s="120">
        <f t="shared" si="3"/>
        <v>8.2705555555555552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6" customHeight="1">
      <c r="A27" s="17" t="s">
        <v>46</v>
      </c>
      <c r="B27" s="36" t="s">
        <v>109</v>
      </c>
      <c r="C27" s="108">
        <v>46260</v>
      </c>
      <c r="D27" s="107" t="s">
        <v>186</v>
      </c>
      <c r="E27" s="68" t="s">
        <v>501</v>
      </c>
      <c r="F27" s="110">
        <f t="shared" si="0"/>
        <v>8.0166666666666675</v>
      </c>
      <c r="G27" s="111">
        <f t="shared" si="1"/>
        <v>0</v>
      </c>
      <c r="H27" s="113">
        <f>IF(AND(NOT(ISBLANK(C27)), D27&lt;&gt;"-", ISNUMBER(F27), F27&gt;0, COUNTIFS($B$3:B27, B27, $C$3:C27, C27, $F$3:F27, "&gt;0")=1), 1, 0)</f>
        <v>1</v>
      </c>
      <c r="I27" s="17">
        <f t="shared" si="4"/>
        <v>1</v>
      </c>
      <c r="J27" s="17">
        <f t="shared" si="5"/>
        <v>0</v>
      </c>
      <c r="K27" s="17" t="s">
        <v>49</v>
      </c>
      <c r="L27" s="7" t="s">
        <v>132</v>
      </c>
      <c r="M27" s="17">
        <f t="shared" si="2"/>
        <v>31</v>
      </c>
      <c r="N27" s="119">
        <f>'Giờ công'!K27</f>
        <v>257.93333333333334</v>
      </c>
      <c r="O27" s="120">
        <f t="shared" si="3"/>
        <v>8.3204301075268816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6" customHeight="1">
      <c r="A28" s="17" t="s">
        <v>46</v>
      </c>
      <c r="B28" s="36" t="s">
        <v>109</v>
      </c>
      <c r="C28" s="108">
        <v>46261</v>
      </c>
      <c r="D28" s="107" t="s">
        <v>186</v>
      </c>
      <c r="E28" s="68" t="s">
        <v>415</v>
      </c>
      <c r="F28" s="110">
        <f t="shared" si="0"/>
        <v>7.9333333333333336</v>
      </c>
      <c r="G28" s="111">
        <f t="shared" si="1"/>
        <v>0</v>
      </c>
      <c r="H28" s="113">
        <f>IF(AND(NOT(ISBLANK(C28)), D28&lt;&gt;"-", ISNUMBER(F28), F28&gt;0, COUNTIFS($B$3:B28, B28, $C$3:C28, C28, $F$3:F28, "&gt;0")=1), 1, 0)</f>
        <v>1</v>
      </c>
      <c r="I28" s="17">
        <f t="shared" si="4"/>
        <v>1</v>
      </c>
      <c r="J28" s="17">
        <f t="shared" si="5"/>
        <v>0</v>
      </c>
      <c r="K28" s="17" t="s">
        <v>50</v>
      </c>
      <c r="L28" s="130" t="s">
        <v>133</v>
      </c>
      <c r="M28" s="17">
        <f t="shared" si="2"/>
        <v>31</v>
      </c>
      <c r="N28" s="119">
        <f>'Giờ công'!K28</f>
        <v>381.86666666666667</v>
      </c>
      <c r="O28" s="120">
        <f t="shared" si="3"/>
        <v>12.318279569892473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6" customHeight="1">
      <c r="A29" s="17" t="s">
        <v>46</v>
      </c>
      <c r="B29" s="36" t="s">
        <v>109</v>
      </c>
      <c r="C29" s="108">
        <v>46262</v>
      </c>
      <c r="D29" s="107" t="s">
        <v>186</v>
      </c>
      <c r="E29" s="68" t="s">
        <v>497</v>
      </c>
      <c r="F29" s="110">
        <f t="shared" si="0"/>
        <v>7.8666666666666671</v>
      </c>
      <c r="G29" s="111">
        <f t="shared" si="1"/>
        <v>0</v>
      </c>
      <c r="H29" s="113">
        <f>IF(AND(NOT(ISBLANK(C29)), D29&lt;&gt;"-", ISNUMBER(F29), F29&gt;0, COUNTIFS($B$3:B29, B29, $C$3:C29, C29, $F$3:F29, "&gt;0")=1), 1, 0)</f>
        <v>1</v>
      </c>
      <c r="I29" s="17">
        <f t="shared" si="4"/>
        <v>1</v>
      </c>
      <c r="J29" s="17">
        <f t="shared" si="5"/>
        <v>0</v>
      </c>
      <c r="K29" s="17" t="s">
        <v>50</v>
      </c>
      <c r="L29" s="7" t="s">
        <v>134</v>
      </c>
      <c r="M29" s="17">
        <f t="shared" si="2"/>
        <v>30</v>
      </c>
      <c r="N29" s="119">
        <f>'Giờ công'!K29</f>
        <v>277.23333333333335</v>
      </c>
      <c r="O29" s="120">
        <f t="shared" si="3"/>
        <v>9.2411111111111115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6" customHeight="1">
      <c r="A30" s="17" t="s">
        <v>46</v>
      </c>
      <c r="B30" s="36" t="s">
        <v>109</v>
      </c>
      <c r="C30" s="108">
        <v>46263</v>
      </c>
      <c r="D30" s="107" t="s">
        <v>186</v>
      </c>
      <c r="E30" s="68" t="s">
        <v>415</v>
      </c>
      <c r="F30" s="110">
        <f t="shared" si="0"/>
        <v>7.9333333333333336</v>
      </c>
      <c r="G30" s="111">
        <f t="shared" si="1"/>
        <v>0</v>
      </c>
      <c r="H30" s="113">
        <f>IF(AND(NOT(ISBLANK(C30)), D30&lt;&gt;"-", ISNUMBER(F30), F30&gt;0, COUNTIFS($B$3:B30, B30, $C$3:C30, C30, $F$3:F30, "&gt;0")=1), 1, 0)</f>
        <v>1</v>
      </c>
      <c r="I30" s="17">
        <f t="shared" si="4"/>
        <v>1</v>
      </c>
      <c r="J30" s="17">
        <f t="shared" si="5"/>
        <v>0</v>
      </c>
      <c r="K30" s="17" t="s">
        <v>50</v>
      </c>
      <c r="L30" s="7" t="s">
        <v>135</v>
      </c>
      <c r="M30" s="17">
        <f t="shared" si="2"/>
        <v>28</v>
      </c>
      <c r="N30" s="119">
        <f>'Giờ công'!K30</f>
        <v>271.2833333333333</v>
      </c>
      <c r="O30" s="120">
        <f t="shared" si="3"/>
        <v>9.6886904761904749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6" customHeight="1">
      <c r="A31" s="17" t="s">
        <v>46</v>
      </c>
      <c r="B31" s="36" t="s">
        <v>109</v>
      </c>
      <c r="C31" s="108">
        <v>46264</v>
      </c>
      <c r="D31" s="107" t="s">
        <v>186</v>
      </c>
      <c r="E31" s="68" t="s">
        <v>505</v>
      </c>
      <c r="F31" s="110">
        <f t="shared" si="0"/>
        <v>7.916666666666667</v>
      </c>
      <c r="G31" s="111">
        <f t="shared" si="1"/>
        <v>0</v>
      </c>
      <c r="H31" s="113">
        <f>IF(AND(NOT(ISBLANK(C31)), D31&lt;&gt;"-", ISNUMBER(F31), F31&gt;0, COUNTIFS($B$3:B31, B31, $C$3:C31, C31, $F$3:F31, "&gt;0")=1), 1, 0)</f>
        <v>1</v>
      </c>
      <c r="I31" s="17">
        <f t="shared" si="4"/>
        <v>1</v>
      </c>
      <c r="J31" s="17">
        <f t="shared" si="5"/>
        <v>0</v>
      </c>
      <c r="K31" s="17" t="s">
        <v>50</v>
      </c>
      <c r="L31" s="7" t="s">
        <v>136</v>
      </c>
      <c r="M31" s="17">
        <f t="shared" si="2"/>
        <v>15</v>
      </c>
      <c r="N31" s="119">
        <f>'Giờ công'!K31</f>
        <v>156.01666666666668</v>
      </c>
      <c r="O31" s="120">
        <f t="shared" si="3"/>
        <v>10.401111111111112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6" customHeight="1">
      <c r="A32" s="17" t="s">
        <v>46</v>
      </c>
      <c r="B32" s="36" t="s">
        <v>109</v>
      </c>
      <c r="C32" s="108">
        <v>46265</v>
      </c>
      <c r="D32" s="107" t="s">
        <v>186</v>
      </c>
      <c r="E32" s="68" t="s">
        <v>353</v>
      </c>
      <c r="F32" s="110">
        <f t="shared" si="0"/>
        <v>7.95</v>
      </c>
      <c r="G32" s="111">
        <f t="shared" si="1"/>
        <v>0</v>
      </c>
      <c r="H32" s="113">
        <f>IF(AND(NOT(ISBLANK(C32)), D32&lt;&gt;"-", ISNUMBER(F32), F32&gt;0, COUNTIFS($B$3:B32, B32, $C$3:C32, C32, $F$3:F32, "&gt;0")=1), 1, 0)</f>
        <v>1</v>
      </c>
      <c r="I32" s="17">
        <f t="shared" si="4"/>
        <v>1</v>
      </c>
      <c r="J32" s="17">
        <f t="shared" si="5"/>
        <v>0</v>
      </c>
      <c r="K32" s="17" t="s">
        <v>50</v>
      </c>
      <c r="L32" s="7" t="s">
        <v>137</v>
      </c>
      <c r="M32" s="17">
        <f t="shared" si="2"/>
        <v>8</v>
      </c>
      <c r="N32" s="119">
        <f>'Giờ công'!K32</f>
        <v>64.783333333333331</v>
      </c>
      <c r="O32" s="120">
        <f t="shared" si="3"/>
        <v>8.0979166666666664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6" customHeight="1">
      <c r="A33" s="17" t="s">
        <v>46</v>
      </c>
      <c r="B33" s="36" t="s">
        <v>111</v>
      </c>
      <c r="C33" s="108"/>
      <c r="D33" s="107" t="s">
        <v>184</v>
      </c>
      <c r="E33" s="68" t="s">
        <v>185</v>
      </c>
      <c r="F33" s="110">
        <f t="shared" si="0"/>
        <v>8</v>
      </c>
      <c r="G33" s="111">
        <f t="shared" si="1"/>
        <v>0</v>
      </c>
      <c r="H33" s="113">
        <f>IF(AND(NOT(ISBLANK(C33)), D33&lt;&gt;"-", ISNUMBER(F33), F33&gt;0, COUNTIFS($B$3:B33, B33, $C$3:C33, C33, $F$3:F33, "&gt;0")=1), 1, 0)</f>
        <v>0</v>
      </c>
      <c r="I33" s="17">
        <f t="shared" si="4"/>
        <v>0</v>
      </c>
      <c r="J33" s="17">
        <f t="shared" si="5"/>
        <v>0</v>
      </c>
      <c r="K33" s="17" t="s">
        <v>50</v>
      </c>
      <c r="L33" s="130" t="s">
        <v>138</v>
      </c>
      <c r="M33" s="17">
        <f t="shared" si="2"/>
        <v>15</v>
      </c>
      <c r="N33" s="119">
        <f>'Giờ công'!K33</f>
        <v>121.38333333333333</v>
      </c>
      <c r="O33" s="120">
        <f t="shared" si="3"/>
        <v>8.0922222222222224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6" customHeight="1">
      <c r="A34" s="17" t="s">
        <v>46</v>
      </c>
      <c r="B34" s="36" t="s">
        <v>111</v>
      </c>
      <c r="C34" s="108">
        <v>46235</v>
      </c>
      <c r="D34" s="107" t="s">
        <v>186</v>
      </c>
      <c r="E34" s="68" t="s">
        <v>504</v>
      </c>
      <c r="F34" s="110">
        <f t="shared" si="0"/>
        <v>7.85</v>
      </c>
      <c r="G34" s="111">
        <f t="shared" si="1"/>
        <v>0</v>
      </c>
      <c r="H34" s="113">
        <f>IF(AND(NOT(ISBLANK(C34)), D34&lt;&gt;"-", ISNUMBER(F34), F34&gt;0, COUNTIFS($B$3:B34, B34, $C$3:C34, C34, $F$3:F34, "&gt;0")=1), 1, 0)</f>
        <v>1</v>
      </c>
      <c r="I34" s="17">
        <f t="shared" si="4"/>
        <v>1</v>
      </c>
      <c r="J34" s="17">
        <f t="shared" si="5"/>
        <v>0</v>
      </c>
      <c r="K34" s="17" t="s">
        <v>51</v>
      </c>
      <c r="L34" s="7" t="s">
        <v>139</v>
      </c>
      <c r="M34" s="17">
        <f t="shared" ref="M34:M65" si="6">MIN(31, SUMIFS(H:H, B:B, L34))</f>
        <v>26</v>
      </c>
      <c r="N34" s="119">
        <f>'Giờ công'!K34</f>
        <v>225.86666666666667</v>
      </c>
      <c r="O34" s="120">
        <f t="shared" ref="O34:O65" si="7">IF(M34&gt;0, N34/M34, "")</f>
        <v>8.6871794871794883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6" customHeight="1">
      <c r="A35" s="17" t="s">
        <v>46</v>
      </c>
      <c r="B35" s="36" t="s">
        <v>111</v>
      </c>
      <c r="C35" s="134">
        <v>46236</v>
      </c>
      <c r="D35" s="107" t="s">
        <v>186</v>
      </c>
      <c r="E35" s="68" t="s">
        <v>506</v>
      </c>
      <c r="F35" s="110">
        <f t="shared" si="0"/>
        <v>7.8166666666666664</v>
      </c>
      <c r="G35" s="111">
        <f t="shared" si="1"/>
        <v>0</v>
      </c>
      <c r="H35" s="113">
        <f>IF(AND(NOT(ISBLANK(C35)), D35&lt;&gt;"-", ISNUMBER(F35), F35&gt;0, COUNTIFS($B$3:B35, B35, $C$3:C35, C35, $F$3:F35, "&gt;0")=1), 1, 0)</f>
        <v>1</v>
      </c>
      <c r="I35" s="17">
        <f t="shared" si="4"/>
        <v>1</v>
      </c>
      <c r="J35" s="17">
        <f t="shared" si="5"/>
        <v>0</v>
      </c>
      <c r="K35" s="17" t="s">
        <v>51</v>
      </c>
      <c r="L35" s="7" t="s">
        <v>140</v>
      </c>
      <c r="M35" s="17">
        <f t="shared" si="6"/>
        <v>27</v>
      </c>
      <c r="N35" s="119">
        <f>'Giờ công'!K35</f>
        <v>214.93333333333334</v>
      </c>
      <c r="O35" s="120">
        <f t="shared" si="7"/>
        <v>7.9604938271604944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6" customHeight="1">
      <c r="A36" s="17" t="s">
        <v>46</v>
      </c>
      <c r="B36" s="36" t="s">
        <v>111</v>
      </c>
      <c r="C36" s="108">
        <v>46237</v>
      </c>
      <c r="D36" s="107" t="s">
        <v>186</v>
      </c>
      <c r="E36" s="68" t="s">
        <v>504</v>
      </c>
      <c r="F36" s="110">
        <f t="shared" si="0"/>
        <v>7.85</v>
      </c>
      <c r="G36" s="111">
        <f t="shared" si="1"/>
        <v>0</v>
      </c>
      <c r="H36" s="113">
        <f>IF(AND(NOT(ISBLANK(C36)), D36&lt;&gt;"-", ISNUMBER(F36), F36&gt;0, COUNTIFS($B$3:B36, B36, $C$3:C36, C36, $F$3:F36, "&gt;0")=1), 1, 0)</f>
        <v>1</v>
      </c>
      <c r="I36" s="17">
        <f t="shared" si="4"/>
        <v>1</v>
      </c>
      <c r="J36" s="17">
        <f t="shared" si="5"/>
        <v>0</v>
      </c>
      <c r="K36" s="17" t="s">
        <v>51</v>
      </c>
      <c r="L36" s="7" t="s">
        <v>141</v>
      </c>
      <c r="M36" s="17">
        <f t="shared" si="6"/>
        <v>29</v>
      </c>
      <c r="N36" s="119">
        <f>'Giờ công'!K36</f>
        <v>307.0333333333333</v>
      </c>
      <c r="O36" s="120">
        <f t="shared" si="7"/>
        <v>10.58735632183908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6" customHeight="1">
      <c r="A37" s="17" t="s">
        <v>46</v>
      </c>
      <c r="B37" s="36" t="s">
        <v>111</v>
      </c>
      <c r="C37" s="108">
        <v>46238</v>
      </c>
      <c r="D37" s="107" t="s">
        <v>186</v>
      </c>
      <c r="E37" s="68" t="s">
        <v>507</v>
      </c>
      <c r="F37" s="110">
        <f t="shared" si="0"/>
        <v>7.666666666666667</v>
      </c>
      <c r="G37" s="111">
        <f t="shared" si="1"/>
        <v>0</v>
      </c>
      <c r="H37" s="113">
        <f>IF(AND(NOT(ISBLANK(C37)), D37&lt;&gt;"-", ISNUMBER(F37), F37&gt;0, COUNTIFS($B$3:B37, B37, $C$3:C37, C37, $F$3:F37, "&gt;0")=1), 1, 0)</f>
        <v>1</v>
      </c>
      <c r="I37" s="17">
        <f t="shared" si="4"/>
        <v>1</v>
      </c>
      <c r="J37" s="17">
        <f t="shared" si="5"/>
        <v>0</v>
      </c>
      <c r="K37" s="17" t="s">
        <v>51</v>
      </c>
      <c r="L37" s="7" t="s">
        <v>142</v>
      </c>
      <c r="M37" s="17">
        <f t="shared" si="6"/>
        <v>28</v>
      </c>
      <c r="N37" s="119">
        <f>'Giờ công'!K37</f>
        <v>216.53333333333333</v>
      </c>
      <c r="O37" s="120">
        <f t="shared" si="7"/>
        <v>7.7333333333333334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6" customHeight="1">
      <c r="A38" s="17" t="s">
        <v>46</v>
      </c>
      <c r="B38" s="36" t="s">
        <v>111</v>
      </c>
      <c r="C38" s="135">
        <v>46239</v>
      </c>
      <c r="D38" s="41" t="s">
        <v>186</v>
      </c>
      <c r="E38" s="35" t="s">
        <v>415</v>
      </c>
      <c r="F38" s="110">
        <f t="shared" si="0"/>
        <v>7.9333333333333336</v>
      </c>
      <c r="G38" s="111">
        <f t="shared" si="1"/>
        <v>0</v>
      </c>
      <c r="H38" s="113">
        <f>IF(AND(NOT(ISBLANK(C38)), D38&lt;&gt;"-", ISNUMBER(F38), F38&gt;0, COUNTIFS($B$3:B38, B38, $C$3:C38, C38, $F$3:F38, "&gt;0")=1), 1, 0)</f>
        <v>1</v>
      </c>
      <c r="I38" s="17">
        <f t="shared" si="4"/>
        <v>1</v>
      </c>
      <c r="J38" s="17">
        <f t="shared" si="5"/>
        <v>0</v>
      </c>
      <c r="K38" s="17" t="s">
        <v>52</v>
      </c>
      <c r="L38" s="7" t="s">
        <v>143</v>
      </c>
      <c r="M38" s="17">
        <f t="shared" si="6"/>
        <v>24</v>
      </c>
      <c r="N38" s="119">
        <f>'Giờ công'!K38</f>
        <v>278.01666666666665</v>
      </c>
      <c r="O38" s="120">
        <f t="shared" si="7"/>
        <v>11.584027777777777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6" customHeight="1">
      <c r="A39" s="17" t="s">
        <v>46</v>
      </c>
      <c r="B39" s="36" t="s">
        <v>111</v>
      </c>
      <c r="C39" s="135">
        <v>46240</v>
      </c>
      <c r="D39" s="41" t="s">
        <v>186</v>
      </c>
      <c r="E39" s="35" t="s">
        <v>338</v>
      </c>
      <c r="F39" s="110">
        <f t="shared" si="0"/>
        <v>8.0333333333333332</v>
      </c>
      <c r="G39" s="111">
        <f t="shared" si="1"/>
        <v>0</v>
      </c>
      <c r="H39" s="113">
        <f>IF(AND(NOT(ISBLANK(C39)), D39&lt;&gt;"-", ISNUMBER(F39), F39&gt;0, COUNTIFS($B$3:B39, B39, $C$3:C39, C39, $F$3:F39, "&gt;0")=1), 1, 0)</f>
        <v>1</v>
      </c>
      <c r="I39" s="17">
        <f t="shared" si="4"/>
        <v>1</v>
      </c>
      <c r="J39" s="17">
        <f t="shared" si="5"/>
        <v>0</v>
      </c>
      <c r="K39" s="17" t="s">
        <v>52</v>
      </c>
      <c r="L39" s="7" t="s">
        <v>144</v>
      </c>
      <c r="M39" s="17">
        <f t="shared" si="6"/>
        <v>27</v>
      </c>
      <c r="N39" s="119">
        <f>'Giờ công'!K39</f>
        <v>215.43333333333334</v>
      </c>
      <c r="O39" s="120">
        <f t="shared" si="7"/>
        <v>7.9790123456790125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6" customHeight="1">
      <c r="A40" s="17" t="s">
        <v>46</v>
      </c>
      <c r="B40" s="36" t="s">
        <v>111</v>
      </c>
      <c r="C40" s="135">
        <v>46241</v>
      </c>
      <c r="D40" s="41" t="s">
        <v>186</v>
      </c>
      <c r="E40" s="35" t="s">
        <v>503</v>
      </c>
      <c r="F40" s="110">
        <f t="shared" si="0"/>
        <v>7.9833333333333334</v>
      </c>
      <c r="G40" s="111">
        <f t="shared" si="1"/>
        <v>0</v>
      </c>
      <c r="H40" s="113">
        <f>IF(AND(NOT(ISBLANK(C40)), D40&lt;&gt;"-", ISNUMBER(F40), F40&gt;0, COUNTIFS($B$3:B40, B40, $C$3:C40, C40, $F$3:F40, "&gt;0")=1), 1, 0)</f>
        <v>1</v>
      </c>
      <c r="I40" s="17">
        <f t="shared" si="4"/>
        <v>1</v>
      </c>
      <c r="J40" s="17">
        <f t="shared" si="5"/>
        <v>0</v>
      </c>
      <c r="K40" s="17" t="s">
        <v>52</v>
      </c>
      <c r="L40" s="130" t="s">
        <v>145</v>
      </c>
      <c r="M40" s="17">
        <f t="shared" si="6"/>
        <v>26</v>
      </c>
      <c r="N40" s="119">
        <f>'Giờ công'!K40</f>
        <v>204.26666666666668</v>
      </c>
      <c r="O40" s="120">
        <f t="shared" si="7"/>
        <v>7.8564102564102569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6" customHeight="1">
      <c r="A41" s="17" t="s">
        <v>46</v>
      </c>
      <c r="B41" s="36" t="s">
        <v>111</v>
      </c>
      <c r="C41" s="135">
        <v>46242</v>
      </c>
      <c r="D41" s="41" t="s">
        <v>186</v>
      </c>
      <c r="E41" s="35" t="s">
        <v>185</v>
      </c>
      <c r="F41" s="110">
        <f t="shared" si="0"/>
        <v>8</v>
      </c>
      <c r="G41" s="111">
        <f t="shared" si="1"/>
        <v>0</v>
      </c>
      <c r="H41" s="113">
        <f>IF(AND(NOT(ISBLANK(C41)), D41&lt;&gt;"-", ISNUMBER(F41), F41&gt;0, COUNTIFS($B$3:B41, B41, $C$3:C41, C41, $F$3:F41, "&gt;0")=1), 1, 0)</f>
        <v>1</v>
      </c>
      <c r="I41" s="17">
        <f t="shared" si="4"/>
        <v>1</v>
      </c>
      <c r="J41" s="17">
        <f t="shared" si="5"/>
        <v>0</v>
      </c>
      <c r="K41" s="17" t="s">
        <v>52</v>
      </c>
      <c r="L41" s="7" t="s">
        <v>146</v>
      </c>
      <c r="M41" s="17">
        <f t="shared" si="6"/>
        <v>29</v>
      </c>
      <c r="N41" s="119">
        <f>'Giờ công'!K41</f>
        <v>233.8</v>
      </c>
      <c r="O41" s="120">
        <f t="shared" si="7"/>
        <v>8.0620689655172413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6" customHeight="1">
      <c r="A42" s="17" t="s">
        <v>46</v>
      </c>
      <c r="B42" s="36" t="s">
        <v>111</v>
      </c>
      <c r="C42" s="135">
        <v>46243</v>
      </c>
      <c r="D42" s="41" t="s">
        <v>186</v>
      </c>
      <c r="E42" s="35" t="s">
        <v>499</v>
      </c>
      <c r="F42" s="110">
        <f t="shared" si="0"/>
        <v>7.8833333333333329</v>
      </c>
      <c r="G42" s="111">
        <f t="shared" si="1"/>
        <v>0</v>
      </c>
      <c r="H42" s="113">
        <f>IF(AND(NOT(ISBLANK(C42)), D42&lt;&gt;"-", ISNUMBER(F42), F42&gt;0, COUNTIFS($B$3:B42, B42, $C$3:C42, C42, $F$3:F42, "&gt;0")=1), 1, 0)</f>
        <v>1</v>
      </c>
      <c r="I42" s="17">
        <f t="shared" si="4"/>
        <v>1</v>
      </c>
      <c r="J42" s="17">
        <f t="shared" si="5"/>
        <v>0</v>
      </c>
      <c r="K42" s="17" t="s">
        <v>52</v>
      </c>
      <c r="L42" s="7" t="s">
        <v>147</v>
      </c>
      <c r="M42" s="17">
        <f t="shared" si="6"/>
        <v>27</v>
      </c>
      <c r="N42" s="119">
        <f>'Giờ công'!K42</f>
        <v>261.95</v>
      </c>
      <c r="O42" s="120">
        <f t="shared" si="7"/>
        <v>9.7018518518518508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6" customHeight="1">
      <c r="A43" s="17" t="s">
        <v>46</v>
      </c>
      <c r="B43" s="36" t="s">
        <v>111</v>
      </c>
      <c r="C43" s="135">
        <v>46244</v>
      </c>
      <c r="D43" s="41" t="s">
        <v>186</v>
      </c>
      <c r="E43" s="35" t="s">
        <v>504</v>
      </c>
      <c r="F43" s="110">
        <f t="shared" si="0"/>
        <v>7.85</v>
      </c>
      <c r="G43" s="111">
        <f t="shared" si="1"/>
        <v>0</v>
      </c>
      <c r="H43" s="113">
        <f>IF(AND(NOT(ISBLANK(C43)), D43&lt;&gt;"-", ISNUMBER(F43), F43&gt;0, COUNTIFS($B$3:B43, B43, $C$3:C43, C43, $F$3:F43, "&gt;0")=1), 1, 0)</f>
        <v>1</v>
      </c>
      <c r="I43" s="17">
        <f t="shared" si="4"/>
        <v>1</v>
      </c>
      <c r="J43" s="17">
        <f t="shared" si="5"/>
        <v>0</v>
      </c>
      <c r="K43" s="17" t="s">
        <v>53</v>
      </c>
      <c r="L43" s="130" t="s">
        <v>148</v>
      </c>
      <c r="M43" s="17">
        <f t="shared" si="6"/>
        <v>29</v>
      </c>
      <c r="N43" s="119">
        <f>'Giờ công'!K43</f>
        <v>294.63333333333333</v>
      </c>
      <c r="O43" s="120">
        <f t="shared" si="7"/>
        <v>10.159770114942528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6" customHeight="1">
      <c r="A44" s="17" t="s">
        <v>46</v>
      </c>
      <c r="B44" s="36" t="s">
        <v>111</v>
      </c>
      <c r="C44" s="135">
        <v>46245</v>
      </c>
      <c r="D44" s="41" t="s">
        <v>186</v>
      </c>
      <c r="E44" s="35" t="s">
        <v>496</v>
      </c>
      <c r="F44" s="110">
        <f t="shared" si="0"/>
        <v>7.9</v>
      </c>
      <c r="G44" s="111">
        <f t="shared" si="1"/>
        <v>0</v>
      </c>
      <c r="H44" s="113">
        <f>IF(AND(NOT(ISBLANK(C44)), D44&lt;&gt;"-", ISNUMBER(F44), F44&gt;0, COUNTIFS($B$3:B44, B44, $C$3:C44, C44, $F$3:F44, "&gt;0")=1), 1, 0)</f>
        <v>1</v>
      </c>
      <c r="I44" s="17">
        <f t="shared" si="4"/>
        <v>1</v>
      </c>
      <c r="J44" s="17">
        <f t="shared" si="5"/>
        <v>0</v>
      </c>
      <c r="K44" s="17" t="s">
        <v>53</v>
      </c>
      <c r="L44" s="7" t="s">
        <v>149</v>
      </c>
      <c r="M44" s="17">
        <f t="shared" si="6"/>
        <v>30</v>
      </c>
      <c r="N44" s="119">
        <f>'Giờ công'!K44</f>
        <v>259.86666666666662</v>
      </c>
      <c r="O44" s="120">
        <f t="shared" si="7"/>
        <v>8.6622222222222209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6" customHeight="1">
      <c r="A45" s="17" t="s">
        <v>46</v>
      </c>
      <c r="B45" s="36" t="s">
        <v>111</v>
      </c>
      <c r="C45" s="135">
        <v>46246</v>
      </c>
      <c r="D45" s="41" t="s">
        <v>186</v>
      </c>
      <c r="E45" s="35" t="s">
        <v>499</v>
      </c>
      <c r="F45" s="110">
        <f t="shared" si="0"/>
        <v>7.8833333333333329</v>
      </c>
      <c r="G45" s="111">
        <f t="shared" si="1"/>
        <v>0</v>
      </c>
      <c r="H45" s="113">
        <f>IF(AND(NOT(ISBLANK(C45)), D45&lt;&gt;"-", ISNUMBER(F45), F45&gt;0, COUNTIFS($B$3:B45, B45, $C$3:C45, C45, $F$3:F45, "&gt;0")=1), 1, 0)</f>
        <v>1</v>
      </c>
      <c r="I45" s="17">
        <f t="shared" si="4"/>
        <v>1</v>
      </c>
      <c r="J45" s="17">
        <f t="shared" si="5"/>
        <v>0</v>
      </c>
      <c r="K45" s="17" t="s">
        <v>53</v>
      </c>
      <c r="L45" s="7" t="s">
        <v>150</v>
      </c>
      <c r="M45" s="17">
        <f t="shared" si="6"/>
        <v>27</v>
      </c>
      <c r="N45" s="119">
        <f>'Giờ công'!K45</f>
        <v>222.04999999999998</v>
      </c>
      <c r="O45" s="120">
        <f t="shared" si="7"/>
        <v>8.224074074074073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6" customHeight="1">
      <c r="A46" s="17" t="s">
        <v>46</v>
      </c>
      <c r="B46" s="36" t="s">
        <v>111</v>
      </c>
      <c r="C46" s="135">
        <v>46247</v>
      </c>
      <c r="D46" s="41" t="s">
        <v>186</v>
      </c>
      <c r="E46" s="35" t="s">
        <v>508</v>
      </c>
      <c r="F46" s="110">
        <f t="shared" si="0"/>
        <v>7.6833333333333336</v>
      </c>
      <c r="G46" s="111">
        <f t="shared" si="1"/>
        <v>0</v>
      </c>
      <c r="H46" s="113">
        <f>IF(AND(NOT(ISBLANK(C46)), D46&lt;&gt;"-", ISNUMBER(F46), F46&gt;0, COUNTIFS($B$3:B46, B46, $C$3:C46, C46, $F$3:F46, "&gt;0")=1), 1, 0)</f>
        <v>1</v>
      </c>
      <c r="I46" s="17">
        <f t="shared" si="4"/>
        <v>1</v>
      </c>
      <c r="J46" s="17">
        <f t="shared" si="5"/>
        <v>0</v>
      </c>
      <c r="K46" s="17" t="s">
        <v>53</v>
      </c>
      <c r="L46" s="7" t="s">
        <v>151</v>
      </c>
      <c r="M46" s="17">
        <f t="shared" si="6"/>
        <v>26</v>
      </c>
      <c r="N46" s="119">
        <f>'Giờ công'!K46</f>
        <v>364.1</v>
      </c>
      <c r="O46" s="120">
        <f t="shared" si="7"/>
        <v>14.003846153846155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6" customHeight="1">
      <c r="A47" s="17" t="s">
        <v>46</v>
      </c>
      <c r="B47" s="36" t="s">
        <v>111</v>
      </c>
      <c r="C47" s="135">
        <v>46248</v>
      </c>
      <c r="D47" s="41" t="s">
        <v>186</v>
      </c>
      <c r="E47" s="35" t="s">
        <v>499</v>
      </c>
      <c r="F47" s="110">
        <f t="shared" si="0"/>
        <v>7.8833333333333329</v>
      </c>
      <c r="G47" s="111">
        <f t="shared" si="1"/>
        <v>0</v>
      </c>
      <c r="H47" s="113">
        <f>IF(AND(NOT(ISBLANK(C47)), D47&lt;&gt;"-", ISNUMBER(F47), F47&gt;0, COUNTIFS($B$3:B47, B47, $C$3:C47, C47, $F$3:F47, "&gt;0")=1), 1, 0)</f>
        <v>1</v>
      </c>
      <c r="I47" s="17">
        <f t="shared" si="4"/>
        <v>1</v>
      </c>
      <c r="J47" s="17">
        <f t="shared" si="5"/>
        <v>0</v>
      </c>
      <c r="K47" s="17" t="s">
        <v>53</v>
      </c>
      <c r="L47" s="7" t="s">
        <v>152</v>
      </c>
      <c r="M47" s="17">
        <f t="shared" si="6"/>
        <v>29</v>
      </c>
      <c r="N47" s="119">
        <f>'Giờ công'!K47</f>
        <v>240.54999999999998</v>
      </c>
      <c r="O47" s="120">
        <f t="shared" si="7"/>
        <v>8.2948275862068961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6" customHeight="1">
      <c r="A48" s="17" t="s">
        <v>46</v>
      </c>
      <c r="B48" s="36" t="s">
        <v>111</v>
      </c>
      <c r="C48" s="135">
        <v>46249</v>
      </c>
      <c r="D48" s="41" t="s">
        <v>186</v>
      </c>
      <c r="E48" s="35" t="s">
        <v>506</v>
      </c>
      <c r="F48" s="110">
        <f t="shared" si="0"/>
        <v>7.8166666666666664</v>
      </c>
      <c r="G48" s="111">
        <f t="shared" si="1"/>
        <v>0</v>
      </c>
      <c r="H48" s="113">
        <f>IF(AND(NOT(ISBLANK(C48)), D48&lt;&gt;"-", ISNUMBER(F48), F48&gt;0, COUNTIFS($B$3:B48, B48, $C$3:C48, C48, $F$3:F48, "&gt;0")=1), 1, 0)</f>
        <v>1</v>
      </c>
      <c r="I48" s="17">
        <f t="shared" si="4"/>
        <v>1</v>
      </c>
      <c r="J48" s="17">
        <f t="shared" si="5"/>
        <v>0</v>
      </c>
      <c r="K48" s="17" t="s">
        <v>19</v>
      </c>
      <c r="L48" s="7" t="s">
        <v>18</v>
      </c>
      <c r="M48" s="17">
        <f t="shared" si="6"/>
        <v>26</v>
      </c>
      <c r="N48" s="119">
        <f>'Giờ công'!K48</f>
        <v>277.08333333333331</v>
      </c>
      <c r="O48" s="120">
        <f t="shared" si="7"/>
        <v>10.657051282051281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6" customHeight="1">
      <c r="A49" s="17" t="s">
        <v>46</v>
      </c>
      <c r="B49" s="36" t="s">
        <v>111</v>
      </c>
      <c r="C49" s="135">
        <v>46250</v>
      </c>
      <c r="D49" s="41" t="s">
        <v>186</v>
      </c>
      <c r="E49" s="35" t="s">
        <v>496</v>
      </c>
      <c r="F49" s="110">
        <f t="shared" si="0"/>
        <v>7.9</v>
      </c>
      <c r="G49" s="111">
        <f t="shared" si="1"/>
        <v>0</v>
      </c>
      <c r="H49" s="113">
        <f>IF(AND(NOT(ISBLANK(C49)), D49&lt;&gt;"-", ISNUMBER(F49), F49&gt;0, COUNTIFS($B$3:B49, B49, $C$3:C49, C49, $F$3:F49, "&gt;0")=1), 1, 0)</f>
        <v>1</v>
      </c>
      <c r="I49" s="17">
        <f t="shared" si="4"/>
        <v>1</v>
      </c>
      <c r="J49" s="17">
        <f t="shared" si="5"/>
        <v>0</v>
      </c>
      <c r="K49" s="17" t="s">
        <v>19</v>
      </c>
      <c r="L49" s="7" t="s">
        <v>20</v>
      </c>
      <c r="M49" s="17">
        <f t="shared" si="6"/>
        <v>31</v>
      </c>
      <c r="N49" s="119">
        <f>'Giờ công'!K49</f>
        <v>247.76666666666668</v>
      </c>
      <c r="O49" s="120">
        <f t="shared" si="7"/>
        <v>7.9924731182795705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6" customHeight="1">
      <c r="A50" s="17" t="s">
        <v>46</v>
      </c>
      <c r="B50" s="41" t="s">
        <v>111</v>
      </c>
      <c r="C50" s="135">
        <v>46251</v>
      </c>
      <c r="D50" s="41" t="s">
        <v>186</v>
      </c>
      <c r="E50" s="35" t="s">
        <v>506</v>
      </c>
      <c r="F50" s="110">
        <f t="shared" si="0"/>
        <v>7.8166666666666664</v>
      </c>
      <c r="G50" s="111">
        <f t="shared" si="1"/>
        <v>0</v>
      </c>
      <c r="H50" s="113">
        <f>IF(AND(NOT(ISBLANK(C50)), D50&lt;&gt;"-", ISNUMBER(F50), F50&gt;0, COUNTIFS($B$3:B50, B50, $C$3:C50, C50, $F$3:F50, "&gt;0")=1), 1, 0)</f>
        <v>1</v>
      </c>
      <c r="I50" s="17">
        <f t="shared" si="4"/>
        <v>1</v>
      </c>
      <c r="J50" s="17">
        <f t="shared" si="5"/>
        <v>0</v>
      </c>
      <c r="K50" s="17" t="s">
        <v>19</v>
      </c>
      <c r="L50" s="7" t="s">
        <v>22</v>
      </c>
      <c r="M50" s="17">
        <f t="shared" si="6"/>
        <v>29</v>
      </c>
      <c r="N50" s="119">
        <f>'Giờ công'!K50</f>
        <v>392.73333333333335</v>
      </c>
      <c r="O50" s="120">
        <f t="shared" si="7"/>
        <v>13.542528735632185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6" customHeight="1">
      <c r="A51" s="17" t="s">
        <v>46</v>
      </c>
      <c r="B51" s="41" t="s">
        <v>111</v>
      </c>
      <c r="C51" s="135">
        <v>46252</v>
      </c>
      <c r="D51" s="41" t="s">
        <v>186</v>
      </c>
      <c r="E51" s="35" t="s">
        <v>185</v>
      </c>
      <c r="F51" s="110">
        <f t="shared" si="0"/>
        <v>8</v>
      </c>
      <c r="G51" s="111">
        <f t="shared" si="1"/>
        <v>0</v>
      </c>
      <c r="H51" s="113">
        <f>IF(AND(NOT(ISBLANK(C51)), D51&lt;&gt;"-", ISNUMBER(F51), F51&gt;0, COUNTIFS($B$3:B51, B51, $C$3:C51, C51, $F$3:F51, "&gt;0")=1), 1, 0)</f>
        <v>1</v>
      </c>
      <c r="I51" s="17">
        <f t="shared" si="4"/>
        <v>1</v>
      </c>
      <c r="J51" s="17">
        <f t="shared" si="5"/>
        <v>0</v>
      </c>
      <c r="K51" s="17" t="s">
        <v>19</v>
      </c>
      <c r="L51" s="7" t="s">
        <v>23</v>
      </c>
      <c r="M51" s="17">
        <f t="shared" si="6"/>
        <v>31</v>
      </c>
      <c r="N51" s="119">
        <f>'Giờ công'!K51</f>
        <v>352.45</v>
      </c>
      <c r="O51" s="120">
        <f t="shared" si="7"/>
        <v>11.369354838709677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6" customHeight="1">
      <c r="A52" s="17" t="s">
        <v>46</v>
      </c>
      <c r="B52" s="36" t="s">
        <v>111</v>
      </c>
      <c r="C52" s="135">
        <v>46253</v>
      </c>
      <c r="D52" s="41" t="s">
        <v>186</v>
      </c>
      <c r="E52" s="35" t="s">
        <v>185</v>
      </c>
      <c r="F52" s="110">
        <f t="shared" si="0"/>
        <v>8</v>
      </c>
      <c r="G52" s="111">
        <f t="shared" si="1"/>
        <v>0</v>
      </c>
      <c r="H52" s="113">
        <f>IF(AND(NOT(ISBLANK(C52)), D52&lt;&gt;"-", ISNUMBER(F52), F52&gt;0, COUNTIFS($B$3:B52, B52, $C$3:C52, C52, $F$3:F52, "&gt;0")=1), 1, 0)</f>
        <v>1</v>
      </c>
      <c r="I52" s="17">
        <f t="shared" si="4"/>
        <v>1</v>
      </c>
      <c r="J52" s="17">
        <f t="shared" si="5"/>
        <v>0</v>
      </c>
      <c r="K52" s="17" t="s">
        <v>19</v>
      </c>
      <c r="L52" s="130" t="s">
        <v>24</v>
      </c>
      <c r="M52" s="17">
        <f t="shared" si="6"/>
        <v>26</v>
      </c>
      <c r="N52" s="119">
        <f>'Giờ công'!K52</f>
        <v>260.8</v>
      </c>
      <c r="O52" s="120">
        <f t="shared" si="7"/>
        <v>10.030769230769231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6" customHeight="1">
      <c r="A53" s="17" t="s">
        <v>46</v>
      </c>
      <c r="B53" s="36" t="s">
        <v>111</v>
      </c>
      <c r="C53" s="135">
        <v>46254</v>
      </c>
      <c r="D53" s="41" t="s">
        <v>186</v>
      </c>
      <c r="E53" s="35" t="s">
        <v>201</v>
      </c>
      <c r="F53" s="110">
        <f t="shared" si="0"/>
        <v>8.1</v>
      </c>
      <c r="G53" s="111">
        <f t="shared" si="1"/>
        <v>0</v>
      </c>
      <c r="H53" s="113">
        <f>IF(AND(NOT(ISBLANK(C53)), D53&lt;&gt;"-", ISNUMBER(F53), F53&gt;0, COUNTIFS($B$3:B53, B53, $C$3:C53, C53, $F$3:F53, "&gt;0")=1), 1, 0)</f>
        <v>1</v>
      </c>
      <c r="I53" s="17">
        <f t="shared" si="4"/>
        <v>1</v>
      </c>
      <c r="J53" s="17">
        <f t="shared" si="5"/>
        <v>0</v>
      </c>
      <c r="K53" s="17" t="s">
        <v>21</v>
      </c>
      <c r="L53" s="130" t="s">
        <v>25</v>
      </c>
      <c r="M53" s="17">
        <f t="shared" si="6"/>
        <v>30</v>
      </c>
      <c r="N53" s="119">
        <f>'Giờ công'!K53</f>
        <v>294.84999999999997</v>
      </c>
      <c r="O53" s="120">
        <f t="shared" si="7"/>
        <v>9.8283333333333314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6" customHeight="1">
      <c r="A54" s="17" t="s">
        <v>46</v>
      </c>
      <c r="B54" s="36" t="s">
        <v>111</v>
      </c>
      <c r="C54" s="135">
        <v>46255</v>
      </c>
      <c r="D54" s="41" t="s">
        <v>186</v>
      </c>
      <c r="E54" s="35" t="s">
        <v>353</v>
      </c>
      <c r="F54" s="110">
        <f t="shared" si="0"/>
        <v>7.95</v>
      </c>
      <c r="G54" s="111">
        <f t="shared" si="1"/>
        <v>0</v>
      </c>
      <c r="H54" s="113">
        <f>IF(AND(NOT(ISBLANK(C54)), D54&lt;&gt;"-", ISNUMBER(F54), F54&gt;0, COUNTIFS($B$3:B54, B54, $C$3:C54, C54, $F$3:F54, "&gt;0")=1), 1, 0)</f>
        <v>1</v>
      </c>
      <c r="I54" s="17">
        <f t="shared" si="4"/>
        <v>1</v>
      </c>
      <c r="J54" s="17">
        <f t="shared" si="5"/>
        <v>0</v>
      </c>
      <c r="K54" s="17" t="s">
        <v>21</v>
      </c>
      <c r="L54" s="7" t="s">
        <v>26</v>
      </c>
      <c r="M54" s="17">
        <f t="shared" si="6"/>
        <v>27</v>
      </c>
      <c r="N54" s="119">
        <f>'Giờ công'!K54</f>
        <v>259.5</v>
      </c>
      <c r="O54" s="120">
        <f t="shared" si="7"/>
        <v>9.6111111111111107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6" customHeight="1">
      <c r="A55" s="17" t="s">
        <v>46</v>
      </c>
      <c r="B55" s="36" t="s">
        <v>111</v>
      </c>
      <c r="C55" s="135">
        <v>46256</v>
      </c>
      <c r="D55" s="41" t="s">
        <v>186</v>
      </c>
      <c r="E55" s="35" t="s">
        <v>505</v>
      </c>
      <c r="F55" s="110">
        <f t="shared" si="0"/>
        <v>7.916666666666667</v>
      </c>
      <c r="G55" s="111">
        <f t="shared" si="1"/>
        <v>0</v>
      </c>
      <c r="H55" s="113">
        <f>IF(AND(NOT(ISBLANK(C55)), D55&lt;&gt;"-", ISNUMBER(F55), F55&gt;0, COUNTIFS($B$3:B55, B55, $C$3:C55, C55, $F$3:F55, "&gt;0")=1), 1, 0)</f>
        <v>1</v>
      </c>
      <c r="I55" s="17">
        <f t="shared" si="4"/>
        <v>1</v>
      </c>
      <c r="J55" s="17">
        <f t="shared" si="5"/>
        <v>0</v>
      </c>
      <c r="K55" s="17" t="s">
        <v>21</v>
      </c>
      <c r="L55" s="7" t="s">
        <v>27</v>
      </c>
      <c r="M55" s="17">
        <f t="shared" si="6"/>
        <v>29</v>
      </c>
      <c r="N55" s="119">
        <f>'Giờ công'!K55</f>
        <v>264.60000000000002</v>
      </c>
      <c r="O55" s="120">
        <f t="shared" si="7"/>
        <v>9.1241379310344843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6" customHeight="1">
      <c r="A56" s="17" t="s">
        <v>46</v>
      </c>
      <c r="B56" s="36" t="s">
        <v>111</v>
      </c>
      <c r="C56" s="135">
        <v>46257</v>
      </c>
      <c r="D56" s="41" t="s">
        <v>186</v>
      </c>
      <c r="E56" s="35" t="s">
        <v>502</v>
      </c>
      <c r="F56" s="110">
        <f t="shared" si="0"/>
        <v>7.9666666666666668</v>
      </c>
      <c r="G56" s="111">
        <f t="shared" si="1"/>
        <v>0</v>
      </c>
      <c r="H56" s="113">
        <f>IF(AND(NOT(ISBLANK(C56)), D56&lt;&gt;"-", ISNUMBER(F56), F56&gt;0, COUNTIFS($B$3:B56, B56, $C$3:C56, C56, $F$3:F56, "&gt;0")=1), 1, 0)</f>
        <v>1</v>
      </c>
      <c r="I56" s="17">
        <f t="shared" si="4"/>
        <v>1</v>
      </c>
      <c r="J56" s="17">
        <f t="shared" si="5"/>
        <v>0</v>
      </c>
      <c r="K56" s="17" t="s">
        <v>21</v>
      </c>
      <c r="L56" s="7" t="s">
        <v>28</v>
      </c>
      <c r="M56" s="17">
        <f t="shared" si="6"/>
        <v>27</v>
      </c>
      <c r="N56" s="119">
        <f>'Giờ công'!K56</f>
        <v>256.33333333333331</v>
      </c>
      <c r="O56" s="120">
        <f t="shared" si="7"/>
        <v>9.4938271604938258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6" customHeight="1">
      <c r="A57" s="17" t="s">
        <v>46</v>
      </c>
      <c r="B57" s="137" t="s">
        <v>111</v>
      </c>
      <c r="C57" s="108">
        <v>46258</v>
      </c>
      <c r="D57" s="107" t="s">
        <v>186</v>
      </c>
      <c r="E57" s="68" t="s">
        <v>503</v>
      </c>
      <c r="F57" s="110">
        <f t="shared" si="0"/>
        <v>7.9833333333333334</v>
      </c>
      <c r="G57" s="111">
        <f t="shared" si="1"/>
        <v>0</v>
      </c>
      <c r="H57" s="113">
        <f>IF(AND(NOT(ISBLANK(C57)), D57&lt;&gt;"-", ISNUMBER(F57), F57&gt;0, COUNTIFS($B$3:B57, B57, $C$3:C57, C57, $F$3:F57, "&gt;0")=1), 1, 0)</f>
        <v>1</v>
      </c>
      <c r="I57" s="17">
        <f t="shared" si="4"/>
        <v>1</v>
      </c>
      <c r="J57" s="17">
        <f t="shared" si="5"/>
        <v>0</v>
      </c>
      <c r="K57" s="17" t="s">
        <v>21</v>
      </c>
      <c r="L57" s="7" t="s">
        <v>29</v>
      </c>
      <c r="M57" s="17">
        <f t="shared" si="6"/>
        <v>15</v>
      </c>
      <c r="N57" s="119">
        <f>'Giờ công'!K57</f>
        <v>120.03333333333333</v>
      </c>
      <c r="O57" s="120">
        <f t="shared" si="7"/>
        <v>8.0022222222222226</v>
      </c>
      <c r="P57" s="7"/>
      <c r="Q57" s="7"/>
      <c r="R57" s="122"/>
      <c r="S57" s="122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6" customHeight="1">
      <c r="A58" s="17" t="s">
        <v>46</v>
      </c>
      <c r="B58" s="137" t="s">
        <v>111</v>
      </c>
      <c r="C58" s="135">
        <v>46259</v>
      </c>
      <c r="D58" s="41" t="s">
        <v>186</v>
      </c>
      <c r="E58" s="35" t="s">
        <v>213</v>
      </c>
      <c r="F58" s="110">
        <f t="shared" si="0"/>
        <v>8.0833333333333339</v>
      </c>
      <c r="G58" s="111">
        <f t="shared" si="1"/>
        <v>0</v>
      </c>
      <c r="H58" s="113">
        <f>IF(AND(NOT(ISBLANK(C58)), D58&lt;&gt;"-", ISNUMBER(F58), F58&gt;0, COUNTIFS($B$3:B58, B58, $C$3:C58, C58, $F$3:F58, "&gt;0")=1), 1, 0)</f>
        <v>1</v>
      </c>
      <c r="I58" s="17">
        <f t="shared" si="4"/>
        <v>1</v>
      </c>
      <c r="J58" s="17">
        <f t="shared" si="5"/>
        <v>0</v>
      </c>
      <c r="K58" s="17"/>
      <c r="L58" s="7"/>
      <c r="M58" s="17"/>
      <c r="N58" s="119"/>
      <c r="O58" s="12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6" customHeight="1">
      <c r="A59" s="17" t="s">
        <v>46</v>
      </c>
      <c r="B59" s="137" t="s">
        <v>111</v>
      </c>
      <c r="C59" s="135">
        <v>46260</v>
      </c>
      <c r="D59" s="41" t="s">
        <v>186</v>
      </c>
      <c r="E59" s="35" t="s">
        <v>353</v>
      </c>
      <c r="F59" s="110">
        <f t="shared" si="0"/>
        <v>7.95</v>
      </c>
      <c r="G59" s="111">
        <f t="shared" si="1"/>
        <v>0</v>
      </c>
      <c r="H59" s="113">
        <f>IF(AND(NOT(ISBLANK(C59)), D59&lt;&gt;"-", ISNUMBER(F59), F59&gt;0, COUNTIFS($B$3:B59, B59, $C$3:C59, C59, $F$3:F59, "&gt;0")=1), 1, 0)</f>
        <v>1</v>
      </c>
      <c r="I59" s="17">
        <f t="shared" si="4"/>
        <v>1</v>
      </c>
      <c r="J59" s="17">
        <f t="shared" si="5"/>
        <v>0</v>
      </c>
      <c r="K59" s="17"/>
      <c r="L59" s="130"/>
      <c r="M59" s="17"/>
      <c r="N59" s="119"/>
      <c r="O59" s="12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6" customHeight="1">
      <c r="A60" s="17" t="s">
        <v>46</v>
      </c>
      <c r="B60" s="137" t="s">
        <v>111</v>
      </c>
      <c r="C60" s="135">
        <v>46261</v>
      </c>
      <c r="D60" s="41" t="s">
        <v>186</v>
      </c>
      <c r="E60" s="35" t="s">
        <v>353</v>
      </c>
      <c r="F60" s="110">
        <f t="shared" si="0"/>
        <v>7.95</v>
      </c>
      <c r="G60" s="111">
        <f t="shared" si="1"/>
        <v>0</v>
      </c>
      <c r="H60" s="113">
        <f>IF(AND(NOT(ISBLANK(C60)), D60&lt;&gt;"-", ISNUMBER(F60), F60&gt;0, COUNTIFS($B$3:B60, B60, $C$3:C60, C60, $F$3:F60, "&gt;0")=1), 1, 0)</f>
        <v>1</v>
      </c>
      <c r="I60" s="17">
        <f t="shared" si="4"/>
        <v>1</v>
      </c>
      <c r="J60" s="17">
        <f t="shared" si="5"/>
        <v>0</v>
      </c>
      <c r="K60" s="17"/>
      <c r="L60" s="7"/>
      <c r="M60" s="17"/>
      <c r="N60" s="119"/>
      <c r="O60" s="12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6" customHeight="1">
      <c r="A61" s="17" t="s">
        <v>46</v>
      </c>
      <c r="B61" s="7" t="s">
        <v>111</v>
      </c>
      <c r="C61" s="135">
        <v>46262</v>
      </c>
      <c r="D61" s="41" t="s">
        <v>186</v>
      </c>
      <c r="E61" s="35" t="s">
        <v>505</v>
      </c>
      <c r="F61" s="110">
        <f t="shared" si="0"/>
        <v>7.916666666666667</v>
      </c>
      <c r="G61" s="111">
        <f t="shared" si="1"/>
        <v>0</v>
      </c>
      <c r="H61" s="113">
        <f>IF(AND(NOT(ISBLANK(C61)), D61&lt;&gt;"-", ISNUMBER(F61), F61&gt;0, COUNTIFS($B$3:B61, B61, $C$3:C61, C61, $F$3:F61, "&gt;0")=1), 1, 0)</f>
        <v>1</v>
      </c>
      <c r="I61" s="17">
        <f t="shared" si="4"/>
        <v>1</v>
      </c>
      <c r="J61" s="17">
        <f t="shared" si="5"/>
        <v>0</v>
      </c>
      <c r="K61" s="17"/>
      <c r="L61" s="7"/>
      <c r="M61" s="17"/>
      <c r="N61" s="119"/>
      <c r="O61" s="12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6" customHeight="1">
      <c r="A62" s="17" t="s">
        <v>46</v>
      </c>
      <c r="B62" s="7" t="s">
        <v>111</v>
      </c>
      <c r="C62" s="135">
        <v>46263</v>
      </c>
      <c r="D62" s="41" t="s">
        <v>186</v>
      </c>
      <c r="E62" s="35" t="s">
        <v>185</v>
      </c>
      <c r="F62" s="110">
        <f t="shared" si="0"/>
        <v>8</v>
      </c>
      <c r="G62" s="111">
        <f t="shared" si="1"/>
        <v>0</v>
      </c>
      <c r="H62" s="113">
        <f>IF(AND(NOT(ISBLANK(C62)), D62&lt;&gt;"-", ISNUMBER(F62), F62&gt;0, COUNTIFS($B$3:B62, B62, $C$3:C62, C62, $F$3:F62, "&gt;0")=1), 1, 0)</f>
        <v>1</v>
      </c>
      <c r="I62" s="17">
        <f t="shared" si="4"/>
        <v>1</v>
      </c>
      <c r="J62" s="17">
        <f t="shared" si="5"/>
        <v>0</v>
      </c>
      <c r="K62" s="17"/>
      <c r="L62" s="130"/>
      <c r="M62" s="17"/>
      <c r="N62" s="119"/>
      <c r="O62" s="12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6" customHeight="1">
      <c r="A63" s="17" t="s">
        <v>46</v>
      </c>
      <c r="B63" s="7" t="s">
        <v>111</v>
      </c>
      <c r="C63" s="135">
        <v>46264</v>
      </c>
      <c r="D63" s="41" t="s">
        <v>186</v>
      </c>
      <c r="E63" s="35" t="s">
        <v>415</v>
      </c>
      <c r="F63" s="110">
        <f t="shared" si="0"/>
        <v>7.9333333333333336</v>
      </c>
      <c r="G63" s="111">
        <f t="shared" si="1"/>
        <v>0</v>
      </c>
      <c r="H63" s="113">
        <f>IF(AND(NOT(ISBLANK(C63)), D63&lt;&gt;"-", ISNUMBER(F63), F63&gt;0, COUNTIFS($B$3:B63, B63, $C$3:C63, C63, $F$3:F63, "&gt;0")=1), 1, 0)</f>
        <v>1</v>
      </c>
      <c r="I63" s="17">
        <f t="shared" si="4"/>
        <v>1</v>
      </c>
      <c r="J63" s="17">
        <f t="shared" si="5"/>
        <v>0</v>
      </c>
      <c r="K63" s="17"/>
      <c r="L63" s="7"/>
      <c r="M63" s="17"/>
      <c r="N63" s="119"/>
      <c r="O63" s="12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6" customHeight="1">
      <c r="A64" s="17" t="s">
        <v>46</v>
      </c>
      <c r="B64" s="7" t="s">
        <v>111</v>
      </c>
      <c r="C64" s="135">
        <v>46265</v>
      </c>
      <c r="D64" s="41" t="s">
        <v>186</v>
      </c>
      <c r="E64" s="35" t="s">
        <v>353</v>
      </c>
      <c r="F64" s="110">
        <f t="shared" si="0"/>
        <v>7.95</v>
      </c>
      <c r="G64" s="111">
        <f t="shared" si="1"/>
        <v>0</v>
      </c>
      <c r="H64" s="113">
        <f>IF(AND(NOT(ISBLANK(C64)), D64&lt;&gt;"-", ISNUMBER(F64), F64&gt;0, COUNTIFS($B$3:B64, B64, $C$3:C64, C64, $F$3:F64, "&gt;0")=1), 1, 0)</f>
        <v>1</v>
      </c>
      <c r="I64" s="17">
        <f t="shared" si="4"/>
        <v>1</v>
      </c>
      <c r="J64" s="17">
        <f t="shared" si="5"/>
        <v>0</v>
      </c>
      <c r="K64" s="17"/>
      <c r="L64" s="7"/>
      <c r="M64" s="17"/>
      <c r="N64" s="119"/>
      <c r="O64" s="12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6" customHeight="1">
      <c r="A65" s="17" t="s">
        <v>46</v>
      </c>
      <c r="B65" s="7" t="s">
        <v>107</v>
      </c>
      <c r="C65" s="135"/>
      <c r="D65" s="41" t="s">
        <v>184</v>
      </c>
      <c r="E65" s="35" t="s">
        <v>185</v>
      </c>
      <c r="F65" s="110">
        <f t="shared" si="0"/>
        <v>8</v>
      </c>
      <c r="G65" s="111">
        <f t="shared" si="1"/>
        <v>0</v>
      </c>
      <c r="H65" s="113">
        <f>IF(AND(NOT(ISBLANK(C65)), D65&lt;&gt;"-", ISNUMBER(F65), F65&gt;0, COUNTIFS($B$3:B65, B65, $C$3:C65, C65, $F$3:F65, "&gt;0")=1), 1, 0)</f>
        <v>0</v>
      </c>
      <c r="I65" s="17">
        <f t="shared" si="4"/>
        <v>0</v>
      </c>
      <c r="J65" s="17">
        <f t="shared" si="5"/>
        <v>0</v>
      </c>
      <c r="K65" s="17"/>
      <c r="L65" s="7"/>
      <c r="M65" s="17"/>
      <c r="N65" s="119"/>
      <c r="O65" s="12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6" customHeight="1">
      <c r="A66" s="17" t="s">
        <v>46</v>
      </c>
      <c r="B66" s="7" t="s">
        <v>107</v>
      </c>
      <c r="C66" s="135">
        <v>46235</v>
      </c>
      <c r="D66" s="41" t="s">
        <v>191</v>
      </c>
      <c r="E66" s="35" t="s">
        <v>504</v>
      </c>
      <c r="F66" s="110">
        <f t="shared" ref="F66:F129" si="8">IF(ISNUMBER(SEARCH("h",E66)), LEFT(E66,SEARCH("h",E66)-1) + MID(E66,SEARCH("h",E66)+1,SEARCH("p",E66)-SEARCH("h",E66)-1)/60, E66)</f>
        <v>7.85</v>
      </c>
      <c r="G66" s="111">
        <f t="shared" ref="G66:G129" si="9">IF(AND(ISNUMBER(F66), F66&lt;4), 1, 0)</f>
        <v>0</v>
      </c>
      <c r="H66" s="113">
        <f>IF(AND(NOT(ISBLANK(C66)), D66&lt;&gt;"-", ISNUMBER(F66), F66&gt;0, COUNTIFS($B$3:B66, B66, $C$3:C66, C66, $F$3:F66, "&gt;0")=1), 1, 0)</f>
        <v>1</v>
      </c>
      <c r="I66" s="17">
        <f t="shared" si="4"/>
        <v>0</v>
      </c>
      <c r="J66" s="17">
        <f t="shared" si="5"/>
        <v>1</v>
      </c>
      <c r="K66" s="17"/>
      <c r="L66" s="7"/>
      <c r="M66" s="17"/>
      <c r="N66" s="119"/>
      <c r="O66" s="12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6" customHeight="1">
      <c r="A67" s="17" t="s">
        <v>46</v>
      </c>
      <c r="B67" s="7" t="s">
        <v>107</v>
      </c>
      <c r="C67" s="135">
        <v>46236</v>
      </c>
      <c r="D67" s="41" t="s">
        <v>193</v>
      </c>
      <c r="E67" s="35" t="s">
        <v>509</v>
      </c>
      <c r="F67" s="110">
        <f t="shared" si="8"/>
        <v>7.7833333333333332</v>
      </c>
      <c r="G67" s="111">
        <f t="shared" si="9"/>
        <v>0</v>
      </c>
      <c r="H67" s="113">
        <f>IF(AND(NOT(ISBLANK(C67)), D67&lt;&gt;"-", ISNUMBER(F67), F67&gt;0, COUNTIFS($B$3:B67, B67, $C$3:C67, C67, $F$3:F67, "&gt;0")=1), 1, 0)</f>
        <v>1</v>
      </c>
      <c r="I67" s="17">
        <f t="shared" ref="I67:I130" si="10">IF(AND(NOT(ISBLANK(C67)), D67&lt;&gt;"-", ISNUMBER(F67), F67&gt;=4, ISNUMBER(SEARCH("qua đêm", D67))), 1, 0)</f>
        <v>0</v>
      </c>
      <c r="J67" s="17">
        <f t="shared" ref="J67:J130" si="11">IF(AND(NOT(ISBLANK(C67)), D67&lt;&gt;"-", ISNUMBER(F67), F67&gt;=4, NOT(ISNUMBER(SEARCH("qua đêm", D67)))), 1, 0)</f>
        <v>1</v>
      </c>
      <c r="K67" s="35"/>
      <c r="L67" s="36"/>
      <c r="M67" s="17"/>
      <c r="N67" s="119"/>
      <c r="O67" s="12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6" customHeight="1">
      <c r="A68" s="17" t="s">
        <v>46</v>
      </c>
      <c r="B68" s="7" t="s">
        <v>107</v>
      </c>
      <c r="C68" s="135">
        <v>46237</v>
      </c>
      <c r="D68" s="41" t="s">
        <v>191</v>
      </c>
      <c r="E68" s="35" t="s">
        <v>497</v>
      </c>
      <c r="F68" s="110">
        <f t="shared" si="8"/>
        <v>7.8666666666666671</v>
      </c>
      <c r="G68" s="111">
        <f t="shared" si="9"/>
        <v>0</v>
      </c>
      <c r="H68" s="113">
        <f>IF(AND(NOT(ISBLANK(C68)), D68&lt;&gt;"-", ISNUMBER(F68), F68&gt;0, COUNTIFS($B$3:B68, B68, $C$3:C68, C68, $F$3:F68, "&gt;0")=1), 1, 0)</f>
        <v>1</v>
      </c>
      <c r="I68" s="17">
        <f t="shared" si="10"/>
        <v>0</v>
      </c>
      <c r="J68" s="17">
        <f t="shared" si="11"/>
        <v>1</v>
      </c>
      <c r="K68" s="35"/>
      <c r="L68" s="36"/>
      <c r="M68" s="17"/>
      <c r="N68" s="119"/>
      <c r="O68" s="12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6" customHeight="1">
      <c r="A69" s="17" t="s">
        <v>46</v>
      </c>
      <c r="B69" s="7" t="s">
        <v>107</v>
      </c>
      <c r="C69" s="135">
        <v>46238</v>
      </c>
      <c r="D69" s="41" t="s">
        <v>191</v>
      </c>
      <c r="E69" s="35" t="s">
        <v>510</v>
      </c>
      <c r="F69" s="110">
        <f t="shared" si="8"/>
        <v>7.7666666666666666</v>
      </c>
      <c r="G69" s="111">
        <f t="shared" si="9"/>
        <v>0</v>
      </c>
      <c r="H69" s="113">
        <f>IF(AND(NOT(ISBLANK(C69)), D69&lt;&gt;"-", ISNUMBER(F69), F69&gt;0, COUNTIFS($B$3:B69, B69, $C$3:C69, C69, $F$3:F69, "&gt;0")=1), 1, 0)</f>
        <v>1</v>
      </c>
      <c r="I69" s="17">
        <f t="shared" si="10"/>
        <v>0</v>
      </c>
      <c r="J69" s="17">
        <f t="shared" si="11"/>
        <v>1</v>
      </c>
      <c r="K69" s="35"/>
      <c r="L69" s="36"/>
      <c r="M69" s="17"/>
      <c r="N69" s="119"/>
      <c r="O69" s="12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6" customHeight="1">
      <c r="A70" s="17" t="s">
        <v>46</v>
      </c>
      <c r="B70" s="7" t="s">
        <v>107</v>
      </c>
      <c r="C70" s="135">
        <v>46239</v>
      </c>
      <c r="D70" s="41" t="s">
        <v>193</v>
      </c>
      <c r="E70" s="35" t="s">
        <v>511</v>
      </c>
      <c r="F70" s="110">
        <f t="shared" si="8"/>
        <v>8.3833333333333329</v>
      </c>
      <c r="G70" s="111">
        <f t="shared" si="9"/>
        <v>0</v>
      </c>
      <c r="H70" s="113">
        <f>IF(AND(NOT(ISBLANK(C70)), D70&lt;&gt;"-", ISNUMBER(F70), F70&gt;0, COUNTIFS($B$3:B70, B70, $C$3:C70, C70, $F$3:F70, "&gt;0")=1), 1, 0)</f>
        <v>1</v>
      </c>
      <c r="I70" s="17">
        <f t="shared" si="10"/>
        <v>0</v>
      </c>
      <c r="J70" s="17">
        <f t="shared" si="11"/>
        <v>1</v>
      </c>
      <c r="K70" s="35"/>
      <c r="L70" s="36"/>
      <c r="M70" s="17"/>
      <c r="N70" s="119"/>
      <c r="O70" s="12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6" customHeight="1">
      <c r="A71" s="17" t="s">
        <v>46</v>
      </c>
      <c r="B71" s="7" t="s">
        <v>107</v>
      </c>
      <c r="C71" s="135">
        <v>46240</v>
      </c>
      <c r="D71" s="41" t="s">
        <v>191</v>
      </c>
      <c r="E71" s="35" t="s">
        <v>500</v>
      </c>
      <c r="F71" s="110">
        <f t="shared" si="8"/>
        <v>7.7</v>
      </c>
      <c r="G71" s="111">
        <f t="shared" si="9"/>
        <v>0</v>
      </c>
      <c r="H71" s="113">
        <f>IF(AND(NOT(ISBLANK(C71)), D71&lt;&gt;"-", ISNUMBER(F71), F71&gt;0, COUNTIFS($B$3:B71, B71, $C$3:C71, C71, $F$3:F71, "&gt;0")=1), 1, 0)</f>
        <v>1</v>
      </c>
      <c r="I71" s="17">
        <f t="shared" si="10"/>
        <v>0</v>
      </c>
      <c r="J71" s="17">
        <f t="shared" si="11"/>
        <v>1</v>
      </c>
      <c r="K71" s="17"/>
      <c r="L71" s="7"/>
      <c r="M71" s="17"/>
      <c r="N71" s="119"/>
      <c r="O71" s="12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6" customHeight="1">
      <c r="A72" s="17" t="s">
        <v>46</v>
      </c>
      <c r="B72" s="7" t="s">
        <v>107</v>
      </c>
      <c r="C72" s="135">
        <v>46241</v>
      </c>
      <c r="D72" s="41" t="s">
        <v>193</v>
      </c>
      <c r="E72" s="35" t="s">
        <v>512</v>
      </c>
      <c r="F72" s="110">
        <f t="shared" si="8"/>
        <v>8.3333333333333339</v>
      </c>
      <c r="G72" s="111">
        <f t="shared" si="9"/>
        <v>0</v>
      </c>
      <c r="H72" s="113">
        <f>IF(AND(NOT(ISBLANK(C72)), D72&lt;&gt;"-", ISNUMBER(F72), F72&gt;0, COUNTIFS($B$3:B72, B72, $C$3:C72, C72, $F$3:F72, "&gt;0")=1), 1, 0)</f>
        <v>1</v>
      </c>
      <c r="I72" s="17">
        <f t="shared" si="10"/>
        <v>0</v>
      </c>
      <c r="J72" s="17">
        <f t="shared" si="11"/>
        <v>1</v>
      </c>
      <c r="K72" s="17"/>
      <c r="L72" s="7"/>
      <c r="M72" s="17"/>
      <c r="N72" s="119"/>
      <c r="O72" s="12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6" customHeight="1">
      <c r="A73" s="17" t="s">
        <v>46</v>
      </c>
      <c r="B73" s="7" t="s">
        <v>107</v>
      </c>
      <c r="C73" s="135">
        <v>46242</v>
      </c>
      <c r="D73" s="41" t="s">
        <v>191</v>
      </c>
      <c r="E73" s="35" t="s">
        <v>505</v>
      </c>
      <c r="F73" s="110">
        <f t="shared" si="8"/>
        <v>7.916666666666667</v>
      </c>
      <c r="G73" s="111">
        <f t="shared" si="9"/>
        <v>0</v>
      </c>
      <c r="H73" s="113">
        <f>IF(AND(NOT(ISBLANK(C73)), D73&lt;&gt;"-", ISNUMBER(F73), F73&gt;0, COUNTIFS($B$3:B73, B73, $C$3:C73, C73, $F$3:F73, "&gt;0")=1), 1, 0)</f>
        <v>1</v>
      </c>
      <c r="I73" s="17">
        <f t="shared" si="10"/>
        <v>0</v>
      </c>
      <c r="J73" s="17">
        <f t="shared" si="11"/>
        <v>1</v>
      </c>
      <c r="K73" s="17"/>
      <c r="L73" s="7"/>
      <c r="M73" s="17"/>
      <c r="N73" s="119"/>
      <c r="O73" s="12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6" customHeight="1">
      <c r="A74" s="17" t="s">
        <v>46</v>
      </c>
      <c r="B74" s="7" t="s">
        <v>107</v>
      </c>
      <c r="C74" s="135">
        <v>46243</v>
      </c>
      <c r="D74" s="41" t="s">
        <v>193</v>
      </c>
      <c r="E74" s="35" t="s">
        <v>513</v>
      </c>
      <c r="F74" s="110">
        <f t="shared" si="8"/>
        <v>8.2333333333333325</v>
      </c>
      <c r="G74" s="111">
        <f t="shared" si="9"/>
        <v>0</v>
      </c>
      <c r="H74" s="113">
        <f>IF(AND(NOT(ISBLANK(C74)), D74&lt;&gt;"-", ISNUMBER(F74), F74&gt;0, COUNTIFS($B$3:B74, B74, $C$3:C74, C74, $F$3:F74, "&gt;0")=1), 1, 0)</f>
        <v>1</v>
      </c>
      <c r="I74" s="17">
        <f t="shared" si="10"/>
        <v>0</v>
      </c>
      <c r="J74" s="17">
        <f t="shared" si="11"/>
        <v>1</v>
      </c>
      <c r="K74" s="17"/>
      <c r="L74" s="7"/>
      <c r="M74" s="17"/>
      <c r="N74" s="119"/>
      <c r="O74" s="12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6" customHeight="1">
      <c r="A75" s="17" t="s">
        <v>46</v>
      </c>
      <c r="B75" s="7" t="s">
        <v>107</v>
      </c>
      <c r="C75" s="135">
        <v>46244</v>
      </c>
      <c r="D75" s="41" t="s">
        <v>191</v>
      </c>
      <c r="E75" s="35" t="s">
        <v>497</v>
      </c>
      <c r="F75" s="110">
        <f t="shared" si="8"/>
        <v>7.8666666666666671</v>
      </c>
      <c r="G75" s="111">
        <f t="shared" si="9"/>
        <v>0</v>
      </c>
      <c r="H75" s="113">
        <f>IF(AND(NOT(ISBLANK(C75)), D75&lt;&gt;"-", ISNUMBER(F75), F75&gt;0, COUNTIFS($B$3:B75, B75, $C$3:C75, C75, $F$3:F75, "&gt;0")=1), 1, 0)</f>
        <v>1</v>
      </c>
      <c r="I75" s="17">
        <f t="shared" si="10"/>
        <v>0</v>
      </c>
      <c r="J75" s="17">
        <f t="shared" si="11"/>
        <v>1</v>
      </c>
      <c r="K75" s="17"/>
      <c r="L75" s="7"/>
      <c r="M75" s="17"/>
      <c r="N75" s="119"/>
      <c r="O75" s="12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6" customHeight="1">
      <c r="A76" s="17" t="s">
        <v>46</v>
      </c>
      <c r="B76" s="7" t="s">
        <v>107</v>
      </c>
      <c r="C76" s="135">
        <v>46245</v>
      </c>
      <c r="D76" s="41" t="s">
        <v>193</v>
      </c>
      <c r="E76" s="35" t="s">
        <v>213</v>
      </c>
      <c r="F76" s="110">
        <f t="shared" si="8"/>
        <v>8.0833333333333339</v>
      </c>
      <c r="G76" s="111">
        <f t="shared" si="9"/>
        <v>0</v>
      </c>
      <c r="H76" s="113">
        <f>IF(AND(NOT(ISBLANK(C76)), D76&lt;&gt;"-", ISNUMBER(F76), F76&gt;0, COUNTIFS($B$3:B76, B76, $C$3:C76, C76, $F$3:F76, "&gt;0")=1), 1, 0)</f>
        <v>1</v>
      </c>
      <c r="I76" s="17">
        <f t="shared" si="10"/>
        <v>0</v>
      </c>
      <c r="J76" s="17">
        <f t="shared" si="11"/>
        <v>1</v>
      </c>
      <c r="K76" s="17"/>
      <c r="L76" s="7"/>
      <c r="M76" s="17"/>
      <c r="N76" s="119"/>
      <c r="O76" s="12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6" customHeight="1">
      <c r="A77" s="17" t="s">
        <v>46</v>
      </c>
      <c r="B77" s="7" t="s">
        <v>107</v>
      </c>
      <c r="C77" s="135">
        <v>46253</v>
      </c>
      <c r="D77" s="41" t="s">
        <v>191</v>
      </c>
      <c r="E77" s="35" t="s">
        <v>353</v>
      </c>
      <c r="F77" s="110">
        <f t="shared" si="8"/>
        <v>7.95</v>
      </c>
      <c r="G77" s="111">
        <f t="shared" si="9"/>
        <v>0</v>
      </c>
      <c r="H77" s="113">
        <f>IF(AND(NOT(ISBLANK(C77)), D77&lt;&gt;"-", ISNUMBER(F77), F77&gt;0, COUNTIFS($B$3:B77, B77, $C$3:C77, C77, $F$3:F77, "&gt;0")=1), 1, 0)</f>
        <v>1</v>
      </c>
      <c r="I77" s="17">
        <f t="shared" si="10"/>
        <v>0</v>
      </c>
      <c r="J77" s="17">
        <f t="shared" si="11"/>
        <v>1</v>
      </c>
      <c r="K77" s="17"/>
      <c r="L77" s="7"/>
      <c r="M77" s="17"/>
      <c r="N77" s="119"/>
      <c r="O77" s="12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6" customHeight="1">
      <c r="A78" s="17" t="s">
        <v>46</v>
      </c>
      <c r="B78" s="7" t="s">
        <v>107</v>
      </c>
      <c r="C78" s="135">
        <v>46254</v>
      </c>
      <c r="D78" s="41" t="s">
        <v>193</v>
      </c>
      <c r="E78" s="35" t="s">
        <v>412</v>
      </c>
      <c r="F78" s="110">
        <f t="shared" si="8"/>
        <v>8.6166666666666671</v>
      </c>
      <c r="G78" s="111">
        <f t="shared" si="9"/>
        <v>0</v>
      </c>
      <c r="H78" s="113">
        <f>IF(AND(NOT(ISBLANK(C78)), D78&lt;&gt;"-", ISNUMBER(F78), F78&gt;0, COUNTIFS($B$3:B78, B78, $C$3:C78, C78, $F$3:F78, "&gt;0")=1), 1, 0)</f>
        <v>1</v>
      </c>
      <c r="I78" s="17">
        <f t="shared" si="10"/>
        <v>0</v>
      </c>
      <c r="J78" s="17">
        <f t="shared" si="11"/>
        <v>1</v>
      </c>
      <c r="K78" s="17"/>
      <c r="L78" s="7"/>
      <c r="M78" s="17"/>
      <c r="N78" s="119"/>
      <c r="O78" s="12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6" customHeight="1">
      <c r="A79" s="17" t="s">
        <v>46</v>
      </c>
      <c r="B79" s="7" t="s">
        <v>107</v>
      </c>
      <c r="C79" s="135">
        <v>46255</v>
      </c>
      <c r="D79" s="41" t="s">
        <v>191</v>
      </c>
      <c r="E79" s="35" t="s">
        <v>514</v>
      </c>
      <c r="F79" s="110">
        <f t="shared" si="8"/>
        <v>5.583333333333333</v>
      </c>
      <c r="G79" s="111">
        <f t="shared" si="9"/>
        <v>0</v>
      </c>
      <c r="H79" s="113">
        <f>IF(AND(NOT(ISBLANK(C79)), D79&lt;&gt;"-", ISNUMBER(F79), F79&gt;0, COUNTIFS($B$3:B79, B79, $C$3:C79, C79, $F$3:F79, "&gt;0")=1), 1, 0)</f>
        <v>1</v>
      </c>
      <c r="I79" s="17">
        <f t="shared" si="10"/>
        <v>0</v>
      </c>
      <c r="J79" s="17">
        <f t="shared" si="11"/>
        <v>1</v>
      </c>
      <c r="K79" s="17"/>
      <c r="L79" s="7"/>
      <c r="M79" s="17"/>
      <c r="N79" s="119"/>
      <c r="O79" s="12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6" customHeight="1">
      <c r="A80" s="17" t="s">
        <v>46</v>
      </c>
      <c r="B80" s="7" t="s">
        <v>107</v>
      </c>
      <c r="C80" s="135">
        <v>46256</v>
      </c>
      <c r="D80" s="41" t="s">
        <v>191</v>
      </c>
      <c r="E80" s="35" t="s">
        <v>496</v>
      </c>
      <c r="F80" s="110">
        <f t="shared" si="8"/>
        <v>7.9</v>
      </c>
      <c r="G80" s="111">
        <f t="shared" si="9"/>
        <v>0</v>
      </c>
      <c r="H80" s="113">
        <f>IF(AND(NOT(ISBLANK(C80)), D80&lt;&gt;"-", ISNUMBER(F80), F80&gt;0, COUNTIFS($B$3:B80, B80, $C$3:C80, C80, $F$3:F80, "&gt;0")=1), 1, 0)</f>
        <v>1</v>
      </c>
      <c r="I80" s="17">
        <f t="shared" si="10"/>
        <v>0</v>
      </c>
      <c r="J80" s="17">
        <f t="shared" si="11"/>
        <v>1</v>
      </c>
      <c r="K80" s="17"/>
      <c r="L80" s="7"/>
      <c r="M80" s="17"/>
      <c r="N80" s="119"/>
      <c r="O80" s="120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6" customHeight="1">
      <c r="A81" s="17" t="s">
        <v>46</v>
      </c>
      <c r="B81" s="7" t="s">
        <v>107</v>
      </c>
      <c r="C81" s="135">
        <v>46257</v>
      </c>
      <c r="D81" s="41" t="s">
        <v>193</v>
      </c>
      <c r="E81" s="35" t="s">
        <v>283</v>
      </c>
      <c r="F81" s="110">
        <f t="shared" si="8"/>
        <v>8.25</v>
      </c>
      <c r="G81" s="111">
        <f t="shared" si="9"/>
        <v>0</v>
      </c>
      <c r="H81" s="113">
        <f>IF(AND(NOT(ISBLANK(C81)), D81&lt;&gt;"-", ISNUMBER(F81), F81&gt;0, COUNTIFS($B$3:B81, B81, $C$3:C81, C81, $F$3:F81, "&gt;0")=1), 1, 0)</f>
        <v>1</v>
      </c>
      <c r="I81" s="17">
        <f t="shared" si="10"/>
        <v>0</v>
      </c>
      <c r="J81" s="17">
        <f t="shared" si="11"/>
        <v>1</v>
      </c>
      <c r="K81" s="7"/>
      <c r="L81" s="7"/>
      <c r="M81" s="17"/>
      <c r="N81" s="17"/>
      <c r="O81" s="12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6" customHeight="1">
      <c r="A82" s="17" t="s">
        <v>46</v>
      </c>
      <c r="B82" s="7" t="s">
        <v>107</v>
      </c>
      <c r="C82" s="135">
        <v>46258</v>
      </c>
      <c r="D82" s="41" t="s">
        <v>191</v>
      </c>
      <c r="E82" s="35" t="s">
        <v>303</v>
      </c>
      <c r="F82" s="110">
        <f t="shared" si="8"/>
        <v>7.75</v>
      </c>
      <c r="G82" s="111">
        <f t="shared" si="9"/>
        <v>0</v>
      </c>
      <c r="H82" s="113">
        <f>IF(AND(NOT(ISBLANK(C82)), D82&lt;&gt;"-", ISNUMBER(F82), F82&gt;0, COUNTIFS($B$3:B82, B82, $C$3:C82, C82, $F$3:F82, "&gt;0")=1), 1, 0)</f>
        <v>1</v>
      </c>
      <c r="I82" s="17">
        <f t="shared" si="10"/>
        <v>0</v>
      </c>
      <c r="J82" s="17">
        <f t="shared" si="11"/>
        <v>1</v>
      </c>
      <c r="K82" s="7"/>
      <c r="L82" s="7"/>
      <c r="M82" s="17"/>
      <c r="N82" s="17"/>
      <c r="O82" s="12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6" customHeight="1">
      <c r="A83" s="17" t="s">
        <v>46</v>
      </c>
      <c r="B83" s="7" t="s">
        <v>107</v>
      </c>
      <c r="C83" s="135">
        <v>46259</v>
      </c>
      <c r="D83" s="41" t="s">
        <v>191</v>
      </c>
      <c r="E83" s="35" t="s">
        <v>353</v>
      </c>
      <c r="F83" s="110">
        <f t="shared" si="8"/>
        <v>7.95</v>
      </c>
      <c r="G83" s="111">
        <f t="shared" si="9"/>
        <v>0</v>
      </c>
      <c r="H83" s="113">
        <f>IF(AND(NOT(ISBLANK(C83)), D83&lt;&gt;"-", ISNUMBER(F83), F83&gt;0, COUNTIFS($B$3:B83, B83, $C$3:C83, C83, $F$3:F83, "&gt;0")=1), 1, 0)</f>
        <v>1</v>
      </c>
      <c r="I83" s="17">
        <f t="shared" si="10"/>
        <v>0</v>
      </c>
      <c r="J83" s="17">
        <f t="shared" si="11"/>
        <v>1</v>
      </c>
      <c r="K83" s="7"/>
      <c r="L83" s="7"/>
      <c r="M83" s="17"/>
      <c r="N83" s="17"/>
      <c r="O83" s="12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6" customHeight="1">
      <c r="A84" s="17" t="s">
        <v>46</v>
      </c>
      <c r="B84" s="7" t="s">
        <v>107</v>
      </c>
      <c r="C84" s="135">
        <v>46260</v>
      </c>
      <c r="D84" s="41" t="s">
        <v>193</v>
      </c>
      <c r="E84" s="35" t="s">
        <v>515</v>
      </c>
      <c r="F84" s="110">
        <f t="shared" si="8"/>
        <v>9.0333333333333332</v>
      </c>
      <c r="G84" s="111">
        <f t="shared" si="9"/>
        <v>0</v>
      </c>
      <c r="H84" s="113">
        <f>IF(AND(NOT(ISBLANK(C84)), D84&lt;&gt;"-", ISNUMBER(F84), F84&gt;0, COUNTIFS($B$3:B84, B84, $C$3:C84, C84, $F$3:F84, "&gt;0")=1), 1, 0)</f>
        <v>1</v>
      </c>
      <c r="I84" s="17">
        <f t="shared" si="10"/>
        <v>0</v>
      </c>
      <c r="J84" s="17">
        <f t="shared" si="11"/>
        <v>1</v>
      </c>
      <c r="K84" s="7"/>
      <c r="L84" s="7"/>
      <c r="M84" s="17"/>
      <c r="N84" s="17"/>
      <c r="O84" s="12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6" customHeight="1">
      <c r="A85" s="17" t="s">
        <v>46</v>
      </c>
      <c r="B85" s="7" t="s">
        <v>107</v>
      </c>
      <c r="C85" s="135">
        <v>46261</v>
      </c>
      <c r="D85" s="41" t="s">
        <v>193</v>
      </c>
      <c r="E85" s="35" t="s">
        <v>516</v>
      </c>
      <c r="F85" s="110">
        <f t="shared" si="8"/>
        <v>8.4166666666666661</v>
      </c>
      <c r="G85" s="111">
        <f t="shared" si="9"/>
        <v>0</v>
      </c>
      <c r="H85" s="113">
        <f>IF(AND(NOT(ISBLANK(C85)), D85&lt;&gt;"-", ISNUMBER(F85), F85&gt;0, COUNTIFS($B$3:B85, B85, $C$3:C85, C85, $F$3:F85, "&gt;0")=1), 1, 0)</f>
        <v>1</v>
      </c>
      <c r="I85" s="17">
        <f t="shared" si="10"/>
        <v>0</v>
      </c>
      <c r="J85" s="17">
        <f t="shared" si="11"/>
        <v>1</v>
      </c>
      <c r="K85" s="7"/>
      <c r="L85" s="7"/>
      <c r="M85" s="17"/>
      <c r="N85" s="17"/>
      <c r="O85" s="12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6" customHeight="1">
      <c r="A86" s="17" t="s">
        <v>46</v>
      </c>
      <c r="B86" s="7" t="s">
        <v>107</v>
      </c>
      <c r="C86" s="135">
        <v>46263</v>
      </c>
      <c r="D86" s="41" t="s">
        <v>191</v>
      </c>
      <c r="E86" s="35" t="s">
        <v>505</v>
      </c>
      <c r="F86" s="110">
        <f t="shared" si="8"/>
        <v>7.916666666666667</v>
      </c>
      <c r="G86" s="111">
        <f t="shared" si="9"/>
        <v>0</v>
      </c>
      <c r="H86" s="113">
        <f>IF(AND(NOT(ISBLANK(C86)), D86&lt;&gt;"-", ISNUMBER(F86), F86&gt;0, COUNTIFS($B$3:B86, B86, $C$3:C86, C86, $F$3:F86, "&gt;0")=1), 1, 0)</f>
        <v>1</v>
      </c>
      <c r="I86" s="17">
        <f t="shared" si="10"/>
        <v>0</v>
      </c>
      <c r="J86" s="17">
        <f t="shared" si="11"/>
        <v>1</v>
      </c>
      <c r="K86" s="7"/>
      <c r="L86" s="7"/>
      <c r="M86" s="17"/>
      <c r="N86" s="17"/>
      <c r="O86" s="12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6" customHeight="1">
      <c r="A87" s="17" t="s">
        <v>46</v>
      </c>
      <c r="B87" s="7" t="s">
        <v>107</v>
      </c>
      <c r="C87" s="135">
        <v>46264</v>
      </c>
      <c r="D87" s="41" t="s">
        <v>193</v>
      </c>
      <c r="E87" s="35" t="s">
        <v>415</v>
      </c>
      <c r="F87" s="110">
        <f t="shared" si="8"/>
        <v>7.9333333333333336</v>
      </c>
      <c r="G87" s="111">
        <f t="shared" si="9"/>
        <v>0</v>
      </c>
      <c r="H87" s="113">
        <f>IF(AND(NOT(ISBLANK(C87)), D87&lt;&gt;"-", ISNUMBER(F87), F87&gt;0, COUNTIFS($B$3:B87, B87, $C$3:C87, C87, $F$3:F87, "&gt;0")=1), 1, 0)</f>
        <v>1</v>
      </c>
      <c r="I87" s="17">
        <f t="shared" si="10"/>
        <v>0</v>
      </c>
      <c r="J87" s="17">
        <f t="shared" si="11"/>
        <v>1</v>
      </c>
      <c r="K87" s="7"/>
      <c r="L87" s="7"/>
      <c r="M87" s="17"/>
      <c r="N87" s="17"/>
      <c r="O87" s="1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6" customHeight="1">
      <c r="A88" s="17" t="s">
        <v>46</v>
      </c>
      <c r="B88" s="7" t="s">
        <v>107</v>
      </c>
      <c r="C88" s="135">
        <v>46265</v>
      </c>
      <c r="D88" s="41" t="s">
        <v>191</v>
      </c>
      <c r="E88" s="35" t="s">
        <v>415</v>
      </c>
      <c r="F88" s="110">
        <f t="shared" si="8"/>
        <v>7.9333333333333336</v>
      </c>
      <c r="G88" s="111">
        <f t="shared" si="9"/>
        <v>0</v>
      </c>
      <c r="H88" s="113">
        <f>IF(AND(NOT(ISBLANK(C88)), D88&lt;&gt;"-", ISNUMBER(F88), F88&gt;0, COUNTIFS($B$3:B88, B88, $C$3:C88, C88, $F$3:F88, "&gt;0")=1), 1, 0)</f>
        <v>1</v>
      </c>
      <c r="I88" s="17">
        <f t="shared" si="10"/>
        <v>0</v>
      </c>
      <c r="J88" s="17">
        <f t="shared" si="11"/>
        <v>1</v>
      </c>
      <c r="K88" s="7"/>
      <c r="L88" s="7"/>
      <c r="M88" s="17"/>
      <c r="N88" s="17"/>
      <c r="O88" s="1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6" customHeight="1">
      <c r="A89" s="17" t="s">
        <v>46</v>
      </c>
      <c r="B89" s="7" t="s">
        <v>112</v>
      </c>
      <c r="C89" s="135"/>
      <c r="D89" s="41" t="s">
        <v>184</v>
      </c>
      <c r="E89" s="35" t="s">
        <v>185</v>
      </c>
      <c r="F89" s="110">
        <f t="shared" si="8"/>
        <v>8</v>
      </c>
      <c r="G89" s="111">
        <f t="shared" si="9"/>
        <v>0</v>
      </c>
      <c r="H89" s="113">
        <f>IF(AND(NOT(ISBLANK(C89)), D89&lt;&gt;"-", ISNUMBER(F89), F89&gt;0, COUNTIFS($B$3:B89, B89, $C$3:C89, C89, $F$3:F89, "&gt;0")=1), 1, 0)</f>
        <v>0</v>
      </c>
      <c r="I89" s="17">
        <f t="shared" si="10"/>
        <v>0</v>
      </c>
      <c r="J89" s="17">
        <f t="shared" si="11"/>
        <v>0</v>
      </c>
      <c r="K89" s="7"/>
      <c r="L89" s="7"/>
      <c r="M89" s="17"/>
      <c r="N89" s="17"/>
      <c r="O89" s="1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6" customHeight="1">
      <c r="A90" s="17" t="s">
        <v>46</v>
      </c>
      <c r="B90" s="7" t="s">
        <v>112</v>
      </c>
      <c r="C90" s="135">
        <v>46235</v>
      </c>
      <c r="D90" s="41" t="s">
        <v>193</v>
      </c>
      <c r="E90" s="35" t="s">
        <v>517</v>
      </c>
      <c r="F90" s="110">
        <f t="shared" si="8"/>
        <v>8.5166666666666675</v>
      </c>
      <c r="G90" s="111">
        <f t="shared" si="9"/>
        <v>0</v>
      </c>
      <c r="H90" s="113">
        <f>IF(AND(NOT(ISBLANK(C90)), D90&lt;&gt;"-", ISNUMBER(F90), F90&gt;0, COUNTIFS($B$3:B90, B90, $C$3:C90, C90, $F$3:F90, "&gt;0")=1), 1, 0)</f>
        <v>1</v>
      </c>
      <c r="I90" s="17">
        <f t="shared" si="10"/>
        <v>0</v>
      </c>
      <c r="J90" s="17">
        <f t="shared" si="11"/>
        <v>1</v>
      </c>
      <c r="K90" s="7"/>
      <c r="L90" s="7"/>
      <c r="M90" s="17"/>
      <c r="N90" s="17"/>
      <c r="O90" s="1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6" customHeight="1">
      <c r="A91" s="17" t="s">
        <v>46</v>
      </c>
      <c r="B91" s="7" t="s">
        <v>112</v>
      </c>
      <c r="C91" s="135">
        <v>46236</v>
      </c>
      <c r="D91" s="41" t="s">
        <v>191</v>
      </c>
      <c r="E91" s="35" t="s">
        <v>513</v>
      </c>
      <c r="F91" s="110">
        <f t="shared" si="8"/>
        <v>8.2333333333333325</v>
      </c>
      <c r="G91" s="111">
        <f t="shared" si="9"/>
        <v>0</v>
      </c>
      <c r="H91" s="113">
        <f>IF(AND(NOT(ISBLANK(C91)), D91&lt;&gt;"-", ISNUMBER(F91), F91&gt;0, COUNTIFS($B$3:B91, B91, $C$3:C91, C91, $F$3:F91, "&gt;0")=1), 1, 0)</f>
        <v>1</v>
      </c>
      <c r="I91" s="17">
        <f t="shared" si="10"/>
        <v>0</v>
      </c>
      <c r="J91" s="17">
        <f t="shared" si="11"/>
        <v>1</v>
      </c>
      <c r="K91" s="7"/>
      <c r="L91" s="7"/>
      <c r="M91" s="17"/>
      <c r="N91" s="17"/>
      <c r="O91" s="1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6" customHeight="1">
      <c r="A92" s="17" t="s">
        <v>46</v>
      </c>
      <c r="B92" s="7" t="s">
        <v>112</v>
      </c>
      <c r="C92" s="135">
        <v>46237</v>
      </c>
      <c r="D92" s="41" t="s">
        <v>191</v>
      </c>
      <c r="E92" s="35" t="s">
        <v>518</v>
      </c>
      <c r="F92" s="110">
        <f t="shared" si="8"/>
        <v>8.2166666666666668</v>
      </c>
      <c r="G92" s="111">
        <f t="shared" si="9"/>
        <v>0</v>
      </c>
      <c r="H92" s="113">
        <f>IF(AND(NOT(ISBLANK(C92)), D92&lt;&gt;"-", ISNUMBER(F92), F92&gt;0, COUNTIFS($B$3:B92, B92, $C$3:C92, C92, $F$3:F92, "&gt;0")=1), 1, 0)</f>
        <v>1</v>
      </c>
      <c r="I92" s="17">
        <f t="shared" si="10"/>
        <v>0</v>
      </c>
      <c r="J92" s="17">
        <f t="shared" si="11"/>
        <v>1</v>
      </c>
      <c r="K92" s="7"/>
      <c r="L92" s="7"/>
      <c r="M92" s="17"/>
      <c r="N92" s="17"/>
      <c r="O92" s="1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6" customHeight="1">
      <c r="A93" s="17" t="s">
        <v>46</v>
      </c>
      <c r="B93" s="7" t="s">
        <v>112</v>
      </c>
      <c r="C93" s="135">
        <v>46238</v>
      </c>
      <c r="D93" s="41" t="s">
        <v>193</v>
      </c>
      <c r="E93" s="35" t="s">
        <v>512</v>
      </c>
      <c r="F93" s="110">
        <f t="shared" si="8"/>
        <v>8.3333333333333339</v>
      </c>
      <c r="G93" s="111">
        <f t="shared" si="9"/>
        <v>0</v>
      </c>
      <c r="H93" s="113">
        <f>IF(AND(NOT(ISBLANK(C93)), D93&lt;&gt;"-", ISNUMBER(F93), F93&gt;0, COUNTIFS($B$3:B93, B93, $C$3:C93, C93, $F$3:F93, "&gt;0")=1), 1, 0)</f>
        <v>1</v>
      </c>
      <c r="I93" s="17">
        <f t="shared" si="10"/>
        <v>0</v>
      </c>
      <c r="J93" s="17">
        <f t="shared" si="11"/>
        <v>1</v>
      </c>
      <c r="K93" s="7"/>
      <c r="L93" s="7"/>
      <c r="M93" s="17"/>
      <c r="N93" s="17"/>
      <c r="O93" s="120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6" customHeight="1">
      <c r="A94" s="17" t="s">
        <v>46</v>
      </c>
      <c r="B94" s="7" t="s">
        <v>112</v>
      </c>
      <c r="C94" s="135">
        <v>46239</v>
      </c>
      <c r="D94" s="41" t="s">
        <v>191</v>
      </c>
      <c r="E94" s="35" t="s">
        <v>415</v>
      </c>
      <c r="F94" s="110">
        <f t="shared" si="8"/>
        <v>7.9333333333333336</v>
      </c>
      <c r="G94" s="111">
        <f t="shared" si="9"/>
        <v>0</v>
      </c>
      <c r="H94" s="113">
        <f>IF(AND(NOT(ISBLANK(C94)), D94&lt;&gt;"-", ISNUMBER(F94), F94&gt;0, COUNTIFS($B$3:B94, B94, $C$3:C94, C94, $F$3:F94, "&gt;0")=1), 1, 0)</f>
        <v>1</v>
      </c>
      <c r="I94" s="17">
        <f t="shared" si="10"/>
        <v>0</v>
      </c>
      <c r="J94" s="17">
        <f t="shared" si="11"/>
        <v>1</v>
      </c>
      <c r="K94" s="7"/>
      <c r="L94" s="7"/>
      <c r="M94" s="17"/>
      <c r="N94" s="17"/>
      <c r="O94" s="120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6" customHeight="1">
      <c r="A95" s="17" t="s">
        <v>46</v>
      </c>
      <c r="B95" s="7" t="s">
        <v>112</v>
      </c>
      <c r="C95" s="135">
        <v>46240</v>
      </c>
      <c r="D95" s="41" t="s">
        <v>193</v>
      </c>
      <c r="E95" s="35" t="s">
        <v>519</v>
      </c>
      <c r="F95" s="110">
        <f t="shared" si="8"/>
        <v>8.35</v>
      </c>
      <c r="G95" s="111">
        <f t="shared" si="9"/>
        <v>0</v>
      </c>
      <c r="H95" s="113">
        <f>IF(AND(NOT(ISBLANK(C95)), D95&lt;&gt;"-", ISNUMBER(F95), F95&gt;0, COUNTIFS($B$3:B95, B95, $C$3:C95, C95, $F$3:F95, "&gt;0")=1), 1, 0)</f>
        <v>1</v>
      </c>
      <c r="I95" s="17">
        <f t="shared" si="10"/>
        <v>0</v>
      </c>
      <c r="J95" s="17">
        <f t="shared" si="11"/>
        <v>1</v>
      </c>
      <c r="K95" s="7"/>
      <c r="L95" s="7"/>
      <c r="M95" s="17"/>
      <c r="N95" s="17"/>
      <c r="O95" s="120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6" customHeight="1">
      <c r="A96" s="17" t="s">
        <v>46</v>
      </c>
      <c r="B96" s="7" t="s">
        <v>112</v>
      </c>
      <c r="C96" s="135">
        <v>46241</v>
      </c>
      <c r="D96" s="41" t="s">
        <v>191</v>
      </c>
      <c r="E96" s="35" t="s">
        <v>291</v>
      </c>
      <c r="F96" s="110">
        <f t="shared" si="8"/>
        <v>8.0500000000000007</v>
      </c>
      <c r="G96" s="111">
        <f t="shared" si="9"/>
        <v>0</v>
      </c>
      <c r="H96" s="113">
        <f>IF(AND(NOT(ISBLANK(C96)), D96&lt;&gt;"-", ISNUMBER(F96), F96&gt;0, COUNTIFS($B$3:B96, B96, $C$3:C96, C96, $F$3:F96, "&gt;0")=1), 1, 0)</f>
        <v>1</v>
      </c>
      <c r="I96" s="17">
        <f t="shared" si="10"/>
        <v>0</v>
      </c>
      <c r="J96" s="17">
        <f t="shared" si="11"/>
        <v>1</v>
      </c>
      <c r="K96" s="7"/>
      <c r="L96" s="7"/>
      <c r="M96" s="17"/>
      <c r="N96" s="17"/>
      <c r="O96" s="12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6" customHeight="1">
      <c r="A97" s="17" t="s">
        <v>46</v>
      </c>
      <c r="B97" s="7" t="s">
        <v>112</v>
      </c>
      <c r="C97" s="135">
        <v>46242</v>
      </c>
      <c r="D97" s="41" t="s">
        <v>193</v>
      </c>
      <c r="E97" s="35" t="s">
        <v>520</v>
      </c>
      <c r="F97" s="110">
        <f t="shared" si="8"/>
        <v>8.4333333333333336</v>
      </c>
      <c r="G97" s="111">
        <f t="shared" si="9"/>
        <v>0</v>
      </c>
      <c r="H97" s="113">
        <f>IF(AND(NOT(ISBLANK(C97)), D97&lt;&gt;"-", ISNUMBER(F97), F97&gt;0, COUNTIFS($B$3:B97, B97, $C$3:C97, C97, $F$3:F97, "&gt;0")=1), 1, 0)</f>
        <v>1</v>
      </c>
      <c r="I97" s="17">
        <f t="shared" si="10"/>
        <v>0</v>
      </c>
      <c r="J97" s="17">
        <f t="shared" si="11"/>
        <v>1</v>
      </c>
      <c r="K97" s="7"/>
      <c r="L97" s="7"/>
      <c r="M97" s="17"/>
      <c r="N97" s="17"/>
      <c r="O97" s="12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6" customHeight="1">
      <c r="A98" s="17" t="s">
        <v>46</v>
      </c>
      <c r="B98" s="7" t="s">
        <v>112</v>
      </c>
      <c r="C98" s="135">
        <v>46243</v>
      </c>
      <c r="D98" s="41" t="s">
        <v>191</v>
      </c>
      <c r="E98" s="35" t="s">
        <v>498</v>
      </c>
      <c r="F98" s="110">
        <f t="shared" si="8"/>
        <v>8.1166666666666671</v>
      </c>
      <c r="G98" s="111">
        <f t="shared" si="9"/>
        <v>0</v>
      </c>
      <c r="H98" s="113">
        <f>IF(AND(NOT(ISBLANK(C98)), D98&lt;&gt;"-", ISNUMBER(F98), F98&gt;0, COUNTIFS($B$3:B98, B98, $C$3:C98, C98, $F$3:F98, "&gt;0")=1), 1, 0)</f>
        <v>1</v>
      </c>
      <c r="I98" s="17">
        <f t="shared" si="10"/>
        <v>0</v>
      </c>
      <c r="J98" s="17">
        <f t="shared" si="11"/>
        <v>1</v>
      </c>
      <c r="K98" s="7"/>
      <c r="L98" s="7"/>
      <c r="M98" s="17"/>
      <c r="N98" s="17"/>
      <c r="O98" s="12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6" customHeight="1">
      <c r="A99" s="17" t="s">
        <v>46</v>
      </c>
      <c r="B99" s="7" t="s">
        <v>112</v>
      </c>
      <c r="C99" s="135">
        <v>46244</v>
      </c>
      <c r="D99" s="41" t="s">
        <v>193</v>
      </c>
      <c r="E99" s="35" t="s">
        <v>521</v>
      </c>
      <c r="F99" s="110">
        <f t="shared" si="8"/>
        <v>8.4666666666666668</v>
      </c>
      <c r="G99" s="111">
        <f t="shared" si="9"/>
        <v>0</v>
      </c>
      <c r="H99" s="113">
        <f>IF(AND(NOT(ISBLANK(C99)), D99&lt;&gt;"-", ISNUMBER(F99), F99&gt;0, COUNTIFS($B$3:B99, B99, $C$3:C99, C99, $F$3:F99, "&gt;0")=1), 1, 0)</f>
        <v>1</v>
      </c>
      <c r="I99" s="17">
        <f t="shared" si="10"/>
        <v>0</v>
      </c>
      <c r="J99" s="17">
        <f t="shared" si="11"/>
        <v>1</v>
      </c>
      <c r="K99" s="7"/>
      <c r="L99" s="7"/>
      <c r="M99" s="17"/>
      <c r="N99" s="17"/>
      <c r="O99" s="12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6" customHeight="1">
      <c r="A100" s="17" t="s">
        <v>46</v>
      </c>
      <c r="B100" s="7" t="s">
        <v>112</v>
      </c>
      <c r="C100" s="135">
        <v>46245</v>
      </c>
      <c r="D100" s="41" t="s">
        <v>191</v>
      </c>
      <c r="E100" s="35" t="s">
        <v>185</v>
      </c>
      <c r="F100" s="110">
        <f t="shared" si="8"/>
        <v>8</v>
      </c>
      <c r="G100" s="111">
        <f t="shared" si="9"/>
        <v>0</v>
      </c>
      <c r="H100" s="113">
        <f>IF(AND(NOT(ISBLANK(C100)), D100&lt;&gt;"-", ISNUMBER(F100), F100&gt;0, COUNTIFS($B$3:B100, B100, $C$3:C100, C100, $F$3:F100, "&gt;0")=1), 1, 0)</f>
        <v>1</v>
      </c>
      <c r="I100" s="17">
        <f t="shared" si="10"/>
        <v>0</v>
      </c>
      <c r="J100" s="17">
        <f t="shared" si="11"/>
        <v>1</v>
      </c>
      <c r="K100" s="7"/>
      <c r="L100" s="7"/>
      <c r="M100" s="17"/>
      <c r="N100" s="17"/>
      <c r="O100" s="12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6" customHeight="1">
      <c r="A101" s="17" t="s">
        <v>46</v>
      </c>
      <c r="B101" s="7" t="s">
        <v>112</v>
      </c>
      <c r="C101" s="135">
        <v>46246</v>
      </c>
      <c r="D101" s="41" t="s">
        <v>191</v>
      </c>
      <c r="E101" s="35" t="s">
        <v>516</v>
      </c>
      <c r="F101" s="110">
        <f t="shared" si="8"/>
        <v>8.4166666666666661</v>
      </c>
      <c r="G101" s="111">
        <f t="shared" si="9"/>
        <v>0</v>
      </c>
      <c r="H101" s="113">
        <f>IF(AND(NOT(ISBLANK(C101)), D101&lt;&gt;"-", ISNUMBER(F101), F101&gt;0, COUNTIFS($B$3:B101, B101, $C$3:C101, C101, $F$3:F101, "&gt;0")=1), 1, 0)</f>
        <v>1</v>
      </c>
      <c r="I101" s="17">
        <f t="shared" si="10"/>
        <v>0</v>
      </c>
      <c r="J101" s="17">
        <f t="shared" si="11"/>
        <v>1</v>
      </c>
      <c r="K101" s="7"/>
      <c r="L101" s="7"/>
      <c r="M101" s="17"/>
      <c r="N101" s="17"/>
      <c r="O101" s="12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6" customHeight="1">
      <c r="A102" s="17" t="s">
        <v>46</v>
      </c>
      <c r="B102" s="7" t="s">
        <v>112</v>
      </c>
      <c r="C102" s="135">
        <v>46246</v>
      </c>
      <c r="D102" s="41" t="s">
        <v>186</v>
      </c>
      <c r="E102" s="35" t="s">
        <v>522</v>
      </c>
      <c r="F102" s="110">
        <f t="shared" si="8"/>
        <v>0.53333333333333333</v>
      </c>
      <c r="G102" s="111">
        <f t="shared" si="9"/>
        <v>1</v>
      </c>
      <c r="H102" s="113">
        <f>IF(AND(NOT(ISBLANK(C102)), D102&lt;&gt;"-", ISNUMBER(F102), F102&gt;0, COUNTIFS($B$3:B102, B102, $C$3:C102, C102, $F$3:F102, "&gt;0")=1), 1, 0)</f>
        <v>0</v>
      </c>
      <c r="I102" s="17">
        <f t="shared" si="10"/>
        <v>0</v>
      </c>
      <c r="J102" s="17">
        <f t="shared" si="11"/>
        <v>0</v>
      </c>
      <c r="K102" s="7"/>
      <c r="L102" s="7"/>
      <c r="M102" s="17"/>
      <c r="N102" s="17"/>
      <c r="O102" s="12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6" customHeight="1">
      <c r="A103" s="17" t="s">
        <v>46</v>
      </c>
      <c r="B103" s="7" t="s">
        <v>112</v>
      </c>
      <c r="C103" s="135">
        <v>46247</v>
      </c>
      <c r="D103" s="41" t="s">
        <v>191</v>
      </c>
      <c r="E103" s="35" t="s">
        <v>523</v>
      </c>
      <c r="F103" s="110">
        <f t="shared" si="8"/>
        <v>8.1666666666666661</v>
      </c>
      <c r="G103" s="111">
        <f t="shared" si="9"/>
        <v>0</v>
      </c>
      <c r="H103" s="113">
        <f>IF(AND(NOT(ISBLANK(C103)), D103&lt;&gt;"-", ISNUMBER(F103), F103&gt;0, COUNTIFS($B$3:B103, B103, $C$3:C103, C103, $F$3:F103, "&gt;0")=1), 1, 0)</f>
        <v>1</v>
      </c>
      <c r="I103" s="17">
        <f t="shared" si="10"/>
        <v>0</v>
      </c>
      <c r="J103" s="17">
        <f t="shared" si="11"/>
        <v>1</v>
      </c>
      <c r="K103" s="7"/>
      <c r="L103" s="7"/>
      <c r="M103" s="17"/>
      <c r="N103" s="17"/>
      <c r="O103" s="12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6" customHeight="1">
      <c r="A104" s="17" t="s">
        <v>46</v>
      </c>
      <c r="B104" s="7" t="s">
        <v>112</v>
      </c>
      <c r="C104" s="135">
        <v>46248</v>
      </c>
      <c r="D104" s="41" t="s">
        <v>193</v>
      </c>
      <c r="E104" s="35" t="s">
        <v>524</v>
      </c>
      <c r="F104" s="110">
        <f t="shared" si="8"/>
        <v>8.15</v>
      </c>
      <c r="G104" s="111">
        <f t="shared" si="9"/>
        <v>0</v>
      </c>
      <c r="H104" s="113">
        <f>IF(AND(NOT(ISBLANK(C104)), D104&lt;&gt;"-", ISNUMBER(F104), F104&gt;0, COUNTIFS($B$3:B104, B104, $C$3:C104, C104, $F$3:F104, "&gt;0")=1), 1, 0)</f>
        <v>1</v>
      </c>
      <c r="I104" s="17">
        <f t="shared" si="10"/>
        <v>0</v>
      </c>
      <c r="J104" s="17">
        <f t="shared" si="11"/>
        <v>1</v>
      </c>
      <c r="K104" s="7"/>
      <c r="L104" s="7"/>
      <c r="M104" s="17"/>
      <c r="N104" s="17"/>
      <c r="O104" s="12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6" customHeight="1">
      <c r="A105" s="17" t="s">
        <v>46</v>
      </c>
      <c r="B105" s="7" t="s">
        <v>112</v>
      </c>
      <c r="C105" s="135">
        <v>46249</v>
      </c>
      <c r="D105" s="41" t="s">
        <v>193</v>
      </c>
      <c r="E105" s="35" t="s">
        <v>201</v>
      </c>
      <c r="F105" s="110">
        <f t="shared" si="8"/>
        <v>8.1</v>
      </c>
      <c r="G105" s="111">
        <f t="shared" si="9"/>
        <v>0</v>
      </c>
      <c r="H105" s="113">
        <f>IF(AND(NOT(ISBLANK(C105)), D105&lt;&gt;"-", ISNUMBER(F105), F105&gt;0, COUNTIFS($B$3:B105, B105, $C$3:C105, C105, $F$3:F105, "&gt;0")=1), 1, 0)</f>
        <v>1</v>
      </c>
      <c r="I105" s="17">
        <f t="shared" si="10"/>
        <v>0</v>
      </c>
      <c r="J105" s="17">
        <f t="shared" si="11"/>
        <v>1</v>
      </c>
      <c r="K105" s="7"/>
      <c r="L105" s="7"/>
      <c r="M105" s="17"/>
      <c r="N105" s="17"/>
      <c r="O105" s="12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6" customHeight="1">
      <c r="A106" s="17" t="s">
        <v>46</v>
      </c>
      <c r="B106" s="7" t="s">
        <v>112</v>
      </c>
      <c r="C106" s="135">
        <v>46250</v>
      </c>
      <c r="D106" s="41" t="s">
        <v>191</v>
      </c>
      <c r="E106" s="35" t="s">
        <v>213</v>
      </c>
      <c r="F106" s="110">
        <f t="shared" si="8"/>
        <v>8.0833333333333339</v>
      </c>
      <c r="G106" s="111">
        <f t="shared" si="9"/>
        <v>0</v>
      </c>
      <c r="H106" s="113">
        <f>IF(AND(NOT(ISBLANK(C106)), D106&lt;&gt;"-", ISNUMBER(F106), F106&gt;0, COUNTIFS($B$3:B106, B106, $C$3:C106, C106, $F$3:F106, "&gt;0")=1), 1, 0)</f>
        <v>1</v>
      </c>
      <c r="I106" s="17">
        <f t="shared" si="10"/>
        <v>0</v>
      </c>
      <c r="J106" s="17">
        <f t="shared" si="11"/>
        <v>1</v>
      </c>
      <c r="K106" s="7"/>
      <c r="L106" s="7"/>
      <c r="M106" s="17"/>
      <c r="N106" s="17"/>
      <c r="O106" s="12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6" customHeight="1">
      <c r="A107" s="17" t="s">
        <v>46</v>
      </c>
      <c r="B107" s="7" t="s">
        <v>112</v>
      </c>
      <c r="C107" s="135">
        <v>46251</v>
      </c>
      <c r="D107" s="41" t="s">
        <v>191</v>
      </c>
      <c r="E107" s="35" t="s">
        <v>246</v>
      </c>
      <c r="F107" s="110">
        <f t="shared" si="8"/>
        <v>8.0666666666666664</v>
      </c>
      <c r="G107" s="111">
        <f t="shared" si="9"/>
        <v>0</v>
      </c>
      <c r="H107" s="113">
        <f>IF(AND(NOT(ISBLANK(C107)), D107&lt;&gt;"-", ISNUMBER(F107), F107&gt;0, COUNTIFS($B$3:B107, B107, $C$3:C107, C107, $F$3:F107, "&gt;0")=1), 1, 0)</f>
        <v>1</v>
      </c>
      <c r="I107" s="17">
        <f t="shared" si="10"/>
        <v>0</v>
      </c>
      <c r="J107" s="17">
        <f t="shared" si="11"/>
        <v>1</v>
      </c>
      <c r="K107" s="7"/>
      <c r="L107" s="7"/>
      <c r="M107" s="17"/>
      <c r="N107" s="17"/>
      <c r="O107" s="12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6" customHeight="1">
      <c r="A108" s="17" t="s">
        <v>46</v>
      </c>
      <c r="B108" s="7" t="s">
        <v>112</v>
      </c>
      <c r="C108" s="135">
        <v>46252</v>
      </c>
      <c r="D108" s="41" t="s">
        <v>193</v>
      </c>
      <c r="E108" s="35" t="s">
        <v>517</v>
      </c>
      <c r="F108" s="110">
        <f t="shared" si="8"/>
        <v>8.5166666666666675</v>
      </c>
      <c r="G108" s="111">
        <f t="shared" si="9"/>
        <v>0</v>
      </c>
      <c r="H108" s="113">
        <f>IF(AND(NOT(ISBLANK(C108)), D108&lt;&gt;"-", ISNUMBER(F108), F108&gt;0, COUNTIFS($B$3:B108, B108, $C$3:C108, C108, $F$3:F108, "&gt;0")=1), 1, 0)</f>
        <v>1</v>
      </c>
      <c r="I108" s="17">
        <f t="shared" si="10"/>
        <v>0</v>
      </c>
      <c r="J108" s="17">
        <f t="shared" si="11"/>
        <v>1</v>
      </c>
      <c r="K108" s="7"/>
      <c r="L108" s="7"/>
      <c r="M108" s="17"/>
      <c r="N108" s="17"/>
      <c r="O108" s="120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6" customHeight="1">
      <c r="A109" s="17" t="s">
        <v>46</v>
      </c>
      <c r="B109" s="7" t="s">
        <v>112</v>
      </c>
      <c r="C109" s="135">
        <v>46253</v>
      </c>
      <c r="D109" s="41" t="s">
        <v>191</v>
      </c>
      <c r="E109" s="35" t="s">
        <v>502</v>
      </c>
      <c r="F109" s="110">
        <f t="shared" si="8"/>
        <v>7.9666666666666668</v>
      </c>
      <c r="G109" s="111">
        <f t="shared" si="9"/>
        <v>0</v>
      </c>
      <c r="H109" s="113">
        <f>IF(AND(NOT(ISBLANK(C109)), D109&lt;&gt;"-", ISNUMBER(F109), F109&gt;0, COUNTIFS($B$3:B109, B109, $C$3:C109, C109, $F$3:F109, "&gt;0")=1), 1, 0)</f>
        <v>1</v>
      </c>
      <c r="I109" s="17">
        <f t="shared" si="10"/>
        <v>0</v>
      </c>
      <c r="J109" s="17">
        <f t="shared" si="11"/>
        <v>1</v>
      </c>
      <c r="K109" s="7"/>
      <c r="L109" s="7"/>
      <c r="M109" s="17"/>
      <c r="N109" s="17"/>
      <c r="O109" s="120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6" customHeight="1">
      <c r="A110" s="17" t="s">
        <v>46</v>
      </c>
      <c r="B110" s="7" t="s">
        <v>112</v>
      </c>
      <c r="C110" s="135">
        <v>46254</v>
      </c>
      <c r="D110" s="41" t="s">
        <v>191</v>
      </c>
      <c r="E110" s="35" t="s">
        <v>512</v>
      </c>
      <c r="F110" s="110">
        <f t="shared" si="8"/>
        <v>8.3333333333333339</v>
      </c>
      <c r="G110" s="111">
        <f t="shared" si="9"/>
        <v>0</v>
      </c>
      <c r="H110" s="113">
        <f>IF(AND(NOT(ISBLANK(C110)), D110&lt;&gt;"-", ISNUMBER(F110), F110&gt;0, COUNTIFS($B$3:B110, B110, $C$3:C110, C110, $F$3:F110, "&gt;0")=1), 1, 0)</f>
        <v>1</v>
      </c>
      <c r="I110" s="17">
        <f t="shared" si="10"/>
        <v>0</v>
      </c>
      <c r="J110" s="17">
        <f t="shared" si="11"/>
        <v>1</v>
      </c>
      <c r="K110" s="7"/>
      <c r="L110" s="7"/>
      <c r="M110" s="17"/>
      <c r="N110" s="17"/>
      <c r="O110" s="120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6" customHeight="1">
      <c r="A111" s="17" t="s">
        <v>46</v>
      </c>
      <c r="B111" s="7" t="s">
        <v>112</v>
      </c>
      <c r="C111" s="135">
        <v>46255</v>
      </c>
      <c r="D111" s="41" t="s">
        <v>193</v>
      </c>
      <c r="E111" s="35" t="s">
        <v>201</v>
      </c>
      <c r="F111" s="110">
        <f t="shared" si="8"/>
        <v>8.1</v>
      </c>
      <c r="G111" s="111">
        <f t="shared" si="9"/>
        <v>0</v>
      </c>
      <c r="H111" s="113">
        <f>IF(AND(NOT(ISBLANK(C111)), D111&lt;&gt;"-", ISNUMBER(F111), F111&gt;0, COUNTIFS($B$3:B111, B111, $C$3:C111, C111, $F$3:F111, "&gt;0")=1), 1, 0)</f>
        <v>1</v>
      </c>
      <c r="I111" s="17">
        <f t="shared" si="10"/>
        <v>0</v>
      </c>
      <c r="J111" s="17">
        <f t="shared" si="11"/>
        <v>1</v>
      </c>
      <c r="K111" s="7"/>
      <c r="L111" s="7"/>
      <c r="M111" s="17"/>
      <c r="N111" s="17"/>
      <c r="O111" s="120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6" customHeight="1">
      <c r="A112" s="17" t="s">
        <v>46</v>
      </c>
      <c r="B112" s="7" t="s">
        <v>112</v>
      </c>
      <c r="C112" s="135">
        <v>46256</v>
      </c>
      <c r="D112" s="41" t="s">
        <v>191</v>
      </c>
      <c r="E112" s="35" t="s">
        <v>185</v>
      </c>
      <c r="F112" s="110">
        <f t="shared" si="8"/>
        <v>8</v>
      </c>
      <c r="G112" s="111">
        <f t="shared" si="9"/>
        <v>0</v>
      </c>
      <c r="H112" s="113">
        <f>IF(AND(NOT(ISBLANK(C112)), D112&lt;&gt;"-", ISNUMBER(F112), F112&gt;0, COUNTIFS($B$3:B112, B112, $C$3:C112, C112, $F$3:F112, "&gt;0")=1), 1, 0)</f>
        <v>1</v>
      </c>
      <c r="I112" s="17">
        <f t="shared" si="10"/>
        <v>0</v>
      </c>
      <c r="J112" s="17">
        <f t="shared" si="11"/>
        <v>1</v>
      </c>
      <c r="K112" s="7"/>
      <c r="L112" s="7"/>
      <c r="M112" s="17"/>
      <c r="N112" s="17"/>
      <c r="O112" s="120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6" customHeight="1">
      <c r="A113" s="17" t="s">
        <v>46</v>
      </c>
      <c r="B113" s="7" t="s">
        <v>112</v>
      </c>
      <c r="C113" s="135">
        <v>46257</v>
      </c>
      <c r="D113" s="41" t="s">
        <v>191</v>
      </c>
      <c r="E113" s="35" t="s">
        <v>525</v>
      </c>
      <c r="F113" s="110">
        <f t="shared" si="8"/>
        <v>8.1999999999999993</v>
      </c>
      <c r="G113" s="111">
        <f t="shared" si="9"/>
        <v>0</v>
      </c>
      <c r="H113" s="113">
        <f>IF(AND(NOT(ISBLANK(C113)), D113&lt;&gt;"-", ISNUMBER(F113), F113&gt;0, COUNTIFS($B$3:B113, B113, $C$3:C113, C113, $F$3:F113, "&gt;0")=1), 1, 0)</f>
        <v>1</v>
      </c>
      <c r="I113" s="17">
        <f t="shared" si="10"/>
        <v>0</v>
      </c>
      <c r="J113" s="17">
        <f t="shared" si="11"/>
        <v>1</v>
      </c>
      <c r="K113" s="7"/>
      <c r="L113" s="7"/>
      <c r="M113" s="17"/>
      <c r="N113" s="17"/>
      <c r="O113" s="120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6" customHeight="1">
      <c r="A114" s="17" t="s">
        <v>46</v>
      </c>
      <c r="B114" s="7" t="s">
        <v>112</v>
      </c>
      <c r="C114" s="135">
        <v>46258</v>
      </c>
      <c r="D114" s="41" t="s">
        <v>193</v>
      </c>
      <c r="E114" s="35" t="s">
        <v>526</v>
      </c>
      <c r="F114" s="110">
        <f t="shared" si="8"/>
        <v>8.4833333333333325</v>
      </c>
      <c r="G114" s="111">
        <f t="shared" si="9"/>
        <v>0</v>
      </c>
      <c r="H114" s="113">
        <f>IF(AND(NOT(ISBLANK(C114)), D114&lt;&gt;"-", ISNUMBER(F114), F114&gt;0, COUNTIFS($B$3:B114, B114, $C$3:C114, C114, $F$3:F114, "&gt;0")=1), 1, 0)</f>
        <v>1</v>
      </c>
      <c r="I114" s="17">
        <f t="shared" si="10"/>
        <v>0</v>
      </c>
      <c r="J114" s="17">
        <f t="shared" si="11"/>
        <v>1</v>
      </c>
      <c r="K114" s="7"/>
      <c r="L114" s="7"/>
      <c r="M114" s="17"/>
      <c r="N114" s="17"/>
      <c r="O114" s="12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6" customHeight="1">
      <c r="A115" s="17" t="s">
        <v>46</v>
      </c>
      <c r="B115" s="7" t="s">
        <v>112</v>
      </c>
      <c r="C115" s="135">
        <v>46259</v>
      </c>
      <c r="D115" s="41" t="s">
        <v>191</v>
      </c>
      <c r="E115" s="35" t="s">
        <v>513</v>
      </c>
      <c r="F115" s="110">
        <f t="shared" si="8"/>
        <v>8.2333333333333325</v>
      </c>
      <c r="G115" s="111">
        <f t="shared" si="9"/>
        <v>0</v>
      </c>
      <c r="H115" s="113">
        <f>IF(AND(NOT(ISBLANK(C115)), D115&lt;&gt;"-", ISNUMBER(F115), F115&gt;0, COUNTIFS($B$3:B115, B115, $C$3:C115, C115, $F$3:F115, "&gt;0")=1), 1, 0)</f>
        <v>1</v>
      </c>
      <c r="I115" s="17">
        <f t="shared" si="10"/>
        <v>0</v>
      </c>
      <c r="J115" s="17">
        <f t="shared" si="11"/>
        <v>1</v>
      </c>
      <c r="K115" s="7"/>
      <c r="L115" s="7"/>
      <c r="M115" s="17"/>
      <c r="N115" s="17"/>
      <c r="O115" s="12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6" customHeight="1">
      <c r="A116" s="17" t="s">
        <v>46</v>
      </c>
      <c r="B116" s="7" t="s">
        <v>112</v>
      </c>
      <c r="C116" s="135">
        <v>46261</v>
      </c>
      <c r="D116" s="41" t="s">
        <v>191</v>
      </c>
      <c r="E116" s="35" t="s">
        <v>524</v>
      </c>
      <c r="F116" s="110">
        <f t="shared" si="8"/>
        <v>8.15</v>
      </c>
      <c r="G116" s="111">
        <f t="shared" si="9"/>
        <v>0</v>
      </c>
      <c r="H116" s="113">
        <f>IF(AND(NOT(ISBLANK(C116)), D116&lt;&gt;"-", ISNUMBER(F116), F116&gt;0, COUNTIFS($B$3:B116, B116, $C$3:C116, C116, $F$3:F116, "&gt;0")=1), 1, 0)</f>
        <v>1</v>
      </c>
      <c r="I116" s="17">
        <f t="shared" si="10"/>
        <v>0</v>
      </c>
      <c r="J116" s="17">
        <f t="shared" si="11"/>
        <v>1</v>
      </c>
      <c r="K116" s="7"/>
      <c r="L116" s="7"/>
      <c r="M116" s="17"/>
      <c r="N116" s="17"/>
      <c r="O116" s="12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6" customHeight="1">
      <c r="A117" s="17" t="s">
        <v>46</v>
      </c>
      <c r="B117" s="7" t="s">
        <v>112</v>
      </c>
      <c r="C117" s="135">
        <v>46262</v>
      </c>
      <c r="D117" s="41" t="s">
        <v>191</v>
      </c>
      <c r="E117" s="35" t="s">
        <v>501</v>
      </c>
      <c r="F117" s="110">
        <f t="shared" si="8"/>
        <v>8.0166666666666675</v>
      </c>
      <c r="G117" s="111">
        <f t="shared" si="9"/>
        <v>0</v>
      </c>
      <c r="H117" s="113">
        <f>IF(AND(NOT(ISBLANK(C117)), D117&lt;&gt;"-", ISNUMBER(F117), F117&gt;0, COUNTIFS($B$3:B117, B117, $C$3:C117, C117, $F$3:F117, "&gt;0")=1), 1, 0)</f>
        <v>1</v>
      </c>
      <c r="I117" s="17">
        <f t="shared" si="10"/>
        <v>0</v>
      </c>
      <c r="J117" s="17">
        <f t="shared" si="11"/>
        <v>1</v>
      </c>
      <c r="K117" s="7"/>
      <c r="L117" s="7"/>
      <c r="M117" s="17"/>
      <c r="N117" s="17"/>
      <c r="O117" s="12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6" customHeight="1">
      <c r="A118" s="17" t="s">
        <v>46</v>
      </c>
      <c r="B118" s="7" t="s">
        <v>112</v>
      </c>
      <c r="C118" s="135">
        <v>46262</v>
      </c>
      <c r="D118" s="41" t="s">
        <v>186</v>
      </c>
      <c r="E118" s="35" t="s">
        <v>527</v>
      </c>
      <c r="F118" s="110">
        <f t="shared" si="8"/>
        <v>0.56666666666666665</v>
      </c>
      <c r="G118" s="111">
        <f t="shared" si="9"/>
        <v>1</v>
      </c>
      <c r="H118" s="113">
        <f>IF(AND(NOT(ISBLANK(C118)), D118&lt;&gt;"-", ISNUMBER(F118), F118&gt;0, COUNTIFS($B$3:B118, B118, $C$3:C118, C118, $F$3:F118, "&gt;0")=1), 1, 0)</f>
        <v>0</v>
      </c>
      <c r="I118" s="17">
        <f t="shared" si="10"/>
        <v>0</v>
      </c>
      <c r="J118" s="17">
        <f t="shared" si="11"/>
        <v>0</v>
      </c>
      <c r="K118" s="7"/>
      <c r="L118" s="7"/>
      <c r="M118" s="17"/>
      <c r="N118" s="17"/>
      <c r="O118" s="12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6" customHeight="1">
      <c r="A119" s="17" t="s">
        <v>46</v>
      </c>
      <c r="B119" s="7" t="s">
        <v>112</v>
      </c>
      <c r="C119" s="135">
        <v>46263</v>
      </c>
      <c r="D119" s="41" t="s">
        <v>193</v>
      </c>
      <c r="E119" s="35" t="s">
        <v>519</v>
      </c>
      <c r="F119" s="110">
        <f t="shared" si="8"/>
        <v>8.35</v>
      </c>
      <c r="G119" s="111">
        <f t="shared" si="9"/>
        <v>0</v>
      </c>
      <c r="H119" s="113">
        <f>IF(AND(NOT(ISBLANK(C119)), D119&lt;&gt;"-", ISNUMBER(F119), F119&gt;0, COUNTIFS($B$3:B119, B119, $C$3:C119, C119, $F$3:F119, "&gt;0")=1), 1, 0)</f>
        <v>1</v>
      </c>
      <c r="I119" s="17">
        <f t="shared" si="10"/>
        <v>0</v>
      </c>
      <c r="J119" s="17">
        <f t="shared" si="11"/>
        <v>1</v>
      </c>
      <c r="K119" s="7"/>
      <c r="L119" s="7"/>
      <c r="M119" s="17"/>
      <c r="N119" s="17"/>
      <c r="O119" s="12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6" customHeight="1">
      <c r="A120" s="17" t="s">
        <v>46</v>
      </c>
      <c r="B120" s="7" t="s">
        <v>112</v>
      </c>
      <c r="C120" s="135">
        <v>46264</v>
      </c>
      <c r="D120" s="41" t="s">
        <v>191</v>
      </c>
      <c r="E120" s="35" t="s">
        <v>528</v>
      </c>
      <c r="F120" s="110">
        <f t="shared" si="8"/>
        <v>8.1833333333333336</v>
      </c>
      <c r="G120" s="111">
        <f t="shared" si="9"/>
        <v>0</v>
      </c>
      <c r="H120" s="113">
        <f>IF(AND(NOT(ISBLANK(C120)), D120&lt;&gt;"-", ISNUMBER(F120), F120&gt;0, COUNTIFS($B$3:B120, B120, $C$3:C120, C120, $F$3:F120, "&gt;0")=1), 1, 0)</f>
        <v>1</v>
      </c>
      <c r="I120" s="17">
        <f t="shared" si="10"/>
        <v>0</v>
      </c>
      <c r="J120" s="17">
        <f t="shared" si="11"/>
        <v>1</v>
      </c>
      <c r="K120" s="7"/>
      <c r="L120" s="7"/>
      <c r="M120" s="17"/>
      <c r="N120" s="17"/>
      <c r="O120" s="12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6" customHeight="1">
      <c r="A121" s="17" t="s">
        <v>46</v>
      </c>
      <c r="B121" s="7" t="s">
        <v>112</v>
      </c>
      <c r="C121" s="135">
        <v>46265</v>
      </c>
      <c r="D121" s="41" t="s">
        <v>191</v>
      </c>
      <c r="E121" s="35" t="s">
        <v>525</v>
      </c>
      <c r="F121" s="110">
        <f t="shared" si="8"/>
        <v>8.1999999999999993</v>
      </c>
      <c r="G121" s="111">
        <f t="shared" si="9"/>
        <v>0</v>
      </c>
      <c r="H121" s="113">
        <f>IF(AND(NOT(ISBLANK(C121)), D121&lt;&gt;"-", ISNUMBER(F121), F121&gt;0, COUNTIFS($B$3:B121, B121, $C$3:C121, C121, $F$3:F121, "&gt;0")=1), 1, 0)</f>
        <v>1</v>
      </c>
      <c r="I121" s="17">
        <f t="shared" si="10"/>
        <v>0</v>
      </c>
      <c r="J121" s="17">
        <f t="shared" si="11"/>
        <v>1</v>
      </c>
      <c r="K121" s="7"/>
      <c r="L121" s="7"/>
      <c r="M121" s="17"/>
      <c r="N121" s="17"/>
      <c r="O121" s="12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6" customHeight="1">
      <c r="A122" s="17" t="s">
        <v>52</v>
      </c>
      <c r="B122" s="7" t="s">
        <v>146</v>
      </c>
      <c r="C122" s="135"/>
      <c r="D122" s="41" t="s">
        <v>184</v>
      </c>
      <c r="E122" s="35" t="s">
        <v>185</v>
      </c>
      <c r="F122" s="110">
        <f t="shared" si="8"/>
        <v>8</v>
      </c>
      <c r="G122" s="111">
        <f t="shared" si="9"/>
        <v>0</v>
      </c>
      <c r="H122" s="113">
        <f>IF(AND(NOT(ISBLANK(C122)), D122&lt;&gt;"-", ISNUMBER(F122), F122&gt;0, COUNTIFS($B$3:B122, B122, $C$3:C122, C122, $F$3:F122, "&gt;0")=1), 1, 0)</f>
        <v>0</v>
      </c>
      <c r="I122" s="17">
        <f t="shared" si="10"/>
        <v>0</v>
      </c>
      <c r="J122" s="17">
        <f t="shared" si="11"/>
        <v>0</v>
      </c>
      <c r="K122" s="7"/>
      <c r="L122" s="7"/>
      <c r="M122" s="17"/>
      <c r="N122" s="17"/>
      <c r="O122" s="12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6" customHeight="1">
      <c r="A123" s="17" t="s">
        <v>52</v>
      </c>
      <c r="B123" s="7" t="s">
        <v>146</v>
      </c>
      <c r="C123" s="135">
        <v>46235</v>
      </c>
      <c r="D123" s="41" t="s">
        <v>198</v>
      </c>
      <c r="E123" s="35" t="s">
        <v>185</v>
      </c>
      <c r="F123" s="110">
        <f t="shared" si="8"/>
        <v>8</v>
      </c>
      <c r="G123" s="111">
        <f t="shared" si="9"/>
        <v>0</v>
      </c>
      <c r="H123" s="113">
        <f>IF(AND(NOT(ISBLANK(C123)), D123&lt;&gt;"-", ISNUMBER(F123), F123&gt;0, COUNTIFS($B$3:B123, B123, $C$3:C123, C123, $F$3:F123, "&gt;0")=1), 1, 0)</f>
        <v>1</v>
      </c>
      <c r="I123" s="17">
        <f t="shared" si="10"/>
        <v>1</v>
      </c>
      <c r="J123" s="17">
        <f t="shared" si="11"/>
        <v>0</v>
      </c>
      <c r="K123" s="7"/>
      <c r="L123" s="7"/>
      <c r="M123" s="17"/>
      <c r="N123" s="17"/>
      <c r="O123" s="12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6" customHeight="1">
      <c r="A124" s="17" t="s">
        <v>52</v>
      </c>
      <c r="B124" s="7" t="s">
        <v>146</v>
      </c>
      <c r="C124" s="135">
        <v>46236</v>
      </c>
      <c r="D124" s="41" t="s">
        <v>200</v>
      </c>
      <c r="E124" s="35" t="s">
        <v>529</v>
      </c>
      <c r="F124" s="110">
        <f t="shared" si="8"/>
        <v>3.9</v>
      </c>
      <c r="G124" s="111">
        <f t="shared" si="9"/>
        <v>1</v>
      </c>
      <c r="H124" s="113">
        <f>IF(AND(NOT(ISBLANK(C124)), D124&lt;&gt;"-", ISNUMBER(F124), F124&gt;0, COUNTIFS($B$3:B124, B124, $C$3:C124, C124, $F$3:F124, "&gt;0")=1), 1, 0)</f>
        <v>1</v>
      </c>
      <c r="I124" s="17">
        <f t="shared" si="10"/>
        <v>0</v>
      </c>
      <c r="J124" s="17">
        <f t="shared" si="11"/>
        <v>0</v>
      </c>
      <c r="K124" s="7"/>
      <c r="L124" s="7"/>
      <c r="M124" s="17"/>
      <c r="N124" s="17"/>
      <c r="O124" s="12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6" customHeight="1">
      <c r="A125" s="17" t="s">
        <v>52</v>
      </c>
      <c r="B125" s="7" t="s">
        <v>146</v>
      </c>
      <c r="C125" s="135">
        <v>46237</v>
      </c>
      <c r="D125" s="41" t="s">
        <v>202</v>
      </c>
      <c r="E125" s="35" t="s">
        <v>213</v>
      </c>
      <c r="F125" s="110">
        <f t="shared" si="8"/>
        <v>8.0833333333333339</v>
      </c>
      <c r="G125" s="111">
        <f t="shared" si="9"/>
        <v>0</v>
      </c>
      <c r="H125" s="113">
        <f>IF(AND(NOT(ISBLANK(C125)), D125&lt;&gt;"-", ISNUMBER(F125), F125&gt;0, COUNTIFS($B$3:B125, B125, $C$3:C125, C125, $F$3:F125, "&gt;0")=1), 1, 0)</f>
        <v>1</v>
      </c>
      <c r="I125" s="17">
        <f t="shared" si="10"/>
        <v>0</v>
      </c>
      <c r="J125" s="17">
        <f t="shared" si="11"/>
        <v>1</v>
      </c>
      <c r="K125" s="7"/>
      <c r="L125" s="7"/>
      <c r="M125" s="17"/>
      <c r="N125" s="17"/>
      <c r="O125" s="12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6" customHeight="1">
      <c r="A126" s="17" t="s">
        <v>52</v>
      </c>
      <c r="B126" s="7" t="s">
        <v>146</v>
      </c>
      <c r="C126" s="135">
        <v>46238</v>
      </c>
      <c r="D126" s="41" t="s">
        <v>204</v>
      </c>
      <c r="E126" s="35" t="s">
        <v>201</v>
      </c>
      <c r="F126" s="110">
        <f t="shared" si="8"/>
        <v>8.1</v>
      </c>
      <c r="G126" s="111">
        <f t="shared" si="9"/>
        <v>0</v>
      </c>
      <c r="H126" s="113">
        <f>IF(AND(NOT(ISBLANK(C126)), D126&lt;&gt;"-", ISNUMBER(F126), F126&gt;0, COUNTIFS($B$3:B126, B126, $C$3:C126, C126, $F$3:F126, "&gt;0")=1), 1, 0)</f>
        <v>1</v>
      </c>
      <c r="I126" s="17">
        <f t="shared" si="10"/>
        <v>0</v>
      </c>
      <c r="J126" s="17">
        <f t="shared" si="11"/>
        <v>1</v>
      </c>
      <c r="K126" s="7"/>
      <c r="L126" s="7"/>
      <c r="M126" s="17"/>
      <c r="N126" s="17"/>
      <c r="O126" s="12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6" customHeight="1">
      <c r="A127" s="17" t="s">
        <v>52</v>
      </c>
      <c r="B127" s="7" t="s">
        <v>146</v>
      </c>
      <c r="C127" s="135">
        <v>46239</v>
      </c>
      <c r="D127" s="41" t="s">
        <v>198</v>
      </c>
      <c r="E127" s="35" t="s">
        <v>213</v>
      </c>
      <c r="F127" s="110">
        <f t="shared" si="8"/>
        <v>8.0833333333333339</v>
      </c>
      <c r="G127" s="111">
        <f t="shared" si="9"/>
        <v>0</v>
      </c>
      <c r="H127" s="113">
        <f>IF(AND(NOT(ISBLANK(C127)), D127&lt;&gt;"-", ISNUMBER(F127), F127&gt;0, COUNTIFS($B$3:B127, B127, $C$3:C127, C127, $F$3:F127, "&gt;0")=1), 1, 0)</f>
        <v>1</v>
      </c>
      <c r="I127" s="17">
        <f t="shared" si="10"/>
        <v>1</v>
      </c>
      <c r="J127" s="17">
        <f t="shared" si="11"/>
        <v>0</v>
      </c>
      <c r="K127" s="7"/>
      <c r="L127" s="7"/>
      <c r="M127" s="17"/>
      <c r="N127" s="17"/>
      <c r="O127" s="12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6" customHeight="1">
      <c r="A128" s="17" t="s">
        <v>52</v>
      </c>
      <c r="B128" s="7" t="s">
        <v>146</v>
      </c>
      <c r="C128" s="135">
        <v>46240</v>
      </c>
      <c r="D128" s="41" t="s">
        <v>202</v>
      </c>
      <c r="E128" s="35" t="s">
        <v>530</v>
      </c>
      <c r="F128" s="110">
        <f t="shared" si="8"/>
        <v>0</v>
      </c>
      <c r="G128" s="111">
        <f t="shared" si="9"/>
        <v>1</v>
      </c>
      <c r="H128" s="113">
        <f>IF(AND(NOT(ISBLANK(C128)), D128&lt;&gt;"-", ISNUMBER(F128), F128&gt;0, COUNTIFS($B$3:B128, B128, $C$3:C128, C128, $F$3:F128, "&gt;0")=1), 1, 0)</f>
        <v>0</v>
      </c>
      <c r="I128" s="17">
        <f t="shared" si="10"/>
        <v>0</v>
      </c>
      <c r="J128" s="17">
        <f t="shared" si="11"/>
        <v>0</v>
      </c>
      <c r="K128" s="7"/>
      <c r="L128" s="7"/>
      <c r="M128" s="17"/>
      <c r="N128" s="17"/>
      <c r="O128" s="12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6" customHeight="1">
      <c r="A129" s="17" t="s">
        <v>52</v>
      </c>
      <c r="B129" s="7" t="s">
        <v>146</v>
      </c>
      <c r="C129" s="135">
        <v>46240</v>
      </c>
      <c r="D129" s="41" t="s">
        <v>206</v>
      </c>
      <c r="E129" s="35" t="s">
        <v>207</v>
      </c>
      <c r="F129" s="110">
        <f t="shared" si="8"/>
        <v>2.0333333333333332</v>
      </c>
      <c r="G129" s="111">
        <f t="shared" si="9"/>
        <v>1</v>
      </c>
      <c r="H129" s="113">
        <f>IF(AND(NOT(ISBLANK(C129)), D129&lt;&gt;"-", ISNUMBER(F129), F129&gt;0, COUNTIFS($B$3:B129, B129, $C$3:C129, C129, $F$3:F129, "&gt;0")=1), 1, 0)</f>
        <v>1</v>
      </c>
      <c r="I129" s="17">
        <f t="shared" si="10"/>
        <v>0</v>
      </c>
      <c r="J129" s="17">
        <f t="shared" si="11"/>
        <v>0</v>
      </c>
      <c r="K129" s="7"/>
      <c r="L129" s="7"/>
      <c r="M129" s="17"/>
      <c r="N129" s="17"/>
      <c r="O129" s="12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6" customHeight="1">
      <c r="A130" s="17" t="s">
        <v>52</v>
      </c>
      <c r="B130" s="7" t="s">
        <v>146</v>
      </c>
      <c r="C130" s="135">
        <v>46240</v>
      </c>
      <c r="D130" s="41" t="s">
        <v>198</v>
      </c>
      <c r="E130" s="35" t="s">
        <v>185</v>
      </c>
      <c r="F130" s="110">
        <f t="shared" ref="F130:F193" si="12">IF(ISNUMBER(SEARCH("h",E130)), LEFT(E130,SEARCH("h",E130)-1) + MID(E130,SEARCH("h",E130)+1,SEARCH("p",E130)-SEARCH("h",E130)-1)/60, E130)</f>
        <v>8</v>
      </c>
      <c r="G130" s="111">
        <f t="shared" ref="G130:G193" si="13">IF(AND(ISNUMBER(F130), F130&lt;4), 1, 0)</f>
        <v>0</v>
      </c>
      <c r="H130" s="113">
        <f>IF(AND(NOT(ISBLANK(C130)), D130&lt;&gt;"-", ISNUMBER(F130), F130&gt;0, COUNTIFS($B$3:B130, B130, $C$3:C130, C130, $F$3:F130, "&gt;0")=1), 1, 0)</f>
        <v>0</v>
      </c>
      <c r="I130" s="17">
        <f t="shared" si="10"/>
        <v>1</v>
      </c>
      <c r="J130" s="17">
        <f t="shared" si="11"/>
        <v>0</v>
      </c>
      <c r="K130" s="7"/>
      <c r="L130" s="7"/>
      <c r="M130" s="17"/>
      <c r="N130" s="17"/>
      <c r="O130" s="12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6" customHeight="1">
      <c r="A131" s="17" t="s">
        <v>52</v>
      </c>
      <c r="B131" s="7" t="s">
        <v>146</v>
      </c>
      <c r="C131" s="135">
        <v>46241</v>
      </c>
      <c r="D131" s="41" t="s">
        <v>202</v>
      </c>
      <c r="E131" s="35" t="s">
        <v>286</v>
      </c>
      <c r="F131" s="110">
        <f t="shared" si="12"/>
        <v>2</v>
      </c>
      <c r="G131" s="111">
        <f t="shared" si="13"/>
        <v>1</v>
      </c>
      <c r="H131" s="113">
        <f>IF(AND(NOT(ISBLANK(C131)), D131&lt;&gt;"-", ISNUMBER(F131), F131&gt;0, COUNTIFS($B$3:B131, B131, $C$3:C131, C131, $F$3:F131, "&gt;0")=1), 1, 0)</f>
        <v>1</v>
      </c>
      <c r="I131" s="17">
        <f t="shared" ref="I131:I194" si="14">IF(AND(NOT(ISBLANK(C131)), D131&lt;&gt;"-", ISNUMBER(F131), F131&gt;=4, ISNUMBER(SEARCH("qua đêm", D131))), 1, 0)</f>
        <v>0</v>
      </c>
      <c r="J131" s="17">
        <f t="shared" ref="J131:J194" si="15">IF(AND(NOT(ISBLANK(C131)), D131&lt;&gt;"-", ISNUMBER(F131), F131&gt;=4, NOT(ISNUMBER(SEARCH("qua đêm", D131)))), 1, 0)</f>
        <v>0</v>
      </c>
      <c r="K131" s="7"/>
      <c r="L131" s="7"/>
      <c r="M131" s="17"/>
      <c r="N131" s="17"/>
      <c r="O131" s="12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6" customHeight="1">
      <c r="A132" s="17" t="s">
        <v>52</v>
      </c>
      <c r="B132" s="7" t="s">
        <v>146</v>
      </c>
      <c r="C132" s="135">
        <v>46241</v>
      </c>
      <c r="D132" s="41" t="s">
        <v>198</v>
      </c>
      <c r="E132" s="35" t="s">
        <v>185</v>
      </c>
      <c r="F132" s="110">
        <f t="shared" si="12"/>
        <v>8</v>
      </c>
      <c r="G132" s="111">
        <f t="shared" si="13"/>
        <v>0</v>
      </c>
      <c r="H132" s="113">
        <f>IF(AND(NOT(ISBLANK(C132)), D132&lt;&gt;"-", ISNUMBER(F132), F132&gt;0, COUNTIFS($B$3:B132, B132, $C$3:C132, C132, $F$3:F132, "&gt;0")=1), 1, 0)</f>
        <v>0</v>
      </c>
      <c r="I132" s="17">
        <f t="shared" si="14"/>
        <v>1</v>
      </c>
      <c r="J132" s="17">
        <f t="shared" si="15"/>
        <v>0</v>
      </c>
      <c r="K132" s="7"/>
      <c r="L132" s="7"/>
      <c r="M132" s="17"/>
      <c r="N132" s="17"/>
      <c r="O132" s="120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6" customHeight="1">
      <c r="A133" s="17" t="s">
        <v>52</v>
      </c>
      <c r="B133" s="7" t="s">
        <v>146</v>
      </c>
      <c r="C133" s="135">
        <v>46242</v>
      </c>
      <c r="D133" s="41" t="s">
        <v>202</v>
      </c>
      <c r="E133" s="35" t="s">
        <v>531</v>
      </c>
      <c r="F133" s="110">
        <f t="shared" si="12"/>
        <v>8.8333333333333339</v>
      </c>
      <c r="G133" s="111">
        <f t="shared" si="13"/>
        <v>0</v>
      </c>
      <c r="H133" s="113">
        <f>IF(AND(NOT(ISBLANK(C133)), D133&lt;&gt;"-", ISNUMBER(F133), F133&gt;0, COUNTIFS($B$3:B133, B133, $C$3:C133, C133, $F$3:F133, "&gt;0")=1), 1, 0)</f>
        <v>1</v>
      </c>
      <c r="I133" s="17">
        <f t="shared" si="14"/>
        <v>0</v>
      </c>
      <c r="J133" s="17">
        <f t="shared" si="15"/>
        <v>1</v>
      </c>
      <c r="K133" s="7"/>
      <c r="L133" s="7"/>
      <c r="M133" s="17"/>
      <c r="N133" s="17"/>
      <c r="O133" s="120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6" customHeight="1">
      <c r="A134" s="17" t="s">
        <v>52</v>
      </c>
      <c r="B134" s="7" t="s">
        <v>146</v>
      </c>
      <c r="C134" s="135">
        <v>46243</v>
      </c>
      <c r="D134" s="41" t="s">
        <v>202</v>
      </c>
      <c r="E134" s="35" t="s">
        <v>532</v>
      </c>
      <c r="F134" s="110">
        <f t="shared" si="12"/>
        <v>9.4166666666666661</v>
      </c>
      <c r="G134" s="111">
        <f t="shared" si="13"/>
        <v>0</v>
      </c>
      <c r="H134" s="113">
        <f>IF(AND(NOT(ISBLANK(C134)), D134&lt;&gt;"-", ISNUMBER(F134), F134&gt;0, COUNTIFS($B$3:B134, B134, $C$3:C134, C134, $F$3:F134, "&gt;0")=1), 1, 0)</f>
        <v>1</v>
      </c>
      <c r="I134" s="17">
        <f t="shared" si="14"/>
        <v>0</v>
      </c>
      <c r="J134" s="17">
        <f t="shared" si="15"/>
        <v>1</v>
      </c>
      <c r="K134" s="7"/>
      <c r="L134" s="7"/>
      <c r="M134" s="17"/>
      <c r="N134" s="17"/>
      <c r="O134" s="120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6" customHeight="1">
      <c r="A135" s="17" t="s">
        <v>52</v>
      </c>
      <c r="B135" s="7" t="s">
        <v>146</v>
      </c>
      <c r="C135" s="135">
        <v>46244</v>
      </c>
      <c r="D135" s="41" t="s">
        <v>202</v>
      </c>
      <c r="E135" s="35" t="s">
        <v>533</v>
      </c>
      <c r="F135" s="110">
        <f t="shared" si="12"/>
        <v>8.75</v>
      </c>
      <c r="G135" s="111">
        <f t="shared" si="13"/>
        <v>0</v>
      </c>
      <c r="H135" s="113">
        <f>IF(AND(NOT(ISBLANK(C135)), D135&lt;&gt;"-", ISNUMBER(F135), F135&gt;0, COUNTIFS($B$3:B135, B135, $C$3:C135, C135, $F$3:F135, "&gt;0")=1), 1, 0)</f>
        <v>1</v>
      </c>
      <c r="I135" s="17">
        <f t="shared" si="14"/>
        <v>0</v>
      </c>
      <c r="J135" s="17">
        <f t="shared" si="15"/>
        <v>1</v>
      </c>
      <c r="K135" s="7"/>
      <c r="L135" s="7"/>
      <c r="M135" s="17"/>
      <c r="N135" s="17"/>
      <c r="O135" s="120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6" customHeight="1">
      <c r="A136" s="17" t="s">
        <v>52</v>
      </c>
      <c r="B136" s="7" t="s">
        <v>146</v>
      </c>
      <c r="C136" s="135">
        <v>46245</v>
      </c>
      <c r="D136" s="41" t="s">
        <v>198</v>
      </c>
      <c r="E136" s="35" t="s">
        <v>501</v>
      </c>
      <c r="F136" s="110">
        <f t="shared" si="12"/>
        <v>8.0166666666666675</v>
      </c>
      <c r="G136" s="111">
        <f t="shared" si="13"/>
        <v>0</v>
      </c>
      <c r="H136" s="113">
        <f>IF(AND(NOT(ISBLANK(C136)), D136&lt;&gt;"-", ISNUMBER(F136), F136&gt;0, COUNTIFS($B$3:B136, B136, $C$3:C136, C136, $F$3:F136, "&gt;0")=1), 1, 0)</f>
        <v>1</v>
      </c>
      <c r="I136" s="17">
        <f t="shared" si="14"/>
        <v>1</v>
      </c>
      <c r="J136" s="17">
        <f t="shared" si="15"/>
        <v>0</v>
      </c>
      <c r="K136" s="7"/>
      <c r="L136" s="7"/>
      <c r="M136" s="17"/>
      <c r="N136" s="17"/>
      <c r="O136" s="120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6" customHeight="1">
      <c r="A137" s="17" t="s">
        <v>52</v>
      </c>
      <c r="B137" s="7" t="s">
        <v>146</v>
      </c>
      <c r="C137" s="135">
        <v>46246</v>
      </c>
      <c r="D137" s="41" t="s">
        <v>198</v>
      </c>
      <c r="E137" s="35" t="s">
        <v>185</v>
      </c>
      <c r="F137" s="110">
        <f t="shared" si="12"/>
        <v>8</v>
      </c>
      <c r="G137" s="111">
        <f t="shared" si="13"/>
        <v>0</v>
      </c>
      <c r="H137" s="113">
        <f>IF(AND(NOT(ISBLANK(C137)), D137&lt;&gt;"-", ISNUMBER(F137), F137&gt;0, COUNTIFS($B$3:B137, B137, $C$3:C137, C137, $F$3:F137, "&gt;0")=1), 1, 0)</f>
        <v>1</v>
      </c>
      <c r="I137" s="17">
        <f t="shared" si="14"/>
        <v>1</v>
      </c>
      <c r="J137" s="17">
        <f t="shared" si="15"/>
        <v>0</v>
      </c>
      <c r="K137" s="7"/>
      <c r="L137" s="7"/>
      <c r="M137" s="17"/>
      <c r="N137" s="17"/>
      <c r="O137" s="120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6" customHeight="1">
      <c r="A138" s="17" t="s">
        <v>52</v>
      </c>
      <c r="B138" s="7" t="s">
        <v>146</v>
      </c>
      <c r="C138" s="135">
        <v>46247</v>
      </c>
      <c r="D138" s="41" t="s">
        <v>198</v>
      </c>
      <c r="E138" s="35" t="s">
        <v>213</v>
      </c>
      <c r="F138" s="110">
        <f t="shared" si="12"/>
        <v>8.0833333333333339</v>
      </c>
      <c r="G138" s="111">
        <f t="shared" si="13"/>
        <v>0</v>
      </c>
      <c r="H138" s="113">
        <f>IF(AND(NOT(ISBLANK(C138)), D138&lt;&gt;"-", ISNUMBER(F138), F138&gt;0, COUNTIFS($B$3:B138, B138, $C$3:C138, C138, $F$3:F138, "&gt;0")=1), 1, 0)</f>
        <v>1</v>
      </c>
      <c r="I138" s="17">
        <f t="shared" si="14"/>
        <v>1</v>
      </c>
      <c r="J138" s="17">
        <f t="shared" si="15"/>
        <v>0</v>
      </c>
      <c r="K138" s="7"/>
      <c r="L138" s="7"/>
      <c r="M138" s="17"/>
      <c r="N138" s="17"/>
      <c r="O138" s="120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6" customHeight="1">
      <c r="A139" s="17" t="s">
        <v>52</v>
      </c>
      <c r="B139" s="7" t="s">
        <v>146</v>
      </c>
      <c r="C139" s="135">
        <v>46248</v>
      </c>
      <c r="D139" s="41" t="s">
        <v>200</v>
      </c>
      <c r="E139" s="35" t="s">
        <v>534</v>
      </c>
      <c r="F139" s="110">
        <f t="shared" si="12"/>
        <v>4.2</v>
      </c>
      <c r="G139" s="111">
        <f t="shared" si="13"/>
        <v>0</v>
      </c>
      <c r="H139" s="113">
        <f>IF(AND(NOT(ISBLANK(C139)), D139&lt;&gt;"-", ISNUMBER(F139), F139&gt;0, COUNTIFS($B$3:B139, B139, $C$3:C139, C139, $F$3:F139, "&gt;0")=1), 1, 0)</f>
        <v>1</v>
      </c>
      <c r="I139" s="17">
        <f t="shared" si="14"/>
        <v>0</v>
      </c>
      <c r="J139" s="17">
        <f t="shared" si="15"/>
        <v>1</v>
      </c>
      <c r="K139" s="7"/>
      <c r="L139" s="7"/>
      <c r="M139" s="17"/>
      <c r="N139" s="17"/>
      <c r="O139" s="120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6" customHeight="1">
      <c r="A140" s="17" t="s">
        <v>52</v>
      </c>
      <c r="B140" s="7" t="s">
        <v>146</v>
      </c>
      <c r="C140" s="135">
        <v>46249</v>
      </c>
      <c r="D140" s="41" t="s">
        <v>202</v>
      </c>
      <c r="E140" s="35" t="s">
        <v>303</v>
      </c>
      <c r="F140" s="110">
        <f t="shared" si="12"/>
        <v>7.75</v>
      </c>
      <c r="G140" s="111">
        <f t="shared" si="13"/>
        <v>0</v>
      </c>
      <c r="H140" s="113">
        <f>IF(AND(NOT(ISBLANK(C140)), D140&lt;&gt;"-", ISNUMBER(F140), F140&gt;0, COUNTIFS($B$3:B140, B140, $C$3:C140, C140, $F$3:F140, "&gt;0")=1), 1, 0)</f>
        <v>1</v>
      </c>
      <c r="I140" s="17">
        <f t="shared" si="14"/>
        <v>0</v>
      </c>
      <c r="J140" s="17">
        <f t="shared" si="15"/>
        <v>1</v>
      </c>
      <c r="K140" s="7"/>
      <c r="L140" s="7"/>
      <c r="M140" s="17"/>
      <c r="N140" s="17"/>
      <c r="O140" s="120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6" customHeight="1">
      <c r="A141" s="17" t="s">
        <v>52</v>
      </c>
      <c r="B141" s="7" t="s">
        <v>146</v>
      </c>
      <c r="C141" s="135">
        <v>46250</v>
      </c>
      <c r="D141" s="41" t="s">
        <v>204</v>
      </c>
      <c r="E141" s="35" t="s">
        <v>518</v>
      </c>
      <c r="F141" s="110">
        <f t="shared" si="12"/>
        <v>8.2166666666666668</v>
      </c>
      <c r="G141" s="111">
        <f t="shared" si="13"/>
        <v>0</v>
      </c>
      <c r="H141" s="113">
        <f>IF(AND(NOT(ISBLANK(C141)), D141&lt;&gt;"-", ISNUMBER(F141), F141&gt;0, COUNTIFS($B$3:B141, B141, $C$3:C141, C141, $F$3:F141, "&gt;0")=1), 1, 0)</f>
        <v>1</v>
      </c>
      <c r="I141" s="17">
        <f t="shared" si="14"/>
        <v>0</v>
      </c>
      <c r="J141" s="17">
        <f t="shared" si="15"/>
        <v>1</v>
      </c>
      <c r="K141" s="7"/>
      <c r="L141" s="7"/>
      <c r="M141" s="17"/>
      <c r="N141" s="17"/>
      <c r="O141" s="120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6" customHeight="1">
      <c r="A142" s="17" t="s">
        <v>52</v>
      </c>
      <c r="B142" s="7" t="s">
        <v>146</v>
      </c>
      <c r="C142" s="135">
        <v>46251</v>
      </c>
      <c r="D142" s="41" t="s">
        <v>208</v>
      </c>
      <c r="E142" s="35" t="s">
        <v>209</v>
      </c>
      <c r="F142" s="110">
        <f t="shared" si="12"/>
        <v>8.6833333333333336</v>
      </c>
      <c r="G142" s="111">
        <f t="shared" si="13"/>
        <v>0</v>
      </c>
      <c r="H142" s="113">
        <f>IF(AND(NOT(ISBLANK(C142)), D142&lt;&gt;"-", ISNUMBER(F142), F142&gt;0, COUNTIFS($B$3:B142, B142, $C$3:C142, C142, $F$3:F142, "&gt;0")=1), 1, 0)</f>
        <v>1</v>
      </c>
      <c r="I142" s="17">
        <f t="shared" si="14"/>
        <v>0</v>
      </c>
      <c r="J142" s="17">
        <f t="shared" si="15"/>
        <v>1</v>
      </c>
      <c r="K142" s="7"/>
      <c r="L142" s="7"/>
      <c r="M142" s="17"/>
      <c r="N142" s="17"/>
      <c r="O142" s="120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6" customHeight="1">
      <c r="A143" s="17" t="s">
        <v>52</v>
      </c>
      <c r="B143" s="7" t="s">
        <v>146</v>
      </c>
      <c r="C143" s="138">
        <v>46252</v>
      </c>
      <c r="D143" s="41" t="s">
        <v>202</v>
      </c>
      <c r="E143" s="35" t="s">
        <v>201</v>
      </c>
      <c r="F143" s="110">
        <f t="shared" si="12"/>
        <v>8.1</v>
      </c>
      <c r="G143" s="111">
        <f t="shared" si="13"/>
        <v>0</v>
      </c>
      <c r="H143" s="113">
        <f>IF(AND(NOT(ISBLANK(C143)), D143&lt;&gt;"-", ISNUMBER(F143), F143&gt;0, COUNTIFS($B$3:B143, B143, $C$3:C143, C143, $F$3:F143, "&gt;0")=1), 1, 0)</f>
        <v>1</v>
      </c>
      <c r="I143" s="17">
        <f t="shared" si="14"/>
        <v>0</v>
      </c>
      <c r="J143" s="17">
        <f t="shared" si="15"/>
        <v>1</v>
      </c>
      <c r="K143" s="7"/>
      <c r="L143" s="7"/>
      <c r="M143" s="17"/>
      <c r="N143" s="17"/>
      <c r="O143" s="120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6" customHeight="1">
      <c r="A144" s="17" t="s">
        <v>52</v>
      </c>
      <c r="B144" s="7" t="s">
        <v>146</v>
      </c>
      <c r="C144" s="138">
        <v>46253</v>
      </c>
      <c r="D144" s="41" t="s">
        <v>202</v>
      </c>
      <c r="E144" s="35" t="s">
        <v>501</v>
      </c>
      <c r="F144" s="110">
        <f t="shared" si="12"/>
        <v>8.0166666666666675</v>
      </c>
      <c r="G144" s="111">
        <f t="shared" si="13"/>
        <v>0</v>
      </c>
      <c r="H144" s="113">
        <f>IF(AND(NOT(ISBLANK(C144)), D144&lt;&gt;"-", ISNUMBER(F144), F144&gt;0, COUNTIFS($B$3:B144, B144, $C$3:C144, C144, $F$3:F144, "&gt;0")=1), 1, 0)</f>
        <v>1</v>
      </c>
      <c r="I144" s="17">
        <f t="shared" si="14"/>
        <v>0</v>
      </c>
      <c r="J144" s="17">
        <f t="shared" si="15"/>
        <v>1</v>
      </c>
      <c r="K144" s="7"/>
      <c r="L144" s="7"/>
      <c r="M144" s="17"/>
      <c r="N144" s="17"/>
      <c r="O144" s="120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6" customHeight="1">
      <c r="A145" s="17" t="s">
        <v>52</v>
      </c>
      <c r="B145" s="7" t="s">
        <v>146</v>
      </c>
      <c r="C145" s="138">
        <v>46255</v>
      </c>
      <c r="D145" s="41" t="s">
        <v>202</v>
      </c>
      <c r="E145" s="35" t="s">
        <v>246</v>
      </c>
      <c r="F145" s="110">
        <f t="shared" si="12"/>
        <v>8.0666666666666664</v>
      </c>
      <c r="G145" s="111">
        <f t="shared" si="13"/>
        <v>0</v>
      </c>
      <c r="H145" s="113">
        <f>IF(AND(NOT(ISBLANK(C145)), D145&lt;&gt;"-", ISNUMBER(F145), F145&gt;0, COUNTIFS($B$3:B145, B145, $C$3:C145, C145, $F$3:F145, "&gt;0")=1), 1, 0)</f>
        <v>1</v>
      </c>
      <c r="I145" s="17">
        <f t="shared" si="14"/>
        <v>0</v>
      </c>
      <c r="J145" s="17">
        <f t="shared" si="15"/>
        <v>1</v>
      </c>
      <c r="K145" s="7"/>
      <c r="L145" s="7"/>
      <c r="M145" s="17"/>
      <c r="N145" s="17"/>
      <c r="O145" s="120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6" customHeight="1">
      <c r="A146" s="17" t="s">
        <v>52</v>
      </c>
      <c r="B146" s="7" t="s">
        <v>146</v>
      </c>
      <c r="C146" s="138">
        <v>46256</v>
      </c>
      <c r="D146" s="41" t="s">
        <v>204</v>
      </c>
      <c r="E146" s="35" t="s">
        <v>246</v>
      </c>
      <c r="F146" s="110">
        <f t="shared" si="12"/>
        <v>8.0666666666666664</v>
      </c>
      <c r="G146" s="111">
        <f t="shared" si="13"/>
        <v>0</v>
      </c>
      <c r="H146" s="113">
        <f>IF(AND(NOT(ISBLANK(C146)), D146&lt;&gt;"-", ISNUMBER(F146), F146&gt;0, COUNTIFS($B$3:B146, B146, $C$3:C146, C146, $F$3:F146, "&gt;0")=1), 1, 0)</f>
        <v>1</v>
      </c>
      <c r="I146" s="17">
        <f t="shared" si="14"/>
        <v>0</v>
      </c>
      <c r="J146" s="17">
        <f t="shared" si="15"/>
        <v>1</v>
      </c>
      <c r="K146" s="7"/>
      <c r="L146" s="7"/>
      <c r="M146" s="17"/>
      <c r="N146" s="17"/>
      <c r="O146" s="120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6" customHeight="1">
      <c r="A147" s="17" t="s">
        <v>52</v>
      </c>
      <c r="B147" s="7" t="s">
        <v>146</v>
      </c>
      <c r="C147" s="138">
        <v>46258</v>
      </c>
      <c r="D147" s="41" t="s">
        <v>202</v>
      </c>
      <c r="E147" s="35" t="s">
        <v>524</v>
      </c>
      <c r="F147" s="110">
        <f t="shared" si="12"/>
        <v>8.15</v>
      </c>
      <c r="G147" s="111">
        <f t="shared" si="13"/>
        <v>0</v>
      </c>
      <c r="H147" s="113">
        <f>IF(AND(NOT(ISBLANK(C147)), D147&lt;&gt;"-", ISNUMBER(F147), F147&gt;0, COUNTIFS($B$3:B147, B147, $C$3:C147, C147, $F$3:F147, "&gt;0")=1), 1, 0)</f>
        <v>1</v>
      </c>
      <c r="I147" s="17">
        <f t="shared" si="14"/>
        <v>0</v>
      </c>
      <c r="J147" s="17">
        <f t="shared" si="15"/>
        <v>1</v>
      </c>
      <c r="K147" s="7"/>
      <c r="L147" s="7"/>
      <c r="M147" s="17"/>
      <c r="N147" s="17"/>
      <c r="O147" s="120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6" customHeight="1">
      <c r="A148" s="17" t="s">
        <v>52</v>
      </c>
      <c r="B148" s="7" t="s">
        <v>146</v>
      </c>
      <c r="C148" s="138">
        <v>46259</v>
      </c>
      <c r="D148" s="41" t="s">
        <v>202</v>
      </c>
      <c r="E148" s="35" t="s">
        <v>525</v>
      </c>
      <c r="F148" s="110">
        <f t="shared" si="12"/>
        <v>8.1999999999999993</v>
      </c>
      <c r="G148" s="111">
        <f t="shared" si="13"/>
        <v>0</v>
      </c>
      <c r="H148" s="113">
        <f>IF(AND(NOT(ISBLANK(C148)), D148&lt;&gt;"-", ISNUMBER(F148), F148&gt;0, COUNTIFS($B$3:B148, B148, $C$3:C148, C148, $F$3:F148, "&gt;0")=1), 1, 0)</f>
        <v>1</v>
      </c>
      <c r="I148" s="17">
        <f t="shared" si="14"/>
        <v>0</v>
      </c>
      <c r="J148" s="17">
        <f t="shared" si="15"/>
        <v>1</v>
      </c>
      <c r="K148" s="7"/>
      <c r="L148" s="7"/>
      <c r="M148" s="17"/>
      <c r="N148" s="17"/>
      <c r="O148" s="120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6" customHeight="1">
      <c r="A149" s="17" t="s">
        <v>52</v>
      </c>
      <c r="B149" s="7" t="s">
        <v>146</v>
      </c>
      <c r="C149" s="138">
        <v>46260</v>
      </c>
      <c r="D149" s="41" t="s">
        <v>202</v>
      </c>
      <c r="E149" s="35" t="s">
        <v>535</v>
      </c>
      <c r="F149" s="110">
        <f t="shared" si="12"/>
        <v>8.1333333333333329</v>
      </c>
      <c r="G149" s="111">
        <f t="shared" si="13"/>
        <v>0</v>
      </c>
      <c r="H149" s="113">
        <f>IF(AND(NOT(ISBLANK(C149)), D149&lt;&gt;"-", ISNUMBER(F149), F149&gt;0, COUNTIFS($B$3:B149, B149, $C$3:C149, C149, $F$3:F149, "&gt;0")=1), 1, 0)</f>
        <v>1</v>
      </c>
      <c r="I149" s="17">
        <f t="shared" si="14"/>
        <v>0</v>
      </c>
      <c r="J149" s="17">
        <f t="shared" si="15"/>
        <v>1</v>
      </c>
      <c r="K149" s="7"/>
      <c r="L149" s="7"/>
      <c r="M149" s="17"/>
      <c r="N149" s="17"/>
      <c r="O149" s="120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6" customHeight="1">
      <c r="A150" s="17" t="s">
        <v>52</v>
      </c>
      <c r="B150" s="7" t="s">
        <v>146</v>
      </c>
      <c r="C150" s="138">
        <v>46261</v>
      </c>
      <c r="D150" s="41" t="s">
        <v>204</v>
      </c>
      <c r="E150" s="35" t="s">
        <v>498</v>
      </c>
      <c r="F150" s="110">
        <f t="shared" si="12"/>
        <v>8.1166666666666671</v>
      </c>
      <c r="G150" s="111">
        <f t="shared" si="13"/>
        <v>0</v>
      </c>
      <c r="H150" s="113">
        <f>IF(AND(NOT(ISBLANK(C150)), D150&lt;&gt;"-", ISNUMBER(F150), F150&gt;0, COUNTIFS($B$3:B150, B150, $C$3:C150, C150, $F$3:F150, "&gt;0")=1), 1, 0)</f>
        <v>1</v>
      </c>
      <c r="I150" s="17">
        <f t="shared" si="14"/>
        <v>0</v>
      </c>
      <c r="J150" s="17">
        <f t="shared" si="15"/>
        <v>1</v>
      </c>
      <c r="K150" s="7"/>
      <c r="L150" s="7"/>
      <c r="M150" s="17"/>
      <c r="N150" s="17"/>
      <c r="O150" s="12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6" customHeight="1">
      <c r="A151" s="17" t="s">
        <v>52</v>
      </c>
      <c r="B151" s="7" t="s">
        <v>146</v>
      </c>
      <c r="C151" s="138">
        <v>46262</v>
      </c>
      <c r="D151" s="41" t="s">
        <v>202</v>
      </c>
      <c r="E151" s="35" t="s">
        <v>520</v>
      </c>
      <c r="F151" s="110">
        <f t="shared" si="12"/>
        <v>8.4333333333333336</v>
      </c>
      <c r="G151" s="111">
        <f t="shared" si="13"/>
        <v>0</v>
      </c>
      <c r="H151" s="113">
        <f>IF(AND(NOT(ISBLANK(C151)), D151&lt;&gt;"-", ISNUMBER(F151), F151&gt;0, COUNTIFS($B$3:B151, B151, $C$3:C151, C151, $F$3:F151, "&gt;0")=1), 1, 0)</f>
        <v>1</v>
      </c>
      <c r="I151" s="17">
        <f t="shared" si="14"/>
        <v>0</v>
      </c>
      <c r="J151" s="17">
        <f t="shared" si="15"/>
        <v>1</v>
      </c>
      <c r="K151" s="7"/>
      <c r="L151" s="7"/>
      <c r="M151" s="17"/>
      <c r="N151" s="17"/>
      <c r="O151" s="120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6" customHeight="1">
      <c r="A152" s="17" t="s">
        <v>52</v>
      </c>
      <c r="B152" s="7" t="s">
        <v>146</v>
      </c>
      <c r="C152" s="138">
        <v>46263</v>
      </c>
      <c r="D152" s="41" t="s">
        <v>202</v>
      </c>
      <c r="E152" s="35" t="s">
        <v>314</v>
      </c>
      <c r="F152" s="110">
        <f t="shared" si="12"/>
        <v>8.2833333333333332</v>
      </c>
      <c r="G152" s="111">
        <f t="shared" si="13"/>
        <v>0</v>
      </c>
      <c r="H152" s="113">
        <f>IF(AND(NOT(ISBLANK(C152)), D152&lt;&gt;"-", ISNUMBER(F152), F152&gt;0, COUNTIFS($B$3:B152, B152, $C$3:C152, C152, $F$3:F152, "&gt;0")=1), 1, 0)</f>
        <v>1</v>
      </c>
      <c r="I152" s="17">
        <f t="shared" si="14"/>
        <v>0</v>
      </c>
      <c r="J152" s="17">
        <f t="shared" si="15"/>
        <v>1</v>
      </c>
      <c r="K152" s="7"/>
      <c r="L152" s="7"/>
      <c r="M152" s="17"/>
      <c r="N152" s="17"/>
      <c r="O152" s="120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6" customHeight="1">
      <c r="A153" s="17" t="s">
        <v>52</v>
      </c>
      <c r="B153" s="7" t="s">
        <v>146</v>
      </c>
      <c r="C153" s="138">
        <v>46264</v>
      </c>
      <c r="D153" s="41" t="s">
        <v>210</v>
      </c>
      <c r="E153" s="35" t="s">
        <v>185</v>
      </c>
      <c r="F153" s="110">
        <f t="shared" si="12"/>
        <v>8</v>
      </c>
      <c r="G153" s="111">
        <f t="shared" si="13"/>
        <v>0</v>
      </c>
      <c r="H153" s="113">
        <f>IF(AND(NOT(ISBLANK(C153)), D153&lt;&gt;"-", ISNUMBER(F153), F153&gt;0, COUNTIFS($B$3:B153, B153, $C$3:C153, C153, $F$3:F153, "&gt;0")=1), 1, 0)</f>
        <v>1</v>
      </c>
      <c r="I153" s="17">
        <f t="shared" si="14"/>
        <v>0</v>
      </c>
      <c r="J153" s="17">
        <f t="shared" si="15"/>
        <v>1</v>
      </c>
      <c r="K153" s="7"/>
      <c r="L153" s="7"/>
      <c r="M153" s="17"/>
      <c r="N153" s="17"/>
      <c r="O153" s="120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6" customHeight="1">
      <c r="A154" s="17" t="s">
        <v>52</v>
      </c>
      <c r="B154" s="7" t="s">
        <v>146</v>
      </c>
      <c r="C154" s="138">
        <v>46265</v>
      </c>
      <c r="D154" s="41" t="s">
        <v>204</v>
      </c>
      <c r="E154" s="35" t="s">
        <v>213</v>
      </c>
      <c r="F154" s="110">
        <f t="shared" si="12"/>
        <v>8.0833333333333339</v>
      </c>
      <c r="G154" s="111">
        <f t="shared" si="13"/>
        <v>0</v>
      </c>
      <c r="H154" s="113">
        <f>IF(AND(NOT(ISBLANK(C154)), D154&lt;&gt;"-", ISNUMBER(F154), F154&gt;0, COUNTIFS($B$3:B154, B154, $C$3:C154, C154, $F$3:F154, "&gt;0")=1), 1, 0)</f>
        <v>1</v>
      </c>
      <c r="I154" s="17">
        <f t="shared" si="14"/>
        <v>0</v>
      </c>
      <c r="J154" s="17">
        <f t="shared" si="15"/>
        <v>1</v>
      </c>
      <c r="K154" s="7"/>
      <c r="L154" s="7"/>
      <c r="M154" s="17"/>
      <c r="N154" s="17"/>
      <c r="O154" s="120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6" customHeight="1">
      <c r="A155" s="17" t="s">
        <v>46</v>
      </c>
      <c r="B155" s="7" t="s">
        <v>113</v>
      </c>
      <c r="C155" s="138"/>
      <c r="D155" s="41" t="s">
        <v>184</v>
      </c>
      <c r="E155" s="35" t="s">
        <v>185</v>
      </c>
      <c r="F155" s="110">
        <f t="shared" si="12"/>
        <v>8</v>
      </c>
      <c r="G155" s="111">
        <f t="shared" si="13"/>
        <v>0</v>
      </c>
      <c r="H155" s="113">
        <f>IF(AND(NOT(ISBLANK(C155)), D155&lt;&gt;"-", ISNUMBER(F155), F155&gt;0, COUNTIFS($B$3:B155, B155, $C$3:C155, C155, $F$3:F155, "&gt;0")=1), 1, 0)</f>
        <v>0</v>
      </c>
      <c r="I155" s="17">
        <f t="shared" si="14"/>
        <v>0</v>
      </c>
      <c r="J155" s="17">
        <f t="shared" si="15"/>
        <v>0</v>
      </c>
      <c r="K155" s="7"/>
      <c r="L155" s="7"/>
      <c r="M155" s="17"/>
      <c r="N155" s="17"/>
      <c r="O155" s="120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6" customHeight="1">
      <c r="A156" s="17" t="s">
        <v>46</v>
      </c>
      <c r="B156" s="7" t="s">
        <v>113</v>
      </c>
      <c r="C156" s="138">
        <v>46235</v>
      </c>
      <c r="D156" s="41" t="s">
        <v>191</v>
      </c>
      <c r="E156" s="35" t="s">
        <v>291</v>
      </c>
      <c r="F156" s="110">
        <f t="shared" si="12"/>
        <v>8.0500000000000007</v>
      </c>
      <c r="G156" s="111">
        <f t="shared" si="13"/>
        <v>0</v>
      </c>
      <c r="H156" s="113">
        <f>IF(AND(NOT(ISBLANK(C156)), D156&lt;&gt;"-", ISNUMBER(F156), F156&gt;0, COUNTIFS($B$3:B156, B156, $C$3:C156, C156, $F$3:F156, "&gt;0")=1), 1, 0)</f>
        <v>1</v>
      </c>
      <c r="I156" s="17">
        <f t="shared" si="14"/>
        <v>0</v>
      </c>
      <c r="J156" s="17">
        <f t="shared" si="15"/>
        <v>1</v>
      </c>
      <c r="K156" s="7"/>
      <c r="L156" s="7"/>
      <c r="M156" s="17"/>
      <c r="N156" s="17"/>
      <c r="O156" s="120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6" customHeight="1">
      <c r="A157" s="17" t="s">
        <v>46</v>
      </c>
      <c r="B157" s="7" t="s">
        <v>113</v>
      </c>
      <c r="C157" s="138">
        <v>46236</v>
      </c>
      <c r="D157" s="41" t="s">
        <v>191</v>
      </c>
      <c r="E157" s="35" t="s">
        <v>501</v>
      </c>
      <c r="F157" s="110">
        <f t="shared" si="12"/>
        <v>8.0166666666666675</v>
      </c>
      <c r="G157" s="111">
        <f t="shared" si="13"/>
        <v>0</v>
      </c>
      <c r="H157" s="113">
        <f>IF(AND(NOT(ISBLANK(C157)), D157&lt;&gt;"-", ISNUMBER(F157), F157&gt;0, COUNTIFS($B$3:B157, B157, $C$3:C157, C157, $F$3:F157, "&gt;0")=1), 1, 0)</f>
        <v>1</v>
      </c>
      <c r="I157" s="17">
        <f t="shared" si="14"/>
        <v>0</v>
      </c>
      <c r="J157" s="17">
        <f t="shared" si="15"/>
        <v>1</v>
      </c>
      <c r="K157" s="7"/>
      <c r="L157" s="7"/>
      <c r="M157" s="17"/>
      <c r="N157" s="17"/>
      <c r="O157" s="120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6" customHeight="1">
      <c r="A158" s="17" t="s">
        <v>46</v>
      </c>
      <c r="B158" s="7" t="s">
        <v>113</v>
      </c>
      <c r="C158" s="138">
        <v>46237</v>
      </c>
      <c r="D158" s="41" t="s">
        <v>193</v>
      </c>
      <c r="E158" s="35" t="s">
        <v>498</v>
      </c>
      <c r="F158" s="110">
        <f t="shared" si="12"/>
        <v>8.1166666666666671</v>
      </c>
      <c r="G158" s="111">
        <f t="shared" si="13"/>
        <v>0</v>
      </c>
      <c r="H158" s="113">
        <f>IF(AND(NOT(ISBLANK(C158)), D158&lt;&gt;"-", ISNUMBER(F158), F158&gt;0, COUNTIFS($B$3:B158, B158, $C$3:C158, C158, $F$3:F158, "&gt;0")=1), 1, 0)</f>
        <v>1</v>
      </c>
      <c r="I158" s="17">
        <f t="shared" si="14"/>
        <v>0</v>
      </c>
      <c r="J158" s="17">
        <f t="shared" si="15"/>
        <v>1</v>
      </c>
      <c r="K158" s="7"/>
      <c r="L158" s="7"/>
      <c r="M158" s="17"/>
      <c r="N158" s="17"/>
      <c r="O158" s="120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6" customHeight="1">
      <c r="A159" s="17" t="s">
        <v>46</v>
      </c>
      <c r="B159" s="7" t="s">
        <v>113</v>
      </c>
      <c r="C159" s="138">
        <v>46238</v>
      </c>
      <c r="D159" s="41" t="s">
        <v>193</v>
      </c>
      <c r="E159" s="35" t="s">
        <v>201</v>
      </c>
      <c r="F159" s="110">
        <f t="shared" si="12"/>
        <v>8.1</v>
      </c>
      <c r="G159" s="111">
        <f t="shared" si="13"/>
        <v>0</v>
      </c>
      <c r="H159" s="113">
        <f>IF(AND(NOT(ISBLANK(C159)), D159&lt;&gt;"-", ISNUMBER(F159), F159&gt;0, COUNTIFS($B$3:B159, B159, $C$3:C159, C159, $F$3:F159, "&gt;0")=1), 1, 0)</f>
        <v>1</v>
      </c>
      <c r="I159" s="17">
        <f t="shared" si="14"/>
        <v>0</v>
      </c>
      <c r="J159" s="17">
        <f t="shared" si="15"/>
        <v>1</v>
      </c>
      <c r="K159" s="7"/>
      <c r="L159" s="7"/>
      <c r="M159" s="17"/>
      <c r="N159" s="17"/>
      <c r="O159" s="120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6" customHeight="1">
      <c r="A160" s="17" t="s">
        <v>46</v>
      </c>
      <c r="B160" s="7" t="s">
        <v>113</v>
      </c>
      <c r="C160" s="138">
        <v>46239</v>
      </c>
      <c r="D160" s="41" t="s">
        <v>191</v>
      </c>
      <c r="E160" s="35" t="s">
        <v>185</v>
      </c>
      <c r="F160" s="110">
        <f t="shared" si="12"/>
        <v>8</v>
      </c>
      <c r="G160" s="111">
        <f t="shared" si="13"/>
        <v>0</v>
      </c>
      <c r="H160" s="113">
        <f>IF(AND(NOT(ISBLANK(C160)), D160&lt;&gt;"-", ISNUMBER(F160), F160&gt;0, COUNTIFS($B$3:B160, B160, $C$3:C160, C160, $F$3:F160, "&gt;0")=1), 1, 0)</f>
        <v>1</v>
      </c>
      <c r="I160" s="17">
        <f t="shared" si="14"/>
        <v>0</v>
      </c>
      <c r="J160" s="17">
        <f t="shared" si="15"/>
        <v>1</v>
      </c>
      <c r="K160" s="7"/>
      <c r="L160" s="7"/>
      <c r="M160" s="17"/>
      <c r="N160" s="17"/>
      <c r="O160" s="120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6" customHeight="1">
      <c r="A161" s="17" t="s">
        <v>46</v>
      </c>
      <c r="B161" s="7" t="s">
        <v>113</v>
      </c>
      <c r="C161" s="138">
        <v>46240</v>
      </c>
      <c r="D161" s="41" t="s">
        <v>191</v>
      </c>
      <c r="E161" s="35" t="s">
        <v>501</v>
      </c>
      <c r="F161" s="110">
        <f t="shared" si="12"/>
        <v>8.0166666666666675</v>
      </c>
      <c r="G161" s="111">
        <f t="shared" si="13"/>
        <v>0</v>
      </c>
      <c r="H161" s="113">
        <f>IF(AND(NOT(ISBLANK(C161)), D161&lt;&gt;"-", ISNUMBER(F161), F161&gt;0, COUNTIFS($B$3:B161, B161, $C$3:C161, C161, $F$3:F161, "&gt;0")=1), 1, 0)</f>
        <v>1</v>
      </c>
      <c r="I161" s="17">
        <f t="shared" si="14"/>
        <v>0</v>
      </c>
      <c r="J161" s="17">
        <f t="shared" si="15"/>
        <v>1</v>
      </c>
      <c r="K161" s="7"/>
      <c r="L161" s="7"/>
      <c r="M161" s="17"/>
      <c r="N161" s="17"/>
      <c r="O161" s="120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6" customHeight="1">
      <c r="A162" s="17" t="s">
        <v>46</v>
      </c>
      <c r="B162" s="7" t="s">
        <v>113</v>
      </c>
      <c r="C162" s="138">
        <v>46241</v>
      </c>
      <c r="D162" s="41" t="s">
        <v>191</v>
      </c>
      <c r="E162" s="35" t="s">
        <v>201</v>
      </c>
      <c r="F162" s="110">
        <f t="shared" si="12"/>
        <v>8.1</v>
      </c>
      <c r="G162" s="111">
        <f t="shared" si="13"/>
        <v>0</v>
      </c>
      <c r="H162" s="113">
        <f>IF(AND(NOT(ISBLANK(C162)), D162&lt;&gt;"-", ISNUMBER(F162), F162&gt;0, COUNTIFS($B$3:B162, B162, $C$3:C162, C162, $F$3:F162, "&gt;0")=1), 1, 0)</f>
        <v>1</v>
      </c>
      <c r="I162" s="17">
        <f t="shared" si="14"/>
        <v>0</v>
      </c>
      <c r="J162" s="17">
        <f t="shared" si="15"/>
        <v>1</v>
      </c>
      <c r="K162" s="7"/>
      <c r="L162" s="7"/>
      <c r="M162" s="17"/>
      <c r="N162" s="17"/>
      <c r="O162" s="120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6" customHeight="1">
      <c r="A163" s="17" t="s">
        <v>46</v>
      </c>
      <c r="B163" s="7" t="s">
        <v>113</v>
      </c>
      <c r="C163" s="138">
        <v>46242</v>
      </c>
      <c r="D163" s="41" t="s">
        <v>186</v>
      </c>
      <c r="E163" s="35" t="s">
        <v>213</v>
      </c>
      <c r="F163" s="110">
        <f t="shared" si="12"/>
        <v>8.0833333333333339</v>
      </c>
      <c r="G163" s="111">
        <f t="shared" si="13"/>
        <v>0</v>
      </c>
      <c r="H163" s="113">
        <f>IF(AND(NOT(ISBLANK(C163)), D163&lt;&gt;"-", ISNUMBER(F163), F163&gt;0, COUNTIFS($B$3:B163, B163, $C$3:C163, C163, $F$3:F163, "&gt;0")=1), 1, 0)</f>
        <v>1</v>
      </c>
      <c r="I163" s="17">
        <f t="shared" si="14"/>
        <v>1</v>
      </c>
      <c r="J163" s="17">
        <f t="shared" si="15"/>
        <v>0</v>
      </c>
      <c r="K163" s="7"/>
      <c r="L163" s="7"/>
      <c r="M163" s="17"/>
      <c r="N163" s="17"/>
      <c r="O163" s="120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6" customHeight="1">
      <c r="A164" s="17" t="s">
        <v>46</v>
      </c>
      <c r="B164" s="7" t="s">
        <v>113</v>
      </c>
      <c r="C164" s="138">
        <v>46244</v>
      </c>
      <c r="D164" s="41" t="s">
        <v>191</v>
      </c>
      <c r="E164" s="35" t="s">
        <v>201</v>
      </c>
      <c r="F164" s="110">
        <f t="shared" si="12"/>
        <v>8.1</v>
      </c>
      <c r="G164" s="111">
        <f t="shared" si="13"/>
        <v>0</v>
      </c>
      <c r="H164" s="113">
        <f>IF(AND(NOT(ISBLANK(C164)), D164&lt;&gt;"-", ISNUMBER(F164), F164&gt;0, COUNTIFS($B$3:B164, B164, $C$3:C164, C164, $F$3:F164, "&gt;0")=1), 1, 0)</f>
        <v>1</v>
      </c>
      <c r="I164" s="17">
        <f t="shared" si="14"/>
        <v>0</v>
      </c>
      <c r="J164" s="17">
        <f t="shared" si="15"/>
        <v>1</v>
      </c>
      <c r="K164" s="7"/>
      <c r="L164" s="7"/>
      <c r="M164" s="17"/>
      <c r="N164" s="17"/>
      <c r="O164" s="120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6" customHeight="1">
      <c r="A165" s="17" t="s">
        <v>46</v>
      </c>
      <c r="B165" s="7" t="s">
        <v>113</v>
      </c>
      <c r="C165" s="138">
        <v>46245</v>
      </c>
      <c r="D165" s="41" t="s">
        <v>191</v>
      </c>
      <c r="E165" s="35" t="s">
        <v>353</v>
      </c>
      <c r="F165" s="110">
        <f t="shared" si="12"/>
        <v>7.95</v>
      </c>
      <c r="G165" s="111">
        <f t="shared" si="13"/>
        <v>0</v>
      </c>
      <c r="H165" s="113">
        <f>IF(AND(NOT(ISBLANK(C165)), D165&lt;&gt;"-", ISNUMBER(F165), F165&gt;0, COUNTIFS($B$3:B165, B165, $C$3:C165, C165, $F$3:F165, "&gt;0")=1), 1, 0)</f>
        <v>1</v>
      </c>
      <c r="I165" s="17">
        <f t="shared" si="14"/>
        <v>0</v>
      </c>
      <c r="J165" s="17">
        <f t="shared" si="15"/>
        <v>1</v>
      </c>
      <c r="K165" s="7"/>
      <c r="L165" s="7"/>
      <c r="M165" s="17"/>
      <c r="N165" s="17"/>
      <c r="O165" s="120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6" customHeight="1">
      <c r="A166" s="17" t="s">
        <v>46</v>
      </c>
      <c r="B166" s="7" t="s">
        <v>113</v>
      </c>
      <c r="C166" s="138">
        <v>46246</v>
      </c>
      <c r="D166" s="41" t="s">
        <v>193</v>
      </c>
      <c r="E166" s="35" t="s">
        <v>314</v>
      </c>
      <c r="F166" s="110">
        <f t="shared" si="12"/>
        <v>8.2833333333333332</v>
      </c>
      <c r="G166" s="111">
        <f t="shared" si="13"/>
        <v>0</v>
      </c>
      <c r="H166" s="113">
        <f>IF(AND(NOT(ISBLANK(C166)), D166&lt;&gt;"-", ISNUMBER(F166), F166&gt;0, COUNTIFS($B$3:B166, B166, $C$3:C166, C166, $F$3:F166, "&gt;0")=1), 1, 0)</f>
        <v>1</v>
      </c>
      <c r="I166" s="17">
        <f t="shared" si="14"/>
        <v>0</v>
      </c>
      <c r="J166" s="17">
        <f t="shared" si="15"/>
        <v>1</v>
      </c>
      <c r="K166" s="7"/>
      <c r="L166" s="7"/>
      <c r="M166" s="17"/>
      <c r="N166" s="17"/>
      <c r="O166" s="120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6" customHeight="1">
      <c r="A167" s="17" t="s">
        <v>46</v>
      </c>
      <c r="B167" s="7" t="s">
        <v>113</v>
      </c>
      <c r="C167" s="138">
        <v>46247</v>
      </c>
      <c r="D167" s="41" t="s">
        <v>193</v>
      </c>
      <c r="E167" s="35" t="s">
        <v>213</v>
      </c>
      <c r="F167" s="110">
        <f t="shared" si="12"/>
        <v>8.0833333333333339</v>
      </c>
      <c r="G167" s="111">
        <f t="shared" si="13"/>
        <v>0</v>
      </c>
      <c r="H167" s="113">
        <f>IF(AND(NOT(ISBLANK(C167)), D167&lt;&gt;"-", ISNUMBER(F167), F167&gt;0, COUNTIFS($B$3:B167, B167, $C$3:C167, C167, $F$3:F167, "&gt;0")=1), 1, 0)</f>
        <v>1</v>
      </c>
      <c r="I167" s="17">
        <f t="shared" si="14"/>
        <v>0</v>
      </c>
      <c r="J167" s="17">
        <f t="shared" si="15"/>
        <v>1</v>
      </c>
      <c r="K167" s="7"/>
      <c r="L167" s="7"/>
      <c r="M167" s="17"/>
      <c r="N167" s="17"/>
      <c r="O167" s="120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6" customHeight="1">
      <c r="A168" s="17" t="s">
        <v>46</v>
      </c>
      <c r="B168" s="7" t="s">
        <v>113</v>
      </c>
      <c r="C168" s="138">
        <v>46248</v>
      </c>
      <c r="D168" s="41" t="s">
        <v>191</v>
      </c>
      <c r="E168" s="35" t="s">
        <v>536</v>
      </c>
      <c r="F168" s="110">
        <f t="shared" si="12"/>
        <v>8.3666666666666671</v>
      </c>
      <c r="G168" s="111">
        <f t="shared" si="13"/>
        <v>0</v>
      </c>
      <c r="H168" s="113">
        <f>IF(AND(NOT(ISBLANK(C168)), D168&lt;&gt;"-", ISNUMBER(F168), F168&gt;0, COUNTIFS($B$3:B168, B168, $C$3:C168, C168, $F$3:F168, "&gt;0")=1), 1, 0)</f>
        <v>1</v>
      </c>
      <c r="I168" s="17">
        <f t="shared" si="14"/>
        <v>0</v>
      </c>
      <c r="J168" s="17">
        <f t="shared" si="15"/>
        <v>1</v>
      </c>
      <c r="K168" s="7"/>
      <c r="L168" s="7"/>
      <c r="M168" s="17"/>
      <c r="N168" s="17"/>
      <c r="O168" s="120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6" customHeight="1">
      <c r="A169" s="17" t="s">
        <v>46</v>
      </c>
      <c r="B169" s="7" t="s">
        <v>113</v>
      </c>
      <c r="C169" s="138">
        <v>46249</v>
      </c>
      <c r="D169" s="41" t="s">
        <v>191</v>
      </c>
      <c r="E169" s="35" t="s">
        <v>498</v>
      </c>
      <c r="F169" s="110">
        <f t="shared" si="12"/>
        <v>8.1166666666666671</v>
      </c>
      <c r="G169" s="111">
        <f t="shared" si="13"/>
        <v>0</v>
      </c>
      <c r="H169" s="113">
        <f>IF(AND(NOT(ISBLANK(C169)), D169&lt;&gt;"-", ISNUMBER(F169), F169&gt;0, COUNTIFS($B$3:B169, B169, $C$3:C169, C169, $F$3:F169, "&gt;0")=1), 1, 0)</f>
        <v>1</v>
      </c>
      <c r="I169" s="17">
        <f t="shared" si="14"/>
        <v>0</v>
      </c>
      <c r="J169" s="17">
        <f t="shared" si="15"/>
        <v>1</v>
      </c>
      <c r="K169" s="7"/>
      <c r="L169" s="7"/>
      <c r="M169" s="17"/>
      <c r="N169" s="17"/>
      <c r="O169" s="120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6" customHeight="1">
      <c r="A170" s="17" t="s">
        <v>46</v>
      </c>
      <c r="B170" s="7" t="s">
        <v>113</v>
      </c>
      <c r="C170" s="138">
        <v>46250</v>
      </c>
      <c r="D170" s="41" t="s">
        <v>193</v>
      </c>
      <c r="E170" s="35" t="s">
        <v>520</v>
      </c>
      <c r="F170" s="110">
        <f t="shared" si="12"/>
        <v>8.4333333333333336</v>
      </c>
      <c r="G170" s="111">
        <f t="shared" si="13"/>
        <v>0</v>
      </c>
      <c r="H170" s="113">
        <f>IF(AND(NOT(ISBLANK(C170)), D170&lt;&gt;"-", ISNUMBER(F170), F170&gt;0, COUNTIFS($B$3:B170, B170, $C$3:C170, C170, $F$3:F170, "&gt;0")=1), 1, 0)</f>
        <v>1</v>
      </c>
      <c r="I170" s="17">
        <f t="shared" si="14"/>
        <v>0</v>
      </c>
      <c r="J170" s="17">
        <f t="shared" si="15"/>
        <v>1</v>
      </c>
      <c r="K170" s="7"/>
      <c r="L170" s="7"/>
      <c r="M170" s="17"/>
      <c r="N170" s="17"/>
      <c r="O170" s="120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6" customHeight="1">
      <c r="A171" s="17" t="s">
        <v>46</v>
      </c>
      <c r="B171" s="7" t="s">
        <v>113</v>
      </c>
      <c r="C171" s="138">
        <v>46251</v>
      </c>
      <c r="D171" s="41" t="s">
        <v>193</v>
      </c>
      <c r="E171" s="35" t="s">
        <v>537</v>
      </c>
      <c r="F171" s="110">
        <f t="shared" si="12"/>
        <v>8.5500000000000007</v>
      </c>
      <c r="G171" s="111">
        <f t="shared" si="13"/>
        <v>0</v>
      </c>
      <c r="H171" s="113">
        <f>IF(AND(NOT(ISBLANK(C171)), D171&lt;&gt;"-", ISNUMBER(F171), F171&gt;0, COUNTIFS($B$3:B171, B171, $C$3:C171, C171, $F$3:F171, "&gt;0")=1), 1, 0)</f>
        <v>1</v>
      </c>
      <c r="I171" s="17">
        <f t="shared" si="14"/>
        <v>0</v>
      </c>
      <c r="J171" s="17">
        <f t="shared" si="15"/>
        <v>1</v>
      </c>
      <c r="K171" s="7"/>
      <c r="L171" s="7"/>
      <c r="M171" s="17"/>
      <c r="N171" s="17"/>
      <c r="O171" s="120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6" customHeight="1">
      <c r="A172" s="17" t="s">
        <v>46</v>
      </c>
      <c r="B172" s="7" t="s">
        <v>113</v>
      </c>
      <c r="C172" s="135">
        <v>46252</v>
      </c>
      <c r="D172" s="41" t="s">
        <v>191</v>
      </c>
      <c r="E172" s="35" t="s">
        <v>338</v>
      </c>
      <c r="F172" s="110">
        <f t="shared" si="12"/>
        <v>8.0333333333333332</v>
      </c>
      <c r="G172" s="111">
        <f t="shared" si="13"/>
        <v>0</v>
      </c>
      <c r="H172" s="113">
        <f>IF(AND(NOT(ISBLANK(C172)), D172&lt;&gt;"-", ISNUMBER(F172), F172&gt;0, COUNTIFS($B$3:B172, B172, $C$3:C172, C172, $F$3:F172, "&gt;0")=1), 1, 0)</f>
        <v>1</v>
      </c>
      <c r="I172" s="17">
        <f t="shared" si="14"/>
        <v>0</v>
      </c>
      <c r="J172" s="17">
        <f t="shared" si="15"/>
        <v>1</v>
      </c>
      <c r="K172" s="7"/>
      <c r="L172" s="7"/>
      <c r="M172" s="17"/>
      <c r="N172" s="17"/>
      <c r="O172" s="120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6" customHeight="1">
      <c r="A173" s="17" t="s">
        <v>46</v>
      </c>
      <c r="B173" s="7" t="s">
        <v>113</v>
      </c>
      <c r="C173" s="135">
        <v>46253</v>
      </c>
      <c r="D173" s="41" t="s">
        <v>193</v>
      </c>
      <c r="E173" s="35" t="s">
        <v>523</v>
      </c>
      <c r="F173" s="110">
        <f t="shared" si="12"/>
        <v>8.1666666666666661</v>
      </c>
      <c r="G173" s="111">
        <f t="shared" si="13"/>
        <v>0</v>
      </c>
      <c r="H173" s="113">
        <f>IF(AND(NOT(ISBLANK(C173)), D173&lt;&gt;"-", ISNUMBER(F173), F173&gt;0, COUNTIFS($B$3:B173, B173, $C$3:C173, C173, $F$3:F173, "&gt;0")=1), 1, 0)</f>
        <v>1</v>
      </c>
      <c r="I173" s="17">
        <f t="shared" si="14"/>
        <v>0</v>
      </c>
      <c r="J173" s="17">
        <f t="shared" si="15"/>
        <v>1</v>
      </c>
      <c r="K173" s="7"/>
      <c r="L173" s="7"/>
      <c r="M173" s="17"/>
      <c r="N173" s="17"/>
      <c r="O173" s="120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6" customHeight="1">
      <c r="A174" s="17" t="s">
        <v>46</v>
      </c>
      <c r="B174" s="7" t="s">
        <v>113</v>
      </c>
      <c r="C174" s="135">
        <v>46254</v>
      </c>
      <c r="D174" s="41" t="s">
        <v>191</v>
      </c>
      <c r="E174" s="35" t="s">
        <v>523</v>
      </c>
      <c r="F174" s="110">
        <f t="shared" si="12"/>
        <v>8.1666666666666661</v>
      </c>
      <c r="G174" s="111">
        <f t="shared" si="13"/>
        <v>0</v>
      </c>
      <c r="H174" s="113">
        <f>IF(AND(NOT(ISBLANK(C174)), D174&lt;&gt;"-", ISNUMBER(F174), F174&gt;0, COUNTIFS($B$3:B174, B174, $C$3:C174, C174, $F$3:F174, "&gt;0")=1), 1, 0)</f>
        <v>1</v>
      </c>
      <c r="I174" s="17">
        <f t="shared" si="14"/>
        <v>0</v>
      </c>
      <c r="J174" s="17">
        <f t="shared" si="15"/>
        <v>1</v>
      </c>
      <c r="K174" s="7"/>
      <c r="L174" s="7"/>
      <c r="M174" s="17"/>
      <c r="N174" s="17"/>
      <c r="O174" s="120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6" customHeight="1">
      <c r="A175" s="17" t="s">
        <v>46</v>
      </c>
      <c r="B175" s="7" t="s">
        <v>113</v>
      </c>
      <c r="C175" s="135">
        <v>46255</v>
      </c>
      <c r="D175" s="41" t="s">
        <v>191</v>
      </c>
      <c r="E175" s="35" t="s">
        <v>523</v>
      </c>
      <c r="F175" s="110">
        <f t="shared" si="12"/>
        <v>8.1666666666666661</v>
      </c>
      <c r="G175" s="111">
        <f t="shared" si="13"/>
        <v>0</v>
      </c>
      <c r="H175" s="113">
        <f>IF(AND(NOT(ISBLANK(C175)), D175&lt;&gt;"-", ISNUMBER(F175), F175&gt;0, COUNTIFS($B$3:B175, B175, $C$3:C175, C175, $F$3:F175, "&gt;0")=1), 1, 0)</f>
        <v>1</v>
      </c>
      <c r="I175" s="17">
        <f t="shared" si="14"/>
        <v>0</v>
      </c>
      <c r="J175" s="17">
        <f t="shared" si="15"/>
        <v>1</v>
      </c>
      <c r="K175" s="7"/>
      <c r="L175" s="7"/>
      <c r="M175" s="17"/>
      <c r="N175" s="17"/>
      <c r="O175" s="120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6" customHeight="1">
      <c r="A176" s="17" t="s">
        <v>46</v>
      </c>
      <c r="B176" s="7" t="s">
        <v>113</v>
      </c>
      <c r="C176" s="135">
        <v>46256</v>
      </c>
      <c r="D176" s="41" t="s">
        <v>193</v>
      </c>
      <c r="E176" s="35" t="s">
        <v>523</v>
      </c>
      <c r="F176" s="110">
        <f t="shared" si="12"/>
        <v>8.1666666666666661</v>
      </c>
      <c r="G176" s="111">
        <f t="shared" si="13"/>
        <v>0</v>
      </c>
      <c r="H176" s="113">
        <f>IF(AND(NOT(ISBLANK(C176)), D176&lt;&gt;"-", ISNUMBER(F176), F176&gt;0, COUNTIFS($B$3:B176, B176, $C$3:C176, C176, $F$3:F176, "&gt;0")=1), 1, 0)</f>
        <v>1</v>
      </c>
      <c r="I176" s="17">
        <f t="shared" si="14"/>
        <v>0</v>
      </c>
      <c r="J176" s="17">
        <f t="shared" si="15"/>
        <v>1</v>
      </c>
      <c r="K176" s="7"/>
      <c r="L176" s="7"/>
      <c r="M176" s="17"/>
      <c r="N176" s="17"/>
      <c r="O176" s="120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6" customHeight="1">
      <c r="A177" s="17" t="s">
        <v>46</v>
      </c>
      <c r="B177" s="7" t="s">
        <v>113</v>
      </c>
      <c r="C177" s="135">
        <v>46257</v>
      </c>
      <c r="D177" s="41" t="s">
        <v>191</v>
      </c>
      <c r="E177" s="35" t="s">
        <v>512</v>
      </c>
      <c r="F177" s="110">
        <f t="shared" si="12"/>
        <v>8.3333333333333339</v>
      </c>
      <c r="G177" s="111">
        <f t="shared" si="13"/>
        <v>0</v>
      </c>
      <c r="H177" s="113">
        <f>IF(AND(NOT(ISBLANK(C177)), D177&lt;&gt;"-", ISNUMBER(F177), F177&gt;0, COUNTIFS($B$3:B177, B177, $C$3:C177, C177, $F$3:F177, "&gt;0")=1), 1, 0)</f>
        <v>1</v>
      </c>
      <c r="I177" s="17">
        <f t="shared" si="14"/>
        <v>0</v>
      </c>
      <c r="J177" s="17">
        <f t="shared" si="15"/>
        <v>1</v>
      </c>
      <c r="K177" s="7"/>
      <c r="L177" s="7"/>
      <c r="M177" s="17"/>
      <c r="N177" s="17"/>
      <c r="O177" s="120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6" customHeight="1">
      <c r="A178" s="17" t="s">
        <v>46</v>
      </c>
      <c r="B178" s="7" t="s">
        <v>113</v>
      </c>
      <c r="C178" s="135">
        <v>46258</v>
      </c>
      <c r="D178" s="41" t="s">
        <v>191</v>
      </c>
      <c r="E178" s="35" t="s">
        <v>213</v>
      </c>
      <c r="F178" s="110">
        <f t="shared" si="12"/>
        <v>8.0833333333333339</v>
      </c>
      <c r="G178" s="111">
        <f t="shared" si="13"/>
        <v>0</v>
      </c>
      <c r="H178" s="113">
        <f>IF(AND(NOT(ISBLANK(C178)), D178&lt;&gt;"-", ISNUMBER(F178), F178&gt;0, COUNTIFS($B$3:B178, B178, $C$3:C178, C178, $F$3:F178, "&gt;0")=1), 1, 0)</f>
        <v>1</v>
      </c>
      <c r="I178" s="17">
        <f t="shared" si="14"/>
        <v>0</v>
      </c>
      <c r="J178" s="17">
        <f t="shared" si="15"/>
        <v>1</v>
      </c>
      <c r="K178" s="7"/>
      <c r="L178" s="7"/>
      <c r="M178" s="17"/>
      <c r="N178" s="17"/>
      <c r="O178" s="120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6" customHeight="1">
      <c r="A179" s="17" t="s">
        <v>46</v>
      </c>
      <c r="B179" s="7" t="s">
        <v>113</v>
      </c>
      <c r="C179" s="135">
        <v>46259</v>
      </c>
      <c r="D179" s="41" t="s">
        <v>193</v>
      </c>
      <c r="E179" s="35" t="s">
        <v>213</v>
      </c>
      <c r="F179" s="110">
        <f t="shared" si="12"/>
        <v>8.0833333333333339</v>
      </c>
      <c r="G179" s="111">
        <f t="shared" si="13"/>
        <v>0</v>
      </c>
      <c r="H179" s="113">
        <f>IF(AND(NOT(ISBLANK(C179)), D179&lt;&gt;"-", ISNUMBER(F179), F179&gt;0, COUNTIFS($B$3:B179, B179, $C$3:C179, C179, $F$3:F179, "&gt;0")=1), 1, 0)</f>
        <v>1</v>
      </c>
      <c r="I179" s="17">
        <f t="shared" si="14"/>
        <v>0</v>
      </c>
      <c r="J179" s="17">
        <f t="shared" si="15"/>
        <v>1</v>
      </c>
      <c r="K179" s="7"/>
      <c r="L179" s="7"/>
      <c r="M179" s="17"/>
      <c r="N179" s="17"/>
      <c r="O179" s="120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6" customHeight="1">
      <c r="A180" s="17" t="s">
        <v>46</v>
      </c>
      <c r="B180" s="7" t="s">
        <v>113</v>
      </c>
      <c r="C180" s="135">
        <v>46260</v>
      </c>
      <c r="D180" s="41" t="s">
        <v>191</v>
      </c>
      <c r="E180" s="35" t="s">
        <v>213</v>
      </c>
      <c r="F180" s="110">
        <f t="shared" si="12"/>
        <v>8.0833333333333339</v>
      </c>
      <c r="G180" s="111">
        <f t="shared" si="13"/>
        <v>0</v>
      </c>
      <c r="H180" s="113">
        <f>IF(AND(NOT(ISBLANK(C180)), D180&lt;&gt;"-", ISNUMBER(F180), F180&gt;0, COUNTIFS($B$3:B180, B180, $C$3:C180, C180, $F$3:F180, "&gt;0")=1), 1, 0)</f>
        <v>1</v>
      </c>
      <c r="I180" s="17">
        <f t="shared" si="14"/>
        <v>0</v>
      </c>
      <c r="J180" s="17">
        <f t="shared" si="15"/>
        <v>1</v>
      </c>
      <c r="K180" s="7"/>
      <c r="L180" s="7"/>
      <c r="M180" s="17"/>
      <c r="N180" s="17"/>
      <c r="O180" s="120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6" customHeight="1">
      <c r="A181" s="17" t="s">
        <v>46</v>
      </c>
      <c r="B181" s="7" t="s">
        <v>113</v>
      </c>
      <c r="C181" s="135">
        <v>46261</v>
      </c>
      <c r="D181" s="41" t="s">
        <v>191</v>
      </c>
      <c r="E181" s="35" t="s">
        <v>291</v>
      </c>
      <c r="F181" s="110">
        <f t="shared" si="12"/>
        <v>8.0500000000000007</v>
      </c>
      <c r="G181" s="111">
        <f t="shared" si="13"/>
        <v>0</v>
      </c>
      <c r="H181" s="113">
        <f>IF(AND(NOT(ISBLANK(C181)), D181&lt;&gt;"-", ISNUMBER(F181), F181&gt;0, COUNTIFS($B$3:B181, B181, $C$3:C181, C181, $F$3:F181, "&gt;0")=1), 1, 0)</f>
        <v>1</v>
      </c>
      <c r="I181" s="17">
        <f t="shared" si="14"/>
        <v>0</v>
      </c>
      <c r="J181" s="17">
        <f t="shared" si="15"/>
        <v>1</v>
      </c>
      <c r="K181" s="7"/>
      <c r="L181" s="7"/>
      <c r="M181" s="17"/>
      <c r="N181" s="17"/>
      <c r="O181" s="120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6" customHeight="1">
      <c r="A182" s="17" t="s">
        <v>46</v>
      </c>
      <c r="B182" s="7" t="s">
        <v>113</v>
      </c>
      <c r="C182" s="138">
        <v>46262</v>
      </c>
      <c r="D182" s="41" t="s">
        <v>193</v>
      </c>
      <c r="E182" s="35" t="s">
        <v>538</v>
      </c>
      <c r="F182" s="110">
        <f t="shared" si="12"/>
        <v>8.2666666666666675</v>
      </c>
      <c r="G182" s="111">
        <f t="shared" si="13"/>
        <v>0</v>
      </c>
      <c r="H182" s="113">
        <f>IF(AND(NOT(ISBLANK(C182)), D182&lt;&gt;"-", ISNUMBER(F182), F182&gt;0, COUNTIFS($B$3:B182, B182, $C$3:C182, C182, $F$3:F182, "&gt;0")=1), 1, 0)</f>
        <v>1</v>
      </c>
      <c r="I182" s="17">
        <f t="shared" si="14"/>
        <v>0</v>
      </c>
      <c r="J182" s="17">
        <f t="shared" si="15"/>
        <v>1</v>
      </c>
      <c r="K182" s="7"/>
      <c r="L182" s="7"/>
      <c r="M182" s="17"/>
      <c r="N182" s="17"/>
      <c r="O182" s="120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6" customHeight="1">
      <c r="A183" s="17" t="s">
        <v>46</v>
      </c>
      <c r="B183" s="7" t="s">
        <v>113</v>
      </c>
      <c r="C183" s="138">
        <v>46263</v>
      </c>
      <c r="D183" s="41" t="s">
        <v>191</v>
      </c>
      <c r="E183" s="35" t="s">
        <v>501</v>
      </c>
      <c r="F183" s="110">
        <f t="shared" si="12"/>
        <v>8.0166666666666675</v>
      </c>
      <c r="G183" s="111">
        <f t="shared" si="13"/>
        <v>0</v>
      </c>
      <c r="H183" s="113">
        <f>IF(AND(NOT(ISBLANK(C183)), D183&lt;&gt;"-", ISNUMBER(F183), F183&gt;0, COUNTIFS($B$3:B183, B183, $C$3:C183, C183, $F$3:F183, "&gt;0")=1), 1, 0)</f>
        <v>1</v>
      </c>
      <c r="I183" s="17">
        <f t="shared" si="14"/>
        <v>0</v>
      </c>
      <c r="J183" s="17">
        <f t="shared" si="15"/>
        <v>1</v>
      </c>
      <c r="K183" s="7"/>
      <c r="L183" s="7"/>
      <c r="M183" s="17"/>
      <c r="N183" s="17"/>
      <c r="O183" s="120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6" customHeight="1">
      <c r="A184" s="17" t="s">
        <v>46</v>
      </c>
      <c r="B184" s="7" t="s">
        <v>113</v>
      </c>
      <c r="C184" s="138">
        <v>46264</v>
      </c>
      <c r="D184" s="41" t="s">
        <v>191</v>
      </c>
      <c r="E184" s="35" t="s">
        <v>528</v>
      </c>
      <c r="F184" s="110">
        <f t="shared" si="12"/>
        <v>8.1833333333333336</v>
      </c>
      <c r="G184" s="111">
        <f t="shared" si="13"/>
        <v>0</v>
      </c>
      <c r="H184" s="113">
        <f>IF(AND(NOT(ISBLANK(C184)), D184&lt;&gt;"-", ISNUMBER(F184), F184&gt;0, COUNTIFS($B$3:B184, B184, $C$3:C184, C184, $F$3:F184, "&gt;0")=1), 1, 0)</f>
        <v>1</v>
      </c>
      <c r="I184" s="17">
        <f t="shared" si="14"/>
        <v>0</v>
      </c>
      <c r="J184" s="17">
        <f t="shared" si="15"/>
        <v>1</v>
      </c>
      <c r="K184" s="7"/>
      <c r="L184" s="7"/>
      <c r="M184" s="17"/>
      <c r="N184" s="17"/>
      <c r="O184" s="120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6" customHeight="1">
      <c r="A185" s="17" t="s">
        <v>46</v>
      </c>
      <c r="B185" s="7" t="s">
        <v>113</v>
      </c>
      <c r="C185" s="138">
        <v>46265</v>
      </c>
      <c r="D185" s="41" t="s">
        <v>193</v>
      </c>
      <c r="E185" s="35" t="s">
        <v>246</v>
      </c>
      <c r="F185" s="110">
        <f t="shared" si="12"/>
        <v>8.0666666666666664</v>
      </c>
      <c r="G185" s="111">
        <f t="shared" si="13"/>
        <v>0</v>
      </c>
      <c r="H185" s="113">
        <f>IF(AND(NOT(ISBLANK(C185)), D185&lt;&gt;"-", ISNUMBER(F185), F185&gt;0, COUNTIFS($B$3:B185, B185, $C$3:C185, C185, $F$3:F185, "&gt;0")=1), 1, 0)</f>
        <v>1</v>
      </c>
      <c r="I185" s="17">
        <f t="shared" si="14"/>
        <v>0</v>
      </c>
      <c r="J185" s="17">
        <f t="shared" si="15"/>
        <v>1</v>
      </c>
      <c r="K185" s="7"/>
      <c r="L185" s="7"/>
      <c r="M185" s="17"/>
      <c r="N185" s="17"/>
      <c r="O185" s="120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6" customHeight="1">
      <c r="A186" s="17" t="s">
        <v>53</v>
      </c>
      <c r="B186" s="7" t="s">
        <v>152</v>
      </c>
      <c r="C186" s="138"/>
      <c r="D186" s="41" t="s">
        <v>184</v>
      </c>
      <c r="E186" s="35" t="s">
        <v>185</v>
      </c>
      <c r="F186" s="110">
        <f t="shared" si="12"/>
        <v>8</v>
      </c>
      <c r="G186" s="111">
        <f t="shared" si="13"/>
        <v>0</v>
      </c>
      <c r="H186" s="113">
        <f>IF(AND(NOT(ISBLANK(C186)), D186&lt;&gt;"-", ISNUMBER(F186), F186&gt;0, COUNTIFS($B$3:B186, B186, $C$3:C186, C186, $F$3:F186, "&gt;0")=1), 1, 0)</f>
        <v>0</v>
      </c>
      <c r="I186" s="17">
        <f t="shared" si="14"/>
        <v>0</v>
      </c>
      <c r="J186" s="17">
        <f t="shared" si="15"/>
        <v>0</v>
      </c>
      <c r="K186" s="7"/>
      <c r="L186" s="7"/>
      <c r="M186" s="17"/>
      <c r="N186" s="17"/>
      <c r="O186" s="120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6" customHeight="1">
      <c r="A187" s="17" t="s">
        <v>53</v>
      </c>
      <c r="B187" s="7" t="s">
        <v>152</v>
      </c>
      <c r="C187" s="138">
        <v>46235</v>
      </c>
      <c r="D187" s="41" t="s">
        <v>210</v>
      </c>
      <c r="E187" s="35" t="s">
        <v>501</v>
      </c>
      <c r="F187" s="110">
        <f t="shared" si="12"/>
        <v>8.0166666666666675</v>
      </c>
      <c r="G187" s="111">
        <f t="shared" si="13"/>
        <v>0</v>
      </c>
      <c r="H187" s="113">
        <f>IF(AND(NOT(ISBLANK(C187)), D187&lt;&gt;"-", ISNUMBER(F187), F187&gt;0, COUNTIFS($B$3:B187, B187, $C$3:C187, C187, $F$3:F187, "&gt;0")=1), 1, 0)</f>
        <v>1</v>
      </c>
      <c r="I187" s="17">
        <f t="shared" si="14"/>
        <v>0</v>
      </c>
      <c r="J187" s="17">
        <f t="shared" si="15"/>
        <v>1</v>
      </c>
      <c r="K187" s="7"/>
      <c r="L187" s="7"/>
      <c r="M187" s="17"/>
      <c r="N187" s="17"/>
      <c r="O187" s="120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6" customHeight="1">
      <c r="A188" s="17" t="s">
        <v>53</v>
      </c>
      <c r="B188" s="7" t="s">
        <v>152</v>
      </c>
      <c r="C188" s="138">
        <v>46236</v>
      </c>
      <c r="D188" s="41" t="s">
        <v>210</v>
      </c>
      <c r="E188" s="35" t="s">
        <v>539</v>
      </c>
      <c r="F188" s="110">
        <f t="shared" si="12"/>
        <v>8.3166666666666664</v>
      </c>
      <c r="G188" s="111">
        <f t="shared" si="13"/>
        <v>0</v>
      </c>
      <c r="H188" s="113">
        <f>IF(AND(NOT(ISBLANK(C188)), D188&lt;&gt;"-", ISNUMBER(F188), F188&gt;0, COUNTIFS($B$3:B188, B188, $C$3:C188, C188, $F$3:F188, "&gt;0")=1), 1, 0)</f>
        <v>1</v>
      </c>
      <c r="I188" s="17">
        <f t="shared" si="14"/>
        <v>0</v>
      </c>
      <c r="J188" s="17">
        <f t="shared" si="15"/>
        <v>1</v>
      </c>
      <c r="K188" s="7"/>
      <c r="L188" s="7"/>
      <c r="M188" s="17"/>
      <c r="N188" s="17"/>
      <c r="O188" s="120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6" customHeight="1">
      <c r="A189" s="17" t="s">
        <v>53</v>
      </c>
      <c r="B189" s="7" t="s">
        <v>152</v>
      </c>
      <c r="C189" s="138">
        <v>46237</v>
      </c>
      <c r="D189" s="41" t="s">
        <v>210</v>
      </c>
      <c r="E189" s="35" t="s">
        <v>185</v>
      </c>
      <c r="F189" s="110">
        <f t="shared" si="12"/>
        <v>8</v>
      </c>
      <c r="G189" s="111">
        <f t="shared" si="13"/>
        <v>0</v>
      </c>
      <c r="H189" s="113">
        <f>IF(AND(NOT(ISBLANK(C189)), D189&lt;&gt;"-", ISNUMBER(F189), F189&gt;0, COUNTIFS($B$3:B189, B189, $C$3:C189, C189, $F$3:F189, "&gt;0")=1), 1, 0)</f>
        <v>1</v>
      </c>
      <c r="I189" s="17">
        <f t="shared" si="14"/>
        <v>0</v>
      </c>
      <c r="J189" s="17">
        <f t="shared" si="15"/>
        <v>1</v>
      </c>
      <c r="K189" s="7"/>
      <c r="L189" s="7"/>
      <c r="M189" s="17"/>
      <c r="N189" s="17"/>
      <c r="O189" s="120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6" customHeight="1">
      <c r="A190" s="17" t="s">
        <v>53</v>
      </c>
      <c r="B190" s="7" t="s">
        <v>152</v>
      </c>
      <c r="C190" s="138">
        <v>46238</v>
      </c>
      <c r="D190" s="41" t="s">
        <v>215</v>
      </c>
      <c r="E190" s="35" t="s">
        <v>501</v>
      </c>
      <c r="F190" s="110">
        <f t="shared" si="12"/>
        <v>8.0166666666666675</v>
      </c>
      <c r="G190" s="111">
        <f t="shared" si="13"/>
        <v>0</v>
      </c>
      <c r="H190" s="113">
        <f>IF(AND(NOT(ISBLANK(C190)), D190&lt;&gt;"-", ISNUMBER(F190), F190&gt;0, COUNTIFS($B$3:B190, B190, $C$3:C190, C190, $F$3:F190, "&gt;0")=1), 1, 0)</f>
        <v>1</v>
      </c>
      <c r="I190" s="17">
        <f t="shared" si="14"/>
        <v>0</v>
      </c>
      <c r="J190" s="17">
        <f t="shared" si="15"/>
        <v>1</v>
      </c>
      <c r="K190" s="7"/>
      <c r="L190" s="7"/>
      <c r="M190" s="17"/>
      <c r="N190" s="17"/>
      <c r="O190" s="120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6" customHeight="1">
      <c r="A191" s="17" t="s">
        <v>53</v>
      </c>
      <c r="B191" s="7" t="s">
        <v>152</v>
      </c>
      <c r="C191" s="138">
        <v>46239</v>
      </c>
      <c r="D191" s="41" t="s">
        <v>210</v>
      </c>
      <c r="E191" s="35" t="s">
        <v>518</v>
      </c>
      <c r="F191" s="110">
        <f t="shared" si="12"/>
        <v>8.2166666666666668</v>
      </c>
      <c r="G191" s="111">
        <f t="shared" si="13"/>
        <v>0</v>
      </c>
      <c r="H191" s="113">
        <f>IF(AND(NOT(ISBLANK(C191)), D191&lt;&gt;"-", ISNUMBER(F191), F191&gt;0, COUNTIFS($B$3:B191, B191, $C$3:C191, C191, $F$3:F191, "&gt;0")=1), 1, 0)</f>
        <v>1</v>
      </c>
      <c r="I191" s="17">
        <f t="shared" si="14"/>
        <v>0</v>
      </c>
      <c r="J191" s="17">
        <f t="shared" si="15"/>
        <v>1</v>
      </c>
      <c r="K191" s="7"/>
      <c r="L191" s="7"/>
      <c r="M191" s="17"/>
      <c r="N191" s="17"/>
      <c r="O191" s="120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6" customHeight="1">
      <c r="A192" s="17" t="s">
        <v>53</v>
      </c>
      <c r="B192" s="7" t="s">
        <v>152</v>
      </c>
      <c r="C192" s="138">
        <v>46240</v>
      </c>
      <c r="D192" s="41" t="s">
        <v>210</v>
      </c>
      <c r="E192" s="35" t="s">
        <v>338</v>
      </c>
      <c r="F192" s="110">
        <f t="shared" si="12"/>
        <v>8.0333333333333332</v>
      </c>
      <c r="G192" s="111">
        <f t="shared" si="13"/>
        <v>0</v>
      </c>
      <c r="H192" s="113">
        <f>IF(AND(NOT(ISBLANK(C192)), D192&lt;&gt;"-", ISNUMBER(F192), F192&gt;0, COUNTIFS($B$3:B192, B192, $C$3:C192, C192, $F$3:F192, "&gt;0")=1), 1, 0)</f>
        <v>1</v>
      </c>
      <c r="I192" s="17">
        <f t="shared" si="14"/>
        <v>0</v>
      </c>
      <c r="J192" s="17">
        <f t="shared" si="15"/>
        <v>1</v>
      </c>
      <c r="K192" s="7"/>
      <c r="L192" s="7"/>
      <c r="M192" s="17"/>
      <c r="N192" s="17"/>
      <c r="O192" s="120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6" customHeight="1">
      <c r="A193" s="17" t="s">
        <v>53</v>
      </c>
      <c r="B193" s="7" t="s">
        <v>152</v>
      </c>
      <c r="C193" s="138">
        <v>46240</v>
      </c>
      <c r="D193" s="41" t="s">
        <v>217</v>
      </c>
      <c r="E193" s="35" t="s">
        <v>236</v>
      </c>
      <c r="F193" s="110">
        <f t="shared" si="12"/>
        <v>0.5</v>
      </c>
      <c r="G193" s="111">
        <f t="shared" si="13"/>
        <v>1</v>
      </c>
      <c r="H193" s="113">
        <f>IF(AND(NOT(ISBLANK(C193)), D193&lt;&gt;"-", ISNUMBER(F193), F193&gt;0, COUNTIFS($B$3:B193, B193, $C$3:C193, C193, $F$3:F193, "&gt;0")=1), 1, 0)</f>
        <v>0</v>
      </c>
      <c r="I193" s="17">
        <f t="shared" si="14"/>
        <v>0</v>
      </c>
      <c r="J193" s="17">
        <f t="shared" si="15"/>
        <v>0</v>
      </c>
      <c r="K193" s="7"/>
      <c r="L193" s="7"/>
      <c r="M193" s="17"/>
      <c r="N193" s="17"/>
      <c r="O193" s="120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6" customHeight="1">
      <c r="A194" s="17" t="s">
        <v>53</v>
      </c>
      <c r="B194" s="7" t="s">
        <v>152</v>
      </c>
      <c r="C194" s="138">
        <v>46241</v>
      </c>
      <c r="D194" s="41" t="s">
        <v>215</v>
      </c>
      <c r="E194" s="35" t="s">
        <v>498</v>
      </c>
      <c r="F194" s="110">
        <f t="shared" ref="F194:F257" si="16">IF(ISNUMBER(SEARCH("h",E194)), LEFT(E194,SEARCH("h",E194)-1) + MID(E194,SEARCH("h",E194)+1,SEARCH("p",E194)-SEARCH("h",E194)-1)/60, E194)</f>
        <v>8.1166666666666671</v>
      </c>
      <c r="G194" s="111">
        <f t="shared" ref="G194:G257" si="17">IF(AND(ISNUMBER(F194), F194&lt;4), 1, 0)</f>
        <v>0</v>
      </c>
      <c r="H194" s="113">
        <f>IF(AND(NOT(ISBLANK(C194)), D194&lt;&gt;"-", ISNUMBER(F194), F194&gt;0, COUNTIFS($B$3:B194, B194, $C$3:C194, C194, $F$3:F194, "&gt;0")=1), 1, 0)</f>
        <v>1</v>
      </c>
      <c r="I194" s="17">
        <f t="shared" si="14"/>
        <v>0</v>
      </c>
      <c r="J194" s="17">
        <f t="shared" si="15"/>
        <v>1</v>
      </c>
      <c r="K194" s="7"/>
      <c r="L194" s="7"/>
      <c r="M194" s="17"/>
      <c r="N194" s="17"/>
      <c r="O194" s="120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6" customHeight="1">
      <c r="A195" s="17" t="s">
        <v>53</v>
      </c>
      <c r="B195" s="7" t="s">
        <v>152</v>
      </c>
      <c r="C195" s="138">
        <v>46242</v>
      </c>
      <c r="D195" s="41" t="s">
        <v>215</v>
      </c>
      <c r="E195" s="35" t="s">
        <v>304</v>
      </c>
      <c r="F195" s="110">
        <f t="shared" si="16"/>
        <v>8.5</v>
      </c>
      <c r="G195" s="111">
        <f t="shared" si="17"/>
        <v>0</v>
      </c>
      <c r="H195" s="113">
        <f>IF(AND(NOT(ISBLANK(C195)), D195&lt;&gt;"-", ISNUMBER(F195), F195&gt;0, COUNTIFS($B$3:B195, B195, $C$3:C195, C195, $F$3:F195, "&gt;0")=1), 1, 0)</f>
        <v>1</v>
      </c>
      <c r="I195" s="17">
        <f t="shared" ref="I195:I258" si="18">IF(AND(NOT(ISBLANK(C195)), D195&lt;&gt;"-", ISNUMBER(F195), F195&gt;=4, ISNUMBER(SEARCH("qua đêm", D195))), 1, 0)</f>
        <v>0</v>
      </c>
      <c r="J195" s="17">
        <f t="shared" ref="J195:J258" si="19">IF(AND(NOT(ISBLANK(C195)), D195&lt;&gt;"-", ISNUMBER(F195), F195&gt;=4, NOT(ISNUMBER(SEARCH("qua đêm", D195)))), 1, 0)</f>
        <v>1</v>
      </c>
      <c r="K195" s="7"/>
      <c r="L195" s="7"/>
      <c r="M195" s="17"/>
      <c r="N195" s="17"/>
      <c r="O195" s="120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6" customHeight="1">
      <c r="A196" s="17" t="s">
        <v>53</v>
      </c>
      <c r="B196" s="7" t="s">
        <v>152</v>
      </c>
      <c r="C196" s="138">
        <v>46243</v>
      </c>
      <c r="D196" s="41" t="s">
        <v>215</v>
      </c>
      <c r="E196" s="35" t="s">
        <v>540</v>
      </c>
      <c r="F196" s="110">
        <f t="shared" si="16"/>
        <v>9.2666666666666675</v>
      </c>
      <c r="G196" s="111">
        <f t="shared" si="17"/>
        <v>0</v>
      </c>
      <c r="H196" s="113">
        <f>IF(AND(NOT(ISBLANK(C196)), D196&lt;&gt;"-", ISNUMBER(F196), F196&gt;0, COUNTIFS($B$3:B196, B196, $C$3:C196, C196, $F$3:F196, "&gt;0")=1), 1, 0)</f>
        <v>1</v>
      </c>
      <c r="I196" s="17">
        <f t="shared" si="18"/>
        <v>0</v>
      </c>
      <c r="J196" s="17">
        <f t="shared" si="19"/>
        <v>1</v>
      </c>
      <c r="K196" s="7"/>
      <c r="L196" s="7"/>
      <c r="M196" s="17"/>
      <c r="N196" s="17"/>
      <c r="O196" s="120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6" customHeight="1">
      <c r="A197" s="17" t="s">
        <v>53</v>
      </c>
      <c r="B197" s="7" t="s">
        <v>152</v>
      </c>
      <c r="C197" s="138">
        <v>46244</v>
      </c>
      <c r="D197" s="41" t="s">
        <v>217</v>
      </c>
      <c r="E197" s="35" t="s">
        <v>538</v>
      </c>
      <c r="F197" s="110">
        <f t="shared" si="16"/>
        <v>8.2666666666666675</v>
      </c>
      <c r="G197" s="111">
        <f t="shared" si="17"/>
        <v>0</v>
      </c>
      <c r="H197" s="113">
        <f>IF(AND(NOT(ISBLANK(C197)), D197&lt;&gt;"-", ISNUMBER(F197), F197&gt;0, COUNTIFS($B$3:B197, B197, $C$3:C197, C197, $F$3:F197, "&gt;0")=1), 1, 0)</f>
        <v>1</v>
      </c>
      <c r="I197" s="17">
        <f t="shared" si="18"/>
        <v>1</v>
      </c>
      <c r="J197" s="17">
        <f t="shared" si="19"/>
        <v>0</v>
      </c>
      <c r="K197" s="7"/>
      <c r="L197" s="7"/>
      <c r="M197" s="17"/>
      <c r="N197" s="17"/>
      <c r="O197" s="120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6" customHeight="1">
      <c r="A198" s="17" t="s">
        <v>53</v>
      </c>
      <c r="B198" s="7" t="s">
        <v>152</v>
      </c>
      <c r="C198" s="138">
        <v>46245</v>
      </c>
      <c r="D198" s="41" t="s">
        <v>210</v>
      </c>
      <c r="E198" s="35" t="s">
        <v>291</v>
      </c>
      <c r="F198" s="110">
        <f t="shared" si="16"/>
        <v>8.0500000000000007</v>
      </c>
      <c r="G198" s="111">
        <f t="shared" si="17"/>
        <v>0</v>
      </c>
      <c r="H198" s="113">
        <f>IF(AND(NOT(ISBLANK(C198)), D198&lt;&gt;"-", ISNUMBER(F198), F198&gt;0, COUNTIFS($B$3:B198, B198, $C$3:C198, C198, $F$3:F198, "&gt;0")=1), 1, 0)</f>
        <v>1</v>
      </c>
      <c r="I198" s="17">
        <f t="shared" si="18"/>
        <v>0</v>
      </c>
      <c r="J198" s="17">
        <f t="shared" si="19"/>
        <v>1</v>
      </c>
      <c r="K198" s="7"/>
      <c r="L198" s="7"/>
      <c r="M198" s="17"/>
      <c r="N198" s="17"/>
      <c r="O198" s="120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6" customHeight="1">
      <c r="A199" s="17" t="s">
        <v>53</v>
      </c>
      <c r="B199" s="7" t="s">
        <v>152</v>
      </c>
      <c r="C199" s="138">
        <v>46246</v>
      </c>
      <c r="D199" s="41" t="s">
        <v>215</v>
      </c>
      <c r="E199" s="35" t="s">
        <v>541</v>
      </c>
      <c r="F199" s="110">
        <f t="shared" si="16"/>
        <v>7.6333333333333329</v>
      </c>
      <c r="G199" s="111">
        <f t="shared" si="17"/>
        <v>0</v>
      </c>
      <c r="H199" s="113">
        <f>IF(AND(NOT(ISBLANK(C199)), D199&lt;&gt;"-", ISNUMBER(F199), F199&gt;0, COUNTIFS($B$3:B199, B199, $C$3:C199, C199, $F$3:F199, "&gt;0")=1), 1, 0)</f>
        <v>1</v>
      </c>
      <c r="I199" s="17">
        <f t="shared" si="18"/>
        <v>0</v>
      </c>
      <c r="J199" s="17">
        <f t="shared" si="19"/>
        <v>1</v>
      </c>
      <c r="K199" s="7"/>
      <c r="L199" s="7"/>
      <c r="M199" s="17"/>
      <c r="N199" s="17"/>
      <c r="O199" s="120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6" customHeight="1">
      <c r="A200" s="17" t="s">
        <v>53</v>
      </c>
      <c r="B200" s="7" t="s">
        <v>152</v>
      </c>
      <c r="C200" s="138">
        <v>46247</v>
      </c>
      <c r="D200" s="41" t="s">
        <v>215</v>
      </c>
      <c r="E200" s="35" t="s">
        <v>542</v>
      </c>
      <c r="F200" s="110">
        <f t="shared" si="16"/>
        <v>8.4</v>
      </c>
      <c r="G200" s="111">
        <f t="shared" si="17"/>
        <v>0</v>
      </c>
      <c r="H200" s="113">
        <f>IF(AND(NOT(ISBLANK(C200)), D200&lt;&gt;"-", ISNUMBER(F200), F200&gt;0, COUNTIFS($B$3:B200, B200, $C$3:C200, C200, $F$3:F200, "&gt;0")=1), 1, 0)</f>
        <v>1</v>
      </c>
      <c r="I200" s="17">
        <f t="shared" si="18"/>
        <v>0</v>
      </c>
      <c r="J200" s="17">
        <f t="shared" si="19"/>
        <v>1</v>
      </c>
      <c r="K200" s="7"/>
      <c r="L200" s="7"/>
      <c r="M200" s="17"/>
      <c r="N200" s="17"/>
      <c r="O200" s="120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6" customHeight="1">
      <c r="A201" s="17" t="s">
        <v>53</v>
      </c>
      <c r="B201" s="7" t="s">
        <v>152</v>
      </c>
      <c r="C201" s="138">
        <v>46248</v>
      </c>
      <c r="D201" s="41" t="s">
        <v>215</v>
      </c>
      <c r="E201" s="35" t="s">
        <v>524</v>
      </c>
      <c r="F201" s="110">
        <f t="shared" si="16"/>
        <v>8.15</v>
      </c>
      <c r="G201" s="111">
        <f t="shared" si="17"/>
        <v>0</v>
      </c>
      <c r="H201" s="113">
        <f>IF(AND(NOT(ISBLANK(C201)), D201&lt;&gt;"-", ISNUMBER(F201), F201&gt;0, COUNTIFS($B$3:B201, B201, $C$3:C201, C201, $F$3:F201, "&gt;0")=1), 1, 0)</f>
        <v>1</v>
      </c>
      <c r="I201" s="17">
        <f t="shared" si="18"/>
        <v>0</v>
      </c>
      <c r="J201" s="17">
        <f t="shared" si="19"/>
        <v>1</v>
      </c>
      <c r="K201" s="7"/>
      <c r="L201" s="7"/>
      <c r="M201" s="17"/>
      <c r="N201" s="17"/>
      <c r="O201" s="12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6" customHeight="1">
      <c r="A202" s="17" t="s">
        <v>53</v>
      </c>
      <c r="B202" s="7" t="s">
        <v>152</v>
      </c>
      <c r="C202" s="138">
        <v>46251</v>
      </c>
      <c r="D202" s="41" t="s">
        <v>219</v>
      </c>
      <c r="E202" s="35" t="s">
        <v>220</v>
      </c>
      <c r="F202" s="110">
        <f t="shared" si="16"/>
        <v>6.1</v>
      </c>
      <c r="G202" s="111">
        <f t="shared" si="17"/>
        <v>0</v>
      </c>
      <c r="H202" s="113">
        <f>IF(AND(NOT(ISBLANK(C202)), D202&lt;&gt;"-", ISNUMBER(F202), F202&gt;0, COUNTIFS($B$3:B202, B202, $C$3:C202, C202, $F$3:F202, "&gt;0")=1), 1, 0)</f>
        <v>1</v>
      </c>
      <c r="I202" s="17">
        <f t="shared" si="18"/>
        <v>0</v>
      </c>
      <c r="J202" s="17">
        <f t="shared" si="19"/>
        <v>1</v>
      </c>
      <c r="K202" s="7"/>
      <c r="L202" s="7"/>
      <c r="M202" s="17"/>
      <c r="N202" s="17"/>
      <c r="O202" s="120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6" customHeight="1">
      <c r="A203" s="17" t="s">
        <v>53</v>
      </c>
      <c r="B203" s="7" t="s">
        <v>152</v>
      </c>
      <c r="C203" s="138">
        <v>46252</v>
      </c>
      <c r="D203" s="41" t="s">
        <v>210</v>
      </c>
      <c r="E203" s="35" t="s">
        <v>338</v>
      </c>
      <c r="F203" s="110">
        <f t="shared" si="16"/>
        <v>8.0333333333333332</v>
      </c>
      <c r="G203" s="111">
        <f t="shared" si="17"/>
        <v>0</v>
      </c>
      <c r="H203" s="113">
        <f>IF(AND(NOT(ISBLANK(C203)), D203&lt;&gt;"-", ISNUMBER(F203), F203&gt;0, COUNTIFS($B$3:B203, B203, $C$3:C203, C203, $F$3:F203, "&gt;0")=1), 1, 0)</f>
        <v>1</v>
      </c>
      <c r="I203" s="17">
        <f t="shared" si="18"/>
        <v>0</v>
      </c>
      <c r="J203" s="17">
        <f t="shared" si="19"/>
        <v>1</v>
      </c>
      <c r="K203" s="7"/>
      <c r="L203" s="7"/>
      <c r="M203" s="17"/>
      <c r="N203" s="17"/>
      <c r="O203" s="120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6" customHeight="1">
      <c r="A204" s="17" t="s">
        <v>53</v>
      </c>
      <c r="B204" s="7" t="s">
        <v>152</v>
      </c>
      <c r="C204" s="138">
        <v>46253</v>
      </c>
      <c r="D204" s="41" t="s">
        <v>210</v>
      </c>
      <c r="E204" s="35" t="s">
        <v>201</v>
      </c>
      <c r="F204" s="110">
        <f t="shared" si="16"/>
        <v>8.1</v>
      </c>
      <c r="G204" s="111">
        <f t="shared" si="17"/>
        <v>0</v>
      </c>
      <c r="H204" s="113">
        <f>IF(AND(NOT(ISBLANK(C204)), D204&lt;&gt;"-", ISNUMBER(F204), F204&gt;0, COUNTIFS($B$3:B204, B204, $C$3:C204, C204, $F$3:F204, "&gt;0")=1), 1, 0)</f>
        <v>1</v>
      </c>
      <c r="I204" s="17">
        <f t="shared" si="18"/>
        <v>0</v>
      </c>
      <c r="J204" s="17">
        <f t="shared" si="19"/>
        <v>1</v>
      </c>
      <c r="K204" s="7"/>
      <c r="L204" s="7"/>
      <c r="M204" s="17"/>
      <c r="N204" s="17"/>
      <c r="O204" s="120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6" customHeight="1">
      <c r="A205" s="17" t="s">
        <v>53</v>
      </c>
      <c r="B205" s="7" t="s">
        <v>152</v>
      </c>
      <c r="C205" s="135">
        <v>46254</v>
      </c>
      <c r="D205" s="41" t="s">
        <v>210</v>
      </c>
      <c r="E205" s="35" t="s">
        <v>201</v>
      </c>
      <c r="F205" s="110">
        <f t="shared" si="16"/>
        <v>8.1</v>
      </c>
      <c r="G205" s="111">
        <f t="shared" si="17"/>
        <v>0</v>
      </c>
      <c r="H205" s="113">
        <f>IF(AND(NOT(ISBLANK(C205)), D205&lt;&gt;"-", ISNUMBER(F205), F205&gt;0, COUNTIFS($B$3:B205, B205, $C$3:C205, C205, $F$3:F205, "&gt;0")=1), 1, 0)</f>
        <v>1</v>
      </c>
      <c r="I205" s="17">
        <f t="shared" si="18"/>
        <v>0</v>
      </c>
      <c r="J205" s="17">
        <f t="shared" si="19"/>
        <v>1</v>
      </c>
      <c r="K205" s="7"/>
      <c r="L205" s="7"/>
      <c r="M205" s="17"/>
      <c r="N205" s="17"/>
      <c r="O205" s="120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6" customHeight="1">
      <c r="A206" s="17" t="s">
        <v>53</v>
      </c>
      <c r="B206" s="7" t="s">
        <v>152</v>
      </c>
      <c r="C206" s="135">
        <v>46255</v>
      </c>
      <c r="D206" s="41" t="s">
        <v>215</v>
      </c>
      <c r="E206" s="35" t="s">
        <v>521</v>
      </c>
      <c r="F206" s="110">
        <f t="shared" si="16"/>
        <v>8.4666666666666668</v>
      </c>
      <c r="G206" s="111">
        <f t="shared" si="17"/>
        <v>0</v>
      </c>
      <c r="H206" s="113">
        <f>IF(AND(NOT(ISBLANK(C206)), D206&lt;&gt;"-", ISNUMBER(F206), F206&gt;0, COUNTIFS($B$3:B206, B206, $C$3:C206, C206, $F$3:F206, "&gt;0")=1), 1, 0)</f>
        <v>1</v>
      </c>
      <c r="I206" s="17">
        <f t="shared" si="18"/>
        <v>0</v>
      </c>
      <c r="J206" s="17">
        <f t="shared" si="19"/>
        <v>1</v>
      </c>
      <c r="K206" s="7"/>
      <c r="L206" s="7"/>
      <c r="M206" s="17"/>
      <c r="N206" s="17"/>
      <c r="O206" s="120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6" customHeight="1">
      <c r="A207" s="17" t="s">
        <v>53</v>
      </c>
      <c r="B207" s="7" t="s">
        <v>152</v>
      </c>
      <c r="C207" s="135">
        <v>46256</v>
      </c>
      <c r="D207" s="41" t="s">
        <v>215</v>
      </c>
      <c r="E207" s="35" t="s">
        <v>201</v>
      </c>
      <c r="F207" s="110">
        <f t="shared" si="16"/>
        <v>8.1</v>
      </c>
      <c r="G207" s="111">
        <f t="shared" si="17"/>
        <v>0</v>
      </c>
      <c r="H207" s="113">
        <f>IF(AND(NOT(ISBLANK(C207)), D207&lt;&gt;"-", ISNUMBER(F207), F207&gt;0, COUNTIFS($B$3:B207, B207, $C$3:C207, C207, $F$3:F207, "&gt;0")=1), 1, 0)</f>
        <v>1</v>
      </c>
      <c r="I207" s="17">
        <f t="shared" si="18"/>
        <v>0</v>
      </c>
      <c r="J207" s="17">
        <f t="shared" si="19"/>
        <v>1</v>
      </c>
      <c r="K207" s="7"/>
      <c r="L207" s="7"/>
      <c r="M207" s="17"/>
      <c r="N207" s="17"/>
      <c r="O207" s="120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6" customHeight="1">
      <c r="A208" s="17" t="s">
        <v>53</v>
      </c>
      <c r="B208" s="7" t="s">
        <v>152</v>
      </c>
      <c r="C208" s="135">
        <v>46257</v>
      </c>
      <c r="D208" s="41" t="s">
        <v>215</v>
      </c>
      <c r="E208" s="35" t="s">
        <v>543</v>
      </c>
      <c r="F208" s="110">
        <f t="shared" si="16"/>
        <v>11.716666666666667</v>
      </c>
      <c r="G208" s="111">
        <f t="shared" si="17"/>
        <v>0</v>
      </c>
      <c r="H208" s="113">
        <f>IF(AND(NOT(ISBLANK(C208)), D208&lt;&gt;"-", ISNUMBER(F208), F208&gt;0, COUNTIFS($B$3:B208, B208, $C$3:C208, C208, $F$3:F208, "&gt;0")=1), 1, 0)</f>
        <v>1</v>
      </c>
      <c r="I208" s="17">
        <f t="shared" si="18"/>
        <v>0</v>
      </c>
      <c r="J208" s="17">
        <f t="shared" si="19"/>
        <v>1</v>
      </c>
      <c r="K208" s="7"/>
      <c r="L208" s="7"/>
      <c r="M208" s="17"/>
      <c r="N208" s="17"/>
      <c r="O208" s="120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6" customHeight="1">
      <c r="A209" s="17" t="s">
        <v>53</v>
      </c>
      <c r="B209" s="7" t="s">
        <v>152</v>
      </c>
      <c r="C209" s="135">
        <v>46258</v>
      </c>
      <c r="D209" s="41" t="s">
        <v>215</v>
      </c>
      <c r="E209" s="35" t="s">
        <v>535</v>
      </c>
      <c r="F209" s="110">
        <f t="shared" si="16"/>
        <v>8.1333333333333329</v>
      </c>
      <c r="G209" s="111">
        <f t="shared" si="17"/>
        <v>0</v>
      </c>
      <c r="H209" s="113">
        <f>IF(AND(NOT(ISBLANK(C209)), D209&lt;&gt;"-", ISNUMBER(F209), F209&gt;0, COUNTIFS($B$3:B209, B209, $C$3:C209, C209, $F$3:F209, "&gt;0")=1), 1, 0)</f>
        <v>1</v>
      </c>
      <c r="I209" s="17">
        <f t="shared" si="18"/>
        <v>0</v>
      </c>
      <c r="J209" s="17">
        <f t="shared" si="19"/>
        <v>1</v>
      </c>
      <c r="K209" s="7"/>
      <c r="L209" s="7"/>
      <c r="M209" s="17"/>
      <c r="N209" s="17"/>
      <c r="O209" s="12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6" customHeight="1">
      <c r="A210" s="17" t="s">
        <v>53</v>
      </c>
      <c r="B210" s="7" t="s">
        <v>152</v>
      </c>
      <c r="C210" s="135">
        <v>46259</v>
      </c>
      <c r="D210" s="41" t="s">
        <v>215</v>
      </c>
      <c r="E210" s="35" t="s">
        <v>513</v>
      </c>
      <c r="F210" s="110">
        <f t="shared" si="16"/>
        <v>8.2333333333333325</v>
      </c>
      <c r="G210" s="111">
        <f t="shared" si="17"/>
        <v>0</v>
      </c>
      <c r="H210" s="113">
        <f>IF(AND(NOT(ISBLANK(C210)), D210&lt;&gt;"-", ISNUMBER(F210), F210&gt;0, COUNTIFS($B$3:B210, B210, $C$3:C210, C210, $F$3:F210, "&gt;0")=1), 1, 0)</f>
        <v>1</v>
      </c>
      <c r="I210" s="17">
        <f t="shared" si="18"/>
        <v>0</v>
      </c>
      <c r="J210" s="17">
        <f t="shared" si="19"/>
        <v>1</v>
      </c>
      <c r="K210" s="7"/>
      <c r="L210" s="7"/>
      <c r="M210" s="17"/>
      <c r="N210" s="17"/>
      <c r="O210" s="120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6" customHeight="1">
      <c r="A211" s="17" t="s">
        <v>53</v>
      </c>
      <c r="B211" s="7" t="s">
        <v>152</v>
      </c>
      <c r="C211" s="135">
        <v>46260</v>
      </c>
      <c r="D211" s="41" t="s">
        <v>215</v>
      </c>
      <c r="E211" s="35" t="s">
        <v>544</v>
      </c>
      <c r="F211" s="110">
        <f t="shared" si="16"/>
        <v>9.4333333333333336</v>
      </c>
      <c r="G211" s="111">
        <f t="shared" si="17"/>
        <v>0</v>
      </c>
      <c r="H211" s="113">
        <f>IF(AND(NOT(ISBLANK(C211)), D211&lt;&gt;"-", ISNUMBER(F211), F211&gt;0, COUNTIFS($B$3:B211, B211, $C$3:C211, C211, $F$3:F211, "&gt;0")=1), 1, 0)</f>
        <v>1</v>
      </c>
      <c r="I211" s="17">
        <f t="shared" si="18"/>
        <v>0</v>
      </c>
      <c r="J211" s="17">
        <f t="shared" si="19"/>
        <v>1</v>
      </c>
      <c r="K211" s="7"/>
      <c r="L211" s="7"/>
      <c r="M211" s="17"/>
      <c r="N211" s="17"/>
      <c r="O211" s="120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6" customHeight="1">
      <c r="A212" s="17" t="s">
        <v>53</v>
      </c>
      <c r="B212" s="7" t="s">
        <v>152</v>
      </c>
      <c r="C212" s="135">
        <v>46261</v>
      </c>
      <c r="D212" s="41" t="s">
        <v>210</v>
      </c>
      <c r="E212" s="35" t="s">
        <v>528</v>
      </c>
      <c r="F212" s="110">
        <f t="shared" si="16"/>
        <v>8.1833333333333336</v>
      </c>
      <c r="G212" s="111">
        <f t="shared" si="17"/>
        <v>0</v>
      </c>
      <c r="H212" s="113">
        <f>IF(AND(NOT(ISBLANK(C212)), D212&lt;&gt;"-", ISNUMBER(F212), F212&gt;0, COUNTIFS($B$3:B212, B212, $C$3:C212, C212, $F$3:F212, "&gt;0")=1), 1, 0)</f>
        <v>1</v>
      </c>
      <c r="I212" s="17">
        <f t="shared" si="18"/>
        <v>0</v>
      </c>
      <c r="J212" s="17">
        <f t="shared" si="19"/>
        <v>1</v>
      </c>
      <c r="K212" s="7"/>
      <c r="L212" s="7"/>
      <c r="M212" s="17"/>
      <c r="N212" s="17"/>
      <c r="O212" s="120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6" customHeight="1">
      <c r="A213" s="17" t="s">
        <v>53</v>
      </c>
      <c r="B213" s="7" t="s">
        <v>152</v>
      </c>
      <c r="C213" s="135">
        <v>46262</v>
      </c>
      <c r="D213" s="41" t="s">
        <v>210</v>
      </c>
      <c r="E213" s="35" t="s">
        <v>524</v>
      </c>
      <c r="F213" s="110">
        <f t="shared" si="16"/>
        <v>8.15</v>
      </c>
      <c r="G213" s="111">
        <f t="shared" si="17"/>
        <v>0</v>
      </c>
      <c r="H213" s="113">
        <f>IF(AND(NOT(ISBLANK(C213)), D213&lt;&gt;"-", ISNUMBER(F213), F213&gt;0, COUNTIFS($B$3:B213, B213, $C$3:C213, C213, $F$3:F213, "&gt;0")=1), 1, 0)</f>
        <v>1</v>
      </c>
      <c r="I213" s="17">
        <f t="shared" si="18"/>
        <v>0</v>
      </c>
      <c r="J213" s="17">
        <f t="shared" si="19"/>
        <v>1</v>
      </c>
      <c r="K213" s="7"/>
      <c r="L213" s="7"/>
      <c r="M213" s="17"/>
      <c r="N213" s="17"/>
      <c r="O213" s="120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6" customHeight="1">
      <c r="A214" s="17" t="s">
        <v>53</v>
      </c>
      <c r="B214" s="7" t="s">
        <v>152</v>
      </c>
      <c r="C214" s="135">
        <v>46263</v>
      </c>
      <c r="D214" s="41" t="s">
        <v>210</v>
      </c>
      <c r="E214" s="35" t="s">
        <v>291</v>
      </c>
      <c r="F214" s="110">
        <f t="shared" si="16"/>
        <v>8.0500000000000007</v>
      </c>
      <c r="G214" s="111">
        <f t="shared" si="17"/>
        <v>0</v>
      </c>
      <c r="H214" s="113">
        <f>IF(AND(NOT(ISBLANK(C214)), D214&lt;&gt;"-", ISNUMBER(F214), F214&gt;0, COUNTIFS($B$3:B214, B214, $C$3:C214, C214, $F$3:F214, "&gt;0")=1), 1, 0)</f>
        <v>1</v>
      </c>
      <c r="I214" s="17">
        <f t="shared" si="18"/>
        <v>0</v>
      </c>
      <c r="J214" s="17">
        <f t="shared" si="19"/>
        <v>1</v>
      </c>
      <c r="K214" s="7"/>
      <c r="L214" s="7"/>
      <c r="M214" s="17"/>
      <c r="N214" s="17"/>
      <c r="O214" s="120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6" customHeight="1">
      <c r="A215" s="17" t="s">
        <v>53</v>
      </c>
      <c r="B215" s="7" t="s">
        <v>152</v>
      </c>
      <c r="C215" s="135">
        <v>46264</v>
      </c>
      <c r="D215" s="41" t="s">
        <v>210</v>
      </c>
      <c r="E215" s="35" t="s">
        <v>213</v>
      </c>
      <c r="F215" s="110">
        <f t="shared" si="16"/>
        <v>8.0833333333333339</v>
      </c>
      <c r="G215" s="111">
        <f t="shared" si="17"/>
        <v>0</v>
      </c>
      <c r="H215" s="113">
        <f>IF(AND(NOT(ISBLANK(C215)), D215&lt;&gt;"-", ISNUMBER(F215), F215&gt;0, COUNTIFS($B$3:B215, B215, $C$3:C215, C215, $F$3:F215, "&gt;0")=1), 1, 0)</f>
        <v>1</v>
      </c>
      <c r="I215" s="17">
        <f t="shared" si="18"/>
        <v>0</v>
      </c>
      <c r="J215" s="17">
        <f t="shared" si="19"/>
        <v>1</v>
      </c>
      <c r="K215" s="7"/>
      <c r="L215" s="7"/>
      <c r="M215" s="17"/>
      <c r="N215" s="17"/>
      <c r="O215" s="120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6" customHeight="1">
      <c r="A216" s="17" t="s">
        <v>53</v>
      </c>
      <c r="B216" s="7" t="s">
        <v>152</v>
      </c>
      <c r="C216" s="135">
        <v>46265</v>
      </c>
      <c r="D216" s="41" t="s">
        <v>217</v>
      </c>
      <c r="E216" s="35" t="s">
        <v>528</v>
      </c>
      <c r="F216" s="110">
        <f t="shared" si="16"/>
        <v>8.1833333333333336</v>
      </c>
      <c r="G216" s="111">
        <f t="shared" si="17"/>
        <v>0</v>
      </c>
      <c r="H216" s="113">
        <f>IF(AND(NOT(ISBLANK(C216)), D216&lt;&gt;"-", ISNUMBER(F216), F216&gt;0, COUNTIFS($B$3:B216, B216, $C$3:C216, C216, $F$3:F216, "&gt;0")=1), 1, 0)</f>
        <v>1</v>
      </c>
      <c r="I216" s="17">
        <f t="shared" si="18"/>
        <v>1</v>
      </c>
      <c r="J216" s="17">
        <f t="shared" si="19"/>
        <v>0</v>
      </c>
      <c r="K216" s="7"/>
      <c r="L216" s="7"/>
      <c r="M216" s="17"/>
      <c r="N216" s="17"/>
      <c r="O216" s="120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6" customHeight="1">
      <c r="A217" s="17" t="s">
        <v>53</v>
      </c>
      <c r="B217" s="7" t="s">
        <v>149</v>
      </c>
      <c r="C217" s="135"/>
      <c r="D217" s="41" t="s">
        <v>184</v>
      </c>
      <c r="E217" s="35" t="s">
        <v>185</v>
      </c>
      <c r="F217" s="110">
        <f t="shared" si="16"/>
        <v>8</v>
      </c>
      <c r="G217" s="111">
        <f t="shared" si="17"/>
        <v>0</v>
      </c>
      <c r="H217" s="113">
        <f>IF(AND(NOT(ISBLANK(C217)), D217&lt;&gt;"-", ISNUMBER(F217), F217&gt;0, COUNTIFS($B$3:B217, B217, $C$3:C217, C217, $F$3:F217, "&gt;0")=1), 1, 0)</f>
        <v>0</v>
      </c>
      <c r="I217" s="17">
        <f t="shared" si="18"/>
        <v>0</v>
      </c>
      <c r="J217" s="17">
        <f t="shared" si="19"/>
        <v>0</v>
      </c>
      <c r="K217" s="7"/>
      <c r="L217" s="7"/>
      <c r="M217" s="17"/>
      <c r="N217" s="17"/>
      <c r="O217" s="120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6" customHeight="1">
      <c r="A218" s="17" t="s">
        <v>53</v>
      </c>
      <c r="B218" s="7" t="s">
        <v>149</v>
      </c>
      <c r="C218" s="135">
        <v>46235</v>
      </c>
      <c r="D218" s="41" t="s">
        <v>217</v>
      </c>
      <c r="E218" s="35" t="s">
        <v>246</v>
      </c>
      <c r="F218" s="110">
        <f t="shared" si="16"/>
        <v>8.0666666666666664</v>
      </c>
      <c r="G218" s="111">
        <f t="shared" si="17"/>
        <v>0</v>
      </c>
      <c r="H218" s="113">
        <f>IF(AND(NOT(ISBLANK(C218)), D218&lt;&gt;"-", ISNUMBER(F218), F218&gt;0, COUNTIFS($B$3:B218, B218, $C$3:C218, C218, $F$3:F218, "&gt;0")=1), 1, 0)</f>
        <v>1</v>
      </c>
      <c r="I218" s="17">
        <f t="shared" si="18"/>
        <v>1</v>
      </c>
      <c r="J218" s="17">
        <f t="shared" si="19"/>
        <v>0</v>
      </c>
      <c r="K218" s="7"/>
      <c r="L218" s="7"/>
      <c r="M218" s="17"/>
      <c r="N218" s="17"/>
      <c r="O218" s="120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6" customHeight="1">
      <c r="A219" s="17" t="s">
        <v>53</v>
      </c>
      <c r="B219" s="7" t="s">
        <v>149</v>
      </c>
      <c r="C219" s="135">
        <v>46236</v>
      </c>
      <c r="D219" s="41" t="s">
        <v>217</v>
      </c>
      <c r="E219" s="35" t="s">
        <v>213</v>
      </c>
      <c r="F219" s="110">
        <f t="shared" si="16"/>
        <v>8.0833333333333339</v>
      </c>
      <c r="G219" s="111">
        <f t="shared" si="17"/>
        <v>0</v>
      </c>
      <c r="H219" s="113">
        <f>IF(AND(NOT(ISBLANK(C219)), D219&lt;&gt;"-", ISNUMBER(F219), F219&gt;0, COUNTIFS($B$3:B219, B219, $C$3:C219, C219, $F$3:F219, "&gt;0")=1), 1, 0)</f>
        <v>1</v>
      </c>
      <c r="I219" s="17">
        <f t="shared" si="18"/>
        <v>1</v>
      </c>
      <c r="J219" s="17">
        <f t="shared" si="19"/>
        <v>0</v>
      </c>
      <c r="K219" s="7"/>
      <c r="L219" s="7"/>
      <c r="M219" s="17"/>
      <c r="N219" s="17"/>
      <c r="O219" s="120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6" customHeight="1">
      <c r="A220" s="17" t="s">
        <v>53</v>
      </c>
      <c r="B220" s="7" t="s">
        <v>149</v>
      </c>
      <c r="C220" s="135">
        <v>46237</v>
      </c>
      <c r="D220" s="41" t="s">
        <v>217</v>
      </c>
      <c r="E220" s="35" t="s">
        <v>291</v>
      </c>
      <c r="F220" s="110">
        <f t="shared" si="16"/>
        <v>8.0500000000000007</v>
      </c>
      <c r="G220" s="111">
        <f t="shared" si="17"/>
        <v>0</v>
      </c>
      <c r="H220" s="113">
        <f>IF(AND(NOT(ISBLANK(C220)), D220&lt;&gt;"-", ISNUMBER(F220), F220&gt;0, COUNTIFS($B$3:B220, B220, $C$3:C220, C220, $F$3:F220, "&gt;0")=1), 1, 0)</f>
        <v>1</v>
      </c>
      <c r="I220" s="17">
        <f t="shared" si="18"/>
        <v>1</v>
      </c>
      <c r="J220" s="17">
        <f t="shared" si="19"/>
        <v>0</v>
      </c>
      <c r="K220" s="7"/>
      <c r="L220" s="7"/>
      <c r="M220" s="17"/>
      <c r="N220" s="17"/>
      <c r="O220" s="120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6" customHeight="1">
      <c r="A221" s="17" t="s">
        <v>53</v>
      </c>
      <c r="B221" s="7" t="s">
        <v>149</v>
      </c>
      <c r="C221" s="135">
        <v>46238</v>
      </c>
      <c r="D221" s="41" t="s">
        <v>217</v>
      </c>
      <c r="E221" s="35" t="s">
        <v>535</v>
      </c>
      <c r="F221" s="110">
        <f t="shared" si="16"/>
        <v>8.1333333333333329</v>
      </c>
      <c r="G221" s="111">
        <f t="shared" si="17"/>
        <v>0</v>
      </c>
      <c r="H221" s="113">
        <f>IF(AND(NOT(ISBLANK(C221)), D221&lt;&gt;"-", ISNUMBER(F221), F221&gt;0, COUNTIFS($B$3:B221, B221, $C$3:C221, C221, $F$3:F221, "&gt;0")=1), 1, 0)</f>
        <v>1</v>
      </c>
      <c r="I221" s="17">
        <f t="shared" si="18"/>
        <v>1</v>
      </c>
      <c r="J221" s="17">
        <f t="shared" si="19"/>
        <v>0</v>
      </c>
      <c r="K221" s="7"/>
      <c r="L221" s="7"/>
      <c r="M221" s="17"/>
      <c r="N221" s="17"/>
      <c r="O221" s="120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6" customHeight="1">
      <c r="A222" s="17" t="s">
        <v>53</v>
      </c>
      <c r="B222" s="7" t="s">
        <v>149</v>
      </c>
      <c r="C222" s="135">
        <v>46239</v>
      </c>
      <c r="D222" s="41" t="s">
        <v>217</v>
      </c>
      <c r="E222" s="35" t="s">
        <v>498</v>
      </c>
      <c r="F222" s="110">
        <f t="shared" si="16"/>
        <v>8.1166666666666671</v>
      </c>
      <c r="G222" s="111">
        <f t="shared" si="17"/>
        <v>0</v>
      </c>
      <c r="H222" s="113">
        <f>IF(AND(NOT(ISBLANK(C222)), D222&lt;&gt;"-", ISNUMBER(F222), F222&gt;0, COUNTIFS($B$3:B222, B222, $C$3:C222, C222, $F$3:F222, "&gt;0")=1), 1, 0)</f>
        <v>1</v>
      </c>
      <c r="I222" s="17">
        <f t="shared" si="18"/>
        <v>1</v>
      </c>
      <c r="J222" s="17">
        <f t="shared" si="19"/>
        <v>0</v>
      </c>
      <c r="K222" s="7"/>
      <c r="L222" s="7"/>
      <c r="M222" s="17"/>
      <c r="N222" s="17"/>
      <c r="O222" s="120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6" customHeight="1">
      <c r="A223" s="17" t="s">
        <v>53</v>
      </c>
      <c r="B223" s="7" t="s">
        <v>149</v>
      </c>
      <c r="C223" s="135">
        <v>46240</v>
      </c>
      <c r="D223" s="41" t="s">
        <v>217</v>
      </c>
      <c r="E223" s="35" t="s">
        <v>304</v>
      </c>
      <c r="F223" s="110">
        <f t="shared" si="16"/>
        <v>8.5</v>
      </c>
      <c r="G223" s="111">
        <f t="shared" si="17"/>
        <v>0</v>
      </c>
      <c r="H223" s="113">
        <f>IF(AND(NOT(ISBLANK(C223)), D223&lt;&gt;"-", ISNUMBER(F223), F223&gt;0, COUNTIFS($B$3:B223, B223, $C$3:C223, C223, $F$3:F223, "&gt;0")=1), 1, 0)</f>
        <v>1</v>
      </c>
      <c r="I223" s="17">
        <f t="shared" si="18"/>
        <v>1</v>
      </c>
      <c r="J223" s="17">
        <f t="shared" si="19"/>
        <v>0</v>
      </c>
      <c r="K223" s="7"/>
      <c r="L223" s="7"/>
      <c r="M223" s="17"/>
      <c r="N223" s="17"/>
      <c r="O223" s="120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6" customHeight="1">
      <c r="A224" s="17" t="s">
        <v>53</v>
      </c>
      <c r="B224" s="7" t="s">
        <v>149</v>
      </c>
      <c r="C224" s="135">
        <v>46241</v>
      </c>
      <c r="D224" s="41" t="s">
        <v>217</v>
      </c>
      <c r="E224" s="35" t="s">
        <v>246</v>
      </c>
      <c r="F224" s="110">
        <f t="shared" si="16"/>
        <v>8.0666666666666664</v>
      </c>
      <c r="G224" s="111">
        <f t="shared" si="17"/>
        <v>0</v>
      </c>
      <c r="H224" s="113">
        <f>IF(AND(NOT(ISBLANK(C224)), D224&lt;&gt;"-", ISNUMBER(F224), F224&gt;0, COUNTIFS($B$3:B224, B224, $C$3:C224, C224, $F$3:F224, "&gt;0")=1), 1, 0)</f>
        <v>1</v>
      </c>
      <c r="I224" s="17">
        <f t="shared" si="18"/>
        <v>1</v>
      </c>
      <c r="J224" s="17">
        <f t="shared" si="19"/>
        <v>0</v>
      </c>
      <c r="K224" s="7"/>
      <c r="L224" s="7"/>
      <c r="M224" s="17"/>
      <c r="N224" s="17"/>
      <c r="O224" s="120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6" customHeight="1">
      <c r="A225" s="17" t="s">
        <v>53</v>
      </c>
      <c r="B225" s="7" t="s">
        <v>149</v>
      </c>
      <c r="C225" s="135">
        <v>46242</v>
      </c>
      <c r="D225" s="41" t="s">
        <v>217</v>
      </c>
      <c r="E225" s="35" t="s">
        <v>535</v>
      </c>
      <c r="F225" s="110">
        <f t="shared" si="16"/>
        <v>8.1333333333333329</v>
      </c>
      <c r="G225" s="111">
        <f t="shared" si="17"/>
        <v>0</v>
      </c>
      <c r="H225" s="113">
        <f>IF(AND(NOT(ISBLANK(C225)), D225&lt;&gt;"-", ISNUMBER(F225), F225&gt;0, COUNTIFS($B$3:B225, B225, $C$3:C225, C225, $F$3:F225, "&gt;0")=1), 1, 0)</f>
        <v>1</v>
      </c>
      <c r="I225" s="17">
        <f t="shared" si="18"/>
        <v>1</v>
      </c>
      <c r="J225" s="17">
        <f t="shared" si="19"/>
        <v>0</v>
      </c>
      <c r="K225" s="7"/>
      <c r="L225" s="7"/>
      <c r="M225" s="17"/>
      <c r="N225" s="17"/>
      <c r="O225" s="120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6" customHeight="1">
      <c r="A226" s="17" t="s">
        <v>53</v>
      </c>
      <c r="B226" s="7" t="s">
        <v>149</v>
      </c>
      <c r="C226" s="135">
        <v>46243</v>
      </c>
      <c r="D226" s="41" t="s">
        <v>217</v>
      </c>
      <c r="E226" s="35" t="s">
        <v>542</v>
      </c>
      <c r="F226" s="110">
        <f t="shared" si="16"/>
        <v>8.4</v>
      </c>
      <c r="G226" s="111">
        <f t="shared" si="17"/>
        <v>0</v>
      </c>
      <c r="H226" s="113">
        <f>IF(AND(NOT(ISBLANK(C226)), D226&lt;&gt;"-", ISNUMBER(F226), F226&gt;0, COUNTIFS($B$3:B226, B226, $C$3:C226, C226, $F$3:F226, "&gt;0")=1), 1, 0)</f>
        <v>1</v>
      </c>
      <c r="I226" s="17">
        <f t="shared" si="18"/>
        <v>1</v>
      </c>
      <c r="J226" s="17">
        <f t="shared" si="19"/>
        <v>0</v>
      </c>
      <c r="K226" s="7"/>
      <c r="L226" s="7"/>
      <c r="M226" s="17"/>
      <c r="N226" s="17"/>
      <c r="O226" s="120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6" customHeight="1">
      <c r="A227" s="17" t="s">
        <v>53</v>
      </c>
      <c r="B227" s="7" t="s">
        <v>149</v>
      </c>
      <c r="C227" s="135">
        <v>46245</v>
      </c>
      <c r="D227" s="41" t="s">
        <v>217</v>
      </c>
      <c r="E227" s="35" t="s">
        <v>246</v>
      </c>
      <c r="F227" s="110">
        <f t="shared" si="16"/>
        <v>8.0666666666666664</v>
      </c>
      <c r="G227" s="111">
        <f t="shared" si="17"/>
        <v>0</v>
      </c>
      <c r="H227" s="113">
        <f>IF(AND(NOT(ISBLANK(C227)), D227&lt;&gt;"-", ISNUMBER(F227), F227&gt;0, COUNTIFS($B$3:B227, B227, $C$3:C227, C227, $F$3:F227, "&gt;0")=1), 1, 0)</f>
        <v>1</v>
      </c>
      <c r="I227" s="17">
        <f t="shared" si="18"/>
        <v>1</v>
      </c>
      <c r="J227" s="17">
        <f t="shared" si="19"/>
        <v>0</v>
      </c>
      <c r="K227" s="7"/>
      <c r="L227" s="7"/>
      <c r="M227" s="17"/>
      <c r="N227" s="17"/>
      <c r="O227" s="120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6" customHeight="1">
      <c r="A228" s="17" t="s">
        <v>53</v>
      </c>
      <c r="B228" s="7" t="s">
        <v>149</v>
      </c>
      <c r="C228" s="135">
        <v>46246</v>
      </c>
      <c r="D228" s="41" t="s">
        <v>215</v>
      </c>
      <c r="E228" s="35" t="s">
        <v>545</v>
      </c>
      <c r="F228" s="110">
        <f t="shared" si="16"/>
        <v>0.96666666666666667</v>
      </c>
      <c r="G228" s="111">
        <f t="shared" si="17"/>
        <v>1</v>
      </c>
      <c r="H228" s="113">
        <f>IF(AND(NOT(ISBLANK(C228)), D228&lt;&gt;"-", ISNUMBER(F228), F228&gt;0, COUNTIFS($B$3:B228, B228, $C$3:C228, C228, $F$3:F228, "&gt;0")=1), 1, 0)</f>
        <v>1</v>
      </c>
      <c r="I228" s="17">
        <f t="shared" si="18"/>
        <v>0</v>
      </c>
      <c r="J228" s="17">
        <f t="shared" si="19"/>
        <v>0</v>
      </c>
      <c r="K228" s="7"/>
      <c r="L228" s="7"/>
      <c r="M228" s="17"/>
      <c r="N228" s="17"/>
      <c r="O228" s="120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6" customHeight="1">
      <c r="A229" s="17" t="s">
        <v>53</v>
      </c>
      <c r="B229" s="7" t="s">
        <v>149</v>
      </c>
      <c r="C229" s="135">
        <v>46246</v>
      </c>
      <c r="D229" s="41" t="s">
        <v>217</v>
      </c>
      <c r="E229" s="35" t="s">
        <v>213</v>
      </c>
      <c r="F229" s="110">
        <f t="shared" si="16"/>
        <v>8.0833333333333339</v>
      </c>
      <c r="G229" s="111">
        <f t="shared" si="17"/>
        <v>0</v>
      </c>
      <c r="H229" s="113">
        <f>IF(AND(NOT(ISBLANK(C229)), D229&lt;&gt;"-", ISNUMBER(F229), F229&gt;0, COUNTIFS($B$3:B229, B229, $C$3:C229, C229, $F$3:F229, "&gt;0")=1), 1, 0)</f>
        <v>0</v>
      </c>
      <c r="I229" s="17">
        <f t="shared" si="18"/>
        <v>1</v>
      </c>
      <c r="J229" s="17">
        <f t="shared" si="19"/>
        <v>0</v>
      </c>
      <c r="K229" s="7"/>
      <c r="L229" s="7"/>
      <c r="M229" s="17"/>
      <c r="N229" s="17"/>
      <c r="O229" s="120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6" customHeight="1">
      <c r="A230" s="17" t="s">
        <v>53</v>
      </c>
      <c r="B230" s="7" t="s">
        <v>149</v>
      </c>
      <c r="C230" s="135">
        <v>46247</v>
      </c>
      <c r="D230" s="41" t="s">
        <v>217</v>
      </c>
      <c r="E230" s="35" t="s">
        <v>246</v>
      </c>
      <c r="F230" s="110">
        <f t="shared" si="16"/>
        <v>8.0666666666666664</v>
      </c>
      <c r="G230" s="111">
        <f t="shared" si="17"/>
        <v>0</v>
      </c>
      <c r="H230" s="113">
        <f>IF(AND(NOT(ISBLANK(C230)), D230&lt;&gt;"-", ISNUMBER(F230), F230&gt;0, COUNTIFS($B$3:B230, B230, $C$3:C230, C230, $F$3:F230, "&gt;0")=1), 1, 0)</f>
        <v>1</v>
      </c>
      <c r="I230" s="17">
        <f t="shared" si="18"/>
        <v>1</v>
      </c>
      <c r="J230" s="17">
        <f t="shared" si="19"/>
        <v>0</v>
      </c>
      <c r="K230" s="7"/>
      <c r="L230" s="7"/>
      <c r="M230" s="17"/>
      <c r="N230" s="17"/>
      <c r="O230" s="120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6" customHeight="1">
      <c r="A231" s="17" t="s">
        <v>53</v>
      </c>
      <c r="B231" s="7" t="s">
        <v>149</v>
      </c>
      <c r="C231" s="135">
        <v>46248</v>
      </c>
      <c r="D231" s="41" t="s">
        <v>217</v>
      </c>
      <c r="E231" s="35" t="s">
        <v>338</v>
      </c>
      <c r="F231" s="110">
        <f t="shared" si="16"/>
        <v>8.0333333333333332</v>
      </c>
      <c r="G231" s="111">
        <f t="shared" si="17"/>
        <v>0</v>
      </c>
      <c r="H231" s="113">
        <f>IF(AND(NOT(ISBLANK(C231)), D231&lt;&gt;"-", ISNUMBER(F231), F231&gt;0, COUNTIFS($B$3:B231, B231, $C$3:C231, C231, $F$3:F231, "&gt;0")=1), 1, 0)</f>
        <v>1</v>
      </c>
      <c r="I231" s="17">
        <f t="shared" si="18"/>
        <v>1</v>
      </c>
      <c r="J231" s="17">
        <f t="shared" si="19"/>
        <v>0</v>
      </c>
      <c r="K231" s="7"/>
      <c r="L231" s="7"/>
      <c r="M231" s="17"/>
      <c r="N231" s="17"/>
      <c r="O231" s="120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6" customHeight="1">
      <c r="A232" s="17" t="s">
        <v>53</v>
      </c>
      <c r="B232" s="7" t="s">
        <v>149</v>
      </c>
      <c r="C232" s="138">
        <v>46249</v>
      </c>
      <c r="D232" s="41" t="s">
        <v>217</v>
      </c>
      <c r="E232" s="35" t="s">
        <v>213</v>
      </c>
      <c r="F232" s="110">
        <f t="shared" si="16"/>
        <v>8.0833333333333339</v>
      </c>
      <c r="G232" s="111">
        <f t="shared" si="17"/>
        <v>0</v>
      </c>
      <c r="H232" s="113">
        <f>IF(AND(NOT(ISBLANK(C232)), D232&lt;&gt;"-", ISNUMBER(F232), F232&gt;0, COUNTIFS($B$3:B232, B232, $C$3:C232, C232, $F$3:F232, "&gt;0")=1), 1, 0)</f>
        <v>1</v>
      </c>
      <c r="I232" s="17">
        <f t="shared" si="18"/>
        <v>1</v>
      </c>
      <c r="J232" s="17">
        <f t="shared" si="19"/>
        <v>0</v>
      </c>
      <c r="K232" s="7"/>
      <c r="L232" s="7"/>
      <c r="M232" s="17"/>
      <c r="N232" s="17"/>
      <c r="O232" s="120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6" customHeight="1">
      <c r="A233" s="17" t="s">
        <v>53</v>
      </c>
      <c r="B233" s="7" t="s">
        <v>149</v>
      </c>
      <c r="C233" s="138">
        <v>46250</v>
      </c>
      <c r="D233" s="41" t="s">
        <v>223</v>
      </c>
      <c r="E233" s="35" t="s">
        <v>302</v>
      </c>
      <c r="F233" s="110">
        <f t="shared" si="16"/>
        <v>4</v>
      </c>
      <c r="G233" s="111">
        <f t="shared" si="17"/>
        <v>0</v>
      </c>
      <c r="H233" s="113">
        <f>IF(AND(NOT(ISBLANK(C233)), D233&lt;&gt;"-", ISNUMBER(F233), F233&gt;0, COUNTIFS($B$3:B233, B233, $C$3:C233, C233, $F$3:F233, "&gt;0")=1), 1, 0)</f>
        <v>1</v>
      </c>
      <c r="I233" s="17">
        <f t="shared" si="18"/>
        <v>0</v>
      </c>
      <c r="J233" s="17">
        <f t="shared" si="19"/>
        <v>1</v>
      </c>
      <c r="K233" s="7"/>
      <c r="L233" s="7"/>
      <c r="M233" s="17"/>
      <c r="N233" s="17"/>
      <c r="O233" s="120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6" customHeight="1">
      <c r="A234" s="17" t="s">
        <v>53</v>
      </c>
      <c r="B234" s="7" t="s">
        <v>149</v>
      </c>
      <c r="C234" s="138">
        <v>46250</v>
      </c>
      <c r="D234" s="41" t="s">
        <v>217</v>
      </c>
      <c r="E234" s="35" t="s">
        <v>535</v>
      </c>
      <c r="F234" s="110">
        <f t="shared" si="16"/>
        <v>8.1333333333333329</v>
      </c>
      <c r="G234" s="111">
        <f t="shared" si="17"/>
        <v>0</v>
      </c>
      <c r="H234" s="113">
        <f>IF(AND(NOT(ISBLANK(C234)), D234&lt;&gt;"-", ISNUMBER(F234), F234&gt;0, COUNTIFS($B$3:B234, B234, $C$3:C234, C234, $F$3:F234, "&gt;0")=1), 1, 0)</f>
        <v>0</v>
      </c>
      <c r="I234" s="17">
        <f t="shared" si="18"/>
        <v>1</v>
      </c>
      <c r="J234" s="17">
        <f t="shared" si="19"/>
        <v>0</v>
      </c>
      <c r="K234" s="7"/>
      <c r="L234" s="7"/>
      <c r="M234" s="17"/>
      <c r="N234" s="17"/>
      <c r="O234" s="120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6" customHeight="1">
      <c r="A235" s="17" t="s">
        <v>53</v>
      </c>
      <c r="B235" s="7" t="s">
        <v>149</v>
      </c>
      <c r="C235" s="138">
        <v>46251</v>
      </c>
      <c r="D235" s="41" t="s">
        <v>217</v>
      </c>
      <c r="E235" s="35" t="s">
        <v>535</v>
      </c>
      <c r="F235" s="110">
        <f t="shared" si="16"/>
        <v>8.1333333333333329</v>
      </c>
      <c r="G235" s="111">
        <f t="shared" si="17"/>
        <v>0</v>
      </c>
      <c r="H235" s="113">
        <f>IF(AND(NOT(ISBLANK(C235)), D235&lt;&gt;"-", ISNUMBER(F235), F235&gt;0, COUNTIFS($B$3:B235, B235, $C$3:C235, C235, $F$3:F235, "&gt;0")=1), 1, 0)</f>
        <v>1</v>
      </c>
      <c r="I235" s="17">
        <f t="shared" si="18"/>
        <v>1</v>
      </c>
      <c r="J235" s="17">
        <f t="shared" si="19"/>
        <v>0</v>
      </c>
      <c r="K235" s="7"/>
      <c r="L235" s="7"/>
      <c r="M235" s="17"/>
      <c r="N235" s="17"/>
      <c r="O235" s="120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6" customHeight="1">
      <c r="A236" s="17" t="s">
        <v>53</v>
      </c>
      <c r="B236" s="7" t="s">
        <v>149</v>
      </c>
      <c r="C236" s="138">
        <v>46252</v>
      </c>
      <c r="D236" s="41" t="s">
        <v>217</v>
      </c>
      <c r="E236" s="35" t="s">
        <v>525</v>
      </c>
      <c r="F236" s="110">
        <f t="shared" si="16"/>
        <v>8.1999999999999993</v>
      </c>
      <c r="G236" s="111">
        <f t="shared" si="17"/>
        <v>0</v>
      </c>
      <c r="H236" s="113">
        <f>IF(AND(NOT(ISBLANK(C236)), D236&lt;&gt;"-", ISNUMBER(F236), F236&gt;0, COUNTIFS($B$3:B236, B236, $C$3:C236, C236, $F$3:F236, "&gt;0")=1), 1, 0)</f>
        <v>1</v>
      </c>
      <c r="I236" s="17">
        <f t="shared" si="18"/>
        <v>1</v>
      </c>
      <c r="J236" s="17">
        <f t="shared" si="19"/>
        <v>0</v>
      </c>
      <c r="K236" s="7"/>
      <c r="L236" s="7"/>
      <c r="M236" s="17"/>
      <c r="N236" s="17"/>
      <c r="O236" s="120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6" customHeight="1">
      <c r="A237" s="17" t="s">
        <v>53</v>
      </c>
      <c r="B237" s="7" t="s">
        <v>149</v>
      </c>
      <c r="C237" s="138">
        <v>46253</v>
      </c>
      <c r="D237" s="41" t="s">
        <v>217</v>
      </c>
      <c r="E237" s="35" t="s">
        <v>283</v>
      </c>
      <c r="F237" s="110">
        <f t="shared" si="16"/>
        <v>8.25</v>
      </c>
      <c r="G237" s="111">
        <f t="shared" si="17"/>
        <v>0</v>
      </c>
      <c r="H237" s="113">
        <f>IF(AND(NOT(ISBLANK(C237)), D237&lt;&gt;"-", ISNUMBER(F237), F237&gt;0, COUNTIFS($B$3:B237, B237, $C$3:C237, C237, $F$3:F237, "&gt;0")=1), 1, 0)</f>
        <v>1</v>
      </c>
      <c r="I237" s="17">
        <f t="shared" si="18"/>
        <v>1</v>
      </c>
      <c r="J237" s="17">
        <f t="shared" si="19"/>
        <v>0</v>
      </c>
      <c r="K237" s="7"/>
      <c r="L237" s="7"/>
      <c r="M237" s="17"/>
      <c r="N237" s="17"/>
      <c r="O237" s="120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6" customHeight="1">
      <c r="A238" s="17" t="s">
        <v>53</v>
      </c>
      <c r="B238" s="7" t="s">
        <v>149</v>
      </c>
      <c r="C238" s="138">
        <v>46254</v>
      </c>
      <c r="D238" s="41" t="s">
        <v>217</v>
      </c>
      <c r="E238" s="35" t="s">
        <v>291</v>
      </c>
      <c r="F238" s="110">
        <f t="shared" si="16"/>
        <v>8.0500000000000007</v>
      </c>
      <c r="G238" s="111">
        <f t="shared" si="17"/>
        <v>0</v>
      </c>
      <c r="H238" s="113">
        <f>IF(AND(NOT(ISBLANK(C238)), D238&lt;&gt;"-", ISNUMBER(F238), F238&gt;0, COUNTIFS($B$3:B238, B238, $C$3:C238, C238, $F$3:F238, "&gt;0")=1), 1, 0)</f>
        <v>1</v>
      </c>
      <c r="I238" s="17">
        <f t="shared" si="18"/>
        <v>1</v>
      </c>
      <c r="J238" s="17">
        <f t="shared" si="19"/>
        <v>0</v>
      </c>
      <c r="K238" s="7"/>
      <c r="L238" s="7"/>
      <c r="M238" s="17"/>
      <c r="N238" s="17"/>
      <c r="O238" s="120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6" customHeight="1">
      <c r="A239" s="17" t="s">
        <v>53</v>
      </c>
      <c r="B239" s="7" t="s">
        <v>149</v>
      </c>
      <c r="C239" s="138">
        <v>46255</v>
      </c>
      <c r="D239" s="41" t="s">
        <v>217</v>
      </c>
      <c r="E239" s="35" t="s">
        <v>535</v>
      </c>
      <c r="F239" s="110">
        <f t="shared" si="16"/>
        <v>8.1333333333333329</v>
      </c>
      <c r="G239" s="111">
        <f t="shared" si="17"/>
        <v>0</v>
      </c>
      <c r="H239" s="113">
        <f>IF(AND(NOT(ISBLANK(C239)), D239&lt;&gt;"-", ISNUMBER(F239), F239&gt;0, COUNTIFS($B$3:B239, B239, $C$3:C239, C239, $F$3:F239, "&gt;0")=1), 1, 0)</f>
        <v>1</v>
      </c>
      <c r="I239" s="17">
        <f t="shared" si="18"/>
        <v>1</v>
      </c>
      <c r="J239" s="17">
        <f t="shared" si="19"/>
        <v>0</v>
      </c>
      <c r="K239" s="7"/>
      <c r="L239" s="7"/>
      <c r="M239" s="17"/>
      <c r="N239" s="17"/>
      <c r="O239" s="120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6" customHeight="1">
      <c r="A240" s="17" t="s">
        <v>53</v>
      </c>
      <c r="B240" s="7" t="s">
        <v>149</v>
      </c>
      <c r="C240" s="138">
        <v>46256</v>
      </c>
      <c r="D240" s="41" t="s">
        <v>217</v>
      </c>
      <c r="E240" s="35" t="s">
        <v>501</v>
      </c>
      <c r="F240" s="110">
        <f t="shared" si="16"/>
        <v>8.0166666666666675</v>
      </c>
      <c r="G240" s="111">
        <f t="shared" si="17"/>
        <v>0</v>
      </c>
      <c r="H240" s="113">
        <f>IF(AND(NOT(ISBLANK(C240)), D240&lt;&gt;"-", ISNUMBER(F240), F240&gt;0, COUNTIFS($B$3:B240, B240, $C$3:C240, C240, $F$3:F240, "&gt;0")=1), 1, 0)</f>
        <v>1</v>
      </c>
      <c r="I240" s="17">
        <f t="shared" si="18"/>
        <v>1</v>
      </c>
      <c r="J240" s="17">
        <f t="shared" si="19"/>
        <v>0</v>
      </c>
      <c r="K240" s="7"/>
      <c r="L240" s="7"/>
      <c r="M240" s="17"/>
      <c r="N240" s="17"/>
      <c r="O240" s="120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6" customHeight="1">
      <c r="A241" s="17" t="s">
        <v>53</v>
      </c>
      <c r="B241" s="7" t="s">
        <v>149</v>
      </c>
      <c r="C241" s="138">
        <v>46257</v>
      </c>
      <c r="D241" s="41" t="s">
        <v>223</v>
      </c>
      <c r="E241" s="35" t="s">
        <v>546</v>
      </c>
      <c r="F241" s="110">
        <f t="shared" si="16"/>
        <v>1.4</v>
      </c>
      <c r="G241" s="111">
        <f t="shared" si="17"/>
        <v>1</v>
      </c>
      <c r="H241" s="113">
        <f>IF(AND(NOT(ISBLANK(C241)), D241&lt;&gt;"-", ISNUMBER(F241), F241&gt;0, COUNTIFS($B$3:B241, B241, $C$3:C241, C241, $F$3:F241, "&gt;0")=1), 1, 0)</f>
        <v>1</v>
      </c>
      <c r="I241" s="17">
        <f t="shared" si="18"/>
        <v>0</v>
      </c>
      <c r="J241" s="17">
        <f t="shared" si="19"/>
        <v>0</v>
      </c>
      <c r="K241" s="7"/>
      <c r="L241" s="7"/>
      <c r="M241" s="17"/>
      <c r="N241" s="17"/>
      <c r="O241" s="120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6" customHeight="1">
      <c r="A242" s="17" t="s">
        <v>53</v>
      </c>
      <c r="B242" s="7" t="s">
        <v>149</v>
      </c>
      <c r="C242" s="138">
        <v>46257</v>
      </c>
      <c r="D242" s="41" t="s">
        <v>217</v>
      </c>
      <c r="E242" s="35" t="s">
        <v>185</v>
      </c>
      <c r="F242" s="110">
        <f t="shared" si="16"/>
        <v>8</v>
      </c>
      <c r="G242" s="111">
        <f t="shared" si="17"/>
        <v>0</v>
      </c>
      <c r="H242" s="113">
        <f>IF(AND(NOT(ISBLANK(C242)), D242&lt;&gt;"-", ISNUMBER(F242), F242&gt;0, COUNTIFS($B$3:B242, B242, $C$3:C242, C242, $F$3:F242, "&gt;0")=1), 1, 0)</f>
        <v>0</v>
      </c>
      <c r="I242" s="17">
        <f t="shared" si="18"/>
        <v>1</v>
      </c>
      <c r="J242" s="17">
        <f t="shared" si="19"/>
        <v>0</v>
      </c>
      <c r="K242" s="7"/>
      <c r="L242" s="7"/>
      <c r="M242" s="17"/>
      <c r="N242" s="17"/>
      <c r="O242" s="120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6" customHeight="1">
      <c r="A243" s="17" t="s">
        <v>53</v>
      </c>
      <c r="B243" s="7" t="s">
        <v>149</v>
      </c>
      <c r="C243" s="138">
        <v>46258</v>
      </c>
      <c r="D243" s="41" t="s">
        <v>217</v>
      </c>
      <c r="E243" s="35" t="s">
        <v>246</v>
      </c>
      <c r="F243" s="110">
        <f t="shared" si="16"/>
        <v>8.0666666666666664</v>
      </c>
      <c r="G243" s="111">
        <f t="shared" si="17"/>
        <v>0</v>
      </c>
      <c r="H243" s="113">
        <f>IF(AND(NOT(ISBLANK(C243)), D243&lt;&gt;"-", ISNUMBER(F243), F243&gt;0, COUNTIFS($B$3:B243, B243, $C$3:C243, C243, $F$3:F243, "&gt;0")=1), 1, 0)</f>
        <v>1</v>
      </c>
      <c r="I243" s="17">
        <f t="shared" si="18"/>
        <v>1</v>
      </c>
      <c r="J243" s="17">
        <f t="shared" si="19"/>
        <v>0</v>
      </c>
      <c r="K243" s="7"/>
      <c r="L243" s="7"/>
      <c r="M243" s="17"/>
      <c r="N243" s="17"/>
      <c r="O243" s="120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6" customHeight="1">
      <c r="A244" s="17" t="s">
        <v>53</v>
      </c>
      <c r="B244" s="7" t="s">
        <v>149</v>
      </c>
      <c r="C244" s="138">
        <v>46259</v>
      </c>
      <c r="D244" s="41" t="s">
        <v>225</v>
      </c>
      <c r="E244" s="35" t="s">
        <v>547</v>
      </c>
      <c r="F244" s="110">
        <f t="shared" si="16"/>
        <v>1.1499999999999999</v>
      </c>
      <c r="G244" s="111">
        <f t="shared" si="17"/>
        <v>1</v>
      </c>
      <c r="H244" s="113">
        <f>IF(AND(NOT(ISBLANK(C244)), D244&lt;&gt;"-", ISNUMBER(F244), F244&gt;0, COUNTIFS($B$3:B244, B244, $C$3:C244, C244, $F$3:F244, "&gt;0")=1), 1, 0)</f>
        <v>1</v>
      </c>
      <c r="I244" s="17">
        <f t="shared" si="18"/>
        <v>0</v>
      </c>
      <c r="J244" s="17">
        <f t="shared" si="19"/>
        <v>0</v>
      </c>
      <c r="K244" s="7"/>
      <c r="L244" s="7"/>
      <c r="M244" s="17"/>
      <c r="N244" s="17"/>
      <c r="O244" s="120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6" customHeight="1">
      <c r="A245" s="17" t="s">
        <v>53</v>
      </c>
      <c r="B245" s="7" t="s">
        <v>149</v>
      </c>
      <c r="C245" s="138">
        <v>46259</v>
      </c>
      <c r="D245" s="41" t="s">
        <v>217</v>
      </c>
      <c r="E245" s="35" t="s">
        <v>502</v>
      </c>
      <c r="F245" s="110">
        <f t="shared" si="16"/>
        <v>7.9666666666666668</v>
      </c>
      <c r="G245" s="111">
        <f t="shared" si="17"/>
        <v>0</v>
      </c>
      <c r="H245" s="113">
        <f>IF(AND(NOT(ISBLANK(C245)), D245&lt;&gt;"-", ISNUMBER(F245), F245&gt;0, COUNTIFS($B$3:B245, B245, $C$3:C245, C245, $F$3:F245, "&gt;0")=1), 1, 0)</f>
        <v>0</v>
      </c>
      <c r="I245" s="17">
        <f t="shared" si="18"/>
        <v>1</v>
      </c>
      <c r="J245" s="17">
        <f t="shared" si="19"/>
        <v>0</v>
      </c>
      <c r="K245" s="7"/>
      <c r="L245" s="7"/>
      <c r="M245" s="17"/>
      <c r="N245" s="17"/>
      <c r="O245" s="120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6" customHeight="1">
      <c r="A246" s="17" t="s">
        <v>53</v>
      </c>
      <c r="B246" s="7" t="s">
        <v>149</v>
      </c>
      <c r="C246" s="138">
        <v>46260</v>
      </c>
      <c r="D246" s="41" t="s">
        <v>225</v>
      </c>
      <c r="E246" s="35" t="s">
        <v>548</v>
      </c>
      <c r="F246" s="110">
        <f t="shared" si="16"/>
        <v>1.0666666666666667</v>
      </c>
      <c r="G246" s="111">
        <f t="shared" si="17"/>
        <v>1</v>
      </c>
      <c r="H246" s="113">
        <f>IF(AND(NOT(ISBLANK(C246)), D246&lt;&gt;"-", ISNUMBER(F246), F246&gt;0, COUNTIFS($B$3:B246, B246, $C$3:C246, C246, $F$3:F246, "&gt;0")=1), 1, 0)</f>
        <v>1</v>
      </c>
      <c r="I246" s="17">
        <f t="shared" si="18"/>
        <v>0</v>
      </c>
      <c r="J246" s="17">
        <f t="shared" si="19"/>
        <v>0</v>
      </c>
      <c r="K246" s="7"/>
      <c r="L246" s="7"/>
      <c r="M246" s="17"/>
      <c r="N246" s="17"/>
      <c r="O246" s="120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6" customHeight="1">
      <c r="A247" s="17" t="s">
        <v>53</v>
      </c>
      <c r="B247" s="7" t="s">
        <v>149</v>
      </c>
      <c r="C247" s="138">
        <v>46260</v>
      </c>
      <c r="D247" s="41" t="s">
        <v>217</v>
      </c>
      <c r="E247" s="35" t="s">
        <v>313</v>
      </c>
      <c r="F247" s="110">
        <f t="shared" si="16"/>
        <v>8.3000000000000007</v>
      </c>
      <c r="G247" s="111">
        <f t="shared" si="17"/>
        <v>0</v>
      </c>
      <c r="H247" s="113">
        <f>IF(AND(NOT(ISBLANK(C247)), D247&lt;&gt;"-", ISNUMBER(F247), F247&gt;0, COUNTIFS($B$3:B247, B247, $C$3:C247, C247, $F$3:F247, "&gt;0")=1), 1, 0)</f>
        <v>0</v>
      </c>
      <c r="I247" s="17">
        <f t="shared" si="18"/>
        <v>1</v>
      </c>
      <c r="J247" s="17">
        <f t="shared" si="19"/>
        <v>0</v>
      </c>
      <c r="K247" s="7"/>
      <c r="L247" s="7"/>
      <c r="M247" s="17"/>
      <c r="N247" s="17"/>
      <c r="O247" s="120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6" customHeight="1">
      <c r="A248" s="17" t="s">
        <v>53</v>
      </c>
      <c r="B248" s="7" t="s">
        <v>149</v>
      </c>
      <c r="C248" s="138">
        <v>46261</v>
      </c>
      <c r="D248" s="41" t="s">
        <v>217</v>
      </c>
      <c r="E248" s="35" t="s">
        <v>338</v>
      </c>
      <c r="F248" s="110">
        <f t="shared" si="16"/>
        <v>8.0333333333333332</v>
      </c>
      <c r="G248" s="111">
        <f t="shared" si="17"/>
        <v>0</v>
      </c>
      <c r="H248" s="113">
        <f>IF(AND(NOT(ISBLANK(C248)), D248&lt;&gt;"-", ISNUMBER(F248), F248&gt;0, COUNTIFS($B$3:B248, B248, $C$3:C248, C248, $F$3:F248, "&gt;0")=1), 1, 0)</f>
        <v>1</v>
      </c>
      <c r="I248" s="17">
        <f t="shared" si="18"/>
        <v>1</v>
      </c>
      <c r="J248" s="17">
        <f t="shared" si="19"/>
        <v>0</v>
      </c>
      <c r="K248" s="7"/>
      <c r="L248" s="7"/>
      <c r="M248" s="17"/>
      <c r="N248" s="17"/>
      <c r="O248" s="120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6" customHeight="1">
      <c r="A249" s="17" t="s">
        <v>53</v>
      </c>
      <c r="B249" s="7" t="s">
        <v>149</v>
      </c>
      <c r="C249" s="138">
        <v>46262</v>
      </c>
      <c r="D249" s="41" t="s">
        <v>215</v>
      </c>
      <c r="E249" s="35" t="s">
        <v>549</v>
      </c>
      <c r="F249" s="110">
        <f t="shared" si="16"/>
        <v>3.6333333333333333</v>
      </c>
      <c r="G249" s="111">
        <f t="shared" si="17"/>
        <v>1</v>
      </c>
      <c r="H249" s="113">
        <f>IF(AND(NOT(ISBLANK(C249)), D249&lt;&gt;"-", ISNUMBER(F249), F249&gt;0, COUNTIFS($B$3:B249, B249, $C$3:C249, C249, $F$3:F249, "&gt;0")=1), 1, 0)</f>
        <v>1</v>
      </c>
      <c r="I249" s="17">
        <f t="shared" si="18"/>
        <v>0</v>
      </c>
      <c r="J249" s="17">
        <f t="shared" si="19"/>
        <v>0</v>
      </c>
      <c r="K249" s="7"/>
      <c r="L249" s="7"/>
      <c r="M249" s="17"/>
      <c r="N249" s="17"/>
      <c r="O249" s="120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6" customHeight="1">
      <c r="A250" s="17" t="s">
        <v>53</v>
      </c>
      <c r="B250" s="7" t="s">
        <v>149</v>
      </c>
      <c r="C250" s="138">
        <v>46262</v>
      </c>
      <c r="D250" s="41" t="s">
        <v>217</v>
      </c>
      <c r="E250" s="35" t="s">
        <v>535</v>
      </c>
      <c r="F250" s="110">
        <f t="shared" si="16"/>
        <v>8.1333333333333329</v>
      </c>
      <c r="G250" s="111">
        <f t="shared" si="17"/>
        <v>0</v>
      </c>
      <c r="H250" s="113">
        <f>IF(AND(NOT(ISBLANK(C250)), D250&lt;&gt;"-", ISNUMBER(F250), F250&gt;0, COUNTIFS($B$3:B250, B250, $C$3:C250, C250, $F$3:F250, "&gt;0")=1), 1, 0)</f>
        <v>0</v>
      </c>
      <c r="I250" s="17">
        <f t="shared" si="18"/>
        <v>1</v>
      </c>
      <c r="J250" s="17">
        <f t="shared" si="19"/>
        <v>0</v>
      </c>
      <c r="K250" s="7"/>
      <c r="L250" s="7"/>
      <c r="M250" s="17"/>
      <c r="N250" s="17"/>
      <c r="O250" s="120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6" customHeight="1">
      <c r="A251" s="17" t="s">
        <v>53</v>
      </c>
      <c r="B251" s="7" t="s">
        <v>149</v>
      </c>
      <c r="C251" s="138">
        <v>46263</v>
      </c>
      <c r="D251" s="41" t="s">
        <v>217</v>
      </c>
      <c r="E251" s="35" t="s">
        <v>523</v>
      </c>
      <c r="F251" s="110">
        <f t="shared" si="16"/>
        <v>8.1666666666666661</v>
      </c>
      <c r="G251" s="111">
        <f t="shared" si="17"/>
        <v>0</v>
      </c>
      <c r="H251" s="113">
        <f>IF(AND(NOT(ISBLANK(C251)), D251&lt;&gt;"-", ISNUMBER(F251), F251&gt;0, COUNTIFS($B$3:B251, B251, $C$3:C251, C251, $F$3:F251, "&gt;0")=1), 1, 0)</f>
        <v>1</v>
      </c>
      <c r="I251" s="17">
        <f t="shared" si="18"/>
        <v>1</v>
      </c>
      <c r="J251" s="17">
        <f t="shared" si="19"/>
        <v>0</v>
      </c>
      <c r="K251" s="7"/>
      <c r="L251" s="7"/>
      <c r="M251" s="7"/>
      <c r="N251" s="17"/>
      <c r="O251" s="120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6" customHeight="1">
      <c r="A252" s="17" t="s">
        <v>53</v>
      </c>
      <c r="B252" s="7" t="s">
        <v>149</v>
      </c>
      <c r="C252" s="138">
        <v>46264</v>
      </c>
      <c r="D252" s="41" t="s">
        <v>217</v>
      </c>
      <c r="E252" s="35" t="s">
        <v>185</v>
      </c>
      <c r="F252" s="110">
        <f t="shared" si="16"/>
        <v>8</v>
      </c>
      <c r="G252" s="111">
        <f t="shared" si="17"/>
        <v>0</v>
      </c>
      <c r="H252" s="113">
        <f>IF(AND(NOT(ISBLANK(C252)), D252&lt;&gt;"-", ISNUMBER(F252), F252&gt;0, COUNTIFS($B$3:B252, B252, $C$3:C252, C252, $F$3:F252, "&gt;0")=1), 1, 0)</f>
        <v>1</v>
      </c>
      <c r="I252" s="17">
        <f t="shared" si="18"/>
        <v>1</v>
      </c>
      <c r="J252" s="17">
        <f t="shared" si="19"/>
        <v>0</v>
      </c>
      <c r="K252" s="7"/>
      <c r="L252" s="7"/>
      <c r="M252" s="7"/>
      <c r="N252" s="17"/>
      <c r="O252" s="120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6" customHeight="1">
      <c r="A253" s="17" t="s">
        <v>53</v>
      </c>
      <c r="B253" s="7" t="s">
        <v>149</v>
      </c>
      <c r="C253" s="138">
        <v>46265</v>
      </c>
      <c r="D253" s="41" t="s">
        <v>215</v>
      </c>
      <c r="E253" s="35" t="s">
        <v>362</v>
      </c>
      <c r="F253" s="110">
        <f t="shared" si="16"/>
        <v>4.166666666666667</v>
      </c>
      <c r="G253" s="111">
        <f t="shared" si="17"/>
        <v>0</v>
      </c>
      <c r="H253" s="113">
        <f>IF(AND(NOT(ISBLANK(C253)), D253&lt;&gt;"-", ISNUMBER(F253), F253&gt;0, COUNTIFS($B$3:B253, B253, $C$3:C253, C253, $F$3:F253, "&gt;0")=1), 1, 0)</f>
        <v>1</v>
      </c>
      <c r="I253" s="17">
        <f t="shared" si="18"/>
        <v>0</v>
      </c>
      <c r="J253" s="17">
        <f t="shared" si="19"/>
        <v>1</v>
      </c>
      <c r="K253" s="7"/>
      <c r="L253" s="7"/>
      <c r="M253" s="7"/>
      <c r="N253" s="17"/>
      <c r="O253" s="120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6" customHeight="1">
      <c r="A254" s="17" t="s">
        <v>53</v>
      </c>
      <c r="B254" s="7" t="s">
        <v>149</v>
      </c>
      <c r="C254" s="138">
        <v>46265</v>
      </c>
      <c r="D254" s="41" t="s">
        <v>217</v>
      </c>
      <c r="E254" s="35" t="s">
        <v>501</v>
      </c>
      <c r="F254" s="110">
        <f t="shared" si="16"/>
        <v>8.0166666666666675</v>
      </c>
      <c r="G254" s="111">
        <f t="shared" si="17"/>
        <v>0</v>
      </c>
      <c r="H254" s="113">
        <f>IF(AND(NOT(ISBLANK(C254)), D254&lt;&gt;"-", ISNUMBER(F254), F254&gt;0, COUNTIFS($B$3:B254, B254, $C$3:C254, C254, $F$3:F254, "&gt;0")=1), 1, 0)</f>
        <v>0</v>
      </c>
      <c r="I254" s="17">
        <f t="shared" si="18"/>
        <v>1</v>
      </c>
      <c r="J254" s="17">
        <f t="shared" si="19"/>
        <v>0</v>
      </c>
      <c r="K254" s="7"/>
      <c r="L254" s="7"/>
      <c r="M254" s="7"/>
      <c r="N254" s="17"/>
      <c r="O254" s="120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6" customHeight="1">
      <c r="A255" s="17" t="s">
        <v>53</v>
      </c>
      <c r="B255" s="7" t="s">
        <v>151</v>
      </c>
      <c r="C255" s="138"/>
      <c r="D255" s="41" t="s">
        <v>184</v>
      </c>
      <c r="E255" s="35" t="s">
        <v>185</v>
      </c>
      <c r="F255" s="110">
        <f t="shared" si="16"/>
        <v>8</v>
      </c>
      <c r="G255" s="111">
        <f t="shared" si="17"/>
        <v>0</v>
      </c>
      <c r="H255" s="113">
        <f>IF(AND(NOT(ISBLANK(C255)), D255&lt;&gt;"-", ISNUMBER(F255), F255&gt;0, COUNTIFS($B$3:B255, B255, $C$3:C255, C255, $F$3:F255, "&gt;0")=1), 1, 0)</f>
        <v>0</v>
      </c>
      <c r="I255" s="17">
        <f t="shared" si="18"/>
        <v>0</v>
      </c>
      <c r="J255" s="17">
        <f t="shared" si="19"/>
        <v>0</v>
      </c>
      <c r="K255" s="7"/>
      <c r="L255" s="7"/>
      <c r="M255" s="7"/>
      <c r="N255" s="17"/>
      <c r="O255" s="120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6" customHeight="1">
      <c r="A256" s="17" t="s">
        <v>53</v>
      </c>
      <c r="B256" s="7" t="s">
        <v>151</v>
      </c>
      <c r="C256" s="138">
        <v>46235</v>
      </c>
      <c r="D256" s="41" t="s">
        <v>210</v>
      </c>
      <c r="E256" s="35" t="s">
        <v>528</v>
      </c>
      <c r="F256" s="110">
        <f t="shared" si="16"/>
        <v>8.1833333333333336</v>
      </c>
      <c r="G256" s="111">
        <f t="shared" si="17"/>
        <v>0</v>
      </c>
      <c r="H256" s="113">
        <f>IF(AND(NOT(ISBLANK(C256)), D256&lt;&gt;"-", ISNUMBER(F256), F256&gt;0, COUNTIFS($B$3:B256, B256, $C$3:C256, C256, $F$3:F256, "&gt;0")=1), 1, 0)</f>
        <v>1</v>
      </c>
      <c r="I256" s="17">
        <f t="shared" si="18"/>
        <v>0</v>
      </c>
      <c r="J256" s="17">
        <f t="shared" si="19"/>
        <v>1</v>
      </c>
      <c r="K256" s="7"/>
      <c r="L256" s="7"/>
      <c r="M256" s="7"/>
      <c r="N256" s="17"/>
      <c r="O256" s="120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6" customHeight="1">
      <c r="A257" s="17" t="s">
        <v>53</v>
      </c>
      <c r="B257" s="7" t="s">
        <v>151</v>
      </c>
      <c r="C257" s="138">
        <v>46237</v>
      </c>
      <c r="D257" s="41" t="s">
        <v>228</v>
      </c>
      <c r="E257" s="35" t="s">
        <v>185</v>
      </c>
      <c r="F257" s="110">
        <f t="shared" si="16"/>
        <v>8</v>
      </c>
      <c r="G257" s="111">
        <f t="shared" si="17"/>
        <v>0</v>
      </c>
      <c r="H257" s="113">
        <f>IF(AND(NOT(ISBLANK(C257)), D257&lt;&gt;"-", ISNUMBER(F257), F257&gt;0, COUNTIFS($B$3:B257, B257, $C$3:C257, C257, $F$3:F257, "&gt;0")=1), 1, 0)</f>
        <v>1</v>
      </c>
      <c r="I257" s="17">
        <f t="shared" si="18"/>
        <v>0</v>
      </c>
      <c r="J257" s="17">
        <f t="shared" si="19"/>
        <v>1</v>
      </c>
      <c r="K257" s="7"/>
      <c r="L257" s="7"/>
      <c r="M257" s="7"/>
      <c r="N257" s="17"/>
      <c r="O257" s="120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6" customHeight="1">
      <c r="A258" s="17" t="s">
        <v>53</v>
      </c>
      <c r="B258" s="7" t="s">
        <v>151</v>
      </c>
      <c r="C258" s="138">
        <v>46237</v>
      </c>
      <c r="D258" s="41" t="s">
        <v>215</v>
      </c>
      <c r="E258" s="35" t="s">
        <v>185</v>
      </c>
      <c r="F258" s="110">
        <f t="shared" ref="F258:F321" si="20">IF(ISNUMBER(SEARCH("h",E258)), LEFT(E258,SEARCH("h",E258)-1) + MID(E258,SEARCH("h",E258)+1,SEARCH("p",E258)-SEARCH("h",E258)-1)/60, E258)</f>
        <v>8</v>
      </c>
      <c r="G258" s="111">
        <f t="shared" ref="G258:G321" si="21">IF(AND(ISNUMBER(F258), F258&lt;4), 1, 0)</f>
        <v>0</v>
      </c>
      <c r="H258" s="113">
        <f>IF(AND(NOT(ISBLANK(C258)), D258&lt;&gt;"-", ISNUMBER(F258), F258&gt;0, COUNTIFS($B$3:B258, B258, $C$3:C258, C258, $F$3:F258, "&gt;0")=1), 1, 0)</f>
        <v>0</v>
      </c>
      <c r="I258" s="17">
        <f t="shared" si="18"/>
        <v>0</v>
      </c>
      <c r="J258" s="17">
        <f t="shared" si="19"/>
        <v>1</v>
      </c>
      <c r="K258" s="7"/>
      <c r="L258" s="7"/>
      <c r="M258" s="7"/>
      <c r="N258" s="17"/>
      <c r="O258" s="120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6" customHeight="1">
      <c r="A259" s="17" t="s">
        <v>53</v>
      </c>
      <c r="B259" s="7" t="s">
        <v>151</v>
      </c>
      <c r="C259" s="138">
        <v>46237</v>
      </c>
      <c r="D259" s="41" t="s">
        <v>210</v>
      </c>
      <c r="E259" s="35" t="s">
        <v>246</v>
      </c>
      <c r="F259" s="110">
        <f t="shared" si="20"/>
        <v>8.0666666666666664</v>
      </c>
      <c r="G259" s="111">
        <f t="shared" si="21"/>
        <v>0</v>
      </c>
      <c r="H259" s="113">
        <f>IF(AND(NOT(ISBLANK(C259)), D259&lt;&gt;"-", ISNUMBER(F259), F259&gt;0, COUNTIFS($B$3:B259, B259, $C$3:C259, C259, $F$3:F259, "&gt;0")=1), 1, 0)</f>
        <v>0</v>
      </c>
      <c r="I259" s="17">
        <f t="shared" ref="I259:I322" si="22">IF(AND(NOT(ISBLANK(C259)), D259&lt;&gt;"-", ISNUMBER(F259), F259&gt;=4, ISNUMBER(SEARCH("qua đêm", D259))), 1, 0)</f>
        <v>0</v>
      </c>
      <c r="J259" s="17">
        <f t="shared" ref="J259:J322" si="23">IF(AND(NOT(ISBLANK(C259)), D259&lt;&gt;"-", ISNUMBER(F259), F259&gt;=4, NOT(ISNUMBER(SEARCH("qua đêm", D259)))), 1, 0)</f>
        <v>1</v>
      </c>
      <c r="K259" s="7"/>
      <c r="L259" s="7"/>
      <c r="M259" s="7"/>
      <c r="N259" s="17"/>
      <c r="O259" s="120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6" customHeight="1">
      <c r="A260" s="17" t="s">
        <v>53</v>
      </c>
      <c r="B260" s="7" t="s">
        <v>151</v>
      </c>
      <c r="C260" s="138">
        <v>46238</v>
      </c>
      <c r="D260" s="41" t="s">
        <v>228</v>
      </c>
      <c r="E260" s="35" t="s">
        <v>185</v>
      </c>
      <c r="F260" s="110">
        <f t="shared" si="20"/>
        <v>8</v>
      </c>
      <c r="G260" s="111">
        <f t="shared" si="21"/>
        <v>0</v>
      </c>
      <c r="H260" s="113">
        <f>IF(AND(NOT(ISBLANK(C260)), D260&lt;&gt;"-", ISNUMBER(F260), F260&gt;0, COUNTIFS($B$3:B260, B260, $C$3:C260, C260, $F$3:F260, "&gt;0")=1), 1, 0)</f>
        <v>1</v>
      </c>
      <c r="I260" s="17">
        <f t="shared" si="22"/>
        <v>0</v>
      </c>
      <c r="J260" s="17">
        <f t="shared" si="23"/>
        <v>1</v>
      </c>
      <c r="K260" s="7"/>
      <c r="L260" s="7"/>
      <c r="M260" s="7"/>
      <c r="N260" s="17"/>
      <c r="O260" s="120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6" customHeight="1">
      <c r="A261" s="17" t="s">
        <v>53</v>
      </c>
      <c r="B261" s="7" t="s">
        <v>151</v>
      </c>
      <c r="C261" s="138">
        <v>46238</v>
      </c>
      <c r="D261" s="41" t="s">
        <v>215</v>
      </c>
      <c r="E261" s="35" t="s">
        <v>185</v>
      </c>
      <c r="F261" s="110">
        <f t="shared" si="20"/>
        <v>8</v>
      </c>
      <c r="G261" s="111">
        <f t="shared" si="21"/>
        <v>0</v>
      </c>
      <c r="H261" s="113">
        <f>IF(AND(NOT(ISBLANK(C261)), D261&lt;&gt;"-", ISNUMBER(F261), F261&gt;0, COUNTIFS($B$3:B261, B261, $C$3:C261, C261, $F$3:F261, "&gt;0")=1), 1, 0)</f>
        <v>0</v>
      </c>
      <c r="I261" s="17">
        <f t="shared" si="22"/>
        <v>0</v>
      </c>
      <c r="J261" s="17">
        <f t="shared" si="23"/>
        <v>1</v>
      </c>
      <c r="K261" s="7"/>
      <c r="L261" s="7"/>
      <c r="M261" s="7"/>
      <c r="N261" s="17"/>
      <c r="O261" s="120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6" customHeight="1">
      <c r="A262" s="17" t="s">
        <v>53</v>
      </c>
      <c r="B262" s="7" t="s">
        <v>151</v>
      </c>
      <c r="C262" s="138">
        <v>46238</v>
      </c>
      <c r="D262" s="41" t="s">
        <v>191</v>
      </c>
      <c r="E262" s="35" t="s">
        <v>501</v>
      </c>
      <c r="F262" s="110">
        <f t="shared" si="20"/>
        <v>8.0166666666666675</v>
      </c>
      <c r="G262" s="111">
        <f t="shared" si="21"/>
        <v>0</v>
      </c>
      <c r="H262" s="113">
        <f>IF(AND(NOT(ISBLANK(C262)), D262&lt;&gt;"-", ISNUMBER(F262), F262&gt;0, COUNTIFS($B$3:B262, B262, $C$3:C262, C262, $F$3:F262, "&gt;0")=1), 1, 0)</f>
        <v>0</v>
      </c>
      <c r="I262" s="17">
        <f t="shared" si="22"/>
        <v>0</v>
      </c>
      <c r="J262" s="17">
        <f t="shared" si="23"/>
        <v>1</v>
      </c>
      <c r="K262" s="7"/>
      <c r="L262" s="7"/>
      <c r="M262" s="7"/>
      <c r="N262" s="17"/>
      <c r="O262" s="120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6" customHeight="1">
      <c r="A263" s="17" t="s">
        <v>53</v>
      </c>
      <c r="B263" s="7" t="s">
        <v>151</v>
      </c>
      <c r="C263" s="138">
        <v>46239</v>
      </c>
      <c r="D263" s="41" t="s">
        <v>228</v>
      </c>
      <c r="E263" s="35" t="s">
        <v>185</v>
      </c>
      <c r="F263" s="110">
        <f t="shared" si="20"/>
        <v>8</v>
      </c>
      <c r="G263" s="111">
        <f t="shared" si="21"/>
        <v>0</v>
      </c>
      <c r="H263" s="113">
        <f>IF(AND(NOT(ISBLANK(C263)), D263&lt;&gt;"-", ISNUMBER(F263), F263&gt;0, COUNTIFS($B$3:B263, B263, $C$3:C263, C263, $F$3:F263, "&gt;0")=1), 1, 0)</f>
        <v>1</v>
      </c>
      <c r="I263" s="17">
        <f t="shared" si="22"/>
        <v>0</v>
      </c>
      <c r="J263" s="17">
        <f t="shared" si="23"/>
        <v>1</v>
      </c>
      <c r="K263" s="7"/>
      <c r="L263" s="7"/>
      <c r="M263" s="7"/>
      <c r="N263" s="17"/>
      <c r="O263" s="120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6" customHeight="1">
      <c r="A264" s="17" t="s">
        <v>53</v>
      </c>
      <c r="B264" s="7" t="s">
        <v>151</v>
      </c>
      <c r="C264" s="138">
        <v>46239</v>
      </c>
      <c r="D264" s="41" t="s">
        <v>232</v>
      </c>
      <c r="E264" s="35" t="s">
        <v>550</v>
      </c>
      <c r="F264" s="110">
        <f t="shared" si="20"/>
        <v>4.6166666666666671</v>
      </c>
      <c r="G264" s="111">
        <f t="shared" si="21"/>
        <v>0</v>
      </c>
      <c r="H264" s="113">
        <f>IF(AND(NOT(ISBLANK(C264)), D264&lt;&gt;"-", ISNUMBER(F264), F264&gt;0, COUNTIFS($B$3:B264, B264, $C$3:C264, C264, $F$3:F264, "&gt;0")=1), 1, 0)</f>
        <v>0</v>
      </c>
      <c r="I264" s="17">
        <f t="shared" si="22"/>
        <v>0</v>
      </c>
      <c r="J264" s="17">
        <f t="shared" si="23"/>
        <v>1</v>
      </c>
      <c r="K264" s="7"/>
      <c r="L264" s="7"/>
      <c r="M264" s="7"/>
      <c r="N264" s="17"/>
      <c r="O264" s="120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6" customHeight="1">
      <c r="A265" s="17" t="s">
        <v>53</v>
      </c>
      <c r="B265" s="7" t="s">
        <v>151</v>
      </c>
      <c r="C265" s="138">
        <v>46239</v>
      </c>
      <c r="D265" s="41" t="s">
        <v>210</v>
      </c>
      <c r="E265" s="35" t="s">
        <v>201</v>
      </c>
      <c r="F265" s="110">
        <f t="shared" si="20"/>
        <v>8.1</v>
      </c>
      <c r="G265" s="111">
        <f t="shared" si="21"/>
        <v>0</v>
      </c>
      <c r="H265" s="113">
        <f>IF(AND(NOT(ISBLANK(C265)), D265&lt;&gt;"-", ISNUMBER(F265), F265&gt;0, COUNTIFS($B$3:B265, B265, $C$3:C265, C265, $F$3:F265, "&gt;0")=1), 1, 0)</f>
        <v>0</v>
      </c>
      <c r="I265" s="17">
        <f t="shared" si="22"/>
        <v>0</v>
      </c>
      <c r="J265" s="17">
        <f t="shared" si="23"/>
        <v>1</v>
      </c>
      <c r="K265" s="7"/>
      <c r="L265" s="7"/>
      <c r="M265" s="7"/>
      <c r="N265" s="17"/>
      <c r="O265" s="120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6" customHeight="1">
      <c r="A266" s="17" t="s">
        <v>53</v>
      </c>
      <c r="B266" s="7" t="s">
        <v>151</v>
      </c>
      <c r="C266" s="138">
        <v>46240</v>
      </c>
      <c r="D266" s="41" t="s">
        <v>228</v>
      </c>
      <c r="E266" s="35" t="s">
        <v>185</v>
      </c>
      <c r="F266" s="110">
        <f t="shared" si="20"/>
        <v>8</v>
      </c>
      <c r="G266" s="111">
        <f t="shared" si="21"/>
        <v>0</v>
      </c>
      <c r="H266" s="113">
        <f>IF(AND(NOT(ISBLANK(C266)), D266&lt;&gt;"-", ISNUMBER(F266), F266&gt;0, COUNTIFS($B$3:B266, B266, $C$3:C266, C266, $F$3:F266, "&gt;0")=1), 1, 0)</f>
        <v>1</v>
      </c>
      <c r="I266" s="17">
        <f t="shared" si="22"/>
        <v>0</v>
      </c>
      <c r="J266" s="17">
        <f t="shared" si="23"/>
        <v>1</v>
      </c>
      <c r="K266" s="7"/>
      <c r="L266" s="7"/>
      <c r="M266" s="7"/>
      <c r="N266" s="17"/>
      <c r="O266" s="120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6" customHeight="1">
      <c r="A267" s="17" t="s">
        <v>53</v>
      </c>
      <c r="B267" s="7" t="s">
        <v>151</v>
      </c>
      <c r="C267" s="138">
        <v>46240</v>
      </c>
      <c r="D267" s="41" t="s">
        <v>210</v>
      </c>
      <c r="E267" s="35" t="s">
        <v>528</v>
      </c>
      <c r="F267" s="110">
        <f t="shared" si="20"/>
        <v>8.1833333333333336</v>
      </c>
      <c r="G267" s="111">
        <f t="shared" si="21"/>
        <v>0</v>
      </c>
      <c r="H267" s="113">
        <f>IF(AND(NOT(ISBLANK(C267)), D267&lt;&gt;"-", ISNUMBER(F267), F267&gt;0, COUNTIFS($B$3:B267, B267, $C$3:C267, C267, $F$3:F267, "&gt;0")=1), 1, 0)</f>
        <v>0</v>
      </c>
      <c r="I267" s="17">
        <f t="shared" si="22"/>
        <v>0</v>
      </c>
      <c r="J267" s="17">
        <f t="shared" si="23"/>
        <v>1</v>
      </c>
      <c r="K267" s="7"/>
      <c r="L267" s="7"/>
      <c r="M267" s="7"/>
      <c r="N267" s="17"/>
      <c r="O267" s="120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6" customHeight="1">
      <c r="A268" s="17" t="s">
        <v>53</v>
      </c>
      <c r="B268" s="7" t="s">
        <v>151</v>
      </c>
      <c r="C268" s="138">
        <v>46240</v>
      </c>
      <c r="D268" s="41" t="s">
        <v>217</v>
      </c>
      <c r="E268" s="35" t="s">
        <v>236</v>
      </c>
      <c r="F268" s="110">
        <f t="shared" si="20"/>
        <v>0.5</v>
      </c>
      <c r="G268" s="111">
        <f t="shared" si="21"/>
        <v>1</v>
      </c>
      <c r="H268" s="113">
        <f>IF(AND(NOT(ISBLANK(C268)), D268&lt;&gt;"-", ISNUMBER(F268), F268&gt;0, COUNTIFS($B$3:B268, B268, $C$3:C268, C268, $F$3:F268, "&gt;0")=1), 1, 0)</f>
        <v>0</v>
      </c>
      <c r="I268" s="17">
        <f t="shared" si="22"/>
        <v>0</v>
      </c>
      <c r="J268" s="17">
        <f t="shared" si="23"/>
        <v>0</v>
      </c>
      <c r="K268" s="7"/>
      <c r="L268" s="7"/>
      <c r="M268" s="7"/>
      <c r="N268" s="17"/>
      <c r="O268" s="120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6" customHeight="1">
      <c r="A269" s="17" t="s">
        <v>53</v>
      </c>
      <c r="B269" s="7" t="s">
        <v>151</v>
      </c>
      <c r="C269" s="138">
        <v>46241</v>
      </c>
      <c r="D269" s="41" t="s">
        <v>210</v>
      </c>
      <c r="E269" s="35" t="s">
        <v>526</v>
      </c>
      <c r="F269" s="110">
        <f t="shared" si="20"/>
        <v>8.4833333333333325</v>
      </c>
      <c r="G269" s="111">
        <f t="shared" si="21"/>
        <v>0</v>
      </c>
      <c r="H269" s="113">
        <f>IF(AND(NOT(ISBLANK(C269)), D269&lt;&gt;"-", ISNUMBER(F269), F269&gt;0, COUNTIFS($B$3:B269, B269, $C$3:C269, C269, $F$3:F269, "&gt;0")=1), 1, 0)</f>
        <v>1</v>
      </c>
      <c r="I269" s="17">
        <f t="shared" si="22"/>
        <v>0</v>
      </c>
      <c r="J269" s="17">
        <f t="shared" si="23"/>
        <v>1</v>
      </c>
      <c r="K269" s="7"/>
      <c r="L269" s="7"/>
      <c r="M269" s="7"/>
      <c r="N269" s="17"/>
      <c r="O269" s="120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6" customHeight="1">
      <c r="A270" s="17" t="s">
        <v>53</v>
      </c>
      <c r="B270" s="7" t="s">
        <v>151</v>
      </c>
      <c r="C270" s="138">
        <v>46242</v>
      </c>
      <c r="D270" s="41" t="s">
        <v>215</v>
      </c>
      <c r="E270" s="35" t="s">
        <v>551</v>
      </c>
      <c r="F270" s="110">
        <f t="shared" si="20"/>
        <v>10.416666666666666</v>
      </c>
      <c r="G270" s="111">
        <f t="shared" si="21"/>
        <v>0</v>
      </c>
      <c r="H270" s="113">
        <f>IF(AND(NOT(ISBLANK(C270)), D270&lt;&gt;"-", ISNUMBER(F270), F270&gt;0, COUNTIFS($B$3:B270, B270, $C$3:C270, C270, $F$3:F270, "&gt;0")=1), 1, 0)</f>
        <v>1</v>
      </c>
      <c r="I270" s="17">
        <f t="shared" si="22"/>
        <v>0</v>
      </c>
      <c r="J270" s="17">
        <f t="shared" si="23"/>
        <v>1</v>
      </c>
      <c r="K270" s="7"/>
      <c r="L270" s="7"/>
      <c r="M270" s="7"/>
      <c r="N270" s="17"/>
      <c r="O270" s="120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6" customHeight="1">
      <c r="A271" s="17" t="s">
        <v>53</v>
      </c>
      <c r="B271" s="7" t="s">
        <v>151</v>
      </c>
      <c r="C271" s="138">
        <v>46243</v>
      </c>
      <c r="D271" s="41" t="s">
        <v>215</v>
      </c>
      <c r="E271" s="35" t="s">
        <v>304</v>
      </c>
      <c r="F271" s="110">
        <f t="shared" si="20"/>
        <v>8.5</v>
      </c>
      <c r="G271" s="111">
        <f t="shared" si="21"/>
        <v>0</v>
      </c>
      <c r="H271" s="113">
        <f>IF(AND(NOT(ISBLANK(C271)), D271&lt;&gt;"-", ISNUMBER(F271), F271&gt;0, COUNTIFS($B$3:B271, B271, $C$3:C271, C271, $F$3:F271, "&gt;0")=1), 1, 0)</f>
        <v>1</v>
      </c>
      <c r="I271" s="17">
        <f t="shared" si="22"/>
        <v>0</v>
      </c>
      <c r="J271" s="17">
        <f t="shared" si="23"/>
        <v>1</v>
      </c>
      <c r="K271" s="7"/>
      <c r="L271" s="7"/>
      <c r="M271" s="7"/>
      <c r="N271" s="17"/>
      <c r="O271" s="120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6" customHeight="1">
      <c r="A272" s="17" t="s">
        <v>53</v>
      </c>
      <c r="B272" s="7" t="s">
        <v>151</v>
      </c>
      <c r="C272" s="138">
        <v>46243</v>
      </c>
      <c r="D272" s="41" t="s">
        <v>191</v>
      </c>
      <c r="E272" s="35" t="s">
        <v>235</v>
      </c>
      <c r="F272" s="110">
        <f t="shared" si="20"/>
        <v>7.5</v>
      </c>
      <c r="G272" s="111">
        <f t="shared" si="21"/>
        <v>0</v>
      </c>
      <c r="H272" s="113">
        <f>IF(AND(NOT(ISBLANK(C272)), D272&lt;&gt;"-", ISNUMBER(F272), F272&gt;0, COUNTIFS($B$3:B272, B272, $C$3:C272, C272, $F$3:F272, "&gt;0")=1), 1, 0)</f>
        <v>0</v>
      </c>
      <c r="I272" s="17">
        <f t="shared" si="22"/>
        <v>0</v>
      </c>
      <c r="J272" s="17">
        <f t="shared" si="23"/>
        <v>1</v>
      </c>
      <c r="K272" s="7"/>
      <c r="L272" s="7"/>
      <c r="M272" s="7"/>
      <c r="N272" s="17"/>
      <c r="O272" s="120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6" customHeight="1">
      <c r="A273" s="17" t="s">
        <v>53</v>
      </c>
      <c r="B273" s="7" t="s">
        <v>151</v>
      </c>
      <c r="C273" s="138">
        <v>46244</v>
      </c>
      <c r="D273" s="41" t="s">
        <v>210</v>
      </c>
      <c r="E273" s="35" t="s">
        <v>536</v>
      </c>
      <c r="F273" s="110">
        <f t="shared" si="20"/>
        <v>8.3666666666666671</v>
      </c>
      <c r="G273" s="111">
        <f t="shared" si="21"/>
        <v>0</v>
      </c>
      <c r="H273" s="113">
        <f>IF(AND(NOT(ISBLANK(C273)), D273&lt;&gt;"-", ISNUMBER(F273), F273&gt;0, COUNTIFS($B$3:B273, B273, $C$3:C273, C273, $F$3:F273, "&gt;0")=1), 1, 0)</f>
        <v>1</v>
      </c>
      <c r="I273" s="17">
        <f t="shared" si="22"/>
        <v>0</v>
      </c>
      <c r="J273" s="17">
        <f t="shared" si="23"/>
        <v>1</v>
      </c>
      <c r="K273" s="7"/>
      <c r="L273" s="7"/>
      <c r="M273" s="7"/>
      <c r="N273" s="17"/>
      <c r="O273" s="120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6" customHeight="1">
      <c r="A274" s="17" t="s">
        <v>53</v>
      </c>
      <c r="B274" s="7" t="s">
        <v>151</v>
      </c>
      <c r="C274" s="138">
        <v>46244</v>
      </c>
      <c r="D274" s="41" t="s">
        <v>217</v>
      </c>
      <c r="E274" s="35" t="s">
        <v>185</v>
      </c>
      <c r="F274" s="110">
        <f t="shared" si="20"/>
        <v>8</v>
      </c>
      <c r="G274" s="111">
        <f t="shared" si="21"/>
        <v>0</v>
      </c>
      <c r="H274" s="113">
        <f>IF(AND(NOT(ISBLANK(C274)), D274&lt;&gt;"-", ISNUMBER(F274), F274&gt;0, COUNTIFS($B$3:B274, B274, $C$3:C274, C274, $F$3:F274, "&gt;0")=1), 1, 0)</f>
        <v>0</v>
      </c>
      <c r="I274" s="17">
        <f t="shared" si="22"/>
        <v>1</v>
      </c>
      <c r="J274" s="17">
        <f t="shared" si="23"/>
        <v>0</v>
      </c>
      <c r="K274" s="7"/>
      <c r="L274" s="7"/>
      <c r="M274" s="7"/>
      <c r="N274" s="17"/>
      <c r="O274" s="120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6" customHeight="1">
      <c r="A275" s="17" t="s">
        <v>53</v>
      </c>
      <c r="B275" s="7" t="s">
        <v>151</v>
      </c>
      <c r="C275" s="138">
        <v>46245</v>
      </c>
      <c r="D275" s="41" t="s">
        <v>210</v>
      </c>
      <c r="E275" s="35" t="s">
        <v>535</v>
      </c>
      <c r="F275" s="110">
        <f t="shared" si="20"/>
        <v>8.1333333333333329</v>
      </c>
      <c r="G275" s="111">
        <f t="shared" si="21"/>
        <v>0</v>
      </c>
      <c r="H275" s="113">
        <f>IF(AND(NOT(ISBLANK(C275)), D275&lt;&gt;"-", ISNUMBER(F275), F275&gt;0, COUNTIFS($B$3:B275, B275, $C$3:C275, C275, $F$3:F275, "&gt;0")=1), 1, 0)</f>
        <v>1</v>
      </c>
      <c r="I275" s="17">
        <f t="shared" si="22"/>
        <v>0</v>
      </c>
      <c r="J275" s="17">
        <f t="shared" si="23"/>
        <v>1</v>
      </c>
      <c r="K275" s="7"/>
      <c r="L275" s="7"/>
      <c r="M275" s="7"/>
      <c r="N275" s="17"/>
      <c r="O275" s="120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6" customHeight="1">
      <c r="A276" s="17" t="s">
        <v>53</v>
      </c>
      <c r="B276" s="7" t="s">
        <v>151</v>
      </c>
      <c r="C276" s="138">
        <v>46246</v>
      </c>
      <c r="D276" s="41" t="s">
        <v>215</v>
      </c>
      <c r="E276" s="35" t="s">
        <v>552</v>
      </c>
      <c r="F276" s="110">
        <f t="shared" si="20"/>
        <v>11.966666666666667</v>
      </c>
      <c r="G276" s="111">
        <f t="shared" si="21"/>
        <v>0</v>
      </c>
      <c r="H276" s="113">
        <f>IF(AND(NOT(ISBLANK(C276)), D276&lt;&gt;"-", ISNUMBER(F276), F276&gt;0, COUNTIFS($B$3:B276, B276, $C$3:C276, C276, $F$3:F276, "&gt;0")=1), 1, 0)</f>
        <v>1</v>
      </c>
      <c r="I276" s="17">
        <f t="shared" si="22"/>
        <v>0</v>
      </c>
      <c r="J276" s="17">
        <f t="shared" si="23"/>
        <v>1</v>
      </c>
      <c r="K276" s="7"/>
      <c r="L276" s="7"/>
      <c r="M276" s="7"/>
      <c r="N276" s="17"/>
      <c r="O276" s="120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6" customHeight="1">
      <c r="A277" s="17" t="s">
        <v>53</v>
      </c>
      <c r="B277" s="7" t="s">
        <v>151</v>
      </c>
      <c r="C277" s="138">
        <v>46247</v>
      </c>
      <c r="D277" s="41" t="s">
        <v>215</v>
      </c>
      <c r="E277" s="35" t="s">
        <v>213</v>
      </c>
      <c r="F277" s="110">
        <f t="shared" si="20"/>
        <v>8.0833333333333339</v>
      </c>
      <c r="G277" s="111">
        <f t="shared" si="21"/>
        <v>0</v>
      </c>
      <c r="H277" s="113">
        <f>IF(AND(NOT(ISBLANK(C277)), D277&lt;&gt;"-", ISNUMBER(F277), F277&gt;0, COUNTIFS($B$3:B277, B277, $C$3:C277, C277, $F$3:F277, "&gt;0")=1), 1, 0)</f>
        <v>1</v>
      </c>
      <c r="I277" s="17">
        <f t="shared" si="22"/>
        <v>0</v>
      </c>
      <c r="J277" s="17">
        <f t="shared" si="23"/>
        <v>1</v>
      </c>
      <c r="K277" s="7"/>
      <c r="L277" s="7"/>
      <c r="M277" s="7"/>
      <c r="N277" s="17"/>
      <c r="O277" s="120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6" customHeight="1">
      <c r="A278" s="17" t="s">
        <v>53</v>
      </c>
      <c r="B278" s="7" t="s">
        <v>151</v>
      </c>
      <c r="C278" s="138">
        <v>46247</v>
      </c>
      <c r="D278" s="41" t="s">
        <v>191</v>
      </c>
      <c r="E278" s="35" t="s">
        <v>291</v>
      </c>
      <c r="F278" s="110">
        <f t="shared" si="20"/>
        <v>8.0500000000000007</v>
      </c>
      <c r="G278" s="111">
        <f t="shared" si="21"/>
        <v>0</v>
      </c>
      <c r="H278" s="113">
        <f>IF(AND(NOT(ISBLANK(C278)), D278&lt;&gt;"-", ISNUMBER(F278), F278&gt;0, COUNTIFS($B$3:B278, B278, $C$3:C278, C278, $F$3:F278, "&gt;0")=1), 1, 0)</f>
        <v>0</v>
      </c>
      <c r="I278" s="17">
        <f t="shared" si="22"/>
        <v>0</v>
      </c>
      <c r="J278" s="17">
        <f t="shared" si="23"/>
        <v>1</v>
      </c>
      <c r="K278" s="7"/>
      <c r="L278" s="7"/>
      <c r="M278" s="7"/>
      <c r="N278" s="17"/>
      <c r="O278" s="120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6" customHeight="1">
      <c r="A279" s="17" t="s">
        <v>53</v>
      </c>
      <c r="B279" s="7" t="s">
        <v>151</v>
      </c>
      <c r="C279" s="138">
        <v>46247</v>
      </c>
      <c r="D279" s="41" t="s">
        <v>186</v>
      </c>
      <c r="E279" s="35" t="s">
        <v>236</v>
      </c>
      <c r="F279" s="110">
        <f t="shared" si="20"/>
        <v>0.5</v>
      </c>
      <c r="G279" s="111">
        <f t="shared" si="21"/>
        <v>1</v>
      </c>
      <c r="H279" s="113">
        <f>IF(AND(NOT(ISBLANK(C279)), D279&lt;&gt;"-", ISNUMBER(F279), F279&gt;0, COUNTIFS($B$3:B279, B279, $C$3:C279, C279, $F$3:F279, "&gt;0")=1), 1, 0)</f>
        <v>0</v>
      </c>
      <c r="I279" s="17">
        <f t="shared" si="22"/>
        <v>0</v>
      </c>
      <c r="J279" s="17">
        <f t="shared" si="23"/>
        <v>0</v>
      </c>
      <c r="K279" s="7"/>
      <c r="L279" s="7"/>
      <c r="M279" s="7"/>
      <c r="N279" s="17"/>
      <c r="O279" s="120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6" customHeight="1">
      <c r="A280" s="17" t="s">
        <v>53</v>
      </c>
      <c r="B280" s="7" t="s">
        <v>151</v>
      </c>
      <c r="C280" s="138">
        <v>46251</v>
      </c>
      <c r="D280" s="41" t="s">
        <v>210</v>
      </c>
      <c r="E280" s="35" t="s">
        <v>185</v>
      </c>
      <c r="F280" s="110">
        <f t="shared" si="20"/>
        <v>8</v>
      </c>
      <c r="G280" s="111">
        <f t="shared" si="21"/>
        <v>0</v>
      </c>
      <c r="H280" s="113">
        <f>IF(AND(NOT(ISBLANK(C280)), D280&lt;&gt;"-", ISNUMBER(F280), F280&gt;0, COUNTIFS($B$3:B280, B280, $C$3:C280, C280, $F$3:F280, "&gt;0")=1), 1, 0)</f>
        <v>1</v>
      </c>
      <c r="I280" s="17">
        <f t="shared" si="22"/>
        <v>0</v>
      </c>
      <c r="J280" s="17">
        <f t="shared" si="23"/>
        <v>1</v>
      </c>
      <c r="K280" s="7"/>
      <c r="L280" s="7"/>
      <c r="M280" s="7"/>
      <c r="N280" s="17"/>
      <c r="O280" s="120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6" customHeight="1">
      <c r="A281" s="17" t="s">
        <v>53</v>
      </c>
      <c r="B281" s="7" t="s">
        <v>151</v>
      </c>
      <c r="C281" s="138">
        <v>46252</v>
      </c>
      <c r="D281" s="41" t="s">
        <v>193</v>
      </c>
      <c r="E281" s="35" t="s">
        <v>235</v>
      </c>
      <c r="F281" s="110">
        <f t="shared" si="20"/>
        <v>7.5</v>
      </c>
      <c r="G281" s="111">
        <f t="shared" si="21"/>
        <v>0</v>
      </c>
      <c r="H281" s="113">
        <f>IF(AND(NOT(ISBLANK(C281)), D281&lt;&gt;"-", ISNUMBER(F281), F281&gt;0, COUNTIFS($B$3:B281, B281, $C$3:C281, C281, $F$3:F281, "&gt;0")=1), 1, 0)</f>
        <v>1</v>
      </c>
      <c r="I281" s="17">
        <f t="shared" si="22"/>
        <v>0</v>
      </c>
      <c r="J281" s="17">
        <f t="shared" si="23"/>
        <v>1</v>
      </c>
      <c r="K281" s="7"/>
      <c r="L281" s="7"/>
      <c r="M281" s="7"/>
      <c r="N281" s="17"/>
      <c r="O281" s="120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6" customHeight="1">
      <c r="A282" s="17" t="s">
        <v>53</v>
      </c>
      <c r="B282" s="7" t="s">
        <v>151</v>
      </c>
      <c r="C282" s="138">
        <v>46252</v>
      </c>
      <c r="D282" s="41" t="s">
        <v>210</v>
      </c>
      <c r="E282" s="35" t="s">
        <v>501</v>
      </c>
      <c r="F282" s="110">
        <f t="shared" si="20"/>
        <v>8.0166666666666675</v>
      </c>
      <c r="G282" s="111">
        <f t="shared" si="21"/>
        <v>0</v>
      </c>
      <c r="H282" s="113">
        <f>IF(AND(NOT(ISBLANK(C282)), D282&lt;&gt;"-", ISNUMBER(F282), F282&gt;0, COUNTIFS($B$3:B282, B282, $C$3:C282, C282, $F$3:F282, "&gt;0")=1), 1, 0)</f>
        <v>0</v>
      </c>
      <c r="I282" s="17">
        <f t="shared" si="22"/>
        <v>0</v>
      </c>
      <c r="J282" s="17">
        <f t="shared" si="23"/>
        <v>1</v>
      </c>
      <c r="K282" s="7"/>
      <c r="L282" s="7"/>
      <c r="M282" s="7"/>
      <c r="N282" s="17"/>
      <c r="O282" s="120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6" customHeight="1">
      <c r="A283" s="17" t="s">
        <v>53</v>
      </c>
      <c r="B283" s="7" t="s">
        <v>151</v>
      </c>
      <c r="C283" s="138">
        <v>46253</v>
      </c>
      <c r="D283" s="41" t="s">
        <v>193</v>
      </c>
      <c r="E283" s="35" t="s">
        <v>553</v>
      </c>
      <c r="F283" s="110">
        <f t="shared" si="20"/>
        <v>5.5</v>
      </c>
      <c r="G283" s="111">
        <f t="shared" si="21"/>
        <v>0</v>
      </c>
      <c r="H283" s="113">
        <f>IF(AND(NOT(ISBLANK(C283)), D283&lt;&gt;"-", ISNUMBER(F283), F283&gt;0, COUNTIFS($B$3:B283, B283, $C$3:C283, C283, $F$3:F283, "&gt;0")=1), 1, 0)</f>
        <v>1</v>
      </c>
      <c r="I283" s="17">
        <f t="shared" si="22"/>
        <v>0</v>
      </c>
      <c r="J283" s="17">
        <f t="shared" si="23"/>
        <v>1</v>
      </c>
      <c r="K283" s="7"/>
      <c r="L283" s="7"/>
      <c r="M283" s="7"/>
      <c r="N283" s="17"/>
      <c r="O283" s="120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6" customHeight="1">
      <c r="A284" s="17" t="s">
        <v>53</v>
      </c>
      <c r="B284" s="7" t="s">
        <v>151</v>
      </c>
      <c r="C284" s="138">
        <v>46253</v>
      </c>
      <c r="D284" s="41" t="s">
        <v>210</v>
      </c>
      <c r="E284" s="35" t="s">
        <v>523</v>
      </c>
      <c r="F284" s="110">
        <f t="shared" si="20"/>
        <v>8.1666666666666661</v>
      </c>
      <c r="G284" s="111">
        <f t="shared" si="21"/>
        <v>0</v>
      </c>
      <c r="H284" s="113">
        <f>IF(AND(NOT(ISBLANK(C284)), D284&lt;&gt;"-", ISNUMBER(F284), F284&gt;0, COUNTIFS($B$3:B284, B284, $C$3:C284, C284, $F$3:F284, "&gt;0")=1), 1, 0)</f>
        <v>0</v>
      </c>
      <c r="I284" s="17">
        <f t="shared" si="22"/>
        <v>0</v>
      </c>
      <c r="J284" s="17">
        <f t="shared" si="23"/>
        <v>1</v>
      </c>
      <c r="K284" s="7"/>
      <c r="L284" s="7"/>
      <c r="M284" s="7"/>
      <c r="N284" s="17"/>
      <c r="O284" s="120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6" customHeight="1">
      <c r="A285" s="17" t="s">
        <v>53</v>
      </c>
      <c r="B285" s="7" t="s">
        <v>151</v>
      </c>
      <c r="C285" s="138">
        <v>46253</v>
      </c>
      <c r="D285" s="41" t="s">
        <v>217</v>
      </c>
      <c r="E285" s="35" t="s">
        <v>185</v>
      </c>
      <c r="F285" s="110">
        <f t="shared" si="20"/>
        <v>8</v>
      </c>
      <c r="G285" s="111">
        <f t="shared" si="21"/>
        <v>0</v>
      </c>
      <c r="H285" s="113">
        <f>IF(AND(NOT(ISBLANK(C285)), D285&lt;&gt;"-", ISNUMBER(F285), F285&gt;0, COUNTIFS($B$3:B285, B285, $C$3:C285, C285, $F$3:F285, "&gt;0")=1), 1, 0)</f>
        <v>0</v>
      </c>
      <c r="I285" s="17">
        <f t="shared" si="22"/>
        <v>1</v>
      </c>
      <c r="J285" s="17">
        <f t="shared" si="23"/>
        <v>0</v>
      </c>
      <c r="K285" s="7"/>
      <c r="L285" s="7"/>
      <c r="M285" s="7"/>
      <c r="N285" s="17"/>
      <c r="O285" s="120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6" customHeight="1">
      <c r="A286" s="17" t="s">
        <v>53</v>
      </c>
      <c r="B286" s="7" t="s">
        <v>151</v>
      </c>
      <c r="C286" s="138">
        <v>46254</v>
      </c>
      <c r="D286" s="41" t="s">
        <v>210</v>
      </c>
      <c r="E286" s="35" t="s">
        <v>554</v>
      </c>
      <c r="F286" s="110">
        <f t="shared" si="20"/>
        <v>9.5666666666666664</v>
      </c>
      <c r="G286" s="111">
        <f t="shared" si="21"/>
        <v>0</v>
      </c>
      <c r="H286" s="113">
        <f>IF(AND(NOT(ISBLANK(C286)), D286&lt;&gt;"-", ISNUMBER(F286), F286&gt;0, COUNTIFS($B$3:B286, B286, $C$3:C286, C286, $F$3:F286, "&gt;0")=1), 1, 0)</f>
        <v>1</v>
      </c>
      <c r="I286" s="17">
        <f t="shared" si="22"/>
        <v>0</v>
      </c>
      <c r="J286" s="17">
        <f t="shared" si="23"/>
        <v>1</v>
      </c>
      <c r="K286" s="7"/>
      <c r="L286" s="7"/>
      <c r="M286" s="7"/>
      <c r="N286" s="17"/>
      <c r="O286" s="120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6" customHeight="1">
      <c r="A287" s="17" t="s">
        <v>53</v>
      </c>
      <c r="B287" s="7" t="s">
        <v>151</v>
      </c>
      <c r="C287" s="138">
        <v>46255</v>
      </c>
      <c r="D287" s="41" t="s">
        <v>215</v>
      </c>
      <c r="E287" s="35" t="s">
        <v>317</v>
      </c>
      <c r="F287" s="110">
        <f t="shared" si="20"/>
        <v>8.5833333333333339</v>
      </c>
      <c r="G287" s="111">
        <f t="shared" si="21"/>
        <v>0</v>
      </c>
      <c r="H287" s="113">
        <f>IF(AND(NOT(ISBLANK(C287)), D287&lt;&gt;"-", ISNUMBER(F287), F287&gt;0, COUNTIFS($B$3:B287, B287, $C$3:C287, C287, $F$3:F287, "&gt;0")=1), 1, 0)</f>
        <v>1</v>
      </c>
      <c r="I287" s="17">
        <f t="shared" si="22"/>
        <v>0</v>
      </c>
      <c r="J287" s="17">
        <f t="shared" si="23"/>
        <v>1</v>
      </c>
      <c r="K287" s="7"/>
      <c r="L287" s="7"/>
      <c r="M287" s="7"/>
      <c r="N287" s="17"/>
      <c r="O287" s="120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6" customHeight="1">
      <c r="A288" s="17" t="s">
        <v>53</v>
      </c>
      <c r="B288" s="7" t="s">
        <v>151</v>
      </c>
      <c r="C288" s="138">
        <v>46256</v>
      </c>
      <c r="D288" s="41" t="s">
        <v>232</v>
      </c>
      <c r="E288" s="35" t="s">
        <v>213</v>
      </c>
      <c r="F288" s="110">
        <f t="shared" si="20"/>
        <v>8.0833333333333339</v>
      </c>
      <c r="G288" s="111">
        <f t="shared" si="21"/>
        <v>0</v>
      </c>
      <c r="H288" s="113">
        <f>IF(AND(NOT(ISBLANK(C288)), D288&lt;&gt;"-", ISNUMBER(F288), F288&gt;0, COUNTIFS($B$3:B288, B288, $C$3:C288, C288, $F$3:F288, "&gt;0")=1), 1, 0)</f>
        <v>1</v>
      </c>
      <c r="I288" s="17">
        <f t="shared" si="22"/>
        <v>0</v>
      </c>
      <c r="J288" s="17">
        <f t="shared" si="23"/>
        <v>1</v>
      </c>
      <c r="K288" s="7"/>
      <c r="L288" s="7"/>
      <c r="M288" s="7"/>
      <c r="N288" s="17"/>
      <c r="O288" s="120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6" customHeight="1">
      <c r="A289" s="17" t="s">
        <v>53</v>
      </c>
      <c r="B289" s="7" t="s">
        <v>151</v>
      </c>
      <c r="C289" s="138">
        <v>46256</v>
      </c>
      <c r="D289" s="41" t="s">
        <v>210</v>
      </c>
      <c r="E289" s="35" t="s">
        <v>185</v>
      </c>
      <c r="F289" s="110">
        <f t="shared" si="20"/>
        <v>8</v>
      </c>
      <c r="G289" s="111">
        <f t="shared" si="21"/>
        <v>0</v>
      </c>
      <c r="H289" s="113">
        <f>IF(AND(NOT(ISBLANK(C289)), D289&lt;&gt;"-", ISNUMBER(F289), F289&gt;0, COUNTIFS($B$3:B289, B289, $C$3:C289, C289, $F$3:F289, "&gt;0")=1), 1, 0)</f>
        <v>0</v>
      </c>
      <c r="I289" s="17">
        <f t="shared" si="22"/>
        <v>0</v>
      </c>
      <c r="J289" s="17">
        <f t="shared" si="23"/>
        <v>1</v>
      </c>
      <c r="K289" s="7"/>
      <c r="L289" s="7"/>
      <c r="M289" s="7"/>
      <c r="N289" s="17"/>
      <c r="O289" s="120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6" customHeight="1">
      <c r="A290" s="17" t="s">
        <v>53</v>
      </c>
      <c r="B290" s="7" t="s">
        <v>151</v>
      </c>
      <c r="C290" s="138">
        <v>46256</v>
      </c>
      <c r="D290" s="41" t="s">
        <v>217</v>
      </c>
      <c r="E290" s="35" t="s">
        <v>555</v>
      </c>
      <c r="F290" s="110">
        <f t="shared" si="20"/>
        <v>0.85</v>
      </c>
      <c r="G290" s="111">
        <f t="shared" si="21"/>
        <v>1</v>
      </c>
      <c r="H290" s="113">
        <f>IF(AND(NOT(ISBLANK(C290)), D290&lt;&gt;"-", ISNUMBER(F290), F290&gt;0, COUNTIFS($B$3:B290, B290, $C$3:C290, C290, $F$3:F290, "&gt;0")=1), 1, 0)</f>
        <v>0</v>
      </c>
      <c r="I290" s="17">
        <f t="shared" si="22"/>
        <v>0</v>
      </c>
      <c r="J290" s="17">
        <f t="shared" si="23"/>
        <v>0</v>
      </c>
      <c r="K290" s="7"/>
      <c r="L290" s="7"/>
      <c r="M290" s="7"/>
      <c r="N290" s="17"/>
      <c r="O290" s="120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6" customHeight="1">
      <c r="A291" s="17" t="s">
        <v>53</v>
      </c>
      <c r="B291" s="7" t="s">
        <v>151</v>
      </c>
      <c r="C291" s="138">
        <v>46257</v>
      </c>
      <c r="D291" s="41" t="s">
        <v>193</v>
      </c>
      <c r="E291" s="35" t="s">
        <v>556</v>
      </c>
      <c r="F291" s="110">
        <f t="shared" si="20"/>
        <v>6</v>
      </c>
      <c r="G291" s="111">
        <f t="shared" si="21"/>
        <v>0</v>
      </c>
      <c r="H291" s="113">
        <f>IF(AND(NOT(ISBLANK(C291)), D291&lt;&gt;"-", ISNUMBER(F291), F291&gt;0, COUNTIFS($B$3:B291, B291, $C$3:C291, C291, $F$3:F291, "&gt;0")=1), 1, 0)</f>
        <v>1</v>
      </c>
      <c r="I291" s="17">
        <f t="shared" si="22"/>
        <v>0</v>
      </c>
      <c r="J291" s="17">
        <f t="shared" si="23"/>
        <v>1</v>
      </c>
      <c r="K291" s="7"/>
      <c r="L291" s="7"/>
      <c r="M291" s="7"/>
      <c r="N291" s="17"/>
      <c r="O291" s="120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6" customHeight="1">
      <c r="A292" s="17" t="s">
        <v>53</v>
      </c>
      <c r="B292" s="7" t="s">
        <v>151</v>
      </c>
      <c r="C292" s="138">
        <v>46257</v>
      </c>
      <c r="D292" s="41" t="s">
        <v>210</v>
      </c>
      <c r="E292" s="35" t="s">
        <v>501</v>
      </c>
      <c r="F292" s="110">
        <f t="shared" si="20"/>
        <v>8.0166666666666675</v>
      </c>
      <c r="G292" s="111">
        <f t="shared" si="21"/>
        <v>0</v>
      </c>
      <c r="H292" s="113">
        <f>IF(AND(NOT(ISBLANK(C292)), D292&lt;&gt;"-", ISNUMBER(F292), F292&gt;0, COUNTIFS($B$3:B292, B292, $C$3:C292, C292, $F$3:F292, "&gt;0")=1), 1, 0)</f>
        <v>0</v>
      </c>
      <c r="I292" s="17">
        <f t="shared" si="22"/>
        <v>0</v>
      </c>
      <c r="J292" s="17">
        <f t="shared" si="23"/>
        <v>1</v>
      </c>
      <c r="K292" s="7"/>
      <c r="L292" s="7"/>
      <c r="M292" s="7"/>
      <c r="N292" s="17"/>
      <c r="O292" s="120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6" customHeight="1">
      <c r="A293" s="17" t="s">
        <v>53</v>
      </c>
      <c r="B293" s="7" t="s">
        <v>151</v>
      </c>
      <c r="C293" s="138">
        <v>46258</v>
      </c>
      <c r="D293" s="41" t="s">
        <v>210</v>
      </c>
      <c r="E293" s="35" t="s">
        <v>185</v>
      </c>
      <c r="F293" s="110">
        <f t="shared" si="20"/>
        <v>8</v>
      </c>
      <c r="G293" s="111">
        <f t="shared" si="21"/>
        <v>0</v>
      </c>
      <c r="H293" s="113">
        <f>IF(AND(NOT(ISBLANK(C293)), D293&lt;&gt;"-", ISNUMBER(F293), F293&gt;0, COUNTIFS($B$3:B293, B293, $C$3:C293, C293, $F$3:F293, "&gt;0")=1), 1, 0)</f>
        <v>1</v>
      </c>
      <c r="I293" s="17">
        <f t="shared" si="22"/>
        <v>0</v>
      </c>
      <c r="J293" s="17">
        <f t="shared" si="23"/>
        <v>1</v>
      </c>
      <c r="K293" s="7"/>
      <c r="L293" s="7"/>
      <c r="M293" s="7"/>
      <c r="N293" s="17"/>
      <c r="O293" s="120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6" customHeight="1">
      <c r="A294" s="17" t="s">
        <v>53</v>
      </c>
      <c r="B294" s="7" t="s">
        <v>151</v>
      </c>
      <c r="C294" s="138">
        <v>46259</v>
      </c>
      <c r="D294" s="41" t="s">
        <v>193</v>
      </c>
      <c r="E294" s="35" t="s">
        <v>557</v>
      </c>
      <c r="F294" s="110">
        <f t="shared" si="20"/>
        <v>4.7333333333333334</v>
      </c>
      <c r="G294" s="111">
        <f t="shared" si="21"/>
        <v>0</v>
      </c>
      <c r="H294" s="113">
        <f>IF(AND(NOT(ISBLANK(C294)), D294&lt;&gt;"-", ISNUMBER(F294), F294&gt;0, COUNTIFS($B$3:B294, B294, $C$3:C294, C294, $F$3:F294, "&gt;0")=1), 1, 0)</f>
        <v>1</v>
      </c>
      <c r="I294" s="17">
        <f t="shared" si="22"/>
        <v>0</v>
      </c>
      <c r="J294" s="17">
        <f t="shared" si="23"/>
        <v>1</v>
      </c>
      <c r="K294" s="7"/>
      <c r="L294" s="7"/>
      <c r="M294" s="7"/>
      <c r="N294" s="17"/>
      <c r="O294" s="120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6" customHeight="1">
      <c r="A295" s="17" t="s">
        <v>53</v>
      </c>
      <c r="B295" s="7" t="s">
        <v>151</v>
      </c>
      <c r="C295" s="138">
        <v>46259</v>
      </c>
      <c r="D295" s="41" t="s">
        <v>210</v>
      </c>
      <c r="E295" s="35" t="s">
        <v>558</v>
      </c>
      <c r="F295" s="110">
        <f t="shared" si="20"/>
        <v>8.7833333333333332</v>
      </c>
      <c r="G295" s="111">
        <f t="shared" si="21"/>
        <v>0</v>
      </c>
      <c r="H295" s="113">
        <f>IF(AND(NOT(ISBLANK(C295)), D295&lt;&gt;"-", ISNUMBER(F295), F295&gt;0, COUNTIFS($B$3:B295, B295, $C$3:C295, C295, $F$3:F295, "&gt;0")=1), 1, 0)</f>
        <v>0</v>
      </c>
      <c r="I295" s="17">
        <f t="shared" si="22"/>
        <v>0</v>
      </c>
      <c r="J295" s="17">
        <f t="shared" si="23"/>
        <v>1</v>
      </c>
      <c r="K295" s="7"/>
      <c r="L295" s="7"/>
      <c r="M295" s="7"/>
      <c r="N295" s="17"/>
      <c r="O295" s="120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6" customHeight="1">
      <c r="A296" s="17" t="s">
        <v>53</v>
      </c>
      <c r="B296" s="7" t="s">
        <v>151</v>
      </c>
      <c r="C296" s="138">
        <v>46261</v>
      </c>
      <c r="D296" s="41" t="s">
        <v>193</v>
      </c>
      <c r="E296" s="35" t="s">
        <v>559</v>
      </c>
      <c r="F296" s="110">
        <f t="shared" si="20"/>
        <v>4.55</v>
      </c>
      <c r="G296" s="111">
        <f t="shared" si="21"/>
        <v>0</v>
      </c>
      <c r="H296" s="113">
        <f>IF(AND(NOT(ISBLANK(C296)), D296&lt;&gt;"-", ISNUMBER(F296), F296&gt;0, COUNTIFS($B$3:B296, B296, $C$3:C296, C296, $F$3:F296, "&gt;0")=1), 1, 0)</f>
        <v>1</v>
      </c>
      <c r="I296" s="17">
        <f t="shared" si="22"/>
        <v>0</v>
      </c>
      <c r="J296" s="17">
        <f t="shared" si="23"/>
        <v>1</v>
      </c>
      <c r="K296" s="7"/>
      <c r="L296" s="7"/>
      <c r="M296" s="7"/>
      <c r="N296" s="17"/>
      <c r="O296" s="120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6" customHeight="1">
      <c r="A297" s="17" t="s">
        <v>53</v>
      </c>
      <c r="B297" s="7" t="s">
        <v>151</v>
      </c>
      <c r="C297" s="138">
        <v>46261</v>
      </c>
      <c r="D297" s="41" t="s">
        <v>210</v>
      </c>
      <c r="E297" s="35" t="s">
        <v>185</v>
      </c>
      <c r="F297" s="110">
        <f t="shared" si="20"/>
        <v>8</v>
      </c>
      <c r="G297" s="111">
        <f t="shared" si="21"/>
        <v>0</v>
      </c>
      <c r="H297" s="113">
        <f>IF(AND(NOT(ISBLANK(C297)), D297&lt;&gt;"-", ISNUMBER(F297), F297&gt;0, COUNTIFS($B$3:B297, B297, $C$3:C297, C297, $F$3:F297, "&gt;0")=1), 1, 0)</f>
        <v>0</v>
      </c>
      <c r="I297" s="17">
        <f t="shared" si="22"/>
        <v>0</v>
      </c>
      <c r="J297" s="17">
        <f t="shared" si="23"/>
        <v>1</v>
      </c>
      <c r="K297" s="7"/>
      <c r="L297" s="7"/>
      <c r="M297" s="7"/>
      <c r="N297" s="17"/>
      <c r="O297" s="120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6" customHeight="1">
      <c r="A298" s="17" t="s">
        <v>53</v>
      </c>
      <c r="B298" s="7" t="s">
        <v>151</v>
      </c>
      <c r="C298" s="135">
        <v>46261</v>
      </c>
      <c r="D298" s="41" t="s">
        <v>217</v>
      </c>
      <c r="E298" s="35" t="s">
        <v>185</v>
      </c>
      <c r="F298" s="110">
        <f t="shared" si="20"/>
        <v>8</v>
      </c>
      <c r="G298" s="111">
        <f t="shared" si="21"/>
        <v>0</v>
      </c>
      <c r="H298" s="113">
        <f>IF(AND(NOT(ISBLANK(C298)), D298&lt;&gt;"-", ISNUMBER(F298), F298&gt;0, COUNTIFS($B$3:B298, B298, $C$3:C298, C298, $F$3:F298, "&gt;0")=1), 1, 0)</f>
        <v>0</v>
      </c>
      <c r="I298" s="17">
        <f t="shared" si="22"/>
        <v>1</v>
      </c>
      <c r="J298" s="17">
        <f t="shared" si="23"/>
        <v>0</v>
      </c>
      <c r="K298" s="7"/>
      <c r="L298" s="7"/>
      <c r="M298" s="7"/>
      <c r="N298" s="17"/>
      <c r="O298" s="120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6" customHeight="1">
      <c r="A299" s="17" t="s">
        <v>53</v>
      </c>
      <c r="B299" s="7" t="s">
        <v>151</v>
      </c>
      <c r="C299" s="135">
        <v>46262</v>
      </c>
      <c r="D299" s="41" t="s">
        <v>238</v>
      </c>
      <c r="E299" s="35" t="s">
        <v>185</v>
      </c>
      <c r="F299" s="110">
        <f t="shared" si="20"/>
        <v>8</v>
      </c>
      <c r="G299" s="111">
        <f t="shared" si="21"/>
        <v>0</v>
      </c>
      <c r="H299" s="113">
        <f>IF(AND(NOT(ISBLANK(C299)), D299&lt;&gt;"-", ISNUMBER(F299), F299&gt;0, COUNTIFS($B$3:B299, B299, $C$3:C299, C299, $F$3:F299, "&gt;0")=1), 1, 0)</f>
        <v>1</v>
      </c>
      <c r="I299" s="17">
        <f t="shared" si="22"/>
        <v>0</v>
      </c>
      <c r="J299" s="17">
        <f t="shared" si="23"/>
        <v>1</v>
      </c>
      <c r="K299" s="7"/>
      <c r="L299" s="7"/>
      <c r="M299" s="7"/>
      <c r="N299" s="17"/>
      <c r="O299" s="120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6" customHeight="1">
      <c r="A300" s="17" t="s">
        <v>53</v>
      </c>
      <c r="B300" s="7" t="s">
        <v>151</v>
      </c>
      <c r="C300" s="135">
        <v>46263</v>
      </c>
      <c r="D300" s="41" t="s">
        <v>193</v>
      </c>
      <c r="E300" s="35" t="s">
        <v>501</v>
      </c>
      <c r="F300" s="110">
        <f t="shared" si="20"/>
        <v>8.0166666666666675</v>
      </c>
      <c r="G300" s="111">
        <f t="shared" si="21"/>
        <v>0</v>
      </c>
      <c r="H300" s="113">
        <f>IF(AND(NOT(ISBLANK(C300)), D300&lt;&gt;"-", ISNUMBER(F300), F300&gt;0, COUNTIFS($B$3:B300, B300, $C$3:C300, C300, $F$3:F300, "&gt;0")=1), 1, 0)</f>
        <v>1</v>
      </c>
      <c r="I300" s="17">
        <f t="shared" si="22"/>
        <v>0</v>
      </c>
      <c r="J300" s="17">
        <f t="shared" si="23"/>
        <v>1</v>
      </c>
      <c r="K300" s="7"/>
      <c r="L300" s="7"/>
      <c r="M300" s="7"/>
      <c r="N300" s="17"/>
      <c r="O300" s="120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6" customHeight="1">
      <c r="A301" s="17" t="s">
        <v>53</v>
      </c>
      <c r="B301" s="7" t="s">
        <v>151</v>
      </c>
      <c r="C301" s="135">
        <v>46264</v>
      </c>
      <c r="D301" s="41" t="s">
        <v>193</v>
      </c>
      <c r="E301" s="35" t="s">
        <v>560</v>
      </c>
      <c r="F301" s="110">
        <f t="shared" si="20"/>
        <v>6.0666666666666664</v>
      </c>
      <c r="G301" s="111">
        <f t="shared" si="21"/>
        <v>0</v>
      </c>
      <c r="H301" s="113">
        <f>IF(AND(NOT(ISBLANK(C301)), D301&lt;&gt;"-", ISNUMBER(F301), F301&gt;0, COUNTIFS($B$3:B301, B301, $C$3:C301, C301, $F$3:F301, "&gt;0")=1), 1, 0)</f>
        <v>1</v>
      </c>
      <c r="I301" s="17">
        <f t="shared" si="22"/>
        <v>0</v>
      </c>
      <c r="J301" s="17">
        <f t="shared" si="23"/>
        <v>1</v>
      </c>
      <c r="K301" s="7"/>
      <c r="L301" s="7"/>
      <c r="M301" s="7"/>
      <c r="N301" s="17"/>
      <c r="O301" s="120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6" customHeight="1">
      <c r="A302" s="17" t="s">
        <v>53</v>
      </c>
      <c r="B302" s="7" t="s">
        <v>151</v>
      </c>
      <c r="C302" s="135">
        <v>46264</v>
      </c>
      <c r="D302" s="41" t="s">
        <v>210</v>
      </c>
      <c r="E302" s="35" t="s">
        <v>185</v>
      </c>
      <c r="F302" s="110">
        <f t="shared" si="20"/>
        <v>8</v>
      </c>
      <c r="G302" s="111">
        <f t="shared" si="21"/>
        <v>0</v>
      </c>
      <c r="H302" s="113">
        <f>IF(AND(NOT(ISBLANK(C302)), D302&lt;&gt;"-", ISNUMBER(F302), F302&gt;0, COUNTIFS($B$3:B302, B302, $C$3:C302, C302, $F$3:F302, "&gt;0")=1), 1, 0)</f>
        <v>0</v>
      </c>
      <c r="I302" s="17">
        <f t="shared" si="22"/>
        <v>0</v>
      </c>
      <c r="J302" s="17">
        <f t="shared" si="23"/>
        <v>1</v>
      </c>
      <c r="K302" s="7"/>
      <c r="L302" s="7"/>
      <c r="M302" s="7"/>
      <c r="N302" s="17"/>
      <c r="O302" s="120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6" customHeight="1">
      <c r="A303" s="17" t="s">
        <v>53</v>
      </c>
      <c r="B303" s="7" t="s">
        <v>151</v>
      </c>
      <c r="C303" s="135">
        <v>46264</v>
      </c>
      <c r="D303" s="41" t="s">
        <v>217</v>
      </c>
      <c r="E303" s="35" t="s">
        <v>185</v>
      </c>
      <c r="F303" s="110">
        <f t="shared" si="20"/>
        <v>8</v>
      </c>
      <c r="G303" s="111">
        <f t="shared" si="21"/>
        <v>0</v>
      </c>
      <c r="H303" s="113">
        <f>IF(AND(NOT(ISBLANK(C303)), D303&lt;&gt;"-", ISNUMBER(F303), F303&gt;0, COUNTIFS($B$3:B303, B303, $C$3:C303, C303, $F$3:F303, "&gt;0")=1), 1, 0)</f>
        <v>0</v>
      </c>
      <c r="I303" s="17">
        <f t="shared" si="22"/>
        <v>1</v>
      </c>
      <c r="J303" s="17">
        <f t="shared" si="23"/>
        <v>0</v>
      </c>
      <c r="K303" s="7"/>
      <c r="L303" s="7"/>
      <c r="M303" s="7"/>
      <c r="N303" s="17"/>
      <c r="O303" s="120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6" customHeight="1">
      <c r="A304" s="17" t="s">
        <v>53</v>
      </c>
      <c r="B304" s="7" t="s">
        <v>151</v>
      </c>
      <c r="C304" s="135">
        <v>46265</v>
      </c>
      <c r="D304" s="41" t="s">
        <v>238</v>
      </c>
      <c r="E304" s="35" t="s">
        <v>185</v>
      </c>
      <c r="F304" s="110">
        <f t="shared" si="20"/>
        <v>8</v>
      </c>
      <c r="G304" s="111">
        <f t="shared" si="21"/>
        <v>0</v>
      </c>
      <c r="H304" s="113">
        <f>IF(AND(NOT(ISBLANK(C304)), D304&lt;&gt;"-", ISNUMBER(F304), F304&gt;0, COUNTIFS($B$3:B304, B304, $C$3:C304, C304, $F$3:F304, "&gt;0")=1), 1, 0)</f>
        <v>1</v>
      </c>
      <c r="I304" s="17">
        <f t="shared" si="22"/>
        <v>0</v>
      </c>
      <c r="J304" s="17">
        <f t="shared" si="23"/>
        <v>1</v>
      </c>
      <c r="K304" s="7"/>
      <c r="L304" s="7"/>
      <c r="M304" s="7"/>
      <c r="N304" s="17"/>
      <c r="O304" s="120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6" customHeight="1">
      <c r="A305" s="17" t="s">
        <v>47</v>
      </c>
      <c r="B305" s="7" t="s">
        <v>114</v>
      </c>
      <c r="C305" s="135"/>
      <c r="D305" s="41" t="s">
        <v>184</v>
      </c>
      <c r="E305" s="35" t="s">
        <v>185</v>
      </c>
      <c r="F305" s="110">
        <f t="shared" si="20"/>
        <v>8</v>
      </c>
      <c r="G305" s="111">
        <f t="shared" si="21"/>
        <v>0</v>
      </c>
      <c r="H305" s="113">
        <f>IF(AND(NOT(ISBLANK(C305)), D305&lt;&gt;"-", ISNUMBER(F305), F305&gt;0, COUNTIFS($B$3:B305, B305, $C$3:C305, C305, $F$3:F305, "&gt;0")=1), 1, 0)</f>
        <v>0</v>
      </c>
      <c r="I305" s="17">
        <f t="shared" si="22"/>
        <v>0</v>
      </c>
      <c r="J305" s="17">
        <f t="shared" si="23"/>
        <v>0</v>
      </c>
      <c r="K305" s="7"/>
      <c r="L305" s="7"/>
      <c r="M305" s="7"/>
      <c r="N305" s="17"/>
      <c r="O305" s="120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6" customHeight="1">
      <c r="A306" s="17" t="s">
        <v>47</v>
      </c>
      <c r="B306" s="7" t="s">
        <v>114</v>
      </c>
      <c r="C306" s="135">
        <v>46235</v>
      </c>
      <c r="D306" s="41" t="s">
        <v>240</v>
      </c>
      <c r="E306" s="35" t="s">
        <v>213</v>
      </c>
      <c r="F306" s="110">
        <f t="shared" si="20"/>
        <v>8.0833333333333339</v>
      </c>
      <c r="G306" s="111">
        <f t="shared" si="21"/>
        <v>0</v>
      </c>
      <c r="H306" s="113">
        <f>IF(AND(NOT(ISBLANK(C306)), D306&lt;&gt;"-", ISNUMBER(F306), F306&gt;0, COUNTIFS($B$3:B306, B306, $C$3:C306, C306, $F$3:F306, "&gt;0")=1), 1, 0)</f>
        <v>1</v>
      </c>
      <c r="I306" s="17">
        <f t="shared" si="22"/>
        <v>1</v>
      </c>
      <c r="J306" s="17">
        <f t="shared" si="23"/>
        <v>0</v>
      </c>
      <c r="K306" s="7"/>
      <c r="L306" s="7"/>
      <c r="M306" s="7"/>
      <c r="N306" s="17"/>
      <c r="O306" s="120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6" customHeight="1">
      <c r="A307" s="17" t="s">
        <v>47</v>
      </c>
      <c r="B307" s="7" t="s">
        <v>114</v>
      </c>
      <c r="C307" s="135">
        <v>46236</v>
      </c>
      <c r="D307" s="41" t="s">
        <v>240</v>
      </c>
      <c r="E307" s="35" t="s">
        <v>213</v>
      </c>
      <c r="F307" s="110">
        <f t="shared" si="20"/>
        <v>8.0833333333333339</v>
      </c>
      <c r="G307" s="111">
        <f t="shared" si="21"/>
        <v>0</v>
      </c>
      <c r="H307" s="113">
        <f>IF(AND(NOT(ISBLANK(C307)), D307&lt;&gt;"-", ISNUMBER(F307), F307&gt;0, COUNTIFS($B$3:B307, B307, $C$3:C307, C307, $F$3:F307, "&gt;0")=1), 1, 0)</f>
        <v>1</v>
      </c>
      <c r="I307" s="17">
        <f t="shared" si="22"/>
        <v>1</v>
      </c>
      <c r="J307" s="17">
        <f t="shared" si="23"/>
        <v>0</v>
      </c>
      <c r="K307" s="7"/>
      <c r="L307" s="7"/>
      <c r="M307" s="7"/>
      <c r="N307" s="17"/>
      <c r="O307" s="120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6" customHeight="1">
      <c r="A308" s="17" t="s">
        <v>47</v>
      </c>
      <c r="B308" s="7" t="s">
        <v>114</v>
      </c>
      <c r="C308" s="135">
        <v>46237</v>
      </c>
      <c r="D308" s="41" t="s">
        <v>215</v>
      </c>
      <c r="E308" s="35" t="s">
        <v>524</v>
      </c>
      <c r="F308" s="110">
        <f t="shared" si="20"/>
        <v>8.15</v>
      </c>
      <c r="G308" s="111">
        <f t="shared" si="21"/>
        <v>0</v>
      </c>
      <c r="H308" s="113">
        <f>IF(AND(NOT(ISBLANK(C308)), D308&lt;&gt;"-", ISNUMBER(F308), F308&gt;0, COUNTIFS($B$3:B308, B308, $C$3:C308, C308, $F$3:F308, "&gt;0")=1), 1, 0)</f>
        <v>1</v>
      </c>
      <c r="I308" s="17">
        <f t="shared" si="22"/>
        <v>0</v>
      </c>
      <c r="J308" s="17">
        <f t="shared" si="23"/>
        <v>1</v>
      </c>
      <c r="K308" s="7"/>
      <c r="L308" s="7"/>
      <c r="M308" s="7"/>
      <c r="N308" s="17"/>
      <c r="O308" s="120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6" customHeight="1">
      <c r="A309" s="17" t="s">
        <v>47</v>
      </c>
      <c r="B309" s="7" t="s">
        <v>114</v>
      </c>
      <c r="C309" s="135">
        <v>46238</v>
      </c>
      <c r="D309" s="41" t="s">
        <v>215</v>
      </c>
      <c r="E309" s="35" t="s">
        <v>524</v>
      </c>
      <c r="F309" s="110">
        <f t="shared" si="20"/>
        <v>8.15</v>
      </c>
      <c r="G309" s="111">
        <f t="shared" si="21"/>
        <v>0</v>
      </c>
      <c r="H309" s="113">
        <f>IF(AND(NOT(ISBLANK(C309)), D309&lt;&gt;"-", ISNUMBER(F309), F309&gt;0, COUNTIFS($B$3:B309, B309, $C$3:C309, C309, $F$3:F309, "&gt;0")=1), 1, 0)</f>
        <v>1</v>
      </c>
      <c r="I309" s="17">
        <f t="shared" si="22"/>
        <v>0</v>
      </c>
      <c r="J309" s="17">
        <f t="shared" si="23"/>
        <v>1</v>
      </c>
      <c r="K309" s="7"/>
      <c r="L309" s="7"/>
      <c r="M309" s="7"/>
      <c r="N309" s="17"/>
      <c r="O309" s="120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6" customHeight="1">
      <c r="A310" s="17" t="s">
        <v>47</v>
      </c>
      <c r="B310" s="7" t="s">
        <v>114</v>
      </c>
      <c r="C310" s="135">
        <v>46243</v>
      </c>
      <c r="D310" s="41" t="s">
        <v>240</v>
      </c>
      <c r="E310" s="35" t="s">
        <v>213</v>
      </c>
      <c r="F310" s="110">
        <f t="shared" si="20"/>
        <v>8.0833333333333339</v>
      </c>
      <c r="G310" s="111">
        <f t="shared" si="21"/>
        <v>0</v>
      </c>
      <c r="H310" s="113">
        <f>IF(AND(NOT(ISBLANK(C310)), D310&lt;&gt;"-", ISNUMBER(F310), F310&gt;0, COUNTIFS($B$3:B310, B310, $C$3:C310, C310, $F$3:F310, "&gt;0")=1), 1, 0)</f>
        <v>1</v>
      </c>
      <c r="I310" s="17">
        <f t="shared" si="22"/>
        <v>1</v>
      </c>
      <c r="J310" s="17">
        <f t="shared" si="23"/>
        <v>0</v>
      </c>
      <c r="K310" s="7"/>
      <c r="L310" s="7"/>
      <c r="M310" s="7"/>
      <c r="N310" s="17"/>
      <c r="O310" s="120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6" customHeight="1">
      <c r="A311" s="17" t="s">
        <v>47</v>
      </c>
      <c r="B311" s="7" t="s">
        <v>114</v>
      </c>
      <c r="C311" s="135">
        <v>46244</v>
      </c>
      <c r="D311" s="41" t="s">
        <v>215</v>
      </c>
      <c r="E311" s="35" t="s">
        <v>561</v>
      </c>
      <c r="F311" s="110">
        <f t="shared" si="20"/>
        <v>8.6999999999999993</v>
      </c>
      <c r="G311" s="111">
        <f t="shared" si="21"/>
        <v>0</v>
      </c>
      <c r="H311" s="113">
        <f>IF(AND(NOT(ISBLANK(C311)), D311&lt;&gt;"-", ISNUMBER(F311), F311&gt;0, COUNTIFS($B$3:B311, B311, $C$3:C311, C311, $F$3:F311, "&gt;0")=1), 1, 0)</f>
        <v>1</v>
      </c>
      <c r="I311" s="17">
        <f t="shared" si="22"/>
        <v>0</v>
      </c>
      <c r="J311" s="17">
        <f t="shared" si="23"/>
        <v>1</v>
      </c>
      <c r="K311" s="7"/>
      <c r="L311" s="7"/>
      <c r="M311" s="7"/>
      <c r="N311" s="17"/>
      <c r="O311" s="120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6" customHeight="1">
      <c r="A312" s="17" t="s">
        <v>47</v>
      </c>
      <c r="B312" s="7" t="s">
        <v>114</v>
      </c>
      <c r="C312" s="135">
        <v>46245</v>
      </c>
      <c r="D312" s="41" t="s">
        <v>215</v>
      </c>
      <c r="E312" s="35" t="s">
        <v>539</v>
      </c>
      <c r="F312" s="110">
        <f t="shared" si="20"/>
        <v>8.3166666666666664</v>
      </c>
      <c r="G312" s="111">
        <f t="shared" si="21"/>
        <v>0</v>
      </c>
      <c r="H312" s="113">
        <f>IF(AND(NOT(ISBLANK(C312)), D312&lt;&gt;"-", ISNUMBER(F312), F312&gt;0, COUNTIFS($B$3:B312, B312, $C$3:C312, C312, $F$3:F312, "&gt;0")=1), 1, 0)</f>
        <v>1</v>
      </c>
      <c r="I312" s="17">
        <f t="shared" si="22"/>
        <v>0</v>
      </c>
      <c r="J312" s="17">
        <f t="shared" si="23"/>
        <v>1</v>
      </c>
      <c r="K312" s="7"/>
      <c r="L312" s="7"/>
      <c r="M312" s="7"/>
      <c r="N312" s="17"/>
      <c r="O312" s="120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6" customHeight="1">
      <c r="A313" s="17" t="s">
        <v>47</v>
      </c>
      <c r="B313" s="7" t="s">
        <v>114</v>
      </c>
      <c r="C313" s="135">
        <v>46246</v>
      </c>
      <c r="D313" s="41" t="s">
        <v>215</v>
      </c>
      <c r="E313" s="35" t="s">
        <v>283</v>
      </c>
      <c r="F313" s="110">
        <f t="shared" si="20"/>
        <v>8.25</v>
      </c>
      <c r="G313" s="111">
        <f t="shared" si="21"/>
        <v>0</v>
      </c>
      <c r="H313" s="113">
        <f>IF(AND(NOT(ISBLANK(C313)), D313&lt;&gt;"-", ISNUMBER(F313), F313&gt;0, COUNTIFS($B$3:B313, B313, $C$3:C313, C313, $F$3:F313, "&gt;0")=1), 1, 0)</f>
        <v>1</v>
      </c>
      <c r="I313" s="17">
        <f t="shared" si="22"/>
        <v>0</v>
      </c>
      <c r="J313" s="17">
        <f t="shared" si="23"/>
        <v>1</v>
      </c>
      <c r="K313" s="7"/>
      <c r="L313" s="7"/>
      <c r="M313" s="7"/>
      <c r="N313" s="17"/>
      <c r="O313" s="120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6" customHeight="1">
      <c r="A314" s="17" t="s">
        <v>47</v>
      </c>
      <c r="B314" s="7" t="s">
        <v>114</v>
      </c>
      <c r="C314" s="135">
        <v>46247</v>
      </c>
      <c r="D314" s="41" t="s">
        <v>215</v>
      </c>
      <c r="E314" s="35" t="s">
        <v>562</v>
      </c>
      <c r="F314" s="110">
        <f t="shared" si="20"/>
        <v>8.65</v>
      </c>
      <c r="G314" s="111">
        <f t="shared" si="21"/>
        <v>0</v>
      </c>
      <c r="H314" s="113">
        <f>IF(AND(NOT(ISBLANK(C314)), D314&lt;&gt;"-", ISNUMBER(F314), F314&gt;0, COUNTIFS($B$3:B314, B314, $C$3:C314, C314, $F$3:F314, "&gt;0")=1), 1, 0)</f>
        <v>1</v>
      </c>
      <c r="I314" s="17">
        <f t="shared" si="22"/>
        <v>0</v>
      </c>
      <c r="J314" s="17">
        <f t="shared" si="23"/>
        <v>1</v>
      </c>
      <c r="K314" s="7"/>
      <c r="L314" s="7"/>
      <c r="M314" s="7"/>
      <c r="N314" s="17"/>
      <c r="O314" s="120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6" customHeight="1">
      <c r="A315" s="17" t="s">
        <v>47</v>
      </c>
      <c r="B315" s="7" t="s">
        <v>114</v>
      </c>
      <c r="C315" s="135">
        <v>46248</v>
      </c>
      <c r="D315" s="41" t="s">
        <v>215</v>
      </c>
      <c r="E315" s="35" t="s">
        <v>563</v>
      </c>
      <c r="F315" s="110">
        <f t="shared" si="20"/>
        <v>9.2166666666666668</v>
      </c>
      <c r="G315" s="111">
        <f t="shared" si="21"/>
        <v>0</v>
      </c>
      <c r="H315" s="113">
        <f>IF(AND(NOT(ISBLANK(C315)), D315&lt;&gt;"-", ISNUMBER(F315), F315&gt;0, COUNTIFS($B$3:B315, B315, $C$3:C315, C315, $F$3:F315, "&gt;0")=1), 1, 0)</f>
        <v>1</v>
      </c>
      <c r="I315" s="17">
        <f t="shared" si="22"/>
        <v>0</v>
      </c>
      <c r="J315" s="17">
        <f t="shared" si="23"/>
        <v>1</v>
      </c>
      <c r="K315" s="7"/>
      <c r="L315" s="7"/>
      <c r="M315" s="7"/>
      <c r="N315" s="17"/>
      <c r="O315" s="120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6" customHeight="1">
      <c r="A316" s="17" t="s">
        <v>47</v>
      </c>
      <c r="B316" s="7" t="s">
        <v>114</v>
      </c>
      <c r="C316" s="135">
        <v>46249</v>
      </c>
      <c r="D316" s="41" t="s">
        <v>215</v>
      </c>
      <c r="E316" s="35" t="s">
        <v>564</v>
      </c>
      <c r="F316" s="110">
        <f t="shared" si="20"/>
        <v>10.15</v>
      </c>
      <c r="G316" s="111">
        <f t="shared" si="21"/>
        <v>0</v>
      </c>
      <c r="H316" s="113">
        <f>IF(AND(NOT(ISBLANK(C316)), D316&lt;&gt;"-", ISNUMBER(F316), F316&gt;0, COUNTIFS($B$3:B316, B316, $C$3:C316, C316, $F$3:F316, "&gt;0")=1), 1, 0)</f>
        <v>1</v>
      </c>
      <c r="I316" s="17">
        <f t="shared" si="22"/>
        <v>0</v>
      </c>
      <c r="J316" s="17">
        <f t="shared" si="23"/>
        <v>1</v>
      </c>
      <c r="K316" s="7"/>
      <c r="L316" s="7"/>
      <c r="M316" s="7"/>
      <c r="N316" s="17"/>
      <c r="O316" s="120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6" customHeight="1">
      <c r="A317" s="17" t="s">
        <v>47</v>
      </c>
      <c r="B317" s="7" t="s">
        <v>114</v>
      </c>
      <c r="C317" s="135">
        <v>46250</v>
      </c>
      <c r="D317" s="41" t="s">
        <v>215</v>
      </c>
      <c r="E317" s="35" t="s">
        <v>512</v>
      </c>
      <c r="F317" s="110">
        <f t="shared" si="20"/>
        <v>8.3333333333333339</v>
      </c>
      <c r="G317" s="111">
        <f t="shared" si="21"/>
        <v>0</v>
      </c>
      <c r="H317" s="113">
        <f>IF(AND(NOT(ISBLANK(C317)), D317&lt;&gt;"-", ISNUMBER(F317), F317&gt;0, COUNTIFS($B$3:B317, B317, $C$3:C317, C317, $F$3:F317, "&gt;0")=1), 1, 0)</f>
        <v>1</v>
      </c>
      <c r="I317" s="17">
        <f t="shared" si="22"/>
        <v>0</v>
      </c>
      <c r="J317" s="17">
        <f t="shared" si="23"/>
        <v>1</v>
      </c>
      <c r="K317" s="7"/>
      <c r="L317" s="7"/>
      <c r="M317" s="7"/>
      <c r="N317" s="17"/>
      <c r="O317" s="120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6" customHeight="1">
      <c r="A318" s="17" t="s">
        <v>47</v>
      </c>
      <c r="B318" s="7" t="s">
        <v>114</v>
      </c>
      <c r="C318" s="135">
        <v>46251</v>
      </c>
      <c r="D318" s="41" t="s">
        <v>232</v>
      </c>
      <c r="E318" s="35" t="s">
        <v>501</v>
      </c>
      <c r="F318" s="110">
        <f t="shared" si="20"/>
        <v>8.0166666666666675</v>
      </c>
      <c r="G318" s="111">
        <f t="shared" si="21"/>
        <v>0</v>
      </c>
      <c r="H318" s="113">
        <f>IF(AND(NOT(ISBLANK(C318)), D318&lt;&gt;"-", ISNUMBER(F318), F318&gt;0, COUNTIFS($B$3:B318, B318, $C$3:C318, C318, $F$3:F318, "&gt;0")=1), 1, 0)</f>
        <v>1</v>
      </c>
      <c r="I318" s="17">
        <f t="shared" si="22"/>
        <v>0</v>
      </c>
      <c r="J318" s="17">
        <f t="shared" si="23"/>
        <v>1</v>
      </c>
      <c r="K318" s="7"/>
      <c r="L318" s="7"/>
      <c r="M318" s="7"/>
      <c r="N318" s="17"/>
      <c r="O318" s="120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6" customHeight="1">
      <c r="A319" s="17" t="s">
        <v>47</v>
      </c>
      <c r="B319" s="7" t="s">
        <v>114</v>
      </c>
      <c r="C319" s="135">
        <v>46251</v>
      </c>
      <c r="D319" s="41" t="s">
        <v>244</v>
      </c>
      <c r="E319" s="35" t="s">
        <v>565</v>
      </c>
      <c r="F319" s="110">
        <f t="shared" si="20"/>
        <v>6.2666666666666666</v>
      </c>
      <c r="G319" s="111">
        <f t="shared" si="21"/>
        <v>0</v>
      </c>
      <c r="H319" s="113">
        <f>IF(AND(NOT(ISBLANK(C319)), D319&lt;&gt;"-", ISNUMBER(F319), F319&gt;0, COUNTIFS($B$3:B319, B319, $C$3:C319, C319, $F$3:F319, "&gt;0")=1), 1, 0)</f>
        <v>0</v>
      </c>
      <c r="I319" s="17">
        <f t="shared" si="22"/>
        <v>0</v>
      </c>
      <c r="J319" s="17">
        <f t="shared" si="23"/>
        <v>1</v>
      </c>
      <c r="K319" s="7"/>
      <c r="L319" s="7"/>
      <c r="M319" s="7"/>
      <c r="N319" s="17"/>
      <c r="O319" s="120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6" customHeight="1">
      <c r="A320" s="17" t="s">
        <v>47</v>
      </c>
      <c r="B320" s="7" t="s">
        <v>114</v>
      </c>
      <c r="C320" s="135">
        <v>46252</v>
      </c>
      <c r="D320" s="41" t="s">
        <v>244</v>
      </c>
      <c r="E320" s="35" t="s">
        <v>566</v>
      </c>
      <c r="F320" s="110">
        <f t="shared" si="20"/>
        <v>7.1</v>
      </c>
      <c r="G320" s="111">
        <f t="shared" si="21"/>
        <v>0</v>
      </c>
      <c r="H320" s="113">
        <f>IF(AND(NOT(ISBLANK(C320)), D320&lt;&gt;"-", ISNUMBER(F320), F320&gt;0, COUNTIFS($B$3:B320, B320, $C$3:C320, C320, $F$3:F320, "&gt;0")=1), 1, 0)</f>
        <v>1</v>
      </c>
      <c r="I320" s="17">
        <f t="shared" si="22"/>
        <v>0</v>
      </c>
      <c r="J320" s="17">
        <f t="shared" si="23"/>
        <v>1</v>
      </c>
      <c r="K320" s="7"/>
      <c r="L320" s="7"/>
      <c r="M320" s="7"/>
      <c r="N320" s="17"/>
      <c r="O320" s="120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6" customHeight="1">
      <c r="A321" s="17" t="s">
        <v>47</v>
      </c>
      <c r="B321" s="7" t="s">
        <v>114</v>
      </c>
      <c r="C321" s="135">
        <v>46253</v>
      </c>
      <c r="D321" s="41" t="s">
        <v>244</v>
      </c>
      <c r="E321" s="35" t="s">
        <v>567</v>
      </c>
      <c r="F321" s="110">
        <f t="shared" si="20"/>
        <v>3.3833333333333333</v>
      </c>
      <c r="G321" s="111">
        <f t="shared" si="21"/>
        <v>1</v>
      </c>
      <c r="H321" s="113">
        <f>IF(AND(NOT(ISBLANK(C321)), D321&lt;&gt;"-", ISNUMBER(F321), F321&gt;0, COUNTIFS($B$3:B321, B321, $C$3:C321, C321, $F$3:F321, "&gt;0")=1), 1, 0)</f>
        <v>1</v>
      </c>
      <c r="I321" s="17">
        <f t="shared" si="22"/>
        <v>0</v>
      </c>
      <c r="J321" s="17">
        <f t="shared" si="23"/>
        <v>0</v>
      </c>
      <c r="K321" s="7"/>
      <c r="L321" s="7"/>
      <c r="M321" s="7"/>
      <c r="N321" s="17"/>
      <c r="O321" s="120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6" customHeight="1">
      <c r="A322" s="17" t="s">
        <v>47</v>
      </c>
      <c r="B322" s="7" t="s">
        <v>114</v>
      </c>
      <c r="C322" s="135">
        <v>46253</v>
      </c>
      <c r="D322" s="41" t="s">
        <v>240</v>
      </c>
      <c r="E322" s="35" t="s">
        <v>291</v>
      </c>
      <c r="F322" s="110">
        <f t="shared" ref="F322:F385" si="24">IF(ISNUMBER(SEARCH("h",E322)), LEFT(E322,SEARCH("h",E322)-1) + MID(E322,SEARCH("h",E322)+1,SEARCH("p",E322)-SEARCH("h",E322)-1)/60, E322)</f>
        <v>8.0500000000000007</v>
      </c>
      <c r="G322" s="111">
        <f t="shared" ref="G322:G385" si="25">IF(AND(ISNUMBER(F322), F322&lt;4), 1, 0)</f>
        <v>0</v>
      </c>
      <c r="H322" s="113">
        <f>IF(AND(NOT(ISBLANK(C322)), D322&lt;&gt;"-", ISNUMBER(F322), F322&gt;0, COUNTIFS($B$3:B322, B322, $C$3:C322, C322, $F$3:F322, "&gt;0")=1), 1, 0)</f>
        <v>0</v>
      </c>
      <c r="I322" s="17">
        <f t="shared" si="22"/>
        <v>1</v>
      </c>
      <c r="J322" s="17">
        <f t="shared" si="23"/>
        <v>0</v>
      </c>
      <c r="K322" s="7"/>
      <c r="L322" s="7"/>
      <c r="M322" s="7"/>
      <c r="N322" s="17"/>
      <c r="O322" s="120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6" customHeight="1">
      <c r="A323" s="17" t="s">
        <v>47</v>
      </c>
      <c r="B323" s="7" t="s">
        <v>114</v>
      </c>
      <c r="C323" s="135">
        <v>46254</v>
      </c>
      <c r="D323" s="41" t="s">
        <v>244</v>
      </c>
      <c r="E323" s="35" t="s">
        <v>568</v>
      </c>
      <c r="F323" s="110">
        <f t="shared" si="24"/>
        <v>6.333333333333333</v>
      </c>
      <c r="G323" s="111">
        <f t="shared" si="25"/>
        <v>0</v>
      </c>
      <c r="H323" s="113">
        <f>IF(AND(NOT(ISBLANK(C323)), D323&lt;&gt;"-", ISNUMBER(F323), F323&gt;0, COUNTIFS($B$3:B323, B323, $C$3:C323, C323, $F$3:F323, "&gt;0")=1), 1, 0)</f>
        <v>1</v>
      </c>
      <c r="I323" s="17">
        <f t="shared" ref="I323:I386" si="26">IF(AND(NOT(ISBLANK(C323)), D323&lt;&gt;"-", ISNUMBER(F323), F323&gt;=4, ISNUMBER(SEARCH("qua đêm", D323))), 1, 0)</f>
        <v>0</v>
      </c>
      <c r="J323" s="17">
        <f t="shared" ref="J323:J386" si="27">IF(AND(NOT(ISBLANK(C323)), D323&lt;&gt;"-", ISNUMBER(F323), F323&gt;=4, NOT(ISNUMBER(SEARCH("qua đêm", D323)))), 1, 0)</f>
        <v>1</v>
      </c>
      <c r="K323" s="7"/>
      <c r="L323" s="7"/>
      <c r="M323" s="7"/>
      <c r="N323" s="17"/>
      <c r="O323" s="120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6" customHeight="1">
      <c r="A324" s="17" t="s">
        <v>47</v>
      </c>
      <c r="B324" s="7" t="s">
        <v>114</v>
      </c>
      <c r="C324" s="135">
        <v>46254</v>
      </c>
      <c r="D324" s="41" t="s">
        <v>240</v>
      </c>
      <c r="E324" s="35" t="s">
        <v>569</v>
      </c>
      <c r="F324" s="110">
        <f t="shared" si="24"/>
        <v>0.7</v>
      </c>
      <c r="G324" s="111">
        <f t="shared" si="25"/>
        <v>1</v>
      </c>
      <c r="H324" s="113">
        <f>IF(AND(NOT(ISBLANK(C324)), D324&lt;&gt;"-", ISNUMBER(F324), F324&gt;0, COUNTIFS($B$3:B324, B324, $C$3:C324, C324, $F$3:F324, "&gt;0")=1), 1, 0)</f>
        <v>0</v>
      </c>
      <c r="I324" s="17">
        <f t="shared" si="26"/>
        <v>0</v>
      </c>
      <c r="J324" s="17">
        <f t="shared" si="27"/>
        <v>0</v>
      </c>
      <c r="K324" s="7"/>
      <c r="L324" s="7"/>
      <c r="M324" s="7"/>
      <c r="N324" s="17"/>
      <c r="O324" s="120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6" customHeight="1">
      <c r="A325" s="17" t="s">
        <v>47</v>
      </c>
      <c r="B325" s="7" t="s">
        <v>114</v>
      </c>
      <c r="C325" s="135">
        <v>46255</v>
      </c>
      <c r="D325" s="41" t="s">
        <v>210</v>
      </c>
      <c r="E325" s="35" t="s">
        <v>246</v>
      </c>
      <c r="F325" s="110">
        <f t="shared" si="24"/>
        <v>8.0666666666666664</v>
      </c>
      <c r="G325" s="111">
        <f t="shared" si="25"/>
        <v>0</v>
      </c>
      <c r="H325" s="113">
        <f>IF(AND(NOT(ISBLANK(C325)), D325&lt;&gt;"-", ISNUMBER(F325), F325&gt;0, COUNTIFS($B$3:B325, B325, $C$3:C325, C325, $F$3:F325, "&gt;0")=1), 1, 0)</f>
        <v>1</v>
      </c>
      <c r="I325" s="17">
        <f t="shared" si="26"/>
        <v>0</v>
      </c>
      <c r="J325" s="17">
        <f t="shared" si="27"/>
        <v>1</v>
      </c>
      <c r="K325" s="7"/>
      <c r="L325" s="7"/>
      <c r="M325" s="7"/>
      <c r="N325" s="17"/>
      <c r="O325" s="120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6" customHeight="1">
      <c r="A326" s="17" t="s">
        <v>47</v>
      </c>
      <c r="B326" s="7" t="s">
        <v>114</v>
      </c>
      <c r="C326" s="135">
        <v>46255</v>
      </c>
      <c r="D326" s="41" t="s">
        <v>240</v>
      </c>
      <c r="E326" s="35" t="s">
        <v>338</v>
      </c>
      <c r="F326" s="110">
        <f t="shared" si="24"/>
        <v>8.0333333333333332</v>
      </c>
      <c r="G326" s="111">
        <f t="shared" si="25"/>
        <v>0</v>
      </c>
      <c r="H326" s="113">
        <f>IF(AND(NOT(ISBLANK(C326)), D326&lt;&gt;"-", ISNUMBER(F326), F326&gt;0, COUNTIFS($B$3:B326, B326, $C$3:C326, C326, $F$3:F326, "&gt;0")=1), 1, 0)</f>
        <v>0</v>
      </c>
      <c r="I326" s="17">
        <f t="shared" si="26"/>
        <v>1</v>
      </c>
      <c r="J326" s="17">
        <f t="shared" si="27"/>
        <v>0</v>
      </c>
      <c r="K326" s="7"/>
      <c r="L326" s="7"/>
      <c r="M326" s="7"/>
      <c r="N326" s="17"/>
      <c r="O326" s="120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6" customHeight="1">
      <c r="A327" s="17" t="s">
        <v>47</v>
      </c>
      <c r="B327" s="7" t="s">
        <v>114</v>
      </c>
      <c r="C327" s="135">
        <v>46256</v>
      </c>
      <c r="D327" s="41" t="s">
        <v>244</v>
      </c>
      <c r="E327" s="35" t="s">
        <v>570</v>
      </c>
      <c r="F327" s="110">
        <f t="shared" si="24"/>
        <v>6.2833333333333332</v>
      </c>
      <c r="G327" s="111">
        <f t="shared" si="25"/>
        <v>0</v>
      </c>
      <c r="H327" s="113">
        <f>IF(AND(NOT(ISBLANK(C327)), D327&lt;&gt;"-", ISNUMBER(F327), F327&gt;0, COUNTIFS($B$3:B327, B327, $C$3:C327, C327, $F$3:F327, "&gt;0")=1), 1, 0)</f>
        <v>1</v>
      </c>
      <c r="I327" s="17">
        <f t="shared" si="26"/>
        <v>0</v>
      </c>
      <c r="J327" s="17">
        <f t="shared" si="27"/>
        <v>1</v>
      </c>
      <c r="K327" s="7"/>
      <c r="L327" s="7"/>
      <c r="M327" s="7"/>
      <c r="N327" s="17"/>
      <c r="O327" s="120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6" customHeight="1">
      <c r="A328" s="17" t="s">
        <v>47</v>
      </c>
      <c r="B328" s="7" t="s">
        <v>114</v>
      </c>
      <c r="C328" s="135">
        <v>46257</v>
      </c>
      <c r="D328" s="41" t="s">
        <v>244</v>
      </c>
      <c r="E328" s="35" t="s">
        <v>287</v>
      </c>
      <c r="F328" s="110">
        <f t="shared" si="24"/>
        <v>4.2666666666666666</v>
      </c>
      <c r="G328" s="111">
        <f t="shared" si="25"/>
        <v>0</v>
      </c>
      <c r="H328" s="113">
        <f>IF(AND(NOT(ISBLANK(C328)), D328&lt;&gt;"-", ISNUMBER(F328), F328&gt;0, COUNTIFS($B$3:B328, B328, $C$3:C328, C328, $F$3:F328, "&gt;0")=1), 1, 0)</f>
        <v>1</v>
      </c>
      <c r="I328" s="17">
        <f t="shared" si="26"/>
        <v>0</v>
      </c>
      <c r="J328" s="17">
        <f t="shared" si="27"/>
        <v>1</v>
      </c>
      <c r="K328" s="7"/>
      <c r="L328" s="7"/>
      <c r="M328" s="7"/>
      <c r="N328" s="17"/>
      <c r="O328" s="120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6" customHeight="1">
      <c r="A329" s="17" t="s">
        <v>47</v>
      </c>
      <c r="B329" s="7" t="s">
        <v>114</v>
      </c>
      <c r="C329" s="135">
        <v>46257</v>
      </c>
      <c r="D329" s="41" t="s">
        <v>240</v>
      </c>
      <c r="E329" s="35" t="s">
        <v>501</v>
      </c>
      <c r="F329" s="110">
        <f t="shared" si="24"/>
        <v>8.0166666666666675</v>
      </c>
      <c r="G329" s="111">
        <f t="shared" si="25"/>
        <v>0</v>
      </c>
      <c r="H329" s="113">
        <f>IF(AND(NOT(ISBLANK(C329)), D329&lt;&gt;"-", ISNUMBER(F329), F329&gt;0, COUNTIFS($B$3:B329, B329, $C$3:C329, C329, $F$3:F329, "&gt;0")=1), 1, 0)</f>
        <v>0</v>
      </c>
      <c r="I329" s="17">
        <f t="shared" si="26"/>
        <v>1</v>
      </c>
      <c r="J329" s="17">
        <f t="shared" si="27"/>
        <v>0</v>
      </c>
      <c r="K329" s="7"/>
      <c r="L329" s="7"/>
      <c r="M329" s="7"/>
      <c r="N329" s="17"/>
      <c r="O329" s="120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6" customHeight="1">
      <c r="A330" s="17" t="s">
        <v>47</v>
      </c>
      <c r="B330" s="7" t="s">
        <v>114</v>
      </c>
      <c r="C330" s="135">
        <v>46258</v>
      </c>
      <c r="D330" s="41" t="s">
        <v>215</v>
      </c>
      <c r="E330" s="35" t="s">
        <v>501</v>
      </c>
      <c r="F330" s="110">
        <f t="shared" si="24"/>
        <v>8.0166666666666675</v>
      </c>
      <c r="G330" s="111">
        <f t="shared" si="25"/>
        <v>0</v>
      </c>
      <c r="H330" s="113">
        <f>IF(AND(NOT(ISBLANK(C330)), D330&lt;&gt;"-", ISNUMBER(F330), F330&gt;0, COUNTIFS($B$3:B330, B330, $C$3:C330, C330, $F$3:F330, "&gt;0")=1), 1, 0)</f>
        <v>1</v>
      </c>
      <c r="I330" s="17">
        <f t="shared" si="26"/>
        <v>0</v>
      </c>
      <c r="J330" s="17">
        <f t="shared" si="27"/>
        <v>1</v>
      </c>
      <c r="K330" s="7"/>
      <c r="L330" s="7"/>
      <c r="M330" s="7"/>
      <c r="N330" s="17"/>
      <c r="O330" s="120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6" customHeight="1">
      <c r="A331" s="17" t="s">
        <v>47</v>
      </c>
      <c r="B331" s="7" t="s">
        <v>114</v>
      </c>
      <c r="C331" s="135">
        <v>46259</v>
      </c>
      <c r="D331" s="41" t="s">
        <v>215</v>
      </c>
      <c r="E331" s="35" t="s">
        <v>571</v>
      </c>
      <c r="F331" s="110">
        <f t="shared" si="24"/>
        <v>9.0833333333333339</v>
      </c>
      <c r="G331" s="111">
        <f t="shared" si="25"/>
        <v>0</v>
      </c>
      <c r="H331" s="113">
        <f>IF(AND(NOT(ISBLANK(C331)), D331&lt;&gt;"-", ISNUMBER(F331), F331&gt;0, COUNTIFS($B$3:B331, B331, $C$3:C331, C331, $F$3:F331, "&gt;0")=1), 1, 0)</f>
        <v>1</v>
      </c>
      <c r="I331" s="17">
        <f t="shared" si="26"/>
        <v>0</v>
      </c>
      <c r="J331" s="17">
        <f t="shared" si="27"/>
        <v>1</v>
      </c>
      <c r="K331" s="7"/>
      <c r="L331" s="7"/>
      <c r="M331" s="7"/>
      <c r="N331" s="17"/>
      <c r="O331" s="120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6" customHeight="1">
      <c r="A332" s="17" t="s">
        <v>47</v>
      </c>
      <c r="B332" s="7" t="s">
        <v>114</v>
      </c>
      <c r="C332" s="135">
        <v>46260</v>
      </c>
      <c r="D332" s="41" t="s">
        <v>215</v>
      </c>
      <c r="E332" s="35" t="s">
        <v>572</v>
      </c>
      <c r="F332" s="110">
        <f t="shared" si="24"/>
        <v>9.9666666666666668</v>
      </c>
      <c r="G332" s="111">
        <f t="shared" si="25"/>
        <v>0</v>
      </c>
      <c r="H332" s="113">
        <f>IF(AND(NOT(ISBLANK(C332)), D332&lt;&gt;"-", ISNUMBER(F332), F332&gt;0, COUNTIFS($B$3:B332, B332, $C$3:C332, C332, $F$3:F332, "&gt;0")=1), 1, 0)</f>
        <v>1</v>
      </c>
      <c r="I332" s="17">
        <f t="shared" si="26"/>
        <v>0</v>
      </c>
      <c r="J332" s="17">
        <f t="shared" si="27"/>
        <v>1</v>
      </c>
      <c r="K332" s="7"/>
      <c r="L332" s="7"/>
      <c r="M332" s="7"/>
      <c r="N332" s="17"/>
      <c r="O332" s="120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6" customHeight="1">
      <c r="A333" s="17" t="s">
        <v>47</v>
      </c>
      <c r="B333" s="7" t="s">
        <v>114</v>
      </c>
      <c r="C333" s="135">
        <v>46261</v>
      </c>
      <c r="D333" s="41" t="s">
        <v>215</v>
      </c>
      <c r="E333" s="35" t="s">
        <v>573</v>
      </c>
      <c r="F333" s="110">
        <f t="shared" si="24"/>
        <v>10.050000000000001</v>
      </c>
      <c r="G333" s="111">
        <f t="shared" si="25"/>
        <v>0</v>
      </c>
      <c r="H333" s="113">
        <f>IF(AND(NOT(ISBLANK(C333)), D333&lt;&gt;"-", ISNUMBER(F333), F333&gt;0, COUNTIFS($B$3:B333, B333, $C$3:C333, C333, $F$3:F333, "&gt;0")=1), 1, 0)</f>
        <v>1</v>
      </c>
      <c r="I333" s="17">
        <f t="shared" si="26"/>
        <v>0</v>
      </c>
      <c r="J333" s="17">
        <f t="shared" si="27"/>
        <v>1</v>
      </c>
      <c r="K333" s="7"/>
      <c r="L333" s="7"/>
      <c r="M333" s="7"/>
      <c r="N333" s="17"/>
      <c r="O333" s="120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6" customHeight="1">
      <c r="A334" s="17" t="s">
        <v>47</v>
      </c>
      <c r="B334" s="7" t="s">
        <v>114</v>
      </c>
      <c r="C334" s="135">
        <v>46262</v>
      </c>
      <c r="D334" s="41" t="s">
        <v>215</v>
      </c>
      <c r="E334" s="35" t="s">
        <v>513</v>
      </c>
      <c r="F334" s="110">
        <f t="shared" si="24"/>
        <v>8.2333333333333325</v>
      </c>
      <c r="G334" s="111">
        <f t="shared" si="25"/>
        <v>0</v>
      </c>
      <c r="H334" s="113">
        <f>IF(AND(NOT(ISBLANK(C334)), D334&lt;&gt;"-", ISNUMBER(F334), F334&gt;0, COUNTIFS($B$3:B334, B334, $C$3:C334, C334, $F$3:F334, "&gt;0")=1), 1, 0)</f>
        <v>1</v>
      </c>
      <c r="I334" s="17">
        <f t="shared" si="26"/>
        <v>0</v>
      </c>
      <c r="J334" s="17">
        <f t="shared" si="27"/>
        <v>1</v>
      </c>
      <c r="K334" s="7"/>
      <c r="L334" s="7"/>
      <c r="M334" s="7"/>
      <c r="N334" s="17"/>
      <c r="O334" s="120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6" customHeight="1">
      <c r="A335" s="17" t="s">
        <v>47</v>
      </c>
      <c r="B335" s="7" t="s">
        <v>114</v>
      </c>
      <c r="C335" s="135">
        <v>46263</v>
      </c>
      <c r="D335" s="41" t="s">
        <v>232</v>
      </c>
      <c r="E335" s="35" t="s">
        <v>283</v>
      </c>
      <c r="F335" s="110">
        <f t="shared" si="24"/>
        <v>8.25</v>
      </c>
      <c r="G335" s="111">
        <f t="shared" si="25"/>
        <v>0</v>
      </c>
      <c r="H335" s="113">
        <f>IF(AND(NOT(ISBLANK(C335)), D335&lt;&gt;"-", ISNUMBER(F335), F335&gt;0, COUNTIFS($B$3:B335, B335, $C$3:C335, C335, $F$3:F335, "&gt;0")=1), 1, 0)</f>
        <v>1</v>
      </c>
      <c r="I335" s="17">
        <f t="shared" si="26"/>
        <v>0</v>
      </c>
      <c r="J335" s="17">
        <f t="shared" si="27"/>
        <v>1</v>
      </c>
      <c r="K335" s="7"/>
      <c r="L335" s="7"/>
      <c r="M335" s="7"/>
      <c r="N335" s="17"/>
      <c r="O335" s="120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6" customHeight="1">
      <c r="A336" s="17" t="s">
        <v>47</v>
      </c>
      <c r="B336" s="7" t="s">
        <v>114</v>
      </c>
      <c r="C336" s="135">
        <v>46264</v>
      </c>
      <c r="D336" s="41" t="s">
        <v>215</v>
      </c>
      <c r="E336" s="35" t="s">
        <v>246</v>
      </c>
      <c r="F336" s="110">
        <f t="shared" si="24"/>
        <v>8.0666666666666664</v>
      </c>
      <c r="G336" s="111">
        <f t="shared" si="25"/>
        <v>0</v>
      </c>
      <c r="H336" s="113">
        <f>IF(AND(NOT(ISBLANK(C336)), D336&lt;&gt;"-", ISNUMBER(F336), F336&gt;0, COUNTIFS($B$3:B336, B336, $C$3:C336, C336, $F$3:F336, "&gt;0")=1), 1, 0)</f>
        <v>1</v>
      </c>
      <c r="I336" s="17">
        <f t="shared" si="26"/>
        <v>0</v>
      </c>
      <c r="J336" s="17">
        <f t="shared" si="27"/>
        <v>1</v>
      </c>
      <c r="K336" s="7"/>
      <c r="L336" s="7"/>
      <c r="M336" s="7"/>
      <c r="N336" s="17"/>
      <c r="O336" s="120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6" customHeight="1">
      <c r="A337" s="17" t="s">
        <v>47</v>
      </c>
      <c r="B337" s="7" t="s">
        <v>114</v>
      </c>
      <c r="C337" s="135">
        <v>46265</v>
      </c>
      <c r="D337" s="41" t="s">
        <v>215</v>
      </c>
      <c r="E337" s="35" t="s">
        <v>528</v>
      </c>
      <c r="F337" s="110">
        <f t="shared" si="24"/>
        <v>8.1833333333333336</v>
      </c>
      <c r="G337" s="111">
        <f t="shared" si="25"/>
        <v>0</v>
      </c>
      <c r="H337" s="113">
        <f>IF(AND(NOT(ISBLANK(C337)), D337&lt;&gt;"-", ISNUMBER(F337), F337&gt;0, COUNTIFS($B$3:B337, B337, $C$3:C337, C337, $F$3:F337, "&gt;0")=1), 1, 0)</f>
        <v>1</v>
      </c>
      <c r="I337" s="17">
        <f t="shared" si="26"/>
        <v>0</v>
      </c>
      <c r="J337" s="17">
        <f t="shared" si="27"/>
        <v>1</v>
      </c>
      <c r="K337" s="7"/>
      <c r="L337" s="7"/>
      <c r="M337" s="7"/>
      <c r="N337" s="17"/>
      <c r="O337" s="120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6" customHeight="1">
      <c r="A338" s="17" t="s">
        <v>47</v>
      </c>
      <c r="B338" s="7" t="s">
        <v>115</v>
      </c>
      <c r="C338" s="135"/>
      <c r="D338" s="41" t="s">
        <v>184</v>
      </c>
      <c r="E338" s="35" t="s">
        <v>185</v>
      </c>
      <c r="F338" s="110">
        <f t="shared" si="24"/>
        <v>8</v>
      </c>
      <c r="G338" s="111">
        <f t="shared" si="25"/>
        <v>0</v>
      </c>
      <c r="H338" s="113">
        <f>IF(AND(NOT(ISBLANK(C338)), D338&lt;&gt;"-", ISNUMBER(F338), F338&gt;0, COUNTIFS($B$3:B338, B338, $C$3:C338, C338, $F$3:F338, "&gt;0")=1), 1, 0)</f>
        <v>0</v>
      </c>
      <c r="I338" s="17">
        <f t="shared" si="26"/>
        <v>0</v>
      </c>
      <c r="J338" s="17">
        <f t="shared" si="27"/>
        <v>0</v>
      </c>
      <c r="K338" s="7"/>
      <c r="L338" s="7"/>
      <c r="M338" s="7"/>
      <c r="N338" s="17"/>
      <c r="O338" s="120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6" customHeight="1">
      <c r="A339" s="17" t="s">
        <v>47</v>
      </c>
      <c r="B339" s="7" t="s">
        <v>115</v>
      </c>
      <c r="C339" s="135">
        <v>46235</v>
      </c>
      <c r="D339" s="41" t="s">
        <v>240</v>
      </c>
      <c r="E339" s="35" t="s">
        <v>574</v>
      </c>
      <c r="F339" s="110">
        <f t="shared" si="24"/>
        <v>6.7333333333333334</v>
      </c>
      <c r="G339" s="111">
        <f t="shared" si="25"/>
        <v>0</v>
      </c>
      <c r="H339" s="113">
        <f>IF(AND(NOT(ISBLANK(C339)), D339&lt;&gt;"-", ISNUMBER(F339), F339&gt;0, COUNTIFS($B$3:B339, B339, $C$3:C339, C339, $F$3:F339, "&gt;0")=1), 1, 0)</f>
        <v>1</v>
      </c>
      <c r="I339" s="17">
        <f t="shared" si="26"/>
        <v>1</v>
      </c>
      <c r="J339" s="17">
        <f t="shared" si="27"/>
        <v>0</v>
      </c>
      <c r="K339" s="7"/>
      <c r="L339" s="7"/>
      <c r="M339" s="7"/>
      <c r="N339" s="17"/>
      <c r="O339" s="120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6" customHeight="1">
      <c r="A340" s="17" t="s">
        <v>47</v>
      </c>
      <c r="B340" s="7" t="s">
        <v>115</v>
      </c>
      <c r="C340" s="135">
        <v>46236</v>
      </c>
      <c r="D340" s="41" t="s">
        <v>240</v>
      </c>
      <c r="E340" s="35" t="s">
        <v>502</v>
      </c>
      <c r="F340" s="110">
        <f t="shared" si="24"/>
        <v>7.9666666666666668</v>
      </c>
      <c r="G340" s="111">
        <f t="shared" si="25"/>
        <v>0</v>
      </c>
      <c r="H340" s="113">
        <f>IF(AND(NOT(ISBLANK(C340)), D340&lt;&gt;"-", ISNUMBER(F340), F340&gt;0, COUNTIFS($B$3:B340, B340, $C$3:C340, C340, $F$3:F340, "&gt;0")=1), 1, 0)</f>
        <v>1</v>
      </c>
      <c r="I340" s="17">
        <f t="shared" si="26"/>
        <v>1</v>
      </c>
      <c r="J340" s="17">
        <f t="shared" si="27"/>
        <v>0</v>
      </c>
      <c r="K340" s="7"/>
      <c r="L340" s="7"/>
      <c r="M340" s="7"/>
      <c r="N340" s="17"/>
      <c r="O340" s="120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6" customHeight="1">
      <c r="A341" s="17" t="s">
        <v>47</v>
      </c>
      <c r="B341" s="7" t="s">
        <v>115</v>
      </c>
      <c r="C341" s="135">
        <v>46239</v>
      </c>
      <c r="D341" s="41" t="s">
        <v>240</v>
      </c>
      <c r="E341" s="35" t="s">
        <v>505</v>
      </c>
      <c r="F341" s="110">
        <f t="shared" si="24"/>
        <v>7.916666666666667</v>
      </c>
      <c r="G341" s="111">
        <f t="shared" si="25"/>
        <v>0</v>
      </c>
      <c r="H341" s="113">
        <f>IF(AND(NOT(ISBLANK(C341)), D341&lt;&gt;"-", ISNUMBER(F341), F341&gt;0, COUNTIFS($B$3:B341, B341, $C$3:C341, C341, $F$3:F341, "&gt;0")=1), 1, 0)</f>
        <v>1</v>
      </c>
      <c r="I341" s="17">
        <f t="shared" si="26"/>
        <v>1</v>
      </c>
      <c r="J341" s="17">
        <f t="shared" si="27"/>
        <v>0</v>
      </c>
      <c r="K341" s="7"/>
      <c r="L341" s="7"/>
      <c r="M341" s="7"/>
      <c r="N341" s="17"/>
      <c r="O341" s="120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6" customHeight="1">
      <c r="A342" s="17" t="s">
        <v>47</v>
      </c>
      <c r="B342" s="7" t="s">
        <v>115</v>
      </c>
      <c r="C342" s="135">
        <v>46240</v>
      </c>
      <c r="D342" s="41" t="s">
        <v>240</v>
      </c>
      <c r="E342" s="35" t="s">
        <v>575</v>
      </c>
      <c r="F342" s="110">
        <f t="shared" si="24"/>
        <v>7.8</v>
      </c>
      <c r="G342" s="111">
        <f t="shared" si="25"/>
        <v>0</v>
      </c>
      <c r="H342" s="113">
        <f>IF(AND(NOT(ISBLANK(C342)), D342&lt;&gt;"-", ISNUMBER(F342), F342&gt;0, COUNTIFS($B$3:B342, B342, $C$3:C342, C342, $F$3:F342, "&gt;0")=1), 1, 0)</f>
        <v>1</v>
      </c>
      <c r="I342" s="17">
        <f t="shared" si="26"/>
        <v>1</v>
      </c>
      <c r="J342" s="17">
        <f t="shared" si="27"/>
        <v>0</v>
      </c>
      <c r="K342" s="7"/>
      <c r="L342" s="7"/>
      <c r="M342" s="7"/>
      <c r="N342" s="17"/>
      <c r="O342" s="120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6" customHeight="1">
      <c r="A343" s="17" t="s">
        <v>47</v>
      </c>
      <c r="B343" s="7" t="s">
        <v>115</v>
      </c>
      <c r="C343" s="135">
        <v>46241</v>
      </c>
      <c r="D343" s="41" t="s">
        <v>240</v>
      </c>
      <c r="E343" s="35" t="s">
        <v>338</v>
      </c>
      <c r="F343" s="110">
        <f t="shared" si="24"/>
        <v>8.0333333333333332</v>
      </c>
      <c r="G343" s="111">
        <f t="shared" si="25"/>
        <v>0</v>
      </c>
      <c r="H343" s="113">
        <f>IF(AND(NOT(ISBLANK(C343)), D343&lt;&gt;"-", ISNUMBER(F343), F343&gt;0, COUNTIFS($B$3:B343, B343, $C$3:C343, C343, $F$3:F343, "&gt;0")=1), 1, 0)</f>
        <v>1</v>
      </c>
      <c r="I343" s="17">
        <f t="shared" si="26"/>
        <v>1</v>
      </c>
      <c r="J343" s="17">
        <f t="shared" si="27"/>
        <v>0</v>
      </c>
      <c r="K343" s="7"/>
      <c r="L343" s="7"/>
      <c r="M343" s="7"/>
      <c r="N343" s="17"/>
      <c r="O343" s="120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6" customHeight="1">
      <c r="A344" s="17" t="s">
        <v>47</v>
      </c>
      <c r="B344" s="7" t="s">
        <v>115</v>
      </c>
      <c r="C344" s="135">
        <v>46243</v>
      </c>
      <c r="D344" s="41" t="s">
        <v>248</v>
      </c>
      <c r="E344" s="35" t="s">
        <v>576</v>
      </c>
      <c r="F344" s="110">
        <f t="shared" si="24"/>
        <v>4.8499999999999996</v>
      </c>
      <c r="G344" s="111">
        <f t="shared" si="25"/>
        <v>0</v>
      </c>
      <c r="H344" s="113">
        <f>IF(AND(NOT(ISBLANK(C344)), D344&lt;&gt;"-", ISNUMBER(F344), F344&gt;0, COUNTIFS($B$3:B344, B344, $C$3:C344, C344, $F$3:F344, "&gt;0")=1), 1, 0)</f>
        <v>1</v>
      </c>
      <c r="I344" s="17">
        <f t="shared" si="26"/>
        <v>1</v>
      </c>
      <c r="J344" s="17">
        <f t="shared" si="27"/>
        <v>0</v>
      </c>
      <c r="K344" s="7"/>
      <c r="L344" s="7"/>
      <c r="M344" s="7"/>
      <c r="N344" s="17"/>
      <c r="O344" s="120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6" customHeight="1">
      <c r="A345" s="17" t="s">
        <v>47</v>
      </c>
      <c r="B345" s="7" t="s">
        <v>115</v>
      </c>
      <c r="C345" s="135">
        <v>46244</v>
      </c>
      <c r="D345" s="41" t="s">
        <v>248</v>
      </c>
      <c r="E345" s="35" t="s">
        <v>291</v>
      </c>
      <c r="F345" s="110">
        <f t="shared" si="24"/>
        <v>8.0500000000000007</v>
      </c>
      <c r="G345" s="111">
        <f t="shared" si="25"/>
        <v>0</v>
      </c>
      <c r="H345" s="113">
        <f>IF(AND(NOT(ISBLANK(C345)), D345&lt;&gt;"-", ISNUMBER(F345), F345&gt;0, COUNTIFS($B$3:B345, B345, $C$3:C345, C345, $F$3:F345, "&gt;0")=1), 1, 0)</f>
        <v>1</v>
      </c>
      <c r="I345" s="17">
        <f t="shared" si="26"/>
        <v>1</v>
      </c>
      <c r="J345" s="17">
        <f t="shared" si="27"/>
        <v>0</v>
      </c>
      <c r="K345" s="7"/>
      <c r="L345" s="7"/>
      <c r="M345" s="7"/>
      <c r="N345" s="17"/>
      <c r="O345" s="120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6" customHeight="1">
      <c r="A346" s="17" t="s">
        <v>47</v>
      </c>
      <c r="B346" s="7" t="s">
        <v>115</v>
      </c>
      <c r="C346" s="135">
        <v>46245</v>
      </c>
      <c r="D346" s="41" t="s">
        <v>248</v>
      </c>
      <c r="E346" s="35" t="s">
        <v>338</v>
      </c>
      <c r="F346" s="110">
        <f t="shared" si="24"/>
        <v>8.0333333333333332</v>
      </c>
      <c r="G346" s="111">
        <f t="shared" si="25"/>
        <v>0</v>
      </c>
      <c r="H346" s="113">
        <f>IF(AND(NOT(ISBLANK(C346)), D346&lt;&gt;"-", ISNUMBER(F346), F346&gt;0, COUNTIFS($B$3:B346, B346, $C$3:C346, C346, $F$3:F346, "&gt;0")=1), 1, 0)</f>
        <v>1</v>
      </c>
      <c r="I346" s="17">
        <f t="shared" si="26"/>
        <v>1</v>
      </c>
      <c r="J346" s="17">
        <f t="shared" si="27"/>
        <v>0</v>
      </c>
      <c r="K346" s="7"/>
      <c r="L346" s="7"/>
      <c r="M346" s="7"/>
      <c r="N346" s="17"/>
      <c r="O346" s="120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6" customHeight="1">
      <c r="A347" s="17" t="s">
        <v>47</v>
      </c>
      <c r="B347" s="7" t="s">
        <v>115</v>
      </c>
      <c r="C347" s="135">
        <v>46246</v>
      </c>
      <c r="D347" s="41" t="s">
        <v>248</v>
      </c>
      <c r="E347" s="35" t="s">
        <v>246</v>
      </c>
      <c r="F347" s="110">
        <f t="shared" si="24"/>
        <v>8.0666666666666664</v>
      </c>
      <c r="G347" s="111">
        <f t="shared" si="25"/>
        <v>0</v>
      </c>
      <c r="H347" s="113">
        <f>IF(AND(NOT(ISBLANK(C347)), D347&lt;&gt;"-", ISNUMBER(F347), F347&gt;0, COUNTIFS($B$3:B347, B347, $C$3:C347, C347, $F$3:F347, "&gt;0")=1), 1, 0)</f>
        <v>1</v>
      </c>
      <c r="I347" s="17">
        <f t="shared" si="26"/>
        <v>1</v>
      </c>
      <c r="J347" s="17">
        <f t="shared" si="27"/>
        <v>0</v>
      </c>
      <c r="K347" s="7"/>
      <c r="L347" s="7"/>
      <c r="M347" s="7"/>
      <c r="N347" s="17"/>
      <c r="O347" s="120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6" customHeight="1">
      <c r="A348" s="17" t="s">
        <v>47</v>
      </c>
      <c r="B348" s="7" t="s">
        <v>115</v>
      </c>
      <c r="C348" s="135">
        <v>46247</v>
      </c>
      <c r="D348" s="41" t="s">
        <v>250</v>
      </c>
      <c r="E348" s="35" t="s">
        <v>251</v>
      </c>
      <c r="F348" s="110">
        <f t="shared" si="24"/>
        <v>0.38333333333333336</v>
      </c>
      <c r="G348" s="111">
        <f t="shared" si="25"/>
        <v>1</v>
      </c>
      <c r="H348" s="113">
        <f>IF(AND(NOT(ISBLANK(C348)), D348&lt;&gt;"-", ISNUMBER(F348), F348&gt;0, COUNTIFS($B$3:B348, B348, $C$3:C348, C348, $F$3:F348, "&gt;0")=1), 1, 0)</f>
        <v>1</v>
      </c>
      <c r="I348" s="17">
        <f t="shared" si="26"/>
        <v>0</v>
      </c>
      <c r="J348" s="17">
        <f t="shared" si="27"/>
        <v>0</v>
      </c>
      <c r="K348" s="7"/>
      <c r="L348" s="7"/>
      <c r="M348" s="7"/>
      <c r="N348" s="17"/>
      <c r="O348" s="120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6" customHeight="1">
      <c r="A349" s="17" t="s">
        <v>47</v>
      </c>
      <c r="B349" s="7" t="s">
        <v>115</v>
      </c>
      <c r="C349" s="135">
        <v>46248</v>
      </c>
      <c r="D349" s="41" t="s">
        <v>248</v>
      </c>
      <c r="E349" s="35" t="s">
        <v>185</v>
      </c>
      <c r="F349" s="110">
        <f t="shared" si="24"/>
        <v>8</v>
      </c>
      <c r="G349" s="111">
        <f t="shared" si="25"/>
        <v>0</v>
      </c>
      <c r="H349" s="113">
        <f>IF(AND(NOT(ISBLANK(C349)), D349&lt;&gt;"-", ISNUMBER(F349), F349&gt;0, COUNTIFS($B$3:B349, B349, $C$3:C349, C349, $F$3:F349, "&gt;0")=1), 1, 0)</f>
        <v>1</v>
      </c>
      <c r="I349" s="17">
        <f t="shared" si="26"/>
        <v>1</v>
      </c>
      <c r="J349" s="17">
        <f t="shared" si="27"/>
        <v>0</v>
      </c>
      <c r="K349" s="7"/>
      <c r="L349" s="7"/>
      <c r="M349" s="7"/>
      <c r="N349" s="17"/>
      <c r="O349" s="120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6" customHeight="1">
      <c r="A350" s="17" t="s">
        <v>47</v>
      </c>
      <c r="B350" s="7" t="s">
        <v>115</v>
      </c>
      <c r="C350" s="135">
        <v>46249</v>
      </c>
      <c r="D350" s="41" t="s">
        <v>248</v>
      </c>
      <c r="E350" s="35" t="s">
        <v>505</v>
      </c>
      <c r="F350" s="110">
        <f t="shared" si="24"/>
        <v>7.916666666666667</v>
      </c>
      <c r="G350" s="111">
        <f t="shared" si="25"/>
        <v>0</v>
      </c>
      <c r="H350" s="113">
        <f>IF(AND(NOT(ISBLANK(C350)), D350&lt;&gt;"-", ISNUMBER(F350), F350&gt;0, COUNTIFS($B$3:B350, B350, $C$3:C350, C350, $F$3:F350, "&gt;0")=1), 1, 0)</f>
        <v>1</v>
      </c>
      <c r="I350" s="17">
        <f t="shared" si="26"/>
        <v>1</v>
      </c>
      <c r="J350" s="17">
        <f t="shared" si="27"/>
        <v>0</v>
      </c>
      <c r="K350" s="7"/>
      <c r="L350" s="7"/>
      <c r="M350" s="7"/>
      <c r="N350" s="17"/>
      <c r="O350" s="120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6" customHeight="1">
      <c r="A351" s="17" t="s">
        <v>47</v>
      </c>
      <c r="B351" s="7" t="s">
        <v>115</v>
      </c>
      <c r="C351" s="135">
        <v>46250</v>
      </c>
      <c r="D351" s="41" t="s">
        <v>248</v>
      </c>
      <c r="E351" s="35" t="s">
        <v>415</v>
      </c>
      <c r="F351" s="110">
        <f t="shared" si="24"/>
        <v>7.9333333333333336</v>
      </c>
      <c r="G351" s="111">
        <f t="shared" si="25"/>
        <v>0</v>
      </c>
      <c r="H351" s="113">
        <f>IF(AND(NOT(ISBLANK(C351)), D351&lt;&gt;"-", ISNUMBER(F351), F351&gt;0, COUNTIFS($B$3:B351, B351, $C$3:C351, C351, $F$3:F351, "&gt;0")=1), 1, 0)</f>
        <v>1</v>
      </c>
      <c r="I351" s="17">
        <f t="shared" si="26"/>
        <v>1</v>
      </c>
      <c r="J351" s="17">
        <f t="shared" si="27"/>
        <v>0</v>
      </c>
      <c r="K351" s="7"/>
      <c r="L351" s="7"/>
      <c r="M351" s="7"/>
      <c r="N351" s="17"/>
      <c r="O351" s="120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6" customHeight="1">
      <c r="A352" s="17" t="s">
        <v>47</v>
      </c>
      <c r="B352" s="7" t="s">
        <v>115</v>
      </c>
      <c r="C352" s="135">
        <v>46251</v>
      </c>
      <c r="D352" s="41" t="s">
        <v>248</v>
      </c>
      <c r="E352" s="35" t="s">
        <v>246</v>
      </c>
      <c r="F352" s="110">
        <f t="shared" si="24"/>
        <v>8.0666666666666664</v>
      </c>
      <c r="G352" s="111">
        <f t="shared" si="25"/>
        <v>0</v>
      </c>
      <c r="H352" s="113">
        <f>IF(AND(NOT(ISBLANK(C352)), D352&lt;&gt;"-", ISNUMBER(F352), F352&gt;0, COUNTIFS($B$3:B352, B352, $C$3:C352, C352, $F$3:F352, "&gt;0")=1), 1, 0)</f>
        <v>1</v>
      </c>
      <c r="I352" s="17">
        <f t="shared" si="26"/>
        <v>1</v>
      </c>
      <c r="J352" s="17">
        <f t="shared" si="27"/>
        <v>0</v>
      </c>
      <c r="K352" s="7"/>
      <c r="L352" s="7"/>
      <c r="M352" s="7"/>
      <c r="N352" s="17"/>
      <c r="O352" s="120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6" customHeight="1">
      <c r="A353" s="17" t="s">
        <v>47</v>
      </c>
      <c r="B353" s="7" t="s">
        <v>115</v>
      </c>
      <c r="C353" s="135">
        <v>46252</v>
      </c>
      <c r="D353" s="41" t="s">
        <v>248</v>
      </c>
      <c r="E353" s="35" t="s">
        <v>291</v>
      </c>
      <c r="F353" s="110">
        <f t="shared" si="24"/>
        <v>8.0500000000000007</v>
      </c>
      <c r="G353" s="111">
        <f t="shared" si="25"/>
        <v>0</v>
      </c>
      <c r="H353" s="113">
        <f>IF(AND(NOT(ISBLANK(C353)), D353&lt;&gt;"-", ISNUMBER(F353), F353&gt;0, COUNTIFS($B$3:B353, B353, $C$3:C353, C353, $F$3:F353, "&gt;0")=1), 1, 0)</f>
        <v>1</v>
      </c>
      <c r="I353" s="17">
        <f t="shared" si="26"/>
        <v>1</v>
      </c>
      <c r="J353" s="17">
        <f t="shared" si="27"/>
        <v>0</v>
      </c>
      <c r="K353" s="7"/>
      <c r="L353" s="7"/>
      <c r="M353" s="7"/>
      <c r="N353" s="17"/>
      <c r="O353" s="120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6" customHeight="1">
      <c r="A354" s="17" t="s">
        <v>47</v>
      </c>
      <c r="B354" s="7" t="s">
        <v>115</v>
      </c>
      <c r="C354" s="135">
        <v>46253</v>
      </c>
      <c r="D354" s="41" t="s">
        <v>248</v>
      </c>
      <c r="E354" s="35" t="s">
        <v>338</v>
      </c>
      <c r="F354" s="110">
        <f t="shared" si="24"/>
        <v>8.0333333333333332</v>
      </c>
      <c r="G354" s="111">
        <f t="shared" si="25"/>
        <v>0</v>
      </c>
      <c r="H354" s="113">
        <f>IF(AND(NOT(ISBLANK(C354)), D354&lt;&gt;"-", ISNUMBER(F354), F354&gt;0, COUNTIFS($B$3:B354, B354, $C$3:C354, C354, $F$3:F354, "&gt;0")=1), 1, 0)</f>
        <v>1</v>
      </c>
      <c r="I354" s="17">
        <f t="shared" si="26"/>
        <v>1</v>
      </c>
      <c r="J354" s="17">
        <f t="shared" si="27"/>
        <v>0</v>
      </c>
      <c r="K354" s="7"/>
      <c r="L354" s="7"/>
      <c r="M354" s="7"/>
      <c r="N354" s="17"/>
      <c r="O354" s="120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6" customHeight="1">
      <c r="A355" s="17" t="s">
        <v>47</v>
      </c>
      <c r="B355" s="7" t="s">
        <v>115</v>
      </c>
      <c r="C355" s="135">
        <v>46254</v>
      </c>
      <c r="D355" s="41" t="s">
        <v>248</v>
      </c>
      <c r="E355" s="35" t="s">
        <v>213</v>
      </c>
      <c r="F355" s="110">
        <f t="shared" si="24"/>
        <v>8.0833333333333339</v>
      </c>
      <c r="G355" s="111">
        <f t="shared" si="25"/>
        <v>0</v>
      </c>
      <c r="H355" s="113">
        <f>IF(AND(NOT(ISBLANK(C355)), D355&lt;&gt;"-", ISNUMBER(F355), F355&gt;0, COUNTIFS($B$3:B355, B355, $C$3:C355, C355, $F$3:F355, "&gt;0")=1), 1, 0)</f>
        <v>1</v>
      </c>
      <c r="I355" s="17">
        <f t="shared" si="26"/>
        <v>1</v>
      </c>
      <c r="J355" s="17">
        <f t="shared" si="27"/>
        <v>0</v>
      </c>
      <c r="K355" s="7"/>
      <c r="L355" s="7"/>
      <c r="M355" s="7"/>
      <c r="N355" s="17"/>
      <c r="O355" s="120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6" customHeight="1">
      <c r="A356" s="17" t="s">
        <v>47</v>
      </c>
      <c r="B356" s="7" t="s">
        <v>115</v>
      </c>
      <c r="C356" s="135">
        <v>46255</v>
      </c>
      <c r="D356" s="41" t="s">
        <v>248</v>
      </c>
      <c r="E356" s="35" t="s">
        <v>353</v>
      </c>
      <c r="F356" s="110">
        <f t="shared" si="24"/>
        <v>7.95</v>
      </c>
      <c r="G356" s="111">
        <f t="shared" si="25"/>
        <v>0</v>
      </c>
      <c r="H356" s="113">
        <f>IF(AND(NOT(ISBLANK(C356)), D356&lt;&gt;"-", ISNUMBER(F356), F356&gt;0, COUNTIFS($B$3:B356, B356, $C$3:C356, C356, $F$3:F356, "&gt;0")=1), 1, 0)</f>
        <v>1</v>
      </c>
      <c r="I356" s="17">
        <f t="shared" si="26"/>
        <v>1</v>
      </c>
      <c r="J356" s="17">
        <f t="shared" si="27"/>
        <v>0</v>
      </c>
      <c r="K356" s="7"/>
      <c r="L356" s="7"/>
      <c r="M356" s="7"/>
      <c r="N356" s="17"/>
      <c r="O356" s="120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6" customHeight="1">
      <c r="A357" s="17" t="s">
        <v>47</v>
      </c>
      <c r="B357" s="7" t="s">
        <v>115</v>
      </c>
      <c r="C357" s="135">
        <v>46256</v>
      </c>
      <c r="D357" s="41" t="s">
        <v>248</v>
      </c>
      <c r="E357" s="35" t="s">
        <v>291</v>
      </c>
      <c r="F357" s="110">
        <f t="shared" si="24"/>
        <v>8.0500000000000007</v>
      </c>
      <c r="G357" s="111">
        <f t="shared" si="25"/>
        <v>0</v>
      </c>
      <c r="H357" s="113">
        <f>IF(AND(NOT(ISBLANK(C357)), D357&lt;&gt;"-", ISNUMBER(F357), F357&gt;0, COUNTIFS($B$3:B357, B357, $C$3:C357, C357, $F$3:F357, "&gt;0")=1), 1, 0)</f>
        <v>1</v>
      </c>
      <c r="I357" s="17">
        <f t="shared" si="26"/>
        <v>1</v>
      </c>
      <c r="J357" s="17">
        <f t="shared" si="27"/>
        <v>0</v>
      </c>
      <c r="K357" s="7"/>
      <c r="L357" s="7"/>
      <c r="M357" s="7"/>
      <c r="N357" s="17"/>
      <c r="O357" s="120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6" customHeight="1">
      <c r="A358" s="17" t="s">
        <v>47</v>
      </c>
      <c r="B358" s="7" t="s">
        <v>115</v>
      </c>
      <c r="C358" s="135">
        <v>46257</v>
      </c>
      <c r="D358" s="41" t="s">
        <v>248</v>
      </c>
      <c r="E358" s="35" t="s">
        <v>577</v>
      </c>
      <c r="F358" s="110">
        <f t="shared" si="24"/>
        <v>7.55</v>
      </c>
      <c r="G358" s="111">
        <f t="shared" si="25"/>
        <v>0</v>
      </c>
      <c r="H358" s="113">
        <f>IF(AND(NOT(ISBLANK(C358)), D358&lt;&gt;"-", ISNUMBER(F358), F358&gt;0, COUNTIFS($B$3:B358, B358, $C$3:C358, C358, $F$3:F358, "&gt;0")=1), 1, 0)</f>
        <v>1</v>
      </c>
      <c r="I358" s="17">
        <f t="shared" si="26"/>
        <v>1</v>
      </c>
      <c r="J358" s="17">
        <f t="shared" si="27"/>
        <v>0</v>
      </c>
      <c r="K358" s="7"/>
      <c r="L358" s="7"/>
      <c r="M358" s="7"/>
      <c r="N358" s="17"/>
      <c r="O358" s="120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6" customHeight="1">
      <c r="A359" s="17" t="s">
        <v>47</v>
      </c>
      <c r="B359" s="7" t="s">
        <v>115</v>
      </c>
      <c r="C359" s="135">
        <v>46258</v>
      </c>
      <c r="D359" s="41" t="s">
        <v>248</v>
      </c>
      <c r="E359" s="35" t="s">
        <v>503</v>
      </c>
      <c r="F359" s="110">
        <f t="shared" si="24"/>
        <v>7.9833333333333334</v>
      </c>
      <c r="G359" s="111">
        <f t="shared" si="25"/>
        <v>0</v>
      </c>
      <c r="H359" s="113">
        <f>IF(AND(NOT(ISBLANK(C359)), D359&lt;&gt;"-", ISNUMBER(F359), F359&gt;0, COUNTIFS($B$3:B359, B359, $C$3:C359, C359, $F$3:F359, "&gt;0")=1), 1, 0)</f>
        <v>1</v>
      </c>
      <c r="I359" s="17">
        <f t="shared" si="26"/>
        <v>1</v>
      </c>
      <c r="J359" s="17">
        <f t="shared" si="27"/>
        <v>0</v>
      </c>
      <c r="K359" s="7"/>
      <c r="L359" s="7"/>
      <c r="M359" s="7"/>
      <c r="N359" s="17"/>
      <c r="O359" s="120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6" customHeight="1">
      <c r="A360" s="17" t="s">
        <v>47</v>
      </c>
      <c r="B360" s="7" t="s">
        <v>115</v>
      </c>
      <c r="C360" s="135">
        <v>46259</v>
      </c>
      <c r="D360" s="41" t="s">
        <v>240</v>
      </c>
      <c r="E360" s="35" t="s">
        <v>185</v>
      </c>
      <c r="F360" s="110">
        <f t="shared" si="24"/>
        <v>8</v>
      </c>
      <c r="G360" s="111">
        <f t="shared" si="25"/>
        <v>0</v>
      </c>
      <c r="H360" s="113">
        <f>IF(AND(NOT(ISBLANK(C360)), D360&lt;&gt;"-", ISNUMBER(F360), F360&gt;0, COUNTIFS($B$3:B360, B360, $C$3:C360, C360, $F$3:F360, "&gt;0")=1), 1, 0)</f>
        <v>1</v>
      </c>
      <c r="I360" s="17">
        <f t="shared" si="26"/>
        <v>1</v>
      </c>
      <c r="J360" s="17">
        <f t="shared" si="27"/>
        <v>0</v>
      </c>
      <c r="K360" s="7"/>
      <c r="L360" s="7"/>
      <c r="M360" s="7"/>
      <c r="N360" s="17"/>
      <c r="O360" s="120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6" customHeight="1">
      <c r="A361" s="17" t="s">
        <v>47</v>
      </c>
      <c r="B361" s="7" t="s">
        <v>115</v>
      </c>
      <c r="C361" s="135">
        <v>46259</v>
      </c>
      <c r="D361" s="41" t="s">
        <v>248</v>
      </c>
      <c r="E361" s="35" t="s">
        <v>415</v>
      </c>
      <c r="F361" s="110">
        <f t="shared" si="24"/>
        <v>7.9333333333333336</v>
      </c>
      <c r="G361" s="111">
        <f t="shared" si="25"/>
        <v>0</v>
      </c>
      <c r="H361" s="113">
        <f>IF(AND(NOT(ISBLANK(C361)), D361&lt;&gt;"-", ISNUMBER(F361), F361&gt;0, COUNTIFS($B$3:B361, B361, $C$3:C361, C361, $F$3:F361, "&gt;0")=1), 1, 0)</f>
        <v>0</v>
      </c>
      <c r="I361" s="17">
        <f t="shared" si="26"/>
        <v>1</v>
      </c>
      <c r="J361" s="17">
        <f t="shared" si="27"/>
        <v>0</v>
      </c>
      <c r="K361" s="7"/>
      <c r="L361" s="7"/>
      <c r="M361" s="7"/>
      <c r="N361" s="17"/>
      <c r="O361" s="120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6" customHeight="1">
      <c r="A362" s="17" t="s">
        <v>47</v>
      </c>
      <c r="B362" s="7" t="s">
        <v>115</v>
      </c>
      <c r="C362" s="135">
        <v>46260</v>
      </c>
      <c r="D362" s="41" t="s">
        <v>248</v>
      </c>
      <c r="E362" s="35" t="s">
        <v>506</v>
      </c>
      <c r="F362" s="110">
        <f t="shared" si="24"/>
        <v>7.8166666666666664</v>
      </c>
      <c r="G362" s="111">
        <f t="shared" si="25"/>
        <v>0</v>
      </c>
      <c r="H362" s="113">
        <f>IF(AND(NOT(ISBLANK(C362)), D362&lt;&gt;"-", ISNUMBER(F362), F362&gt;0, COUNTIFS($B$3:B362, B362, $C$3:C362, C362, $F$3:F362, "&gt;0")=1), 1, 0)</f>
        <v>1</v>
      </c>
      <c r="I362" s="17">
        <f t="shared" si="26"/>
        <v>1</v>
      </c>
      <c r="J362" s="17">
        <f t="shared" si="27"/>
        <v>0</v>
      </c>
      <c r="K362" s="7"/>
      <c r="L362" s="7"/>
      <c r="M362" s="7"/>
      <c r="N362" s="17"/>
      <c r="O362" s="120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6" customHeight="1">
      <c r="A363" s="17" t="s">
        <v>47</v>
      </c>
      <c r="B363" s="7" t="s">
        <v>115</v>
      </c>
      <c r="C363" s="135">
        <v>46262</v>
      </c>
      <c r="D363" s="41" t="s">
        <v>248</v>
      </c>
      <c r="E363" s="35" t="s">
        <v>291</v>
      </c>
      <c r="F363" s="110">
        <f t="shared" si="24"/>
        <v>8.0500000000000007</v>
      </c>
      <c r="G363" s="111">
        <f t="shared" si="25"/>
        <v>0</v>
      </c>
      <c r="H363" s="113">
        <f>IF(AND(NOT(ISBLANK(C363)), D363&lt;&gt;"-", ISNUMBER(F363), F363&gt;0, COUNTIFS($B$3:B363, B363, $C$3:C363, C363, $F$3:F363, "&gt;0")=1), 1, 0)</f>
        <v>1</v>
      </c>
      <c r="I363" s="17">
        <f t="shared" si="26"/>
        <v>1</v>
      </c>
      <c r="J363" s="17">
        <f t="shared" si="27"/>
        <v>0</v>
      </c>
      <c r="K363" s="7"/>
      <c r="L363" s="7"/>
      <c r="M363" s="7"/>
      <c r="N363" s="17"/>
      <c r="O363" s="120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6" customHeight="1">
      <c r="A364" s="17" t="s">
        <v>47</v>
      </c>
      <c r="B364" s="7" t="s">
        <v>115</v>
      </c>
      <c r="C364" s="135">
        <v>46263</v>
      </c>
      <c r="D364" s="41" t="s">
        <v>248</v>
      </c>
      <c r="E364" s="35" t="s">
        <v>185</v>
      </c>
      <c r="F364" s="110">
        <f t="shared" si="24"/>
        <v>8</v>
      </c>
      <c r="G364" s="111">
        <f t="shared" si="25"/>
        <v>0</v>
      </c>
      <c r="H364" s="113">
        <f>IF(AND(NOT(ISBLANK(C364)), D364&lt;&gt;"-", ISNUMBER(F364), F364&gt;0, COUNTIFS($B$3:B364, B364, $C$3:C364, C364, $F$3:F364, "&gt;0")=1), 1, 0)</f>
        <v>1</v>
      </c>
      <c r="I364" s="17">
        <f t="shared" si="26"/>
        <v>1</v>
      </c>
      <c r="J364" s="17">
        <f t="shared" si="27"/>
        <v>0</v>
      </c>
      <c r="K364" s="7"/>
      <c r="L364" s="7"/>
      <c r="M364" s="7"/>
      <c r="N364" s="17"/>
      <c r="O364" s="120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6" customHeight="1">
      <c r="A365" s="17" t="s">
        <v>47</v>
      </c>
      <c r="B365" s="7" t="s">
        <v>115</v>
      </c>
      <c r="C365" s="135">
        <v>46264</v>
      </c>
      <c r="D365" s="41" t="s">
        <v>248</v>
      </c>
      <c r="E365" s="35" t="s">
        <v>504</v>
      </c>
      <c r="F365" s="110">
        <f t="shared" si="24"/>
        <v>7.85</v>
      </c>
      <c r="G365" s="111">
        <f t="shared" si="25"/>
        <v>0</v>
      </c>
      <c r="H365" s="113">
        <f>IF(AND(NOT(ISBLANK(C365)), D365&lt;&gt;"-", ISNUMBER(F365), F365&gt;0, COUNTIFS($B$3:B365, B365, $C$3:C365, C365, $F$3:F365, "&gt;0")=1), 1, 0)</f>
        <v>1</v>
      </c>
      <c r="I365" s="17">
        <f t="shared" si="26"/>
        <v>1</v>
      </c>
      <c r="J365" s="17">
        <f t="shared" si="27"/>
        <v>0</v>
      </c>
      <c r="K365" s="7"/>
      <c r="L365" s="7"/>
      <c r="M365" s="7"/>
      <c r="N365" s="17"/>
      <c r="O365" s="120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6" customHeight="1">
      <c r="A366" s="17" t="s">
        <v>47</v>
      </c>
      <c r="B366" s="7" t="s">
        <v>115</v>
      </c>
      <c r="C366" s="135">
        <v>46265</v>
      </c>
      <c r="D366" s="41" t="s">
        <v>248</v>
      </c>
      <c r="E366" s="35" t="s">
        <v>353</v>
      </c>
      <c r="F366" s="110">
        <f t="shared" si="24"/>
        <v>7.95</v>
      </c>
      <c r="G366" s="111">
        <f t="shared" si="25"/>
        <v>0</v>
      </c>
      <c r="H366" s="113">
        <f>IF(AND(NOT(ISBLANK(C366)), D366&lt;&gt;"-", ISNUMBER(F366), F366&gt;0, COUNTIFS($B$3:B366, B366, $C$3:C366, C366, $F$3:F366, "&gt;0")=1), 1, 0)</f>
        <v>1</v>
      </c>
      <c r="I366" s="17">
        <f t="shared" si="26"/>
        <v>1</v>
      </c>
      <c r="J366" s="17">
        <f t="shared" si="27"/>
        <v>0</v>
      </c>
      <c r="K366" s="7"/>
      <c r="L366" s="7"/>
      <c r="M366" s="7"/>
      <c r="N366" s="17"/>
      <c r="O366" s="120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6" customHeight="1">
      <c r="A367" s="17" t="s">
        <v>47</v>
      </c>
      <c r="B367" s="7" t="s">
        <v>116</v>
      </c>
      <c r="C367" s="135"/>
      <c r="D367" s="41" t="s">
        <v>184</v>
      </c>
      <c r="E367" s="35" t="s">
        <v>185</v>
      </c>
      <c r="F367" s="110">
        <f t="shared" si="24"/>
        <v>8</v>
      </c>
      <c r="G367" s="111">
        <f t="shared" si="25"/>
        <v>0</v>
      </c>
      <c r="H367" s="113">
        <f>IF(AND(NOT(ISBLANK(C367)), D367&lt;&gt;"-", ISNUMBER(F367), F367&gt;0, COUNTIFS($B$3:B367, B367, $C$3:C367, C367, $F$3:F367, "&gt;0")=1), 1, 0)</f>
        <v>0</v>
      </c>
      <c r="I367" s="17">
        <f t="shared" si="26"/>
        <v>0</v>
      </c>
      <c r="J367" s="17">
        <f t="shared" si="27"/>
        <v>0</v>
      </c>
      <c r="K367" s="7"/>
      <c r="L367" s="7"/>
      <c r="M367" s="7"/>
      <c r="N367" s="17"/>
      <c r="O367" s="120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6" customHeight="1">
      <c r="A368" s="17" t="s">
        <v>47</v>
      </c>
      <c r="B368" s="7" t="s">
        <v>116</v>
      </c>
      <c r="C368" s="135">
        <v>46235</v>
      </c>
      <c r="D368" s="41" t="s">
        <v>215</v>
      </c>
      <c r="E368" s="35" t="s">
        <v>513</v>
      </c>
      <c r="F368" s="110">
        <f t="shared" si="24"/>
        <v>8.2333333333333325</v>
      </c>
      <c r="G368" s="111">
        <f t="shared" si="25"/>
        <v>0</v>
      </c>
      <c r="H368" s="113">
        <f>IF(AND(NOT(ISBLANK(C368)), D368&lt;&gt;"-", ISNUMBER(F368), F368&gt;0, COUNTIFS($B$3:B368, B368, $C$3:C368, C368, $F$3:F368, "&gt;0")=1), 1, 0)</f>
        <v>1</v>
      </c>
      <c r="I368" s="17">
        <f t="shared" si="26"/>
        <v>0</v>
      </c>
      <c r="J368" s="17">
        <f t="shared" si="27"/>
        <v>1</v>
      </c>
      <c r="K368" s="7"/>
      <c r="L368" s="7"/>
      <c r="M368" s="7"/>
      <c r="N368" s="17"/>
      <c r="O368" s="120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6" customHeight="1">
      <c r="A369" s="17" t="s">
        <v>47</v>
      </c>
      <c r="B369" s="7" t="s">
        <v>116</v>
      </c>
      <c r="C369" s="135">
        <v>46235</v>
      </c>
      <c r="D369" s="41" t="s">
        <v>253</v>
      </c>
      <c r="E369" s="35" t="s">
        <v>254</v>
      </c>
      <c r="F369" s="110">
        <f t="shared" si="24"/>
        <v>7.083333333333333</v>
      </c>
      <c r="G369" s="111">
        <f t="shared" si="25"/>
        <v>0</v>
      </c>
      <c r="H369" s="113">
        <f>IF(AND(NOT(ISBLANK(C369)), D369&lt;&gt;"-", ISNUMBER(F369), F369&gt;0, COUNTIFS($B$3:B369, B369, $C$3:C369, C369, $F$3:F369, "&gt;0")=1), 1, 0)</f>
        <v>0</v>
      </c>
      <c r="I369" s="17">
        <f t="shared" si="26"/>
        <v>1</v>
      </c>
      <c r="J369" s="17">
        <f t="shared" si="27"/>
        <v>0</v>
      </c>
      <c r="K369" s="7"/>
      <c r="L369" s="7"/>
      <c r="M369" s="7"/>
      <c r="N369" s="17"/>
      <c r="O369" s="120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6" customHeight="1">
      <c r="A370" s="17" t="s">
        <v>47</v>
      </c>
      <c r="B370" s="7" t="s">
        <v>116</v>
      </c>
      <c r="C370" s="135">
        <v>46236</v>
      </c>
      <c r="D370" s="41" t="s">
        <v>215</v>
      </c>
      <c r="E370" s="35" t="s">
        <v>501</v>
      </c>
      <c r="F370" s="110">
        <f t="shared" si="24"/>
        <v>8.0166666666666675</v>
      </c>
      <c r="G370" s="111">
        <f t="shared" si="25"/>
        <v>0</v>
      </c>
      <c r="H370" s="113">
        <f>IF(AND(NOT(ISBLANK(C370)), D370&lt;&gt;"-", ISNUMBER(F370), F370&gt;0, COUNTIFS($B$3:B370, B370, $C$3:C370, C370, $F$3:F370, "&gt;0")=1), 1, 0)</f>
        <v>1</v>
      </c>
      <c r="I370" s="17">
        <f t="shared" si="26"/>
        <v>0</v>
      </c>
      <c r="J370" s="17">
        <f t="shared" si="27"/>
        <v>1</v>
      </c>
      <c r="K370" s="7"/>
      <c r="L370" s="7"/>
      <c r="M370" s="7"/>
      <c r="N370" s="17"/>
      <c r="O370" s="120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6" customHeight="1">
      <c r="A371" s="17" t="s">
        <v>47</v>
      </c>
      <c r="B371" s="7" t="s">
        <v>116</v>
      </c>
      <c r="C371" s="135">
        <v>46238</v>
      </c>
      <c r="D371" s="41" t="s">
        <v>240</v>
      </c>
      <c r="E371" s="35" t="s">
        <v>213</v>
      </c>
      <c r="F371" s="110">
        <f t="shared" si="24"/>
        <v>8.0833333333333339</v>
      </c>
      <c r="G371" s="111">
        <f t="shared" si="25"/>
        <v>0</v>
      </c>
      <c r="H371" s="113">
        <f>IF(AND(NOT(ISBLANK(C371)), D371&lt;&gt;"-", ISNUMBER(F371), F371&gt;0, COUNTIFS($B$3:B371, B371, $C$3:C371, C371, $F$3:F371, "&gt;0")=1), 1, 0)</f>
        <v>1</v>
      </c>
      <c r="I371" s="17">
        <f t="shared" si="26"/>
        <v>1</v>
      </c>
      <c r="J371" s="17">
        <f t="shared" si="27"/>
        <v>0</v>
      </c>
      <c r="K371" s="7"/>
      <c r="L371" s="7"/>
      <c r="M371" s="7"/>
      <c r="N371" s="17"/>
      <c r="O371" s="120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6" customHeight="1">
      <c r="A372" s="17" t="s">
        <v>47</v>
      </c>
      <c r="B372" s="7" t="s">
        <v>116</v>
      </c>
      <c r="C372" s="135">
        <v>46239</v>
      </c>
      <c r="D372" s="41" t="s">
        <v>210</v>
      </c>
      <c r="E372" s="35" t="s">
        <v>508</v>
      </c>
      <c r="F372" s="110">
        <f t="shared" si="24"/>
        <v>7.6833333333333336</v>
      </c>
      <c r="G372" s="111">
        <f t="shared" si="25"/>
        <v>0</v>
      </c>
      <c r="H372" s="113">
        <f>IF(AND(NOT(ISBLANK(C372)), D372&lt;&gt;"-", ISNUMBER(F372), F372&gt;0, COUNTIFS($B$3:B372, B372, $C$3:C372, C372, $F$3:F372, "&gt;0")=1), 1, 0)</f>
        <v>1</v>
      </c>
      <c r="I372" s="17">
        <f t="shared" si="26"/>
        <v>0</v>
      </c>
      <c r="J372" s="17">
        <f t="shared" si="27"/>
        <v>1</v>
      </c>
      <c r="K372" s="7"/>
      <c r="L372" s="7"/>
      <c r="M372" s="7"/>
      <c r="N372" s="17"/>
      <c r="O372" s="120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6" customHeight="1">
      <c r="A373" s="17" t="s">
        <v>47</v>
      </c>
      <c r="B373" s="7" t="s">
        <v>116</v>
      </c>
      <c r="C373" s="135">
        <v>46239</v>
      </c>
      <c r="D373" s="41" t="s">
        <v>240</v>
      </c>
      <c r="E373" s="35" t="s">
        <v>501</v>
      </c>
      <c r="F373" s="110">
        <f t="shared" si="24"/>
        <v>8.0166666666666675</v>
      </c>
      <c r="G373" s="111">
        <f t="shared" si="25"/>
        <v>0</v>
      </c>
      <c r="H373" s="113">
        <f>IF(AND(NOT(ISBLANK(C373)), D373&lt;&gt;"-", ISNUMBER(F373), F373&gt;0, COUNTIFS($B$3:B373, B373, $C$3:C373, C373, $F$3:F373, "&gt;0")=1), 1, 0)</f>
        <v>0</v>
      </c>
      <c r="I373" s="17">
        <f t="shared" si="26"/>
        <v>1</v>
      </c>
      <c r="J373" s="17">
        <f t="shared" si="27"/>
        <v>0</v>
      </c>
      <c r="K373" s="7"/>
      <c r="L373" s="7"/>
      <c r="M373" s="7"/>
      <c r="N373" s="17"/>
      <c r="O373" s="120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6" customHeight="1">
      <c r="A374" s="17" t="s">
        <v>47</v>
      </c>
      <c r="B374" s="7" t="s">
        <v>116</v>
      </c>
      <c r="C374" s="135">
        <v>46240</v>
      </c>
      <c r="D374" s="41" t="s">
        <v>244</v>
      </c>
      <c r="E374" s="35" t="s">
        <v>578</v>
      </c>
      <c r="F374" s="110">
        <f t="shared" si="24"/>
        <v>5.9833333333333334</v>
      </c>
      <c r="G374" s="111">
        <f t="shared" si="25"/>
        <v>0</v>
      </c>
      <c r="H374" s="113">
        <f>IF(AND(NOT(ISBLANK(C374)), D374&lt;&gt;"-", ISNUMBER(F374), F374&gt;0, COUNTIFS($B$3:B374, B374, $C$3:C374, C374, $F$3:F374, "&gt;0")=1), 1, 0)</f>
        <v>1</v>
      </c>
      <c r="I374" s="17">
        <f t="shared" si="26"/>
        <v>0</v>
      </c>
      <c r="J374" s="17">
        <f t="shared" si="27"/>
        <v>1</v>
      </c>
      <c r="K374" s="7"/>
      <c r="L374" s="7"/>
      <c r="M374" s="7"/>
      <c r="N374" s="17"/>
      <c r="O374" s="120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6" customHeight="1">
      <c r="A375" s="17" t="s">
        <v>47</v>
      </c>
      <c r="B375" s="7" t="s">
        <v>116</v>
      </c>
      <c r="C375" s="135">
        <v>46240</v>
      </c>
      <c r="D375" s="41" t="s">
        <v>240</v>
      </c>
      <c r="E375" s="35" t="s">
        <v>338</v>
      </c>
      <c r="F375" s="110">
        <f t="shared" si="24"/>
        <v>8.0333333333333332</v>
      </c>
      <c r="G375" s="111">
        <f t="shared" si="25"/>
        <v>0</v>
      </c>
      <c r="H375" s="113">
        <f>IF(AND(NOT(ISBLANK(C375)), D375&lt;&gt;"-", ISNUMBER(F375), F375&gt;0, COUNTIFS($B$3:B375, B375, $C$3:C375, C375, $F$3:F375, "&gt;0")=1), 1, 0)</f>
        <v>0</v>
      </c>
      <c r="I375" s="17">
        <f t="shared" si="26"/>
        <v>1</v>
      </c>
      <c r="J375" s="17">
        <f t="shared" si="27"/>
        <v>0</v>
      </c>
      <c r="K375" s="7"/>
      <c r="L375" s="7"/>
      <c r="M375" s="7"/>
      <c r="N375" s="17"/>
      <c r="O375" s="120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6" customHeight="1">
      <c r="A376" s="17" t="s">
        <v>47</v>
      </c>
      <c r="B376" s="7" t="s">
        <v>116</v>
      </c>
      <c r="C376" s="135">
        <v>46241</v>
      </c>
      <c r="D376" s="41" t="s">
        <v>244</v>
      </c>
      <c r="E376" s="35" t="s">
        <v>328</v>
      </c>
      <c r="F376" s="110">
        <f t="shared" si="24"/>
        <v>2.3666666666666667</v>
      </c>
      <c r="G376" s="111">
        <f t="shared" si="25"/>
        <v>1</v>
      </c>
      <c r="H376" s="113">
        <f>IF(AND(NOT(ISBLANK(C376)), D376&lt;&gt;"-", ISNUMBER(F376), F376&gt;0, COUNTIFS($B$3:B376, B376, $C$3:C376, C376, $F$3:F376, "&gt;0")=1), 1, 0)</f>
        <v>1</v>
      </c>
      <c r="I376" s="17">
        <f t="shared" si="26"/>
        <v>0</v>
      </c>
      <c r="J376" s="17">
        <f t="shared" si="27"/>
        <v>0</v>
      </c>
      <c r="K376" s="7"/>
      <c r="L376" s="7"/>
      <c r="M376" s="7"/>
      <c r="N376" s="17"/>
      <c r="O376" s="120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6" customHeight="1">
      <c r="A377" s="17" t="s">
        <v>47</v>
      </c>
      <c r="B377" s="7" t="s">
        <v>116</v>
      </c>
      <c r="C377" s="135">
        <v>46241</v>
      </c>
      <c r="D377" s="41" t="s">
        <v>240</v>
      </c>
      <c r="E377" s="35" t="s">
        <v>338</v>
      </c>
      <c r="F377" s="110">
        <f t="shared" si="24"/>
        <v>8.0333333333333332</v>
      </c>
      <c r="G377" s="111">
        <f t="shared" si="25"/>
        <v>0</v>
      </c>
      <c r="H377" s="113">
        <f>IF(AND(NOT(ISBLANK(C377)), D377&lt;&gt;"-", ISNUMBER(F377), F377&gt;0, COUNTIFS($B$3:B377, B377, $C$3:C377, C377, $F$3:F377, "&gt;0")=1), 1, 0)</f>
        <v>0</v>
      </c>
      <c r="I377" s="17">
        <f t="shared" si="26"/>
        <v>1</v>
      </c>
      <c r="J377" s="17">
        <f t="shared" si="27"/>
        <v>0</v>
      </c>
      <c r="K377" s="7"/>
      <c r="L377" s="7"/>
      <c r="M377" s="7"/>
      <c r="N377" s="17"/>
      <c r="O377" s="120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6" customHeight="1">
      <c r="A378" s="17" t="s">
        <v>47</v>
      </c>
      <c r="B378" s="7" t="s">
        <v>116</v>
      </c>
      <c r="C378" s="135">
        <v>46242</v>
      </c>
      <c r="D378" s="41" t="s">
        <v>240</v>
      </c>
      <c r="E378" s="35" t="s">
        <v>509</v>
      </c>
      <c r="F378" s="110">
        <f t="shared" si="24"/>
        <v>7.7833333333333332</v>
      </c>
      <c r="G378" s="111">
        <f t="shared" si="25"/>
        <v>0</v>
      </c>
      <c r="H378" s="113">
        <f>IF(AND(NOT(ISBLANK(C378)), D378&lt;&gt;"-", ISNUMBER(F378), F378&gt;0, COUNTIFS($B$3:B378, B378, $C$3:C378, C378, $F$3:F378, "&gt;0")=1), 1, 0)</f>
        <v>1</v>
      </c>
      <c r="I378" s="17">
        <f t="shared" si="26"/>
        <v>1</v>
      </c>
      <c r="J378" s="17">
        <f t="shared" si="27"/>
        <v>0</v>
      </c>
      <c r="K378" s="7"/>
      <c r="L378" s="7"/>
      <c r="M378" s="7"/>
      <c r="N378" s="17"/>
      <c r="O378" s="120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6" customHeight="1">
      <c r="A379" s="17" t="s">
        <v>47</v>
      </c>
      <c r="B379" s="7" t="s">
        <v>116</v>
      </c>
      <c r="C379" s="135">
        <v>46243</v>
      </c>
      <c r="D379" s="41" t="s">
        <v>228</v>
      </c>
      <c r="E379" s="35" t="s">
        <v>412</v>
      </c>
      <c r="F379" s="110">
        <f t="shared" si="24"/>
        <v>8.6166666666666671</v>
      </c>
      <c r="G379" s="111">
        <f t="shared" si="25"/>
        <v>0</v>
      </c>
      <c r="H379" s="113">
        <f>IF(AND(NOT(ISBLANK(C379)), D379&lt;&gt;"-", ISNUMBER(F379), F379&gt;0, COUNTIFS($B$3:B379, B379, $C$3:C379, C379, $F$3:F379, "&gt;0")=1), 1, 0)</f>
        <v>1</v>
      </c>
      <c r="I379" s="17">
        <f t="shared" si="26"/>
        <v>0</v>
      </c>
      <c r="J379" s="17">
        <f t="shared" si="27"/>
        <v>1</v>
      </c>
      <c r="K379" s="7"/>
      <c r="L379" s="7"/>
      <c r="M379" s="7"/>
      <c r="N379" s="17"/>
      <c r="O379" s="120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6" customHeight="1">
      <c r="A380" s="17" t="s">
        <v>47</v>
      </c>
      <c r="B380" s="7" t="s">
        <v>116</v>
      </c>
      <c r="C380" s="135">
        <v>46243</v>
      </c>
      <c r="D380" s="41" t="s">
        <v>244</v>
      </c>
      <c r="E380" s="35" t="s">
        <v>579</v>
      </c>
      <c r="F380" s="110">
        <f t="shared" si="24"/>
        <v>7.4</v>
      </c>
      <c r="G380" s="111">
        <f t="shared" si="25"/>
        <v>0</v>
      </c>
      <c r="H380" s="113">
        <f>IF(AND(NOT(ISBLANK(C380)), D380&lt;&gt;"-", ISNUMBER(F380), F380&gt;0, COUNTIFS($B$3:B380, B380, $C$3:C380, C380, $F$3:F380, "&gt;0")=1), 1, 0)</f>
        <v>0</v>
      </c>
      <c r="I380" s="17">
        <f t="shared" si="26"/>
        <v>0</v>
      </c>
      <c r="J380" s="17">
        <f t="shared" si="27"/>
        <v>1</v>
      </c>
      <c r="K380" s="7"/>
      <c r="L380" s="7"/>
      <c r="M380" s="7"/>
      <c r="N380" s="17"/>
      <c r="O380" s="120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6" customHeight="1">
      <c r="A381" s="17" t="s">
        <v>47</v>
      </c>
      <c r="B381" s="7" t="s">
        <v>116</v>
      </c>
      <c r="C381" s="135">
        <v>46245</v>
      </c>
      <c r="D381" s="41" t="s">
        <v>259</v>
      </c>
      <c r="E381" s="35" t="s">
        <v>185</v>
      </c>
      <c r="F381" s="110">
        <f t="shared" si="24"/>
        <v>8</v>
      </c>
      <c r="G381" s="111">
        <f t="shared" si="25"/>
        <v>0</v>
      </c>
      <c r="H381" s="113">
        <f>IF(AND(NOT(ISBLANK(C381)), D381&lt;&gt;"-", ISNUMBER(F381), F381&gt;0, COUNTIFS($B$3:B381, B381, $C$3:C381, C381, $F$3:F381, "&gt;0")=1), 1, 0)</f>
        <v>1</v>
      </c>
      <c r="I381" s="17">
        <f t="shared" si="26"/>
        <v>0</v>
      </c>
      <c r="J381" s="17">
        <f t="shared" si="27"/>
        <v>1</v>
      </c>
      <c r="K381" s="7"/>
      <c r="L381" s="7"/>
      <c r="M381" s="7"/>
      <c r="N381" s="17"/>
      <c r="O381" s="120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6" customHeight="1">
      <c r="A382" s="17" t="s">
        <v>47</v>
      </c>
      <c r="B382" s="7" t="s">
        <v>116</v>
      </c>
      <c r="C382" s="135">
        <v>46245</v>
      </c>
      <c r="D382" s="41" t="s">
        <v>240</v>
      </c>
      <c r="E382" s="35" t="s">
        <v>502</v>
      </c>
      <c r="F382" s="110">
        <f t="shared" si="24"/>
        <v>7.9666666666666668</v>
      </c>
      <c r="G382" s="111">
        <f t="shared" si="25"/>
        <v>0</v>
      </c>
      <c r="H382" s="113">
        <f>IF(AND(NOT(ISBLANK(C382)), D382&lt;&gt;"-", ISNUMBER(F382), F382&gt;0, COUNTIFS($B$3:B382, B382, $C$3:C382, C382, $F$3:F382, "&gt;0")=1), 1, 0)</f>
        <v>0</v>
      </c>
      <c r="I382" s="17">
        <f t="shared" si="26"/>
        <v>1</v>
      </c>
      <c r="J382" s="17">
        <f t="shared" si="27"/>
        <v>0</v>
      </c>
      <c r="K382" s="7"/>
      <c r="L382" s="7"/>
      <c r="M382" s="7"/>
      <c r="N382" s="17"/>
      <c r="O382" s="120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6" customHeight="1">
      <c r="A383" s="17" t="s">
        <v>47</v>
      </c>
      <c r="B383" s="7" t="s">
        <v>116</v>
      </c>
      <c r="C383" s="135">
        <v>46246</v>
      </c>
      <c r="D383" s="41" t="s">
        <v>228</v>
      </c>
      <c r="E383" s="35" t="s">
        <v>291</v>
      </c>
      <c r="F383" s="110">
        <f t="shared" si="24"/>
        <v>8.0500000000000007</v>
      </c>
      <c r="G383" s="111">
        <f t="shared" si="25"/>
        <v>0</v>
      </c>
      <c r="H383" s="113">
        <f>IF(AND(NOT(ISBLANK(C383)), D383&lt;&gt;"-", ISNUMBER(F383), F383&gt;0, COUNTIFS($B$3:B383, B383, $C$3:C383, C383, $F$3:F383, "&gt;0")=1), 1, 0)</f>
        <v>1</v>
      </c>
      <c r="I383" s="17">
        <f t="shared" si="26"/>
        <v>0</v>
      </c>
      <c r="J383" s="17">
        <f t="shared" si="27"/>
        <v>1</v>
      </c>
      <c r="K383" s="7"/>
      <c r="L383" s="7"/>
      <c r="M383" s="7"/>
      <c r="N383" s="17"/>
      <c r="O383" s="120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6" customHeight="1">
      <c r="A384" s="17" t="s">
        <v>47</v>
      </c>
      <c r="B384" s="7" t="s">
        <v>116</v>
      </c>
      <c r="C384" s="135">
        <v>46246</v>
      </c>
      <c r="D384" s="41" t="s">
        <v>240</v>
      </c>
      <c r="E384" s="35" t="s">
        <v>353</v>
      </c>
      <c r="F384" s="110">
        <f t="shared" si="24"/>
        <v>7.95</v>
      </c>
      <c r="G384" s="111">
        <f t="shared" si="25"/>
        <v>0</v>
      </c>
      <c r="H384" s="113">
        <f>IF(AND(NOT(ISBLANK(C384)), D384&lt;&gt;"-", ISNUMBER(F384), F384&gt;0, COUNTIFS($B$3:B384, B384, $C$3:C384, C384, $F$3:F384, "&gt;0")=1), 1, 0)</f>
        <v>0</v>
      </c>
      <c r="I384" s="17">
        <f t="shared" si="26"/>
        <v>1</v>
      </c>
      <c r="J384" s="17">
        <f t="shared" si="27"/>
        <v>0</v>
      </c>
      <c r="K384" s="7"/>
      <c r="L384" s="7"/>
      <c r="M384" s="7"/>
      <c r="N384" s="17"/>
      <c r="O384" s="120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6" customHeight="1">
      <c r="A385" s="17" t="s">
        <v>47</v>
      </c>
      <c r="B385" s="7" t="s">
        <v>116</v>
      </c>
      <c r="C385" s="135">
        <v>46247</v>
      </c>
      <c r="D385" s="41" t="s">
        <v>228</v>
      </c>
      <c r="E385" s="35" t="s">
        <v>519</v>
      </c>
      <c r="F385" s="110">
        <f t="shared" si="24"/>
        <v>8.35</v>
      </c>
      <c r="G385" s="111">
        <f t="shared" si="25"/>
        <v>0</v>
      </c>
      <c r="H385" s="113">
        <f>IF(AND(NOT(ISBLANK(C385)), D385&lt;&gt;"-", ISNUMBER(F385), F385&gt;0, COUNTIFS($B$3:B385, B385, $C$3:C385, C385, $F$3:F385, "&gt;0")=1), 1, 0)</f>
        <v>1</v>
      </c>
      <c r="I385" s="17">
        <f t="shared" si="26"/>
        <v>0</v>
      </c>
      <c r="J385" s="17">
        <f t="shared" si="27"/>
        <v>1</v>
      </c>
      <c r="K385" s="7"/>
      <c r="L385" s="7"/>
      <c r="M385" s="7"/>
      <c r="N385" s="17"/>
      <c r="O385" s="120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6" customHeight="1">
      <c r="A386" s="17" t="s">
        <v>47</v>
      </c>
      <c r="B386" s="7" t="s">
        <v>116</v>
      </c>
      <c r="C386" s="135">
        <v>46247</v>
      </c>
      <c r="D386" s="41" t="s">
        <v>240</v>
      </c>
      <c r="E386" s="35" t="s">
        <v>309</v>
      </c>
      <c r="F386" s="110">
        <f t="shared" ref="F386:F449" si="28">IF(ISNUMBER(SEARCH("h",E386)), LEFT(E386,SEARCH("h",E386)-1) + MID(E386,SEARCH("h",E386)+1,SEARCH("p",E386)-SEARCH("h",E386)-1)/60, E386)</f>
        <v>7.833333333333333</v>
      </c>
      <c r="G386" s="111">
        <f t="shared" ref="G386:G449" si="29">IF(AND(ISNUMBER(F386), F386&lt;4), 1, 0)</f>
        <v>0</v>
      </c>
      <c r="H386" s="113">
        <f>IF(AND(NOT(ISBLANK(C386)), D386&lt;&gt;"-", ISNUMBER(F386), F386&gt;0, COUNTIFS($B$3:B386, B386, $C$3:C386, C386, $F$3:F386, "&gt;0")=1), 1, 0)</f>
        <v>0</v>
      </c>
      <c r="I386" s="17">
        <f t="shared" si="26"/>
        <v>1</v>
      </c>
      <c r="J386" s="17">
        <f t="shared" si="27"/>
        <v>0</v>
      </c>
      <c r="K386" s="7"/>
      <c r="L386" s="7"/>
      <c r="M386" s="7"/>
      <c r="N386" s="17"/>
      <c r="O386" s="120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6" customHeight="1">
      <c r="A387" s="17" t="s">
        <v>47</v>
      </c>
      <c r="B387" s="7" t="s">
        <v>116</v>
      </c>
      <c r="C387" s="135">
        <v>46248</v>
      </c>
      <c r="D387" s="41" t="s">
        <v>261</v>
      </c>
      <c r="E387" s="35" t="s">
        <v>580</v>
      </c>
      <c r="F387" s="110">
        <f t="shared" si="28"/>
        <v>7.35</v>
      </c>
      <c r="G387" s="111">
        <f t="shared" si="29"/>
        <v>0</v>
      </c>
      <c r="H387" s="113">
        <f>IF(AND(NOT(ISBLANK(C387)), D387&lt;&gt;"-", ISNUMBER(F387), F387&gt;0, COUNTIFS($B$3:B387, B387, $C$3:C387, C387, $F$3:F387, "&gt;0")=1), 1, 0)</f>
        <v>1</v>
      </c>
      <c r="I387" s="17">
        <f t="shared" ref="I387:I450" si="30">IF(AND(NOT(ISBLANK(C387)), D387&lt;&gt;"-", ISNUMBER(F387), F387&gt;=4, ISNUMBER(SEARCH("qua đêm", D387))), 1, 0)</f>
        <v>0</v>
      </c>
      <c r="J387" s="17">
        <f t="shared" ref="J387:J450" si="31">IF(AND(NOT(ISBLANK(C387)), D387&lt;&gt;"-", ISNUMBER(F387), F387&gt;=4, NOT(ISNUMBER(SEARCH("qua đêm", D387)))), 1, 0)</f>
        <v>1</v>
      </c>
      <c r="K387" s="7"/>
      <c r="L387" s="7"/>
      <c r="M387" s="7"/>
      <c r="N387" s="17"/>
      <c r="O387" s="120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6" customHeight="1">
      <c r="A388" s="17" t="s">
        <v>47</v>
      </c>
      <c r="B388" s="7" t="s">
        <v>116</v>
      </c>
      <c r="C388" s="135">
        <v>46248</v>
      </c>
      <c r="D388" s="41" t="s">
        <v>240</v>
      </c>
      <c r="E388" s="35" t="s">
        <v>213</v>
      </c>
      <c r="F388" s="110">
        <f t="shared" si="28"/>
        <v>8.0833333333333339</v>
      </c>
      <c r="G388" s="111">
        <f t="shared" si="29"/>
        <v>0</v>
      </c>
      <c r="H388" s="113">
        <f>IF(AND(NOT(ISBLANK(C388)), D388&lt;&gt;"-", ISNUMBER(F388), F388&gt;0, COUNTIFS($B$3:B388, B388, $C$3:C388, C388, $F$3:F388, "&gt;0")=1), 1, 0)</f>
        <v>0</v>
      </c>
      <c r="I388" s="17">
        <f t="shared" si="30"/>
        <v>1</v>
      </c>
      <c r="J388" s="17">
        <f t="shared" si="31"/>
        <v>0</v>
      </c>
      <c r="K388" s="7"/>
      <c r="L388" s="7"/>
      <c r="M388" s="7"/>
      <c r="N388" s="17"/>
      <c r="O388" s="120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6" customHeight="1">
      <c r="A389" s="17" t="s">
        <v>47</v>
      </c>
      <c r="B389" s="7" t="s">
        <v>116</v>
      </c>
      <c r="C389" s="135">
        <v>46249</v>
      </c>
      <c r="D389" s="41" t="s">
        <v>240</v>
      </c>
      <c r="E389" s="35" t="s">
        <v>291</v>
      </c>
      <c r="F389" s="110">
        <f t="shared" si="28"/>
        <v>8.0500000000000007</v>
      </c>
      <c r="G389" s="111">
        <f t="shared" si="29"/>
        <v>0</v>
      </c>
      <c r="H389" s="113">
        <f>IF(AND(NOT(ISBLANK(C389)), D389&lt;&gt;"-", ISNUMBER(F389), F389&gt;0, COUNTIFS($B$3:B389, B389, $C$3:C389, C389, $F$3:F389, "&gt;0")=1), 1, 0)</f>
        <v>1</v>
      </c>
      <c r="I389" s="17">
        <f t="shared" si="30"/>
        <v>1</v>
      </c>
      <c r="J389" s="17">
        <f t="shared" si="31"/>
        <v>0</v>
      </c>
      <c r="K389" s="7"/>
      <c r="L389" s="7"/>
      <c r="M389" s="7"/>
      <c r="N389" s="17"/>
      <c r="O389" s="120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6" customHeight="1">
      <c r="A390" s="17" t="s">
        <v>47</v>
      </c>
      <c r="B390" s="7" t="s">
        <v>116</v>
      </c>
      <c r="C390" s="135">
        <v>46250</v>
      </c>
      <c r="D390" s="41" t="s">
        <v>202</v>
      </c>
      <c r="E390" s="35" t="s">
        <v>503</v>
      </c>
      <c r="F390" s="110">
        <f t="shared" si="28"/>
        <v>7.9833333333333334</v>
      </c>
      <c r="G390" s="111">
        <f t="shared" si="29"/>
        <v>0</v>
      </c>
      <c r="H390" s="113">
        <f>IF(AND(NOT(ISBLANK(C390)), D390&lt;&gt;"-", ISNUMBER(F390), F390&gt;0, COUNTIFS($B$3:B390, B390, $C$3:C390, C390, $F$3:F390, "&gt;0")=1), 1, 0)</f>
        <v>1</v>
      </c>
      <c r="I390" s="17">
        <f t="shared" si="30"/>
        <v>0</v>
      </c>
      <c r="J390" s="17">
        <f t="shared" si="31"/>
        <v>1</v>
      </c>
      <c r="K390" s="7"/>
      <c r="L390" s="7"/>
      <c r="M390" s="7"/>
      <c r="N390" s="17"/>
      <c r="O390" s="120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6" customHeight="1">
      <c r="A391" s="17" t="s">
        <v>47</v>
      </c>
      <c r="B391" s="7" t="s">
        <v>116</v>
      </c>
      <c r="C391" s="135">
        <v>46250</v>
      </c>
      <c r="D391" s="41" t="s">
        <v>240</v>
      </c>
      <c r="E391" s="35" t="s">
        <v>246</v>
      </c>
      <c r="F391" s="110">
        <f t="shared" si="28"/>
        <v>8.0666666666666664</v>
      </c>
      <c r="G391" s="111">
        <f t="shared" si="29"/>
        <v>0</v>
      </c>
      <c r="H391" s="113">
        <f>IF(AND(NOT(ISBLANK(C391)), D391&lt;&gt;"-", ISNUMBER(F391), F391&gt;0, COUNTIFS($B$3:B391, B391, $C$3:C391, C391, $F$3:F391, "&gt;0")=1), 1, 0)</f>
        <v>0</v>
      </c>
      <c r="I391" s="17">
        <f t="shared" si="30"/>
        <v>1</v>
      </c>
      <c r="J391" s="17">
        <f t="shared" si="31"/>
        <v>0</v>
      </c>
      <c r="K391" s="7"/>
      <c r="L391" s="7"/>
      <c r="M391" s="7"/>
      <c r="N391" s="17"/>
      <c r="O391" s="120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6" customHeight="1">
      <c r="A392" s="17" t="s">
        <v>47</v>
      </c>
      <c r="B392" s="7" t="s">
        <v>116</v>
      </c>
      <c r="C392" s="135">
        <v>46251</v>
      </c>
      <c r="D392" s="41" t="s">
        <v>264</v>
      </c>
      <c r="E392" s="35" t="s">
        <v>302</v>
      </c>
      <c r="F392" s="110">
        <f t="shared" si="28"/>
        <v>4</v>
      </c>
      <c r="G392" s="111">
        <f t="shared" si="29"/>
        <v>0</v>
      </c>
      <c r="H392" s="113">
        <f>IF(AND(NOT(ISBLANK(C392)), D392&lt;&gt;"-", ISNUMBER(F392), F392&gt;0, COUNTIFS($B$3:B392, B392, $C$3:C392, C392, $F$3:F392, "&gt;0")=1), 1, 0)</f>
        <v>1</v>
      </c>
      <c r="I392" s="17">
        <f t="shared" si="30"/>
        <v>0</v>
      </c>
      <c r="J392" s="17">
        <f t="shared" si="31"/>
        <v>1</v>
      </c>
      <c r="K392" s="7"/>
      <c r="L392" s="7"/>
      <c r="M392" s="7"/>
      <c r="N392" s="17"/>
      <c r="O392" s="120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6" customHeight="1">
      <c r="A393" s="17" t="s">
        <v>47</v>
      </c>
      <c r="B393" s="7" t="s">
        <v>116</v>
      </c>
      <c r="C393" s="135">
        <v>46251</v>
      </c>
      <c r="D393" s="41" t="s">
        <v>266</v>
      </c>
      <c r="E393" s="35" t="s">
        <v>267</v>
      </c>
      <c r="F393" s="110">
        <f t="shared" si="28"/>
        <v>5.9666666666666668</v>
      </c>
      <c r="G393" s="111">
        <f t="shared" si="29"/>
        <v>0</v>
      </c>
      <c r="H393" s="113">
        <f>IF(AND(NOT(ISBLANK(C393)), D393&lt;&gt;"-", ISNUMBER(F393), F393&gt;0, COUNTIFS($B$3:B393, B393, $C$3:C393, C393, $F$3:F393, "&gt;0")=1), 1, 0)</f>
        <v>0</v>
      </c>
      <c r="I393" s="17">
        <f t="shared" si="30"/>
        <v>0</v>
      </c>
      <c r="J393" s="17">
        <f t="shared" si="31"/>
        <v>1</v>
      </c>
      <c r="K393" s="7"/>
      <c r="L393" s="7"/>
      <c r="M393" s="7"/>
      <c r="N393" s="17"/>
      <c r="O393" s="120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6" customHeight="1">
      <c r="A394" s="17" t="s">
        <v>47</v>
      </c>
      <c r="B394" s="7" t="s">
        <v>116</v>
      </c>
      <c r="C394" s="135">
        <v>46251</v>
      </c>
      <c r="D394" s="41" t="s">
        <v>240</v>
      </c>
      <c r="E394" s="35" t="s">
        <v>497</v>
      </c>
      <c r="F394" s="110">
        <f t="shared" si="28"/>
        <v>7.8666666666666671</v>
      </c>
      <c r="G394" s="111">
        <f t="shared" si="29"/>
        <v>0</v>
      </c>
      <c r="H394" s="113">
        <f>IF(AND(NOT(ISBLANK(C394)), D394&lt;&gt;"-", ISNUMBER(F394), F394&gt;0, COUNTIFS($B$3:B394, B394, $C$3:C394, C394, $F$3:F394, "&gt;0")=1), 1, 0)</f>
        <v>0</v>
      </c>
      <c r="I394" s="17">
        <f t="shared" si="30"/>
        <v>1</v>
      </c>
      <c r="J394" s="17">
        <f t="shared" si="31"/>
        <v>0</v>
      </c>
      <c r="K394" s="7"/>
      <c r="L394" s="7"/>
      <c r="M394" s="7"/>
      <c r="N394" s="17"/>
      <c r="O394" s="120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6" customHeight="1">
      <c r="A395" s="17" t="s">
        <v>47</v>
      </c>
      <c r="B395" s="7" t="s">
        <v>116</v>
      </c>
      <c r="C395" s="135">
        <v>46252</v>
      </c>
      <c r="D395" s="41" t="s">
        <v>259</v>
      </c>
      <c r="E395" s="35" t="s">
        <v>374</v>
      </c>
      <c r="F395" s="110">
        <f t="shared" si="28"/>
        <v>5.7</v>
      </c>
      <c r="G395" s="111">
        <f t="shared" si="29"/>
        <v>0</v>
      </c>
      <c r="H395" s="113">
        <f>IF(AND(NOT(ISBLANK(C395)), D395&lt;&gt;"-", ISNUMBER(F395), F395&gt;0, COUNTIFS($B$3:B395, B395, $C$3:C395, C395, $F$3:F395, "&gt;0")=1), 1, 0)</f>
        <v>1</v>
      </c>
      <c r="I395" s="17">
        <f t="shared" si="30"/>
        <v>0</v>
      </c>
      <c r="J395" s="17">
        <f t="shared" si="31"/>
        <v>1</v>
      </c>
      <c r="K395" s="7"/>
      <c r="L395" s="7"/>
      <c r="M395" s="7"/>
      <c r="N395" s="17"/>
      <c r="O395" s="120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6" customHeight="1">
      <c r="A396" s="17" t="s">
        <v>47</v>
      </c>
      <c r="B396" s="7" t="s">
        <v>116</v>
      </c>
      <c r="C396" s="135">
        <v>46252</v>
      </c>
      <c r="D396" s="41" t="s">
        <v>240</v>
      </c>
      <c r="E396" s="35" t="s">
        <v>506</v>
      </c>
      <c r="F396" s="110">
        <f t="shared" si="28"/>
        <v>7.8166666666666664</v>
      </c>
      <c r="G396" s="111">
        <f t="shared" si="29"/>
        <v>0</v>
      </c>
      <c r="H396" s="113">
        <f>IF(AND(NOT(ISBLANK(C396)), D396&lt;&gt;"-", ISNUMBER(F396), F396&gt;0, COUNTIFS($B$3:B396, B396, $C$3:C396, C396, $F$3:F396, "&gt;0")=1), 1, 0)</f>
        <v>0</v>
      </c>
      <c r="I396" s="17">
        <f t="shared" si="30"/>
        <v>1</v>
      </c>
      <c r="J396" s="17">
        <f t="shared" si="31"/>
        <v>0</v>
      </c>
      <c r="K396" s="7"/>
      <c r="L396" s="7"/>
      <c r="M396" s="7"/>
      <c r="N396" s="17"/>
      <c r="O396" s="120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6" customHeight="1">
      <c r="A397" s="17" t="s">
        <v>47</v>
      </c>
      <c r="B397" s="7" t="s">
        <v>116</v>
      </c>
      <c r="C397" s="135">
        <v>46253</v>
      </c>
      <c r="D397" s="41" t="s">
        <v>261</v>
      </c>
      <c r="E397" s="35" t="s">
        <v>581</v>
      </c>
      <c r="F397" s="110">
        <f t="shared" si="28"/>
        <v>7.2166666666666668</v>
      </c>
      <c r="G397" s="111">
        <f t="shared" si="29"/>
        <v>0</v>
      </c>
      <c r="H397" s="113">
        <f>IF(AND(NOT(ISBLANK(C397)), D397&lt;&gt;"-", ISNUMBER(F397), F397&gt;0, COUNTIFS($B$3:B397, B397, $C$3:C397, C397, $F$3:F397, "&gt;0")=1), 1, 0)</f>
        <v>1</v>
      </c>
      <c r="I397" s="17">
        <f t="shared" si="30"/>
        <v>0</v>
      </c>
      <c r="J397" s="17">
        <f t="shared" si="31"/>
        <v>1</v>
      </c>
      <c r="K397" s="7"/>
      <c r="L397" s="7"/>
      <c r="M397" s="7"/>
      <c r="N397" s="17"/>
      <c r="O397" s="120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6" customHeight="1">
      <c r="A398" s="17" t="s">
        <v>47</v>
      </c>
      <c r="B398" s="7" t="s">
        <v>116</v>
      </c>
      <c r="C398" s="135">
        <v>46253</v>
      </c>
      <c r="D398" s="41" t="s">
        <v>240</v>
      </c>
      <c r="E398" s="35" t="s">
        <v>213</v>
      </c>
      <c r="F398" s="110">
        <f t="shared" si="28"/>
        <v>8.0833333333333339</v>
      </c>
      <c r="G398" s="111">
        <f t="shared" si="29"/>
        <v>0</v>
      </c>
      <c r="H398" s="113">
        <f>IF(AND(NOT(ISBLANK(C398)), D398&lt;&gt;"-", ISNUMBER(F398), F398&gt;0, COUNTIFS($B$3:B398, B398, $C$3:C398, C398, $F$3:F398, "&gt;0")=1), 1, 0)</f>
        <v>0</v>
      </c>
      <c r="I398" s="17">
        <f t="shared" si="30"/>
        <v>1</v>
      </c>
      <c r="J398" s="17">
        <f t="shared" si="31"/>
        <v>0</v>
      </c>
      <c r="K398" s="7"/>
      <c r="L398" s="7"/>
      <c r="M398" s="7"/>
      <c r="N398" s="17"/>
      <c r="O398" s="120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6" customHeight="1">
      <c r="A399" s="17" t="s">
        <v>47</v>
      </c>
      <c r="B399" s="7" t="s">
        <v>116</v>
      </c>
      <c r="C399" s="135">
        <v>46254</v>
      </c>
      <c r="D399" s="41" t="s">
        <v>204</v>
      </c>
      <c r="E399" s="35" t="s">
        <v>524</v>
      </c>
      <c r="F399" s="110">
        <f t="shared" si="28"/>
        <v>8.15</v>
      </c>
      <c r="G399" s="111">
        <f t="shared" si="29"/>
        <v>0</v>
      </c>
      <c r="H399" s="113">
        <f>IF(AND(NOT(ISBLANK(C399)), D399&lt;&gt;"-", ISNUMBER(F399), F399&gt;0, COUNTIFS($B$3:B399, B399, $C$3:C399, C399, $F$3:F399, "&gt;0")=1), 1, 0)</f>
        <v>1</v>
      </c>
      <c r="I399" s="17">
        <f t="shared" si="30"/>
        <v>0</v>
      </c>
      <c r="J399" s="17">
        <f t="shared" si="31"/>
        <v>1</v>
      </c>
      <c r="K399" s="7"/>
      <c r="L399" s="7"/>
      <c r="M399" s="7"/>
      <c r="N399" s="17"/>
      <c r="O399" s="120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6" customHeight="1">
      <c r="A400" s="17" t="s">
        <v>47</v>
      </c>
      <c r="B400" s="7" t="s">
        <v>116</v>
      </c>
      <c r="C400" s="135">
        <v>46254</v>
      </c>
      <c r="D400" s="41" t="s">
        <v>240</v>
      </c>
      <c r="E400" s="35" t="s">
        <v>582</v>
      </c>
      <c r="F400" s="110">
        <f t="shared" si="28"/>
        <v>7.4333333333333336</v>
      </c>
      <c r="G400" s="111">
        <f t="shared" si="29"/>
        <v>0</v>
      </c>
      <c r="H400" s="113">
        <f>IF(AND(NOT(ISBLANK(C400)), D400&lt;&gt;"-", ISNUMBER(F400), F400&gt;0, COUNTIFS($B$3:B400, B400, $C$3:C400, C400, $F$3:F400, "&gt;0")=1), 1, 0)</f>
        <v>0</v>
      </c>
      <c r="I400" s="17">
        <f t="shared" si="30"/>
        <v>1</v>
      </c>
      <c r="J400" s="17">
        <f t="shared" si="31"/>
        <v>0</v>
      </c>
      <c r="K400" s="7"/>
      <c r="L400" s="7"/>
      <c r="M400" s="7"/>
      <c r="N400" s="17"/>
      <c r="O400" s="120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6" customHeight="1">
      <c r="A401" s="17" t="s">
        <v>47</v>
      </c>
      <c r="B401" s="7" t="s">
        <v>116</v>
      </c>
      <c r="C401" s="135">
        <v>46255</v>
      </c>
      <c r="D401" s="41" t="s">
        <v>204</v>
      </c>
      <c r="E401" s="35" t="s">
        <v>299</v>
      </c>
      <c r="F401" s="110">
        <f t="shared" si="28"/>
        <v>8.5666666666666664</v>
      </c>
      <c r="G401" s="111">
        <f t="shared" si="29"/>
        <v>0</v>
      </c>
      <c r="H401" s="113">
        <f>IF(AND(NOT(ISBLANK(C401)), D401&lt;&gt;"-", ISNUMBER(F401), F401&gt;0, COUNTIFS($B$3:B401, B401, $C$3:C401, C401, $F$3:F401, "&gt;0")=1), 1, 0)</f>
        <v>1</v>
      </c>
      <c r="I401" s="17">
        <f t="shared" si="30"/>
        <v>0</v>
      </c>
      <c r="J401" s="17">
        <f t="shared" si="31"/>
        <v>1</v>
      </c>
      <c r="K401" s="7"/>
      <c r="L401" s="7"/>
      <c r="M401" s="7"/>
      <c r="N401" s="17"/>
      <c r="O401" s="120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6" customHeight="1">
      <c r="A402" s="17" t="s">
        <v>47</v>
      </c>
      <c r="B402" s="7" t="s">
        <v>116</v>
      </c>
      <c r="C402" s="135">
        <v>46255</v>
      </c>
      <c r="D402" s="41" t="s">
        <v>261</v>
      </c>
      <c r="E402" s="35" t="s">
        <v>582</v>
      </c>
      <c r="F402" s="110">
        <f t="shared" si="28"/>
        <v>7.4333333333333336</v>
      </c>
      <c r="G402" s="111">
        <f t="shared" si="29"/>
        <v>0</v>
      </c>
      <c r="H402" s="113">
        <f>IF(AND(NOT(ISBLANK(C402)), D402&lt;&gt;"-", ISNUMBER(F402), F402&gt;0, COUNTIFS($B$3:B402, B402, $C$3:C402, C402, $F$3:F402, "&gt;0")=1), 1, 0)</f>
        <v>0</v>
      </c>
      <c r="I402" s="17">
        <f t="shared" si="30"/>
        <v>0</v>
      </c>
      <c r="J402" s="17">
        <f t="shared" si="31"/>
        <v>1</v>
      </c>
      <c r="K402" s="7"/>
      <c r="L402" s="7"/>
      <c r="M402" s="7"/>
      <c r="N402" s="17"/>
      <c r="O402" s="120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6" customHeight="1">
      <c r="A403" s="17" t="s">
        <v>47</v>
      </c>
      <c r="B403" s="7" t="s">
        <v>116</v>
      </c>
      <c r="C403" s="135">
        <v>46255</v>
      </c>
      <c r="D403" s="41" t="s">
        <v>240</v>
      </c>
      <c r="E403" s="35" t="s">
        <v>185</v>
      </c>
      <c r="F403" s="110">
        <f t="shared" si="28"/>
        <v>8</v>
      </c>
      <c r="G403" s="111">
        <f t="shared" si="29"/>
        <v>0</v>
      </c>
      <c r="H403" s="113">
        <f>IF(AND(NOT(ISBLANK(C403)), D403&lt;&gt;"-", ISNUMBER(F403), F403&gt;0, COUNTIFS($B$3:B403, B403, $C$3:C403, C403, $F$3:F403, "&gt;0")=1), 1, 0)</f>
        <v>0</v>
      </c>
      <c r="I403" s="17">
        <f t="shared" si="30"/>
        <v>1</v>
      </c>
      <c r="J403" s="17">
        <f t="shared" si="31"/>
        <v>0</v>
      </c>
      <c r="K403" s="7"/>
      <c r="L403" s="7"/>
      <c r="M403" s="7"/>
      <c r="N403" s="17"/>
      <c r="O403" s="120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6" customHeight="1">
      <c r="A404" s="17" t="s">
        <v>47</v>
      </c>
      <c r="B404" s="7" t="s">
        <v>116</v>
      </c>
      <c r="C404" s="135">
        <v>46256</v>
      </c>
      <c r="D404" s="41" t="s">
        <v>202</v>
      </c>
      <c r="E404" s="35" t="s">
        <v>185</v>
      </c>
      <c r="F404" s="110">
        <f t="shared" si="28"/>
        <v>8</v>
      </c>
      <c r="G404" s="111">
        <f t="shared" si="29"/>
        <v>0</v>
      </c>
      <c r="H404" s="113">
        <f>IF(AND(NOT(ISBLANK(C404)), D404&lt;&gt;"-", ISNUMBER(F404), F404&gt;0, COUNTIFS($B$3:B404, B404, $C$3:C404, C404, $F$3:F404, "&gt;0")=1), 1, 0)</f>
        <v>1</v>
      </c>
      <c r="I404" s="17">
        <f t="shared" si="30"/>
        <v>0</v>
      </c>
      <c r="J404" s="17">
        <f t="shared" si="31"/>
        <v>1</v>
      </c>
      <c r="K404" s="7"/>
      <c r="L404" s="7"/>
      <c r="M404" s="7"/>
      <c r="N404" s="17"/>
      <c r="O404" s="120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6" customHeight="1">
      <c r="A405" s="17" t="s">
        <v>47</v>
      </c>
      <c r="B405" s="7" t="s">
        <v>116</v>
      </c>
      <c r="C405" s="135">
        <v>46256</v>
      </c>
      <c r="D405" s="41" t="s">
        <v>240</v>
      </c>
      <c r="E405" s="35" t="s">
        <v>501</v>
      </c>
      <c r="F405" s="110">
        <f t="shared" si="28"/>
        <v>8.0166666666666675</v>
      </c>
      <c r="G405" s="111">
        <f t="shared" si="29"/>
        <v>0</v>
      </c>
      <c r="H405" s="113">
        <f>IF(AND(NOT(ISBLANK(C405)), D405&lt;&gt;"-", ISNUMBER(F405), F405&gt;0, COUNTIFS($B$3:B405, B405, $C$3:C405, C405, $F$3:F405, "&gt;0")=1), 1, 0)</f>
        <v>0</v>
      </c>
      <c r="I405" s="17">
        <f t="shared" si="30"/>
        <v>1</v>
      </c>
      <c r="J405" s="17">
        <f t="shared" si="31"/>
        <v>0</v>
      </c>
      <c r="K405" s="7"/>
      <c r="L405" s="7"/>
      <c r="M405" s="7"/>
      <c r="N405" s="17"/>
      <c r="O405" s="120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6" customHeight="1">
      <c r="A406" s="17" t="s">
        <v>47</v>
      </c>
      <c r="B406" s="7" t="s">
        <v>116</v>
      </c>
      <c r="C406" s="135">
        <v>46257</v>
      </c>
      <c r="D406" s="41" t="s">
        <v>228</v>
      </c>
      <c r="E406" s="35" t="s">
        <v>501</v>
      </c>
      <c r="F406" s="110">
        <f t="shared" si="28"/>
        <v>8.0166666666666675</v>
      </c>
      <c r="G406" s="111">
        <f t="shared" si="29"/>
        <v>0</v>
      </c>
      <c r="H406" s="113">
        <f>IF(AND(NOT(ISBLANK(C406)), D406&lt;&gt;"-", ISNUMBER(F406), F406&gt;0, COUNTIFS($B$3:B406, B406, $C$3:C406, C406, $F$3:F406, "&gt;0")=1), 1, 0)</f>
        <v>1</v>
      </c>
      <c r="I406" s="17">
        <f t="shared" si="30"/>
        <v>0</v>
      </c>
      <c r="J406" s="17">
        <f t="shared" si="31"/>
        <v>1</v>
      </c>
      <c r="K406" s="7"/>
      <c r="L406" s="7"/>
      <c r="M406" s="7"/>
      <c r="N406" s="17"/>
      <c r="O406" s="120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6" customHeight="1">
      <c r="A407" s="17" t="s">
        <v>47</v>
      </c>
      <c r="B407" s="7" t="s">
        <v>116</v>
      </c>
      <c r="C407" s="135">
        <v>46257</v>
      </c>
      <c r="D407" s="41" t="s">
        <v>240</v>
      </c>
      <c r="E407" s="35" t="s">
        <v>452</v>
      </c>
      <c r="F407" s="110">
        <f t="shared" si="28"/>
        <v>7.3666666666666663</v>
      </c>
      <c r="G407" s="111">
        <f t="shared" si="29"/>
        <v>0</v>
      </c>
      <c r="H407" s="113">
        <f>IF(AND(NOT(ISBLANK(C407)), D407&lt;&gt;"-", ISNUMBER(F407), F407&gt;0, COUNTIFS($B$3:B407, B407, $C$3:C407, C407, $F$3:F407, "&gt;0")=1), 1, 0)</f>
        <v>0</v>
      </c>
      <c r="I407" s="17">
        <f t="shared" si="30"/>
        <v>1</v>
      </c>
      <c r="J407" s="17">
        <f t="shared" si="31"/>
        <v>0</v>
      </c>
      <c r="K407" s="7"/>
      <c r="L407" s="7"/>
      <c r="M407" s="7"/>
      <c r="N407" s="17"/>
      <c r="O407" s="120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6" customHeight="1">
      <c r="A408" s="17" t="s">
        <v>47</v>
      </c>
      <c r="B408" s="7" t="s">
        <v>116</v>
      </c>
      <c r="C408" s="135">
        <v>46258</v>
      </c>
      <c r="D408" s="41" t="s">
        <v>261</v>
      </c>
      <c r="E408" s="35" t="s">
        <v>350</v>
      </c>
      <c r="F408" s="110">
        <f t="shared" si="28"/>
        <v>4.1500000000000004</v>
      </c>
      <c r="G408" s="111">
        <f t="shared" si="29"/>
        <v>0</v>
      </c>
      <c r="H408" s="113">
        <f>IF(AND(NOT(ISBLANK(C408)), D408&lt;&gt;"-", ISNUMBER(F408), F408&gt;0, COUNTIFS($B$3:B408, B408, $C$3:C408, C408, $F$3:F408, "&gt;0")=1), 1, 0)</f>
        <v>1</v>
      </c>
      <c r="I408" s="17">
        <f t="shared" si="30"/>
        <v>0</v>
      </c>
      <c r="J408" s="17">
        <f t="shared" si="31"/>
        <v>1</v>
      </c>
      <c r="K408" s="7"/>
      <c r="L408" s="7"/>
      <c r="M408" s="7"/>
      <c r="N408" s="17"/>
      <c r="O408" s="120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6" customHeight="1">
      <c r="A409" s="17" t="s">
        <v>47</v>
      </c>
      <c r="B409" s="7" t="s">
        <v>116</v>
      </c>
      <c r="C409" s="135">
        <v>46258</v>
      </c>
      <c r="D409" s="41" t="s">
        <v>240</v>
      </c>
      <c r="E409" s="35" t="s">
        <v>353</v>
      </c>
      <c r="F409" s="110">
        <f t="shared" si="28"/>
        <v>7.95</v>
      </c>
      <c r="G409" s="111">
        <f t="shared" si="29"/>
        <v>0</v>
      </c>
      <c r="H409" s="113">
        <f>IF(AND(NOT(ISBLANK(C409)), D409&lt;&gt;"-", ISNUMBER(F409), F409&gt;0, COUNTIFS($B$3:B409, B409, $C$3:C409, C409, $F$3:F409, "&gt;0")=1), 1, 0)</f>
        <v>0</v>
      </c>
      <c r="I409" s="17">
        <f t="shared" si="30"/>
        <v>1</v>
      </c>
      <c r="J409" s="17">
        <f t="shared" si="31"/>
        <v>0</v>
      </c>
      <c r="K409" s="7"/>
      <c r="L409" s="7"/>
      <c r="M409" s="7"/>
      <c r="N409" s="17"/>
      <c r="O409" s="120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6" customHeight="1">
      <c r="A410" s="17" t="s">
        <v>47</v>
      </c>
      <c r="B410" s="7" t="s">
        <v>116</v>
      </c>
      <c r="C410" s="135">
        <v>46259</v>
      </c>
      <c r="D410" s="41" t="s">
        <v>228</v>
      </c>
      <c r="E410" s="35" t="s">
        <v>583</v>
      </c>
      <c r="F410" s="110">
        <f t="shared" si="28"/>
        <v>7.05</v>
      </c>
      <c r="G410" s="111">
        <f t="shared" si="29"/>
        <v>0</v>
      </c>
      <c r="H410" s="113">
        <f>IF(AND(NOT(ISBLANK(C410)), D410&lt;&gt;"-", ISNUMBER(F410), F410&gt;0, COUNTIFS($B$3:B410, B410, $C$3:C410, C410, $F$3:F410, "&gt;0")=1), 1, 0)</f>
        <v>1</v>
      </c>
      <c r="I410" s="17">
        <f t="shared" si="30"/>
        <v>0</v>
      </c>
      <c r="J410" s="17">
        <f t="shared" si="31"/>
        <v>1</v>
      </c>
      <c r="K410" s="7"/>
      <c r="L410" s="7"/>
      <c r="M410" s="7"/>
      <c r="N410" s="17"/>
      <c r="O410" s="120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6" customHeight="1">
      <c r="A411" s="17" t="s">
        <v>47</v>
      </c>
      <c r="B411" s="7" t="s">
        <v>116</v>
      </c>
      <c r="C411" s="135">
        <v>46259</v>
      </c>
      <c r="D411" s="41" t="s">
        <v>240</v>
      </c>
      <c r="E411" s="35" t="s">
        <v>565</v>
      </c>
      <c r="F411" s="110">
        <f t="shared" si="28"/>
        <v>6.2666666666666666</v>
      </c>
      <c r="G411" s="111">
        <f t="shared" si="29"/>
        <v>0</v>
      </c>
      <c r="H411" s="113">
        <f>IF(AND(NOT(ISBLANK(C411)), D411&lt;&gt;"-", ISNUMBER(F411), F411&gt;0, COUNTIFS($B$3:B411, B411, $C$3:C411, C411, $F$3:F411, "&gt;0")=1), 1, 0)</f>
        <v>0</v>
      </c>
      <c r="I411" s="17">
        <f t="shared" si="30"/>
        <v>1</v>
      </c>
      <c r="J411" s="17">
        <f t="shared" si="31"/>
        <v>0</v>
      </c>
      <c r="K411" s="7"/>
      <c r="L411" s="7"/>
      <c r="M411" s="7"/>
      <c r="N411" s="17"/>
      <c r="O411" s="120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6" customHeight="1">
      <c r="A412" s="17" t="s">
        <v>47</v>
      </c>
      <c r="B412" s="7" t="s">
        <v>116</v>
      </c>
      <c r="C412" s="135">
        <v>46260</v>
      </c>
      <c r="D412" s="41" t="s">
        <v>259</v>
      </c>
      <c r="E412" s="35" t="s">
        <v>584</v>
      </c>
      <c r="F412" s="110">
        <f t="shared" si="28"/>
        <v>5.85</v>
      </c>
      <c r="G412" s="111">
        <f t="shared" si="29"/>
        <v>0</v>
      </c>
      <c r="H412" s="113">
        <f>IF(AND(NOT(ISBLANK(C412)), D412&lt;&gt;"-", ISNUMBER(F412), F412&gt;0, COUNTIFS($B$3:B412, B412, $C$3:C412, C412, $F$3:F412, "&gt;0")=1), 1, 0)</f>
        <v>1</v>
      </c>
      <c r="I412" s="17">
        <f t="shared" si="30"/>
        <v>0</v>
      </c>
      <c r="J412" s="17">
        <f t="shared" si="31"/>
        <v>1</v>
      </c>
      <c r="K412" s="7"/>
      <c r="L412" s="7"/>
      <c r="M412" s="7"/>
      <c r="N412" s="17"/>
      <c r="O412" s="120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6" customHeight="1">
      <c r="A413" s="17" t="s">
        <v>47</v>
      </c>
      <c r="B413" s="7" t="s">
        <v>116</v>
      </c>
      <c r="C413" s="135">
        <v>46260</v>
      </c>
      <c r="D413" s="41" t="s">
        <v>240</v>
      </c>
      <c r="E413" s="35" t="s">
        <v>185</v>
      </c>
      <c r="F413" s="110">
        <f t="shared" si="28"/>
        <v>8</v>
      </c>
      <c r="G413" s="111">
        <f t="shared" si="29"/>
        <v>0</v>
      </c>
      <c r="H413" s="113">
        <f>IF(AND(NOT(ISBLANK(C413)), D413&lt;&gt;"-", ISNUMBER(F413), F413&gt;0, COUNTIFS($B$3:B413, B413, $C$3:C413, C413, $F$3:F413, "&gt;0")=1), 1, 0)</f>
        <v>0</v>
      </c>
      <c r="I413" s="17">
        <f t="shared" si="30"/>
        <v>1</v>
      </c>
      <c r="J413" s="17">
        <f t="shared" si="31"/>
        <v>0</v>
      </c>
      <c r="K413" s="7"/>
      <c r="L413" s="7"/>
      <c r="M413" s="7"/>
      <c r="N413" s="17"/>
      <c r="O413" s="120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6" customHeight="1">
      <c r="A414" s="17" t="s">
        <v>47</v>
      </c>
      <c r="B414" s="7" t="s">
        <v>116</v>
      </c>
      <c r="C414" s="135">
        <v>46261</v>
      </c>
      <c r="D414" s="41" t="s">
        <v>228</v>
      </c>
      <c r="E414" s="35" t="s">
        <v>213</v>
      </c>
      <c r="F414" s="110">
        <f t="shared" si="28"/>
        <v>8.0833333333333339</v>
      </c>
      <c r="G414" s="111">
        <f t="shared" si="29"/>
        <v>0</v>
      </c>
      <c r="H414" s="113">
        <f>IF(AND(NOT(ISBLANK(C414)), D414&lt;&gt;"-", ISNUMBER(F414), F414&gt;0, COUNTIFS($B$3:B414, B414, $C$3:C414, C414, $F$3:F414, "&gt;0")=1), 1, 0)</f>
        <v>1</v>
      </c>
      <c r="I414" s="17">
        <f t="shared" si="30"/>
        <v>0</v>
      </c>
      <c r="J414" s="17">
        <f t="shared" si="31"/>
        <v>1</v>
      </c>
      <c r="K414" s="7"/>
      <c r="L414" s="7"/>
      <c r="M414" s="7"/>
      <c r="N414" s="17"/>
      <c r="O414" s="120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6" customHeight="1">
      <c r="A415" s="17" t="s">
        <v>47</v>
      </c>
      <c r="B415" s="7" t="s">
        <v>116</v>
      </c>
      <c r="C415" s="135">
        <v>46262</v>
      </c>
      <c r="D415" s="41" t="s">
        <v>269</v>
      </c>
      <c r="E415" s="35" t="s">
        <v>270</v>
      </c>
      <c r="F415" s="110">
        <f t="shared" si="28"/>
        <v>5.45</v>
      </c>
      <c r="G415" s="111">
        <f t="shared" si="29"/>
        <v>0</v>
      </c>
      <c r="H415" s="113">
        <f>IF(AND(NOT(ISBLANK(C415)), D415&lt;&gt;"-", ISNUMBER(F415), F415&gt;0, COUNTIFS($B$3:B415, B415, $C$3:C415, C415, $F$3:F415, "&gt;0")=1), 1, 0)</f>
        <v>1</v>
      </c>
      <c r="I415" s="17">
        <f t="shared" si="30"/>
        <v>0</v>
      </c>
      <c r="J415" s="17">
        <f t="shared" si="31"/>
        <v>1</v>
      </c>
      <c r="K415" s="7"/>
      <c r="L415" s="7"/>
      <c r="M415" s="7"/>
      <c r="N415" s="17"/>
      <c r="O415" s="120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6" customHeight="1">
      <c r="A416" s="17" t="s">
        <v>47</v>
      </c>
      <c r="B416" s="7" t="s">
        <v>116</v>
      </c>
      <c r="C416" s="135">
        <v>46262</v>
      </c>
      <c r="D416" s="41" t="s">
        <v>240</v>
      </c>
      <c r="E416" s="35" t="s">
        <v>185</v>
      </c>
      <c r="F416" s="110">
        <f t="shared" si="28"/>
        <v>8</v>
      </c>
      <c r="G416" s="111">
        <f t="shared" si="29"/>
        <v>0</v>
      </c>
      <c r="H416" s="113">
        <f>IF(AND(NOT(ISBLANK(C416)), D416&lt;&gt;"-", ISNUMBER(F416), F416&gt;0, COUNTIFS($B$3:B416, B416, $C$3:C416, C416, $F$3:F416, "&gt;0")=1), 1, 0)</f>
        <v>0</v>
      </c>
      <c r="I416" s="17">
        <f t="shared" si="30"/>
        <v>1</v>
      </c>
      <c r="J416" s="17">
        <f t="shared" si="31"/>
        <v>0</v>
      </c>
      <c r="K416" s="7"/>
      <c r="L416" s="7"/>
      <c r="M416" s="7"/>
      <c r="N416" s="17"/>
      <c r="O416" s="120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6" customHeight="1">
      <c r="A417" s="17" t="s">
        <v>47</v>
      </c>
      <c r="B417" s="7" t="s">
        <v>116</v>
      </c>
      <c r="C417" s="135">
        <v>46263</v>
      </c>
      <c r="D417" s="41" t="s">
        <v>264</v>
      </c>
      <c r="E417" s="35" t="s">
        <v>585</v>
      </c>
      <c r="F417" s="110">
        <f t="shared" si="28"/>
        <v>2.0499999999999998</v>
      </c>
      <c r="G417" s="111">
        <f t="shared" si="29"/>
        <v>1</v>
      </c>
      <c r="H417" s="113">
        <f>IF(AND(NOT(ISBLANK(C417)), D417&lt;&gt;"-", ISNUMBER(F417), F417&gt;0, COUNTIFS($B$3:B417, B417, $C$3:C417, C417, $F$3:F417, "&gt;0")=1), 1, 0)</f>
        <v>1</v>
      </c>
      <c r="I417" s="17">
        <f t="shared" si="30"/>
        <v>0</v>
      </c>
      <c r="J417" s="17">
        <f t="shared" si="31"/>
        <v>0</v>
      </c>
      <c r="K417" s="7"/>
      <c r="L417" s="7"/>
      <c r="M417" s="7"/>
      <c r="N417" s="17"/>
      <c r="O417" s="120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6" customHeight="1">
      <c r="A418" s="17" t="s">
        <v>47</v>
      </c>
      <c r="B418" s="7" t="s">
        <v>116</v>
      </c>
      <c r="C418" s="135">
        <v>46263</v>
      </c>
      <c r="D418" s="41" t="s">
        <v>228</v>
      </c>
      <c r="E418" s="35" t="s">
        <v>364</v>
      </c>
      <c r="F418" s="110">
        <f t="shared" si="28"/>
        <v>6.3666666666666663</v>
      </c>
      <c r="G418" s="111">
        <f t="shared" si="29"/>
        <v>0</v>
      </c>
      <c r="H418" s="113">
        <f>IF(AND(NOT(ISBLANK(C418)), D418&lt;&gt;"-", ISNUMBER(F418), F418&gt;0, COUNTIFS($B$3:B418, B418, $C$3:C418, C418, $F$3:F418, "&gt;0")=1), 1, 0)</f>
        <v>0</v>
      </c>
      <c r="I418" s="17">
        <f t="shared" si="30"/>
        <v>0</v>
      </c>
      <c r="J418" s="17">
        <f t="shared" si="31"/>
        <v>1</v>
      </c>
      <c r="K418" s="7"/>
      <c r="L418" s="7"/>
      <c r="M418" s="7"/>
      <c r="N418" s="17"/>
      <c r="O418" s="120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6" customHeight="1">
      <c r="A419" s="17" t="s">
        <v>47</v>
      </c>
      <c r="B419" s="7" t="s">
        <v>116</v>
      </c>
      <c r="C419" s="135">
        <v>46263</v>
      </c>
      <c r="D419" s="41" t="s">
        <v>240</v>
      </c>
      <c r="E419" s="35" t="s">
        <v>559</v>
      </c>
      <c r="F419" s="110">
        <f t="shared" si="28"/>
        <v>4.55</v>
      </c>
      <c r="G419" s="111">
        <f t="shared" si="29"/>
        <v>0</v>
      </c>
      <c r="H419" s="113">
        <f>IF(AND(NOT(ISBLANK(C419)), D419&lt;&gt;"-", ISNUMBER(F419), F419&gt;0, COUNTIFS($B$3:B419, B419, $C$3:C419, C419, $F$3:F419, "&gt;0")=1), 1, 0)</f>
        <v>0</v>
      </c>
      <c r="I419" s="17">
        <f t="shared" si="30"/>
        <v>1</v>
      </c>
      <c r="J419" s="17">
        <f t="shared" si="31"/>
        <v>0</v>
      </c>
      <c r="K419" s="7"/>
      <c r="L419" s="7"/>
      <c r="M419" s="7"/>
      <c r="N419" s="17"/>
      <c r="O419" s="120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6" customHeight="1">
      <c r="A420" s="17" t="s">
        <v>47</v>
      </c>
      <c r="B420" s="7" t="s">
        <v>116</v>
      </c>
      <c r="C420" s="135">
        <v>46264</v>
      </c>
      <c r="D420" s="41" t="s">
        <v>259</v>
      </c>
      <c r="E420" s="35" t="s">
        <v>185</v>
      </c>
      <c r="F420" s="110">
        <f t="shared" si="28"/>
        <v>8</v>
      </c>
      <c r="G420" s="111">
        <f t="shared" si="29"/>
        <v>0</v>
      </c>
      <c r="H420" s="113">
        <f>IF(AND(NOT(ISBLANK(C420)), D420&lt;&gt;"-", ISNUMBER(F420), F420&gt;0, COUNTIFS($B$3:B420, B420, $C$3:C420, C420, $F$3:F420, "&gt;0")=1), 1, 0)</f>
        <v>1</v>
      </c>
      <c r="I420" s="17">
        <f t="shared" si="30"/>
        <v>0</v>
      </c>
      <c r="J420" s="17">
        <f t="shared" si="31"/>
        <v>1</v>
      </c>
      <c r="K420" s="7"/>
      <c r="L420" s="7"/>
      <c r="M420" s="7"/>
      <c r="N420" s="17"/>
      <c r="O420" s="120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6" customHeight="1">
      <c r="A421" s="17" t="s">
        <v>47</v>
      </c>
      <c r="B421" s="7" t="s">
        <v>116</v>
      </c>
      <c r="C421" s="135">
        <v>46264</v>
      </c>
      <c r="D421" s="41" t="s">
        <v>240</v>
      </c>
      <c r="E421" s="35" t="s">
        <v>185</v>
      </c>
      <c r="F421" s="110">
        <f t="shared" si="28"/>
        <v>8</v>
      </c>
      <c r="G421" s="111">
        <f t="shared" si="29"/>
        <v>0</v>
      </c>
      <c r="H421" s="113">
        <f>IF(AND(NOT(ISBLANK(C421)), D421&lt;&gt;"-", ISNUMBER(F421), F421&gt;0, COUNTIFS($B$3:B421, B421, $C$3:C421, C421, $F$3:F421, "&gt;0")=1), 1, 0)</f>
        <v>0</v>
      </c>
      <c r="I421" s="17">
        <f t="shared" si="30"/>
        <v>1</v>
      </c>
      <c r="J421" s="17">
        <f t="shared" si="31"/>
        <v>0</v>
      </c>
      <c r="K421" s="7"/>
      <c r="L421" s="7"/>
      <c r="M421" s="7"/>
      <c r="N421" s="17"/>
      <c r="O421" s="120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6" customHeight="1">
      <c r="A422" s="17" t="s">
        <v>47</v>
      </c>
      <c r="B422" s="7" t="s">
        <v>116</v>
      </c>
      <c r="C422" s="135">
        <v>46265</v>
      </c>
      <c r="D422" s="41" t="s">
        <v>210</v>
      </c>
      <c r="E422" s="35" t="s">
        <v>501</v>
      </c>
      <c r="F422" s="110">
        <f t="shared" si="28"/>
        <v>8.0166666666666675</v>
      </c>
      <c r="G422" s="111">
        <f t="shared" si="29"/>
        <v>0</v>
      </c>
      <c r="H422" s="113">
        <f>IF(AND(NOT(ISBLANK(C422)), D422&lt;&gt;"-", ISNUMBER(F422), F422&gt;0, COUNTIFS($B$3:B422, B422, $C$3:C422, C422, $F$3:F422, "&gt;0")=1), 1, 0)</f>
        <v>1</v>
      </c>
      <c r="I422" s="17">
        <f t="shared" si="30"/>
        <v>0</v>
      </c>
      <c r="J422" s="17">
        <f t="shared" si="31"/>
        <v>1</v>
      </c>
      <c r="K422" s="7"/>
      <c r="L422" s="7"/>
      <c r="M422" s="7"/>
      <c r="N422" s="17"/>
      <c r="O422" s="120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6" customHeight="1">
      <c r="A423" s="17" t="s">
        <v>47</v>
      </c>
      <c r="B423" s="7" t="s">
        <v>116</v>
      </c>
      <c r="C423" s="135">
        <v>46265</v>
      </c>
      <c r="D423" s="41" t="s">
        <v>271</v>
      </c>
      <c r="E423" s="35" t="s">
        <v>254</v>
      </c>
      <c r="F423" s="110">
        <f t="shared" si="28"/>
        <v>7.083333333333333</v>
      </c>
      <c r="G423" s="111">
        <f t="shared" si="29"/>
        <v>0</v>
      </c>
      <c r="H423" s="113">
        <f>IF(AND(NOT(ISBLANK(C423)), D423&lt;&gt;"-", ISNUMBER(F423), F423&gt;0, COUNTIFS($B$3:B423, B423, $C$3:C423, C423, $F$3:F423, "&gt;0")=1), 1, 0)</f>
        <v>0</v>
      </c>
      <c r="I423" s="17">
        <f t="shared" si="30"/>
        <v>1</v>
      </c>
      <c r="J423" s="17">
        <f t="shared" si="31"/>
        <v>0</v>
      </c>
      <c r="K423" s="7"/>
      <c r="L423" s="7"/>
      <c r="M423" s="7"/>
      <c r="N423" s="17"/>
      <c r="O423" s="120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6" customHeight="1">
      <c r="A424" s="17" t="s">
        <v>47</v>
      </c>
      <c r="B424" s="7" t="s">
        <v>117</v>
      </c>
      <c r="C424" s="135"/>
      <c r="D424" s="41" t="s">
        <v>184</v>
      </c>
      <c r="E424" s="35" t="s">
        <v>185</v>
      </c>
      <c r="F424" s="110">
        <f t="shared" si="28"/>
        <v>8</v>
      </c>
      <c r="G424" s="111">
        <f t="shared" si="29"/>
        <v>0</v>
      </c>
      <c r="H424" s="113">
        <f>IF(AND(NOT(ISBLANK(C424)), D424&lt;&gt;"-", ISNUMBER(F424), F424&gt;0, COUNTIFS($B$3:B424, B424, $C$3:C424, C424, $F$3:F424, "&gt;0")=1), 1, 0)</f>
        <v>0</v>
      </c>
      <c r="I424" s="17">
        <f t="shared" si="30"/>
        <v>0</v>
      </c>
      <c r="J424" s="17">
        <f t="shared" si="31"/>
        <v>0</v>
      </c>
      <c r="K424" s="7"/>
      <c r="L424" s="7"/>
      <c r="M424" s="7"/>
      <c r="N424" s="17"/>
      <c r="O424" s="120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6" customHeight="1">
      <c r="A425" s="17" t="s">
        <v>47</v>
      </c>
      <c r="B425" s="7" t="s">
        <v>117</v>
      </c>
      <c r="C425" s="135">
        <v>46235</v>
      </c>
      <c r="D425" s="41" t="s">
        <v>210</v>
      </c>
      <c r="E425" s="35" t="s">
        <v>528</v>
      </c>
      <c r="F425" s="110">
        <f t="shared" si="28"/>
        <v>8.1833333333333336</v>
      </c>
      <c r="G425" s="111">
        <f t="shared" si="29"/>
        <v>0</v>
      </c>
      <c r="H425" s="113">
        <f>IF(AND(NOT(ISBLANK(C425)), D425&lt;&gt;"-", ISNUMBER(F425), F425&gt;0, COUNTIFS($B$3:B425, B425, $C$3:C425, C425, $F$3:F425, "&gt;0")=1), 1, 0)</f>
        <v>1</v>
      </c>
      <c r="I425" s="17">
        <f t="shared" si="30"/>
        <v>0</v>
      </c>
      <c r="J425" s="17">
        <f t="shared" si="31"/>
        <v>1</v>
      </c>
      <c r="K425" s="7"/>
      <c r="L425" s="7"/>
      <c r="M425" s="7"/>
      <c r="N425" s="17"/>
      <c r="O425" s="120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6" customHeight="1">
      <c r="A426" s="17" t="s">
        <v>47</v>
      </c>
      <c r="B426" s="7" t="s">
        <v>117</v>
      </c>
      <c r="C426" s="135">
        <v>46236</v>
      </c>
      <c r="D426" s="41" t="s">
        <v>210</v>
      </c>
      <c r="E426" s="35" t="s">
        <v>523</v>
      </c>
      <c r="F426" s="110">
        <f t="shared" si="28"/>
        <v>8.1666666666666661</v>
      </c>
      <c r="G426" s="111">
        <f t="shared" si="29"/>
        <v>0</v>
      </c>
      <c r="H426" s="113">
        <f>IF(AND(NOT(ISBLANK(C426)), D426&lt;&gt;"-", ISNUMBER(F426), F426&gt;0, COUNTIFS($B$3:B426, B426, $C$3:C426, C426, $F$3:F426, "&gt;0")=1), 1, 0)</f>
        <v>1</v>
      </c>
      <c r="I426" s="17">
        <f t="shared" si="30"/>
        <v>0</v>
      </c>
      <c r="J426" s="17">
        <f t="shared" si="31"/>
        <v>1</v>
      </c>
      <c r="K426" s="7"/>
      <c r="L426" s="7"/>
      <c r="M426" s="7"/>
      <c r="N426" s="17"/>
      <c r="O426" s="120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6" customHeight="1">
      <c r="A427" s="17" t="s">
        <v>47</v>
      </c>
      <c r="B427" s="7" t="s">
        <v>117</v>
      </c>
      <c r="C427" s="135">
        <v>46237</v>
      </c>
      <c r="D427" s="41" t="s">
        <v>210</v>
      </c>
      <c r="E427" s="35" t="s">
        <v>524</v>
      </c>
      <c r="F427" s="110">
        <f t="shared" si="28"/>
        <v>8.15</v>
      </c>
      <c r="G427" s="111">
        <f t="shared" si="29"/>
        <v>0</v>
      </c>
      <c r="H427" s="113">
        <f>IF(AND(NOT(ISBLANK(C427)), D427&lt;&gt;"-", ISNUMBER(F427), F427&gt;0, COUNTIFS($B$3:B427, B427, $C$3:C427, C427, $F$3:F427, "&gt;0")=1), 1, 0)</f>
        <v>1</v>
      </c>
      <c r="I427" s="17">
        <f t="shared" si="30"/>
        <v>0</v>
      </c>
      <c r="J427" s="17">
        <f t="shared" si="31"/>
        <v>1</v>
      </c>
      <c r="K427" s="7"/>
      <c r="L427" s="7"/>
      <c r="M427" s="7"/>
      <c r="N427" s="17"/>
      <c r="O427" s="120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6" customHeight="1">
      <c r="A428" s="17" t="s">
        <v>47</v>
      </c>
      <c r="B428" s="7" t="s">
        <v>117</v>
      </c>
      <c r="C428" s="135">
        <v>46237</v>
      </c>
      <c r="D428" s="41" t="s">
        <v>240</v>
      </c>
      <c r="E428" s="35" t="s">
        <v>213</v>
      </c>
      <c r="F428" s="110">
        <f t="shared" si="28"/>
        <v>8.0833333333333339</v>
      </c>
      <c r="G428" s="111">
        <f t="shared" si="29"/>
        <v>0</v>
      </c>
      <c r="H428" s="113">
        <f>IF(AND(NOT(ISBLANK(C428)), D428&lt;&gt;"-", ISNUMBER(F428), F428&gt;0, COUNTIFS($B$3:B428, B428, $C$3:C428, C428, $F$3:F428, "&gt;0")=1), 1, 0)</f>
        <v>0</v>
      </c>
      <c r="I428" s="17">
        <f t="shared" si="30"/>
        <v>1</v>
      </c>
      <c r="J428" s="17">
        <f t="shared" si="31"/>
        <v>0</v>
      </c>
      <c r="K428" s="7"/>
      <c r="L428" s="7"/>
      <c r="M428" s="7"/>
      <c r="N428" s="17"/>
      <c r="O428" s="120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6" customHeight="1">
      <c r="A429" s="17" t="s">
        <v>47</v>
      </c>
      <c r="B429" s="7" t="s">
        <v>117</v>
      </c>
      <c r="C429" s="135">
        <v>46238</v>
      </c>
      <c r="D429" s="41" t="s">
        <v>210</v>
      </c>
      <c r="E429" s="35" t="s">
        <v>538</v>
      </c>
      <c r="F429" s="110">
        <f t="shared" si="28"/>
        <v>8.2666666666666675</v>
      </c>
      <c r="G429" s="111">
        <f t="shared" si="29"/>
        <v>0</v>
      </c>
      <c r="H429" s="113">
        <f>IF(AND(NOT(ISBLANK(C429)), D429&lt;&gt;"-", ISNUMBER(F429), F429&gt;0, COUNTIFS($B$3:B429, B429, $C$3:C429, C429, $F$3:F429, "&gt;0")=1), 1, 0)</f>
        <v>1</v>
      </c>
      <c r="I429" s="17">
        <f t="shared" si="30"/>
        <v>0</v>
      </c>
      <c r="J429" s="17">
        <f t="shared" si="31"/>
        <v>1</v>
      </c>
      <c r="K429" s="7"/>
      <c r="L429" s="7"/>
      <c r="M429" s="7"/>
      <c r="N429" s="17"/>
      <c r="O429" s="120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6" customHeight="1">
      <c r="A430" s="17" t="s">
        <v>47</v>
      </c>
      <c r="B430" s="7" t="s">
        <v>117</v>
      </c>
      <c r="C430" s="135">
        <v>46239</v>
      </c>
      <c r="D430" s="41" t="s">
        <v>215</v>
      </c>
      <c r="E430" s="35" t="s">
        <v>299</v>
      </c>
      <c r="F430" s="110">
        <f t="shared" si="28"/>
        <v>8.5666666666666664</v>
      </c>
      <c r="G430" s="111">
        <f t="shared" si="29"/>
        <v>0</v>
      </c>
      <c r="H430" s="113">
        <f>IF(AND(NOT(ISBLANK(C430)), D430&lt;&gt;"-", ISNUMBER(F430), F430&gt;0, COUNTIFS($B$3:B430, B430, $C$3:C430, C430, $F$3:F430, "&gt;0")=1), 1, 0)</f>
        <v>1</v>
      </c>
      <c r="I430" s="17">
        <f t="shared" si="30"/>
        <v>0</v>
      </c>
      <c r="J430" s="17">
        <f t="shared" si="31"/>
        <v>1</v>
      </c>
      <c r="K430" s="7"/>
      <c r="L430" s="7"/>
      <c r="M430" s="7"/>
      <c r="N430" s="17"/>
      <c r="O430" s="120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6" customHeight="1">
      <c r="A431" s="17" t="s">
        <v>47</v>
      </c>
      <c r="B431" s="7" t="s">
        <v>117</v>
      </c>
      <c r="C431" s="135">
        <v>46240</v>
      </c>
      <c r="D431" s="41" t="s">
        <v>264</v>
      </c>
      <c r="E431" s="35" t="s">
        <v>586</v>
      </c>
      <c r="F431" s="110">
        <f t="shared" si="28"/>
        <v>4.7</v>
      </c>
      <c r="G431" s="111">
        <f t="shared" si="29"/>
        <v>0</v>
      </c>
      <c r="H431" s="113">
        <f>IF(AND(NOT(ISBLANK(C431)), D431&lt;&gt;"-", ISNUMBER(F431), F431&gt;0, COUNTIFS($B$3:B431, B431, $C$3:C431, C431, $F$3:F431, "&gt;0")=1), 1, 0)</f>
        <v>1</v>
      </c>
      <c r="I431" s="17">
        <f t="shared" si="30"/>
        <v>0</v>
      </c>
      <c r="J431" s="17">
        <f t="shared" si="31"/>
        <v>1</v>
      </c>
      <c r="K431" s="7"/>
      <c r="L431" s="7"/>
      <c r="M431" s="7"/>
      <c r="N431" s="17"/>
      <c r="O431" s="120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6" customHeight="1">
      <c r="A432" s="17" t="s">
        <v>47</v>
      </c>
      <c r="B432" s="7" t="s">
        <v>117</v>
      </c>
      <c r="C432" s="135">
        <v>46240</v>
      </c>
      <c r="D432" s="41" t="s">
        <v>232</v>
      </c>
      <c r="E432" s="35" t="s">
        <v>587</v>
      </c>
      <c r="F432" s="110">
        <f t="shared" si="28"/>
        <v>5.666666666666667</v>
      </c>
      <c r="G432" s="111">
        <f t="shared" si="29"/>
        <v>0</v>
      </c>
      <c r="H432" s="113">
        <f>IF(AND(NOT(ISBLANK(C432)), D432&lt;&gt;"-", ISNUMBER(F432), F432&gt;0, COUNTIFS($B$3:B432, B432, $C$3:C432, C432, $F$3:F432, "&gt;0")=1), 1, 0)</f>
        <v>0</v>
      </c>
      <c r="I432" s="17">
        <f t="shared" si="30"/>
        <v>0</v>
      </c>
      <c r="J432" s="17">
        <f t="shared" si="31"/>
        <v>1</v>
      </c>
      <c r="K432" s="7"/>
      <c r="L432" s="7"/>
      <c r="M432" s="7"/>
      <c r="N432" s="17"/>
      <c r="O432" s="120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6" customHeight="1">
      <c r="A433" s="17" t="s">
        <v>47</v>
      </c>
      <c r="B433" s="7" t="s">
        <v>117</v>
      </c>
      <c r="C433" s="135">
        <v>46241</v>
      </c>
      <c r="D433" s="41" t="s">
        <v>264</v>
      </c>
      <c r="E433" s="35" t="s">
        <v>518</v>
      </c>
      <c r="F433" s="110">
        <f t="shared" si="28"/>
        <v>8.2166666666666668</v>
      </c>
      <c r="G433" s="111">
        <f t="shared" si="29"/>
        <v>0</v>
      </c>
      <c r="H433" s="113">
        <f>IF(AND(NOT(ISBLANK(C433)), D433&lt;&gt;"-", ISNUMBER(F433), F433&gt;0, COUNTIFS($B$3:B433, B433, $C$3:C433, C433, $F$3:F433, "&gt;0")=1), 1, 0)</f>
        <v>1</v>
      </c>
      <c r="I433" s="17">
        <f t="shared" si="30"/>
        <v>0</v>
      </c>
      <c r="J433" s="17">
        <f t="shared" si="31"/>
        <v>1</v>
      </c>
      <c r="K433" s="7"/>
      <c r="L433" s="7"/>
      <c r="M433" s="7"/>
      <c r="N433" s="17"/>
      <c r="O433" s="120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6" customHeight="1">
      <c r="A434" s="17" t="s">
        <v>47</v>
      </c>
      <c r="B434" s="7" t="s">
        <v>117</v>
      </c>
      <c r="C434" s="135">
        <v>46241</v>
      </c>
      <c r="D434" s="41" t="s">
        <v>232</v>
      </c>
      <c r="E434" s="35" t="s">
        <v>588</v>
      </c>
      <c r="F434" s="110">
        <f t="shared" si="28"/>
        <v>5.333333333333333</v>
      </c>
      <c r="G434" s="111">
        <f t="shared" si="29"/>
        <v>0</v>
      </c>
      <c r="H434" s="113">
        <f>IF(AND(NOT(ISBLANK(C434)), D434&lt;&gt;"-", ISNUMBER(F434), F434&gt;0, COUNTIFS($B$3:B434, B434, $C$3:C434, C434, $F$3:F434, "&gt;0")=1), 1, 0)</f>
        <v>0</v>
      </c>
      <c r="I434" s="17">
        <f t="shared" si="30"/>
        <v>0</v>
      </c>
      <c r="J434" s="17">
        <f t="shared" si="31"/>
        <v>1</v>
      </c>
      <c r="K434" s="7"/>
      <c r="L434" s="7"/>
      <c r="M434" s="7"/>
      <c r="N434" s="17"/>
      <c r="O434" s="120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6" customHeight="1">
      <c r="A435" s="17" t="s">
        <v>47</v>
      </c>
      <c r="B435" s="7" t="s">
        <v>117</v>
      </c>
      <c r="C435" s="135">
        <v>46242</v>
      </c>
      <c r="D435" s="41" t="s">
        <v>264</v>
      </c>
      <c r="E435" s="35" t="s">
        <v>513</v>
      </c>
      <c r="F435" s="110">
        <f t="shared" si="28"/>
        <v>8.2333333333333325</v>
      </c>
      <c r="G435" s="111">
        <f t="shared" si="29"/>
        <v>0</v>
      </c>
      <c r="H435" s="113">
        <f>IF(AND(NOT(ISBLANK(C435)), D435&lt;&gt;"-", ISNUMBER(F435), F435&gt;0, COUNTIFS($B$3:B435, B435, $C$3:C435, C435, $F$3:F435, "&gt;0")=1), 1, 0)</f>
        <v>1</v>
      </c>
      <c r="I435" s="17">
        <f t="shared" si="30"/>
        <v>0</v>
      </c>
      <c r="J435" s="17">
        <f t="shared" si="31"/>
        <v>1</v>
      </c>
      <c r="K435" s="7"/>
      <c r="L435" s="7"/>
      <c r="M435" s="7"/>
      <c r="N435" s="17"/>
      <c r="O435" s="120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6" customHeight="1">
      <c r="A436" s="17" t="s">
        <v>47</v>
      </c>
      <c r="B436" s="7" t="s">
        <v>117</v>
      </c>
      <c r="C436" s="135">
        <v>46242</v>
      </c>
      <c r="D436" s="41" t="s">
        <v>210</v>
      </c>
      <c r="E436" s="35" t="s">
        <v>415</v>
      </c>
      <c r="F436" s="110">
        <f t="shared" si="28"/>
        <v>7.9333333333333336</v>
      </c>
      <c r="G436" s="111">
        <f t="shared" si="29"/>
        <v>0</v>
      </c>
      <c r="H436" s="113">
        <f>IF(AND(NOT(ISBLANK(C436)), D436&lt;&gt;"-", ISNUMBER(F436), F436&gt;0, COUNTIFS($B$3:B436, B436, $C$3:C436, C436, $F$3:F436, "&gt;0")=1), 1, 0)</f>
        <v>0</v>
      </c>
      <c r="I436" s="17">
        <f t="shared" si="30"/>
        <v>0</v>
      </c>
      <c r="J436" s="17">
        <f t="shared" si="31"/>
        <v>1</v>
      </c>
      <c r="K436" s="7"/>
      <c r="L436" s="7"/>
      <c r="M436" s="7"/>
      <c r="N436" s="17"/>
      <c r="O436" s="120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6" customHeight="1">
      <c r="A437" s="17" t="s">
        <v>47</v>
      </c>
      <c r="B437" s="7" t="s">
        <v>117</v>
      </c>
      <c r="C437" s="135">
        <v>46242</v>
      </c>
      <c r="D437" s="41" t="s">
        <v>240</v>
      </c>
      <c r="E437" s="35" t="s">
        <v>589</v>
      </c>
      <c r="F437" s="110">
        <f t="shared" si="28"/>
        <v>0.25</v>
      </c>
      <c r="G437" s="111">
        <f t="shared" si="29"/>
        <v>1</v>
      </c>
      <c r="H437" s="113">
        <f>IF(AND(NOT(ISBLANK(C437)), D437&lt;&gt;"-", ISNUMBER(F437), F437&gt;0, COUNTIFS($B$3:B437, B437, $C$3:C437, C437, $F$3:F437, "&gt;0")=1), 1, 0)</f>
        <v>0</v>
      </c>
      <c r="I437" s="17">
        <f t="shared" si="30"/>
        <v>0</v>
      </c>
      <c r="J437" s="17">
        <f t="shared" si="31"/>
        <v>0</v>
      </c>
      <c r="K437" s="7"/>
      <c r="L437" s="7"/>
      <c r="M437" s="7"/>
      <c r="N437" s="17"/>
      <c r="O437" s="120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6" customHeight="1">
      <c r="A438" s="17" t="s">
        <v>47</v>
      </c>
      <c r="B438" s="7" t="s">
        <v>117</v>
      </c>
      <c r="C438" s="135">
        <v>46243</v>
      </c>
      <c r="D438" s="41" t="s">
        <v>264</v>
      </c>
      <c r="E438" s="35" t="s">
        <v>590</v>
      </c>
      <c r="F438" s="110">
        <f t="shared" si="28"/>
        <v>8.9</v>
      </c>
      <c r="G438" s="111">
        <f t="shared" si="29"/>
        <v>0</v>
      </c>
      <c r="H438" s="113">
        <f>IF(AND(NOT(ISBLANK(C438)), D438&lt;&gt;"-", ISNUMBER(F438), F438&gt;0, COUNTIFS($B$3:B438, B438, $C$3:C438, C438, $F$3:F438, "&gt;0")=1), 1, 0)</f>
        <v>1</v>
      </c>
      <c r="I438" s="17">
        <f t="shared" si="30"/>
        <v>0</v>
      </c>
      <c r="J438" s="17">
        <f t="shared" si="31"/>
        <v>1</v>
      </c>
      <c r="K438" s="7"/>
      <c r="L438" s="7"/>
      <c r="M438" s="7"/>
      <c r="N438" s="17"/>
      <c r="O438" s="120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6" customHeight="1">
      <c r="A439" s="17" t="s">
        <v>47</v>
      </c>
      <c r="B439" s="7" t="s">
        <v>117</v>
      </c>
      <c r="C439" s="135">
        <v>46244</v>
      </c>
      <c r="D439" s="41" t="s">
        <v>210</v>
      </c>
      <c r="E439" s="35" t="s">
        <v>501</v>
      </c>
      <c r="F439" s="110">
        <f t="shared" si="28"/>
        <v>8.0166666666666675</v>
      </c>
      <c r="G439" s="111">
        <f t="shared" si="29"/>
        <v>0</v>
      </c>
      <c r="H439" s="113">
        <f>IF(AND(NOT(ISBLANK(C439)), D439&lt;&gt;"-", ISNUMBER(F439), F439&gt;0, COUNTIFS($B$3:B439, B439, $C$3:C439, C439, $F$3:F439, "&gt;0")=1), 1, 0)</f>
        <v>1</v>
      </c>
      <c r="I439" s="17">
        <f t="shared" si="30"/>
        <v>0</v>
      </c>
      <c r="J439" s="17">
        <f t="shared" si="31"/>
        <v>1</v>
      </c>
      <c r="K439" s="7"/>
      <c r="L439" s="7"/>
      <c r="M439" s="7"/>
      <c r="N439" s="17"/>
      <c r="O439" s="120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6" customHeight="1">
      <c r="A440" s="17" t="s">
        <v>47</v>
      </c>
      <c r="B440" s="7" t="s">
        <v>117</v>
      </c>
      <c r="C440" s="135">
        <v>46244</v>
      </c>
      <c r="D440" s="41" t="s">
        <v>240</v>
      </c>
      <c r="E440" s="35" t="s">
        <v>291</v>
      </c>
      <c r="F440" s="110">
        <f t="shared" si="28"/>
        <v>8.0500000000000007</v>
      </c>
      <c r="G440" s="111">
        <f t="shared" si="29"/>
        <v>0</v>
      </c>
      <c r="H440" s="113">
        <f>IF(AND(NOT(ISBLANK(C440)), D440&lt;&gt;"-", ISNUMBER(F440), F440&gt;0, COUNTIFS($B$3:B440, B440, $C$3:C440, C440, $F$3:F440, "&gt;0")=1), 1, 0)</f>
        <v>0</v>
      </c>
      <c r="I440" s="17">
        <f t="shared" si="30"/>
        <v>1</v>
      </c>
      <c r="J440" s="17">
        <f t="shared" si="31"/>
        <v>0</v>
      </c>
      <c r="K440" s="7"/>
      <c r="L440" s="7"/>
      <c r="M440" s="7"/>
      <c r="N440" s="17"/>
      <c r="O440" s="120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6" customHeight="1">
      <c r="A441" s="17" t="s">
        <v>47</v>
      </c>
      <c r="B441" s="7" t="s">
        <v>117</v>
      </c>
      <c r="C441" s="135">
        <v>46245</v>
      </c>
      <c r="D441" s="41" t="s">
        <v>210</v>
      </c>
      <c r="E441" s="35" t="s">
        <v>291</v>
      </c>
      <c r="F441" s="110">
        <f t="shared" si="28"/>
        <v>8.0500000000000007</v>
      </c>
      <c r="G441" s="111">
        <f t="shared" si="29"/>
        <v>0</v>
      </c>
      <c r="H441" s="113">
        <f>IF(AND(NOT(ISBLANK(C441)), D441&lt;&gt;"-", ISNUMBER(F441), F441&gt;0, COUNTIFS($B$3:B441, B441, $C$3:C441, C441, $F$3:F441, "&gt;0")=1), 1, 0)</f>
        <v>1</v>
      </c>
      <c r="I441" s="17">
        <f t="shared" si="30"/>
        <v>0</v>
      </c>
      <c r="J441" s="17">
        <f t="shared" si="31"/>
        <v>1</v>
      </c>
      <c r="K441" s="7"/>
      <c r="L441" s="7"/>
      <c r="M441" s="7"/>
      <c r="N441" s="17"/>
      <c r="O441" s="120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6" customHeight="1">
      <c r="A442" s="17" t="s">
        <v>47</v>
      </c>
      <c r="B442" s="7" t="s">
        <v>117</v>
      </c>
      <c r="C442" s="135">
        <v>46245</v>
      </c>
      <c r="D442" s="41" t="s">
        <v>240</v>
      </c>
      <c r="E442" s="35" t="s">
        <v>591</v>
      </c>
      <c r="F442" s="110">
        <f t="shared" si="28"/>
        <v>0.35</v>
      </c>
      <c r="G442" s="111">
        <f t="shared" si="29"/>
        <v>1</v>
      </c>
      <c r="H442" s="113">
        <f>IF(AND(NOT(ISBLANK(C442)), D442&lt;&gt;"-", ISNUMBER(F442), F442&gt;0, COUNTIFS($B$3:B442, B442, $C$3:C442, C442, $F$3:F442, "&gt;0")=1), 1, 0)</f>
        <v>0</v>
      </c>
      <c r="I442" s="17">
        <f t="shared" si="30"/>
        <v>0</v>
      </c>
      <c r="J442" s="17">
        <f t="shared" si="31"/>
        <v>0</v>
      </c>
      <c r="K442" s="7"/>
      <c r="L442" s="7"/>
      <c r="M442" s="7"/>
      <c r="N442" s="17"/>
      <c r="O442" s="120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6" customHeight="1">
      <c r="A443" s="17" t="s">
        <v>47</v>
      </c>
      <c r="B443" s="7" t="s">
        <v>117</v>
      </c>
      <c r="C443" s="135">
        <v>46246</v>
      </c>
      <c r="D443" s="41" t="s">
        <v>210</v>
      </c>
      <c r="E443" s="35" t="s">
        <v>513</v>
      </c>
      <c r="F443" s="110">
        <f t="shared" si="28"/>
        <v>8.2333333333333325</v>
      </c>
      <c r="G443" s="111">
        <f t="shared" si="29"/>
        <v>0</v>
      </c>
      <c r="H443" s="113">
        <f>IF(AND(NOT(ISBLANK(C443)), D443&lt;&gt;"-", ISNUMBER(F443), F443&gt;0, COUNTIFS($B$3:B443, B443, $C$3:C443, C443, $F$3:F443, "&gt;0")=1), 1, 0)</f>
        <v>1</v>
      </c>
      <c r="I443" s="17">
        <f t="shared" si="30"/>
        <v>0</v>
      </c>
      <c r="J443" s="17">
        <f t="shared" si="31"/>
        <v>1</v>
      </c>
      <c r="K443" s="7"/>
      <c r="L443" s="7"/>
      <c r="M443" s="7"/>
      <c r="N443" s="17"/>
      <c r="O443" s="120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6" customHeight="1">
      <c r="A444" s="17" t="s">
        <v>47</v>
      </c>
      <c r="B444" s="7" t="s">
        <v>117</v>
      </c>
      <c r="C444" s="135">
        <v>46247</v>
      </c>
      <c r="D444" s="41" t="s">
        <v>210</v>
      </c>
      <c r="E444" s="35" t="s">
        <v>213</v>
      </c>
      <c r="F444" s="110">
        <f t="shared" si="28"/>
        <v>8.0833333333333339</v>
      </c>
      <c r="G444" s="111">
        <f t="shared" si="29"/>
        <v>0</v>
      </c>
      <c r="H444" s="113">
        <f>IF(AND(NOT(ISBLANK(C444)), D444&lt;&gt;"-", ISNUMBER(F444), F444&gt;0, COUNTIFS($B$3:B444, B444, $C$3:C444, C444, $F$3:F444, "&gt;0")=1), 1, 0)</f>
        <v>1</v>
      </c>
      <c r="I444" s="17">
        <f t="shared" si="30"/>
        <v>0</v>
      </c>
      <c r="J444" s="17">
        <f t="shared" si="31"/>
        <v>1</v>
      </c>
      <c r="K444" s="7"/>
      <c r="L444" s="7"/>
      <c r="M444" s="7"/>
      <c r="N444" s="17"/>
      <c r="O444" s="120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6" customHeight="1">
      <c r="A445" s="17" t="s">
        <v>47</v>
      </c>
      <c r="B445" s="7" t="s">
        <v>117</v>
      </c>
      <c r="C445" s="135">
        <v>46247</v>
      </c>
      <c r="D445" s="41" t="s">
        <v>240</v>
      </c>
      <c r="E445" s="35" t="s">
        <v>592</v>
      </c>
      <c r="F445" s="110">
        <f t="shared" si="28"/>
        <v>0.28333333333333333</v>
      </c>
      <c r="G445" s="111">
        <f t="shared" si="29"/>
        <v>1</v>
      </c>
      <c r="H445" s="113">
        <f>IF(AND(NOT(ISBLANK(C445)), D445&lt;&gt;"-", ISNUMBER(F445), F445&gt;0, COUNTIFS($B$3:B445, B445, $C$3:C445, C445, $F$3:F445, "&gt;0")=1), 1, 0)</f>
        <v>0</v>
      </c>
      <c r="I445" s="17">
        <f t="shared" si="30"/>
        <v>0</v>
      </c>
      <c r="J445" s="17">
        <f t="shared" si="31"/>
        <v>0</v>
      </c>
      <c r="K445" s="7"/>
      <c r="L445" s="7"/>
      <c r="M445" s="7"/>
      <c r="N445" s="17"/>
      <c r="O445" s="120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6" customHeight="1">
      <c r="A446" s="17" t="s">
        <v>47</v>
      </c>
      <c r="B446" s="7" t="s">
        <v>117</v>
      </c>
      <c r="C446" s="135">
        <v>46248</v>
      </c>
      <c r="D446" s="41" t="s">
        <v>210</v>
      </c>
      <c r="E446" s="35" t="s">
        <v>338</v>
      </c>
      <c r="F446" s="110">
        <f t="shared" si="28"/>
        <v>8.0333333333333332</v>
      </c>
      <c r="G446" s="111">
        <f t="shared" si="29"/>
        <v>0</v>
      </c>
      <c r="H446" s="113">
        <f>IF(AND(NOT(ISBLANK(C446)), D446&lt;&gt;"-", ISNUMBER(F446), F446&gt;0, COUNTIFS($B$3:B446, B446, $C$3:C446, C446, $F$3:F446, "&gt;0")=1), 1, 0)</f>
        <v>1</v>
      </c>
      <c r="I446" s="17">
        <f t="shared" si="30"/>
        <v>0</v>
      </c>
      <c r="J446" s="17">
        <f t="shared" si="31"/>
        <v>1</v>
      </c>
      <c r="K446" s="7"/>
      <c r="L446" s="7"/>
      <c r="M446" s="7"/>
      <c r="N446" s="17"/>
      <c r="O446" s="120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6" customHeight="1">
      <c r="A447" s="17" t="s">
        <v>47</v>
      </c>
      <c r="B447" s="7" t="s">
        <v>117</v>
      </c>
      <c r="C447" s="135">
        <v>46248</v>
      </c>
      <c r="D447" s="41" t="s">
        <v>240</v>
      </c>
      <c r="E447" s="35" t="s">
        <v>291</v>
      </c>
      <c r="F447" s="110">
        <f t="shared" si="28"/>
        <v>8.0500000000000007</v>
      </c>
      <c r="G447" s="111">
        <f t="shared" si="29"/>
        <v>0</v>
      </c>
      <c r="H447" s="113">
        <f>IF(AND(NOT(ISBLANK(C447)), D447&lt;&gt;"-", ISNUMBER(F447), F447&gt;0, COUNTIFS($B$3:B447, B447, $C$3:C447, C447, $F$3:F447, "&gt;0")=1), 1, 0)</f>
        <v>0</v>
      </c>
      <c r="I447" s="17">
        <f t="shared" si="30"/>
        <v>1</v>
      </c>
      <c r="J447" s="17">
        <f t="shared" si="31"/>
        <v>0</v>
      </c>
      <c r="K447" s="7"/>
      <c r="L447" s="7"/>
      <c r="M447" s="7"/>
      <c r="N447" s="17"/>
      <c r="O447" s="120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6" customHeight="1">
      <c r="A448" s="17" t="s">
        <v>47</v>
      </c>
      <c r="B448" s="7" t="s">
        <v>117</v>
      </c>
      <c r="C448" s="135">
        <v>46249</v>
      </c>
      <c r="D448" s="41" t="s">
        <v>244</v>
      </c>
      <c r="E448" s="35" t="s">
        <v>593</v>
      </c>
      <c r="F448" s="110">
        <f t="shared" si="28"/>
        <v>6.35</v>
      </c>
      <c r="G448" s="111">
        <f t="shared" si="29"/>
        <v>0</v>
      </c>
      <c r="H448" s="113">
        <f>IF(AND(NOT(ISBLANK(C448)), D448&lt;&gt;"-", ISNUMBER(F448), F448&gt;0, COUNTIFS($B$3:B448, B448, $C$3:C448, C448, $F$3:F448, "&gt;0")=1), 1, 0)</f>
        <v>1</v>
      </c>
      <c r="I448" s="17">
        <f t="shared" si="30"/>
        <v>0</v>
      </c>
      <c r="J448" s="17">
        <f t="shared" si="31"/>
        <v>1</v>
      </c>
      <c r="K448" s="7"/>
      <c r="L448" s="7"/>
      <c r="M448" s="7"/>
      <c r="N448" s="17"/>
      <c r="O448" s="120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6" customHeight="1">
      <c r="A449" s="17" t="s">
        <v>47</v>
      </c>
      <c r="B449" s="7" t="s">
        <v>117</v>
      </c>
      <c r="C449" s="135">
        <v>46250</v>
      </c>
      <c r="D449" s="41" t="s">
        <v>210</v>
      </c>
      <c r="E449" s="35" t="s">
        <v>501</v>
      </c>
      <c r="F449" s="110">
        <f t="shared" si="28"/>
        <v>8.0166666666666675</v>
      </c>
      <c r="G449" s="111">
        <f t="shared" si="29"/>
        <v>0</v>
      </c>
      <c r="H449" s="113">
        <f>IF(AND(NOT(ISBLANK(C449)), D449&lt;&gt;"-", ISNUMBER(F449), F449&gt;0, COUNTIFS($B$3:B449, B449, $C$3:C449, C449, $F$3:F449, "&gt;0")=1), 1, 0)</f>
        <v>1</v>
      </c>
      <c r="I449" s="17">
        <f t="shared" si="30"/>
        <v>0</v>
      </c>
      <c r="J449" s="17">
        <f t="shared" si="31"/>
        <v>1</v>
      </c>
      <c r="K449" s="7"/>
      <c r="L449" s="7"/>
      <c r="M449" s="7"/>
      <c r="N449" s="17"/>
      <c r="O449" s="120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6" customHeight="1">
      <c r="A450" s="17" t="s">
        <v>47</v>
      </c>
      <c r="B450" s="7" t="s">
        <v>117</v>
      </c>
      <c r="C450" s="135">
        <v>46250</v>
      </c>
      <c r="D450" s="41" t="s">
        <v>240</v>
      </c>
      <c r="E450" s="35" t="s">
        <v>594</v>
      </c>
      <c r="F450" s="110">
        <f t="shared" ref="F450:F513" si="32">IF(ISNUMBER(SEARCH("h",E450)), LEFT(E450,SEARCH("h",E450)-1) + MID(E450,SEARCH("h",E450)+1,SEARCH("p",E450)-SEARCH("h",E450)-1)/60, E450)</f>
        <v>1.5</v>
      </c>
      <c r="G450" s="111">
        <f t="shared" ref="G450:G513" si="33">IF(AND(ISNUMBER(F450), F450&lt;4), 1, 0)</f>
        <v>1</v>
      </c>
      <c r="H450" s="113">
        <f>IF(AND(NOT(ISBLANK(C450)), D450&lt;&gt;"-", ISNUMBER(F450), F450&gt;0, COUNTIFS($B$3:B450, B450, $C$3:C450, C450, $F$3:F450, "&gt;0")=1), 1, 0)</f>
        <v>0</v>
      </c>
      <c r="I450" s="17">
        <f t="shared" si="30"/>
        <v>0</v>
      </c>
      <c r="J450" s="17">
        <f t="shared" si="31"/>
        <v>0</v>
      </c>
      <c r="K450" s="7"/>
      <c r="L450" s="7"/>
      <c r="M450" s="7"/>
      <c r="N450" s="17"/>
      <c r="O450" s="120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6" customHeight="1">
      <c r="A451" s="17" t="s">
        <v>47</v>
      </c>
      <c r="B451" s="7" t="s">
        <v>117</v>
      </c>
      <c r="C451" s="135">
        <v>46252</v>
      </c>
      <c r="D451" s="41" t="s">
        <v>215</v>
      </c>
      <c r="E451" s="35" t="s">
        <v>595</v>
      </c>
      <c r="F451" s="110">
        <f t="shared" si="32"/>
        <v>9.7833333333333332</v>
      </c>
      <c r="G451" s="111">
        <f t="shared" si="33"/>
        <v>0</v>
      </c>
      <c r="H451" s="113">
        <f>IF(AND(NOT(ISBLANK(C451)), D451&lt;&gt;"-", ISNUMBER(F451), F451&gt;0, COUNTIFS($B$3:B451, B451, $C$3:C451, C451, $F$3:F451, "&gt;0")=1), 1, 0)</f>
        <v>1</v>
      </c>
      <c r="I451" s="17">
        <f t="shared" ref="I451:I514" si="34">IF(AND(NOT(ISBLANK(C451)), D451&lt;&gt;"-", ISNUMBER(F451), F451&gt;=4, ISNUMBER(SEARCH("qua đêm", D451))), 1, 0)</f>
        <v>0</v>
      </c>
      <c r="J451" s="17">
        <f t="shared" ref="J451:J514" si="35">IF(AND(NOT(ISBLANK(C451)), D451&lt;&gt;"-", ISNUMBER(F451), F451&gt;=4, NOT(ISNUMBER(SEARCH("qua đêm", D451)))), 1, 0)</f>
        <v>1</v>
      </c>
      <c r="K451" s="7"/>
      <c r="L451" s="7"/>
      <c r="M451" s="7"/>
      <c r="N451" s="17"/>
      <c r="O451" s="120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6" customHeight="1">
      <c r="A452" s="17" t="s">
        <v>47</v>
      </c>
      <c r="B452" s="7" t="s">
        <v>117</v>
      </c>
      <c r="C452" s="135">
        <v>46253</v>
      </c>
      <c r="D452" s="41" t="s">
        <v>215</v>
      </c>
      <c r="E452" s="35" t="s">
        <v>596</v>
      </c>
      <c r="F452" s="110">
        <f t="shared" si="32"/>
        <v>9.9333333333333336</v>
      </c>
      <c r="G452" s="111">
        <f t="shared" si="33"/>
        <v>0</v>
      </c>
      <c r="H452" s="113">
        <f>IF(AND(NOT(ISBLANK(C452)), D452&lt;&gt;"-", ISNUMBER(F452), F452&gt;0, COUNTIFS($B$3:B452, B452, $C$3:C452, C452, $F$3:F452, "&gt;0")=1), 1, 0)</f>
        <v>1</v>
      </c>
      <c r="I452" s="17">
        <f t="shared" si="34"/>
        <v>0</v>
      </c>
      <c r="J452" s="17">
        <f t="shared" si="35"/>
        <v>1</v>
      </c>
      <c r="K452" s="7"/>
      <c r="L452" s="7"/>
      <c r="M452" s="7"/>
      <c r="N452" s="17"/>
      <c r="O452" s="120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6" customHeight="1">
      <c r="A453" s="17" t="s">
        <v>47</v>
      </c>
      <c r="B453" s="7" t="s">
        <v>117</v>
      </c>
      <c r="C453" s="135">
        <v>46253</v>
      </c>
      <c r="D453" s="41" t="s">
        <v>244</v>
      </c>
      <c r="E453" s="35" t="s">
        <v>529</v>
      </c>
      <c r="F453" s="110">
        <f t="shared" si="32"/>
        <v>3.9</v>
      </c>
      <c r="G453" s="111">
        <f t="shared" si="33"/>
        <v>1</v>
      </c>
      <c r="H453" s="113">
        <f>IF(AND(NOT(ISBLANK(C453)), D453&lt;&gt;"-", ISNUMBER(F453), F453&gt;0, COUNTIFS($B$3:B453, B453, $C$3:C453, C453, $F$3:F453, "&gt;0")=1), 1, 0)</f>
        <v>0</v>
      </c>
      <c r="I453" s="17">
        <f t="shared" si="34"/>
        <v>0</v>
      </c>
      <c r="J453" s="17">
        <f t="shared" si="35"/>
        <v>0</v>
      </c>
      <c r="K453" s="7"/>
      <c r="L453" s="7"/>
      <c r="M453" s="7"/>
      <c r="N453" s="17"/>
      <c r="O453" s="120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6" customHeight="1">
      <c r="A454" s="17" t="s">
        <v>47</v>
      </c>
      <c r="B454" s="7" t="s">
        <v>117</v>
      </c>
      <c r="C454" s="135">
        <v>46254</v>
      </c>
      <c r="D454" s="41" t="s">
        <v>215</v>
      </c>
      <c r="E454" s="35" t="s">
        <v>597</v>
      </c>
      <c r="F454" s="110">
        <f t="shared" si="32"/>
        <v>11.25</v>
      </c>
      <c r="G454" s="111">
        <f t="shared" si="33"/>
        <v>0</v>
      </c>
      <c r="H454" s="113">
        <f>IF(AND(NOT(ISBLANK(C454)), D454&lt;&gt;"-", ISNUMBER(F454), F454&gt;0, COUNTIFS($B$3:B454, B454, $C$3:C454, C454, $F$3:F454, "&gt;0")=1), 1, 0)</f>
        <v>1</v>
      </c>
      <c r="I454" s="17">
        <f t="shared" si="34"/>
        <v>0</v>
      </c>
      <c r="J454" s="17">
        <f t="shared" si="35"/>
        <v>1</v>
      </c>
      <c r="K454" s="7"/>
      <c r="L454" s="7"/>
      <c r="M454" s="7"/>
      <c r="N454" s="17"/>
      <c r="O454" s="120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6" customHeight="1">
      <c r="A455" s="17" t="s">
        <v>47</v>
      </c>
      <c r="B455" s="7" t="s">
        <v>117</v>
      </c>
      <c r="C455" s="135">
        <v>46255</v>
      </c>
      <c r="D455" s="41" t="s">
        <v>215</v>
      </c>
      <c r="E455" s="35" t="s">
        <v>528</v>
      </c>
      <c r="F455" s="110">
        <f t="shared" si="32"/>
        <v>8.1833333333333336</v>
      </c>
      <c r="G455" s="111">
        <f t="shared" si="33"/>
        <v>0</v>
      </c>
      <c r="H455" s="113">
        <f>IF(AND(NOT(ISBLANK(C455)), D455&lt;&gt;"-", ISNUMBER(F455), F455&gt;0, COUNTIFS($B$3:B455, B455, $C$3:C455, C455, $F$3:F455, "&gt;0")=1), 1, 0)</f>
        <v>1</v>
      </c>
      <c r="I455" s="17">
        <f t="shared" si="34"/>
        <v>0</v>
      </c>
      <c r="J455" s="17">
        <f t="shared" si="35"/>
        <v>1</v>
      </c>
      <c r="K455" s="7"/>
      <c r="L455" s="7"/>
      <c r="M455" s="7"/>
      <c r="N455" s="17"/>
      <c r="O455" s="120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6" customHeight="1">
      <c r="A456" s="17" t="s">
        <v>47</v>
      </c>
      <c r="B456" s="7" t="s">
        <v>117</v>
      </c>
      <c r="C456" s="135">
        <v>46256</v>
      </c>
      <c r="D456" s="41" t="s">
        <v>215</v>
      </c>
      <c r="E456" s="35" t="s">
        <v>598</v>
      </c>
      <c r="F456" s="110">
        <f t="shared" si="32"/>
        <v>11.066666666666666</v>
      </c>
      <c r="G456" s="111">
        <f t="shared" si="33"/>
        <v>0</v>
      </c>
      <c r="H456" s="113">
        <f>IF(AND(NOT(ISBLANK(C456)), D456&lt;&gt;"-", ISNUMBER(F456), F456&gt;0, COUNTIFS($B$3:B456, B456, $C$3:C456, C456, $F$3:F456, "&gt;0")=1), 1, 0)</f>
        <v>1</v>
      </c>
      <c r="I456" s="17">
        <f t="shared" si="34"/>
        <v>0</v>
      </c>
      <c r="J456" s="17">
        <f t="shared" si="35"/>
        <v>1</v>
      </c>
      <c r="K456" s="7"/>
      <c r="L456" s="7"/>
      <c r="M456" s="7"/>
      <c r="N456" s="17"/>
      <c r="O456" s="120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6" customHeight="1">
      <c r="A457" s="17" t="s">
        <v>47</v>
      </c>
      <c r="B457" s="7" t="s">
        <v>117</v>
      </c>
      <c r="C457" s="135">
        <v>46257</v>
      </c>
      <c r="D457" s="41" t="s">
        <v>215</v>
      </c>
      <c r="E457" s="35" t="s">
        <v>599</v>
      </c>
      <c r="F457" s="110">
        <f t="shared" si="32"/>
        <v>12.233333333333333</v>
      </c>
      <c r="G457" s="111">
        <f t="shared" si="33"/>
        <v>0</v>
      </c>
      <c r="H457" s="113">
        <f>IF(AND(NOT(ISBLANK(C457)), D457&lt;&gt;"-", ISNUMBER(F457), F457&gt;0, COUNTIFS($B$3:B457, B457, $C$3:C457, C457, $F$3:F457, "&gt;0")=1), 1, 0)</f>
        <v>1</v>
      </c>
      <c r="I457" s="17">
        <f t="shared" si="34"/>
        <v>0</v>
      </c>
      <c r="J457" s="17">
        <f t="shared" si="35"/>
        <v>1</v>
      </c>
      <c r="K457" s="7"/>
      <c r="L457" s="7"/>
      <c r="M457" s="7"/>
      <c r="N457" s="17"/>
      <c r="O457" s="120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6" customHeight="1">
      <c r="A458" s="17" t="s">
        <v>47</v>
      </c>
      <c r="B458" s="7" t="s">
        <v>117</v>
      </c>
      <c r="C458" s="135">
        <v>46258</v>
      </c>
      <c r="D458" s="41" t="s">
        <v>210</v>
      </c>
      <c r="E458" s="35" t="s">
        <v>538</v>
      </c>
      <c r="F458" s="110">
        <f t="shared" si="32"/>
        <v>8.2666666666666675</v>
      </c>
      <c r="G458" s="111">
        <f t="shared" si="33"/>
        <v>0</v>
      </c>
      <c r="H458" s="113">
        <f>IF(AND(NOT(ISBLANK(C458)), D458&lt;&gt;"-", ISNUMBER(F458), F458&gt;0, COUNTIFS($B$3:B458, B458, $C$3:C458, C458, $F$3:F458, "&gt;0")=1), 1, 0)</f>
        <v>1</v>
      </c>
      <c r="I458" s="17">
        <f t="shared" si="34"/>
        <v>0</v>
      </c>
      <c r="J458" s="17">
        <f t="shared" si="35"/>
        <v>1</v>
      </c>
      <c r="K458" s="7"/>
      <c r="L458" s="7"/>
      <c r="M458" s="7"/>
      <c r="N458" s="17"/>
      <c r="O458" s="120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6" customHeight="1">
      <c r="A459" s="17" t="s">
        <v>47</v>
      </c>
      <c r="B459" s="7" t="s">
        <v>117</v>
      </c>
      <c r="C459" s="135">
        <v>46259</v>
      </c>
      <c r="D459" s="41" t="s">
        <v>210</v>
      </c>
      <c r="E459" s="35" t="s">
        <v>213</v>
      </c>
      <c r="F459" s="110">
        <f t="shared" si="32"/>
        <v>8.0833333333333339</v>
      </c>
      <c r="G459" s="111">
        <f t="shared" si="33"/>
        <v>0</v>
      </c>
      <c r="H459" s="113">
        <f>IF(AND(NOT(ISBLANK(C459)), D459&lt;&gt;"-", ISNUMBER(F459), F459&gt;0, COUNTIFS($B$3:B459, B459, $C$3:C459, C459, $F$3:F459, "&gt;0")=1), 1, 0)</f>
        <v>1</v>
      </c>
      <c r="I459" s="17">
        <f t="shared" si="34"/>
        <v>0</v>
      </c>
      <c r="J459" s="17">
        <f t="shared" si="35"/>
        <v>1</v>
      </c>
      <c r="K459" s="7"/>
      <c r="L459" s="7"/>
      <c r="M459" s="7"/>
      <c r="N459" s="17"/>
      <c r="O459" s="120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6" customHeight="1">
      <c r="A460" s="17" t="s">
        <v>47</v>
      </c>
      <c r="B460" s="7" t="s">
        <v>117</v>
      </c>
      <c r="C460" s="135">
        <v>46259</v>
      </c>
      <c r="D460" s="41" t="s">
        <v>240</v>
      </c>
      <c r="E460" s="35" t="s">
        <v>291</v>
      </c>
      <c r="F460" s="110">
        <f t="shared" si="32"/>
        <v>8.0500000000000007</v>
      </c>
      <c r="G460" s="111">
        <f t="shared" si="33"/>
        <v>0</v>
      </c>
      <c r="H460" s="113">
        <f>IF(AND(NOT(ISBLANK(C460)), D460&lt;&gt;"-", ISNUMBER(F460), F460&gt;0, COUNTIFS($B$3:B460, B460, $C$3:C460, C460, $F$3:F460, "&gt;0")=1), 1, 0)</f>
        <v>0</v>
      </c>
      <c r="I460" s="17">
        <f t="shared" si="34"/>
        <v>1</v>
      </c>
      <c r="J460" s="17">
        <f t="shared" si="35"/>
        <v>0</v>
      </c>
      <c r="K460" s="7"/>
      <c r="L460" s="7"/>
      <c r="M460" s="7"/>
      <c r="N460" s="17"/>
      <c r="O460" s="120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6" customHeight="1">
      <c r="A461" s="17" t="s">
        <v>47</v>
      </c>
      <c r="B461" s="7" t="s">
        <v>117</v>
      </c>
      <c r="C461" s="135">
        <v>46260</v>
      </c>
      <c r="D461" s="41" t="s">
        <v>244</v>
      </c>
      <c r="E461" s="35" t="s">
        <v>600</v>
      </c>
      <c r="F461" s="110">
        <f t="shared" si="32"/>
        <v>6.4</v>
      </c>
      <c r="G461" s="111">
        <f t="shared" si="33"/>
        <v>0</v>
      </c>
      <c r="H461" s="113">
        <f>IF(AND(NOT(ISBLANK(C461)), D461&lt;&gt;"-", ISNUMBER(F461), F461&gt;0, COUNTIFS($B$3:B461, B461, $C$3:C461, C461, $F$3:F461, "&gt;0")=1), 1, 0)</f>
        <v>1</v>
      </c>
      <c r="I461" s="17">
        <f t="shared" si="34"/>
        <v>0</v>
      </c>
      <c r="J461" s="17">
        <f t="shared" si="35"/>
        <v>1</v>
      </c>
      <c r="K461" s="7"/>
      <c r="L461" s="7"/>
      <c r="M461" s="7"/>
      <c r="N461" s="17"/>
      <c r="O461" s="120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6" customHeight="1">
      <c r="A462" s="17" t="s">
        <v>47</v>
      </c>
      <c r="B462" s="7" t="s">
        <v>117</v>
      </c>
      <c r="C462" s="135">
        <v>46261</v>
      </c>
      <c r="D462" s="41" t="s">
        <v>244</v>
      </c>
      <c r="E462" s="35" t="s">
        <v>593</v>
      </c>
      <c r="F462" s="110">
        <f t="shared" si="32"/>
        <v>6.35</v>
      </c>
      <c r="G462" s="111">
        <f t="shared" si="33"/>
        <v>0</v>
      </c>
      <c r="H462" s="113">
        <f>IF(AND(NOT(ISBLANK(C462)), D462&lt;&gt;"-", ISNUMBER(F462), F462&gt;0, COUNTIFS($B$3:B462, B462, $C$3:C462, C462, $F$3:F462, "&gt;0")=1), 1, 0)</f>
        <v>1</v>
      </c>
      <c r="I462" s="17">
        <f t="shared" si="34"/>
        <v>0</v>
      </c>
      <c r="J462" s="17">
        <f t="shared" si="35"/>
        <v>1</v>
      </c>
      <c r="K462" s="7"/>
      <c r="L462" s="7"/>
      <c r="M462" s="7"/>
      <c r="N462" s="17"/>
      <c r="O462" s="120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6" customHeight="1">
      <c r="A463" s="17" t="s">
        <v>47</v>
      </c>
      <c r="B463" s="7" t="s">
        <v>117</v>
      </c>
      <c r="C463" s="135">
        <v>46261</v>
      </c>
      <c r="D463" s="41" t="s">
        <v>240</v>
      </c>
      <c r="E463" s="35" t="s">
        <v>246</v>
      </c>
      <c r="F463" s="110">
        <f t="shared" si="32"/>
        <v>8.0666666666666664</v>
      </c>
      <c r="G463" s="111">
        <f t="shared" si="33"/>
        <v>0</v>
      </c>
      <c r="H463" s="113">
        <f>IF(AND(NOT(ISBLANK(C463)), D463&lt;&gt;"-", ISNUMBER(F463), F463&gt;0, COUNTIFS($B$3:B463, B463, $C$3:C463, C463, $F$3:F463, "&gt;0")=1), 1, 0)</f>
        <v>0</v>
      </c>
      <c r="I463" s="17">
        <f t="shared" si="34"/>
        <v>1</v>
      </c>
      <c r="J463" s="17">
        <f t="shared" si="35"/>
        <v>0</v>
      </c>
      <c r="K463" s="7"/>
      <c r="L463" s="7"/>
      <c r="M463" s="7"/>
      <c r="N463" s="17"/>
      <c r="O463" s="120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6" customHeight="1">
      <c r="A464" s="17" t="s">
        <v>47</v>
      </c>
      <c r="B464" s="7" t="s">
        <v>117</v>
      </c>
      <c r="C464" s="135">
        <v>46262</v>
      </c>
      <c r="D464" s="41" t="s">
        <v>210</v>
      </c>
      <c r="E464" s="35" t="s">
        <v>283</v>
      </c>
      <c r="F464" s="110">
        <f t="shared" si="32"/>
        <v>8.25</v>
      </c>
      <c r="G464" s="111">
        <f t="shared" si="33"/>
        <v>0</v>
      </c>
      <c r="H464" s="113">
        <f>IF(AND(NOT(ISBLANK(C464)), D464&lt;&gt;"-", ISNUMBER(F464), F464&gt;0, COUNTIFS($B$3:B464, B464, $C$3:C464, C464, $F$3:F464, "&gt;0")=1), 1, 0)</f>
        <v>1</v>
      </c>
      <c r="I464" s="17">
        <f t="shared" si="34"/>
        <v>0</v>
      </c>
      <c r="J464" s="17">
        <f t="shared" si="35"/>
        <v>1</v>
      </c>
      <c r="K464" s="7"/>
      <c r="L464" s="7"/>
      <c r="M464" s="7"/>
      <c r="N464" s="17"/>
      <c r="O464" s="120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6" customHeight="1">
      <c r="A465" s="17" t="s">
        <v>47</v>
      </c>
      <c r="B465" s="7" t="s">
        <v>117</v>
      </c>
      <c r="C465" s="135">
        <v>46263</v>
      </c>
      <c r="D465" s="41" t="s">
        <v>210</v>
      </c>
      <c r="E465" s="35" t="s">
        <v>524</v>
      </c>
      <c r="F465" s="110">
        <f t="shared" si="32"/>
        <v>8.15</v>
      </c>
      <c r="G465" s="111">
        <f t="shared" si="33"/>
        <v>0</v>
      </c>
      <c r="H465" s="113">
        <f>IF(AND(NOT(ISBLANK(C465)), D465&lt;&gt;"-", ISNUMBER(F465), F465&gt;0, COUNTIFS($B$3:B465, B465, $C$3:C465, C465, $F$3:F465, "&gt;0")=1), 1, 0)</f>
        <v>1</v>
      </c>
      <c r="I465" s="17">
        <f t="shared" si="34"/>
        <v>0</v>
      </c>
      <c r="J465" s="17">
        <f t="shared" si="35"/>
        <v>1</v>
      </c>
      <c r="K465" s="7"/>
      <c r="L465" s="7"/>
      <c r="M465" s="7"/>
      <c r="N465" s="17"/>
      <c r="O465" s="120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6" customHeight="1">
      <c r="A466" s="17" t="s">
        <v>47</v>
      </c>
      <c r="B466" s="7" t="s">
        <v>117</v>
      </c>
      <c r="C466" s="135">
        <v>46263</v>
      </c>
      <c r="D466" s="41" t="s">
        <v>240</v>
      </c>
      <c r="E466" s="35" t="s">
        <v>550</v>
      </c>
      <c r="F466" s="110">
        <f t="shared" si="32"/>
        <v>4.6166666666666671</v>
      </c>
      <c r="G466" s="111">
        <f t="shared" si="33"/>
        <v>0</v>
      </c>
      <c r="H466" s="113">
        <f>IF(AND(NOT(ISBLANK(C466)), D466&lt;&gt;"-", ISNUMBER(F466), F466&gt;0, COUNTIFS($B$3:B466, B466, $C$3:C466, C466, $F$3:F466, "&gt;0")=1), 1, 0)</f>
        <v>0</v>
      </c>
      <c r="I466" s="17">
        <f t="shared" si="34"/>
        <v>1</v>
      </c>
      <c r="J466" s="17">
        <f t="shared" si="35"/>
        <v>0</v>
      </c>
      <c r="K466" s="7"/>
      <c r="L466" s="7"/>
      <c r="M466" s="7"/>
      <c r="N466" s="17"/>
      <c r="O466" s="120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6" customHeight="1">
      <c r="A467" s="17" t="s">
        <v>47</v>
      </c>
      <c r="B467" s="7" t="s">
        <v>117</v>
      </c>
      <c r="C467" s="135">
        <v>46264</v>
      </c>
      <c r="D467" s="41" t="s">
        <v>210</v>
      </c>
      <c r="E467" s="35" t="s">
        <v>201</v>
      </c>
      <c r="F467" s="110">
        <f t="shared" si="32"/>
        <v>8.1</v>
      </c>
      <c r="G467" s="111">
        <f t="shared" si="33"/>
        <v>0</v>
      </c>
      <c r="H467" s="113">
        <f>IF(AND(NOT(ISBLANK(C467)), D467&lt;&gt;"-", ISNUMBER(F467), F467&gt;0, COUNTIFS($B$3:B467, B467, $C$3:C467, C467, $F$3:F467, "&gt;0")=1), 1, 0)</f>
        <v>1</v>
      </c>
      <c r="I467" s="17">
        <f t="shared" si="34"/>
        <v>0</v>
      </c>
      <c r="J467" s="17">
        <f t="shared" si="35"/>
        <v>1</v>
      </c>
      <c r="K467" s="7"/>
      <c r="L467" s="7"/>
      <c r="M467" s="7"/>
      <c r="N467" s="17"/>
      <c r="O467" s="120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6" customHeight="1">
      <c r="A468" s="17" t="s">
        <v>47</v>
      </c>
      <c r="B468" s="7" t="s">
        <v>117</v>
      </c>
      <c r="C468" s="135">
        <v>46264</v>
      </c>
      <c r="D468" s="41" t="s">
        <v>240</v>
      </c>
      <c r="E468" s="35" t="s">
        <v>601</v>
      </c>
      <c r="F468" s="110">
        <f t="shared" si="32"/>
        <v>0.31666666666666665</v>
      </c>
      <c r="G468" s="111">
        <f t="shared" si="33"/>
        <v>1</v>
      </c>
      <c r="H468" s="113">
        <f>IF(AND(NOT(ISBLANK(C468)), D468&lt;&gt;"-", ISNUMBER(F468), F468&gt;0, COUNTIFS($B$3:B468, B468, $C$3:C468, C468, $F$3:F468, "&gt;0")=1), 1, 0)</f>
        <v>0</v>
      </c>
      <c r="I468" s="17">
        <f t="shared" si="34"/>
        <v>0</v>
      </c>
      <c r="J468" s="17">
        <f t="shared" si="35"/>
        <v>0</v>
      </c>
      <c r="K468" s="7"/>
      <c r="L468" s="7"/>
      <c r="M468" s="7"/>
      <c r="N468" s="17"/>
      <c r="O468" s="120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6" customHeight="1">
      <c r="A469" s="17" t="s">
        <v>47</v>
      </c>
      <c r="B469" s="7" t="s">
        <v>117</v>
      </c>
      <c r="C469" s="135">
        <v>46265</v>
      </c>
      <c r="D469" s="41" t="s">
        <v>240</v>
      </c>
      <c r="E469" s="35" t="s">
        <v>498</v>
      </c>
      <c r="F469" s="110">
        <f t="shared" si="32"/>
        <v>8.1166666666666671</v>
      </c>
      <c r="G469" s="111">
        <f t="shared" si="33"/>
        <v>0</v>
      </c>
      <c r="H469" s="113">
        <f>IF(AND(NOT(ISBLANK(C469)), D469&lt;&gt;"-", ISNUMBER(F469), F469&gt;0, COUNTIFS($B$3:B469, B469, $C$3:C469, C469, $F$3:F469, "&gt;0")=1), 1, 0)</f>
        <v>1</v>
      </c>
      <c r="I469" s="17">
        <f t="shared" si="34"/>
        <v>1</v>
      </c>
      <c r="J469" s="17">
        <f t="shared" si="35"/>
        <v>0</v>
      </c>
      <c r="K469" s="7"/>
      <c r="L469" s="7"/>
      <c r="M469" s="7"/>
      <c r="N469" s="17"/>
      <c r="O469" s="120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6" customHeight="1">
      <c r="A470" s="17" t="s">
        <v>47</v>
      </c>
      <c r="B470" s="7" t="s">
        <v>118</v>
      </c>
      <c r="C470" s="135"/>
      <c r="D470" s="41" t="s">
        <v>184</v>
      </c>
      <c r="E470" s="35" t="s">
        <v>185</v>
      </c>
      <c r="F470" s="110">
        <f t="shared" si="32"/>
        <v>8</v>
      </c>
      <c r="G470" s="111">
        <f t="shared" si="33"/>
        <v>0</v>
      </c>
      <c r="H470" s="113">
        <f>IF(AND(NOT(ISBLANK(C470)), D470&lt;&gt;"-", ISNUMBER(F470), F470&gt;0, COUNTIFS($B$3:B470, B470, $C$3:C470, C470, $F$3:F470, "&gt;0")=1), 1, 0)</f>
        <v>0</v>
      </c>
      <c r="I470" s="17">
        <f t="shared" si="34"/>
        <v>0</v>
      </c>
      <c r="J470" s="17">
        <f t="shared" si="35"/>
        <v>0</v>
      </c>
      <c r="K470" s="7"/>
      <c r="L470" s="7"/>
      <c r="M470" s="7"/>
      <c r="N470" s="17"/>
      <c r="O470" s="120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6" customHeight="1">
      <c r="A471" s="17" t="s">
        <v>47</v>
      </c>
      <c r="B471" s="7" t="s">
        <v>118</v>
      </c>
      <c r="C471" s="135">
        <v>46235</v>
      </c>
      <c r="D471" s="41" t="s">
        <v>215</v>
      </c>
      <c r="E471" s="35" t="s">
        <v>185</v>
      </c>
      <c r="F471" s="110">
        <f t="shared" si="32"/>
        <v>8</v>
      </c>
      <c r="G471" s="111">
        <f t="shared" si="33"/>
        <v>0</v>
      </c>
      <c r="H471" s="113">
        <f>IF(AND(NOT(ISBLANK(C471)), D471&lt;&gt;"-", ISNUMBER(F471), F471&gt;0, COUNTIFS($B$3:B471, B471, $C$3:C471, C471, $F$3:F471, "&gt;0")=1), 1, 0)</f>
        <v>1</v>
      </c>
      <c r="I471" s="17">
        <f t="shared" si="34"/>
        <v>0</v>
      </c>
      <c r="J471" s="17">
        <f t="shared" si="35"/>
        <v>1</v>
      </c>
      <c r="K471" s="7"/>
      <c r="L471" s="7"/>
      <c r="M471" s="7"/>
      <c r="N471" s="17"/>
      <c r="O471" s="120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6" customHeight="1">
      <c r="A472" s="17" t="s">
        <v>47</v>
      </c>
      <c r="B472" s="7" t="s">
        <v>118</v>
      </c>
      <c r="C472" s="135">
        <v>46236</v>
      </c>
      <c r="D472" s="41" t="s">
        <v>215</v>
      </c>
      <c r="E472" s="35" t="s">
        <v>185</v>
      </c>
      <c r="F472" s="110">
        <f t="shared" si="32"/>
        <v>8</v>
      </c>
      <c r="G472" s="111">
        <f t="shared" si="33"/>
        <v>0</v>
      </c>
      <c r="H472" s="113">
        <f>IF(AND(NOT(ISBLANK(C472)), D472&lt;&gt;"-", ISNUMBER(F472), F472&gt;0, COUNTIFS($B$3:B472, B472, $C$3:C472, C472, $F$3:F472, "&gt;0")=1), 1, 0)</f>
        <v>1</v>
      </c>
      <c r="I472" s="17">
        <f t="shared" si="34"/>
        <v>0</v>
      </c>
      <c r="J472" s="17">
        <f t="shared" si="35"/>
        <v>1</v>
      </c>
      <c r="K472" s="7"/>
      <c r="L472" s="7"/>
      <c r="M472" s="7"/>
      <c r="N472" s="17"/>
      <c r="O472" s="120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6" customHeight="1">
      <c r="A473" s="17" t="s">
        <v>47</v>
      </c>
      <c r="B473" s="7" t="s">
        <v>118</v>
      </c>
      <c r="C473" s="135">
        <v>46237</v>
      </c>
      <c r="D473" s="41" t="s">
        <v>215</v>
      </c>
      <c r="E473" s="35" t="s">
        <v>185</v>
      </c>
      <c r="F473" s="110">
        <f t="shared" si="32"/>
        <v>8</v>
      </c>
      <c r="G473" s="111">
        <f t="shared" si="33"/>
        <v>0</v>
      </c>
      <c r="H473" s="113">
        <f>IF(AND(NOT(ISBLANK(C473)), D473&lt;&gt;"-", ISNUMBER(F473), F473&gt;0, COUNTIFS($B$3:B473, B473, $C$3:C473, C473, $F$3:F473, "&gt;0")=1), 1, 0)</f>
        <v>1</v>
      </c>
      <c r="I473" s="17">
        <f t="shared" si="34"/>
        <v>0</v>
      </c>
      <c r="J473" s="17">
        <f t="shared" si="35"/>
        <v>1</v>
      </c>
      <c r="K473" s="7"/>
      <c r="L473" s="7"/>
      <c r="M473" s="7"/>
      <c r="N473" s="17"/>
      <c r="O473" s="120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6" customHeight="1">
      <c r="A474" s="17" t="s">
        <v>47</v>
      </c>
      <c r="B474" s="7" t="s">
        <v>118</v>
      </c>
      <c r="C474" s="135">
        <v>46238</v>
      </c>
      <c r="D474" s="41" t="s">
        <v>215</v>
      </c>
      <c r="E474" s="35" t="s">
        <v>185</v>
      </c>
      <c r="F474" s="110">
        <f t="shared" si="32"/>
        <v>8</v>
      </c>
      <c r="G474" s="111">
        <f t="shared" si="33"/>
        <v>0</v>
      </c>
      <c r="H474" s="113">
        <f>IF(AND(NOT(ISBLANK(C474)), D474&lt;&gt;"-", ISNUMBER(F474), F474&gt;0, COUNTIFS($B$3:B474, B474, $C$3:C474, C474, $F$3:F474, "&gt;0")=1), 1, 0)</f>
        <v>1</v>
      </c>
      <c r="I474" s="17">
        <f t="shared" si="34"/>
        <v>0</v>
      </c>
      <c r="J474" s="17">
        <f t="shared" si="35"/>
        <v>1</v>
      </c>
      <c r="K474" s="7"/>
      <c r="L474" s="7"/>
      <c r="M474" s="7"/>
      <c r="N474" s="17"/>
      <c r="O474" s="120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6" customHeight="1">
      <c r="A475" s="17" t="s">
        <v>47</v>
      </c>
      <c r="B475" s="7" t="s">
        <v>118</v>
      </c>
      <c r="C475" s="135">
        <v>46239</v>
      </c>
      <c r="D475" s="41" t="s">
        <v>215</v>
      </c>
      <c r="E475" s="35" t="s">
        <v>246</v>
      </c>
      <c r="F475" s="110">
        <f t="shared" si="32"/>
        <v>8.0666666666666664</v>
      </c>
      <c r="G475" s="111">
        <f t="shared" si="33"/>
        <v>0</v>
      </c>
      <c r="H475" s="113">
        <f>IF(AND(NOT(ISBLANK(C475)), D475&lt;&gt;"-", ISNUMBER(F475), F475&gt;0, COUNTIFS($B$3:B475, B475, $C$3:C475, C475, $F$3:F475, "&gt;0")=1), 1, 0)</f>
        <v>1</v>
      </c>
      <c r="I475" s="17">
        <f t="shared" si="34"/>
        <v>0</v>
      </c>
      <c r="J475" s="17">
        <f t="shared" si="35"/>
        <v>1</v>
      </c>
      <c r="K475" s="7"/>
      <c r="L475" s="7"/>
      <c r="M475" s="7"/>
      <c r="N475" s="17"/>
      <c r="O475" s="120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6" customHeight="1">
      <c r="A476" s="17" t="s">
        <v>47</v>
      </c>
      <c r="B476" s="7" t="s">
        <v>118</v>
      </c>
      <c r="C476" s="135">
        <v>46240</v>
      </c>
      <c r="D476" s="41" t="s">
        <v>215</v>
      </c>
      <c r="E476" s="35" t="s">
        <v>185</v>
      </c>
      <c r="F476" s="110">
        <f t="shared" si="32"/>
        <v>8</v>
      </c>
      <c r="G476" s="111">
        <f t="shared" si="33"/>
        <v>0</v>
      </c>
      <c r="H476" s="113">
        <f>IF(AND(NOT(ISBLANK(C476)), D476&lt;&gt;"-", ISNUMBER(F476), F476&gt;0, COUNTIFS($B$3:B476, B476, $C$3:C476, C476, $F$3:F476, "&gt;0")=1), 1, 0)</f>
        <v>1</v>
      </c>
      <c r="I476" s="17">
        <f t="shared" si="34"/>
        <v>0</v>
      </c>
      <c r="J476" s="17">
        <f t="shared" si="35"/>
        <v>1</v>
      </c>
      <c r="K476" s="7"/>
      <c r="L476" s="7"/>
      <c r="M476" s="7"/>
      <c r="N476" s="17"/>
      <c r="O476" s="120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6" customHeight="1">
      <c r="A477" s="17" t="s">
        <v>47</v>
      </c>
      <c r="B477" s="7" t="s">
        <v>118</v>
      </c>
      <c r="C477" s="135">
        <v>46241</v>
      </c>
      <c r="D477" s="41" t="s">
        <v>215</v>
      </c>
      <c r="E477" s="35" t="s">
        <v>291</v>
      </c>
      <c r="F477" s="110">
        <f t="shared" si="32"/>
        <v>8.0500000000000007</v>
      </c>
      <c r="G477" s="111">
        <f t="shared" si="33"/>
        <v>0</v>
      </c>
      <c r="H477" s="113">
        <f>IF(AND(NOT(ISBLANK(C477)), D477&lt;&gt;"-", ISNUMBER(F477), F477&gt;0, COUNTIFS($B$3:B477, B477, $C$3:C477, C477, $F$3:F477, "&gt;0")=1), 1, 0)</f>
        <v>1</v>
      </c>
      <c r="I477" s="17">
        <f t="shared" si="34"/>
        <v>0</v>
      </c>
      <c r="J477" s="17">
        <f t="shared" si="35"/>
        <v>1</v>
      </c>
      <c r="K477" s="7"/>
      <c r="L477" s="7"/>
      <c r="M477" s="7"/>
      <c r="N477" s="17"/>
      <c r="O477" s="120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6" customHeight="1">
      <c r="A478" s="17" t="s">
        <v>47</v>
      </c>
      <c r="B478" s="7" t="s">
        <v>118</v>
      </c>
      <c r="C478" s="135">
        <v>46242</v>
      </c>
      <c r="D478" s="41" t="s">
        <v>215</v>
      </c>
      <c r="E478" s="35" t="s">
        <v>338</v>
      </c>
      <c r="F478" s="110">
        <f t="shared" si="32"/>
        <v>8.0333333333333332</v>
      </c>
      <c r="G478" s="111">
        <f t="shared" si="33"/>
        <v>0</v>
      </c>
      <c r="H478" s="113">
        <f>IF(AND(NOT(ISBLANK(C478)), D478&lt;&gt;"-", ISNUMBER(F478), F478&gt;0, COUNTIFS($B$3:B478, B478, $C$3:C478, C478, $F$3:F478, "&gt;0")=1), 1, 0)</f>
        <v>1</v>
      </c>
      <c r="I478" s="17">
        <f t="shared" si="34"/>
        <v>0</v>
      </c>
      <c r="J478" s="17">
        <f t="shared" si="35"/>
        <v>1</v>
      </c>
      <c r="K478" s="7"/>
      <c r="L478" s="7"/>
      <c r="M478" s="7"/>
      <c r="N478" s="17"/>
      <c r="O478" s="120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6" customHeight="1">
      <c r="A479" s="17" t="s">
        <v>47</v>
      </c>
      <c r="B479" s="7" t="s">
        <v>118</v>
      </c>
      <c r="C479" s="135">
        <v>46243</v>
      </c>
      <c r="D479" s="41" t="s">
        <v>215</v>
      </c>
      <c r="E479" s="35" t="s">
        <v>246</v>
      </c>
      <c r="F479" s="110">
        <f t="shared" si="32"/>
        <v>8.0666666666666664</v>
      </c>
      <c r="G479" s="111">
        <f t="shared" si="33"/>
        <v>0</v>
      </c>
      <c r="H479" s="113">
        <f>IF(AND(NOT(ISBLANK(C479)), D479&lt;&gt;"-", ISNUMBER(F479), F479&gt;0, COUNTIFS($B$3:B479, B479, $C$3:C479, C479, $F$3:F479, "&gt;0")=1), 1, 0)</f>
        <v>1</v>
      </c>
      <c r="I479" s="17">
        <f t="shared" si="34"/>
        <v>0</v>
      </c>
      <c r="J479" s="17">
        <f t="shared" si="35"/>
        <v>1</v>
      </c>
      <c r="K479" s="7"/>
      <c r="L479" s="7"/>
      <c r="M479" s="7"/>
      <c r="N479" s="17"/>
      <c r="O479" s="120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6" customHeight="1">
      <c r="A480" s="17" t="s">
        <v>47</v>
      </c>
      <c r="B480" s="7" t="s">
        <v>118</v>
      </c>
      <c r="C480" s="135">
        <v>46244</v>
      </c>
      <c r="D480" s="41" t="s">
        <v>210</v>
      </c>
      <c r="E480" s="35" t="s">
        <v>213</v>
      </c>
      <c r="F480" s="110">
        <f t="shared" si="32"/>
        <v>8.0833333333333339</v>
      </c>
      <c r="G480" s="111">
        <f t="shared" si="33"/>
        <v>0</v>
      </c>
      <c r="H480" s="113">
        <f>IF(AND(NOT(ISBLANK(C480)), D480&lt;&gt;"-", ISNUMBER(F480), F480&gt;0, COUNTIFS($B$3:B480, B480, $C$3:C480, C480, $F$3:F480, "&gt;0")=1), 1, 0)</f>
        <v>1</v>
      </c>
      <c r="I480" s="17">
        <f t="shared" si="34"/>
        <v>0</v>
      </c>
      <c r="J480" s="17">
        <f t="shared" si="35"/>
        <v>1</v>
      </c>
      <c r="K480" s="7"/>
      <c r="L480" s="7"/>
      <c r="M480" s="7"/>
      <c r="N480" s="17"/>
      <c r="O480" s="120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6" customHeight="1">
      <c r="A481" s="17" t="s">
        <v>47</v>
      </c>
      <c r="B481" s="7" t="s">
        <v>118</v>
      </c>
      <c r="C481" s="135">
        <v>46244</v>
      </c>
      <c r="D481" s="41" t="s">
        <v>240</v>
      </c>
      <c r="E481" s="35" t="s">
        <v>291</v>
      </c>
      <c r="F481" s="110">
        <f t="shared" si="32"/>
        <v>8.0500000000000007</v>
      </c>
      <c r="G481" s="111">
        <f t="shared" si="33"/>
        <v>0</v>
      </c>
      <c r="H481" s="113">
        <f>IF(AND(NOT(ISBLANK(C481)), D481&lt;&gt;"-", ISNUMBER(F481), F481&gt;0, COUNTIFS($B$3:B481, B481, $C$3:C481, C481, $F$3:F481, "&gt;0")=1), 1, 0)</f>
        <v>0</v>
      </c>
      <c r="I481" s="17">
        <f t="shared" si="34"/>
        <v>1</v>
      </c>
      <c r="J481" s="17">
        <f t="shared" si="35"/>
        <v>0</v>
      </c>
      <c r="K481" s="7"/>
      <c r="L481" s="7"/>
      <c r="M481" s="7"/>
      <c r="N481" s="17"/>
      <c r="O481" s="120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6" customHeight="1">
      <c r="A482" s="17" t="s">
        <v>47</v>
      </c>
      <c r="B482" s="7" t="s">
        <v>118</v>
      </c>
      <c r="C482" s="135">
        <v>46245</v>
      </c>
      <c r="D482" s="41" t="s">
        <v>210</v>
      </c>
      <c r="E482" s="35" t="s">
        <v>246</v>
      </c>
      <c r="F482" s="110">
        <f t="shared" si="32"/>
        <v>8.0666666666666664</v>
      </c>
      <c r="G482" s="111">
        <f t="shared" si="33"/>
        <v>0</v>
      </c>
      <c r="H482" s="113">
        <f>IF(AND(NOT(ISBLANK(C482)), D482&lt;&gt;"-", ISNUMBER(F482), F482&gt;0, COUNTIFS($B$3:B482, B482, $C$3:C482, C482, $F$3:F482, "&gt;0")=1), 1, 0)</f>
        <v>1</v>
      </c>
      <c r="I482" s="17">
        <f t="shared" si="34"/>
        <v>0</v>
      </c>
      <c r="J482" s="17">
        <f t="shared" si="35"/>
        <v>1</v>
      </c>
      <c r="K482" s="7"/>
      <c r="L482" s="7"/>
      <c r="M482" s="7"/>
      <c r="N482" s="17"/>
      <c r="O482" s="120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6" customHeight="1">
      <c r="A483" s="17" t="s">
        <v>47</v>
      </c>
      <c r="B483" s="7" t="s">
        <v>118</v>
      </c>
      <c r="C483" s="135">
        <v>46246</v>
      </c>
      <c r="D483" s="41" t="s">
        <v>210</v>
      </c>
      <c r="E483" s="35" t="s">
        <v>246</v>
      </c>
      <c r="F483" s="110">
        <f t="shared" si="32"/>
        <v>8.0666666666666664</v>
      </c>
      <c r="G483" s="111">
        <f t="shared" si="33"/>
        <v>0</v>
      </c>
      <c r="H483" s="113">
        <f>IF(AND(NOT(ISBLANK(C483)), D483&lt;&gt;"-", ISNUMBER(F483), F483&gt;0, COUNTIFS($B$3:B483, B483, $C$3:C483, C483, $F$3:F483, "&gt;0")=1), 1, 0)</f>
        <v>1</v>
      </c>
      <c r="I483" s="17">
        <f t="shared" si="34"/>
        <v>0</v>
      </c>
      <c r="J483" s="17">
        <f t="shared" si="35"/>
        <v>1</v>
      </c>
      <c r="K483" s="7"/>
      <c r="L483" s="7"/>
      <c r="M483" s="7"/>
      <c r="N483" s="17"/>
      <c r="O483" s="120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6" customHeight="1">
      <c r="A484" s="17" t="s">
        <v>47</v>
      </c>
      <c r="B484" s="7" t="s">
        <v>118</v>
      </c>
      <c r="C484" s="135">
        <v>46247</v>
      </c>
      <c r="D484" s="41" t="s">
        <v>210</v>
      </c>
      <c r="E484" s="35" t="s">
        <v>338</v>
      </c>
      <c r="F484" s="110">
        <f t="shared" si="32"/>
        <v>8.0333333333333332</v>
      </c>
      <c r="G484" s="111">
        <f t="shared" si="33"/>
        <v>0</v>
      </c>
      <c r="H484" s="113">
        <f>IF(AND(NOT(ISBLANK(C484)), D484&lt;&gt;"-", ISNUMBER(F484), F484&gt;0, COUNTIFS($B$3:B484, B484, $C$3:C484, C484, $F$3:F484, "&gt;0")=1), 1, 0)</f>
        <v>1</v>
      </c>
      <c r="I484" s="17">
        <f t="shared" si="34"/>
        <v>0</v>
      </c>
      <c r="J484" s="17">
        <f t="shared" si="35"/>
        <v>1</v>
      </c>
      <c r="K484" s="7"/>
      <c r="L484" s="7"/>
      <c r="M484" s="7"/>
      <c r="N484" s="17"/>
      <c r="O484" s="120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6" customHeight="1">
      <c r="A485" s="17" t="s">
        <v>47</v>
      </c>
      <c r="B485" s="7" t="s">
        <v>118</v>
      </c>
      <c r="C485" s="135">
        <v>46248</v>
      </c>
      <c r="D485" s="41" t="s">
        <v>210</v>
      </c>
      <c r="E485" s="35" t="s">
        <v>535</v>
      </c>
      <c r="F485" s="110">
        <f t="shared" si="32"/>
        <v>8.1333333333333329</v>
      </c>
      <c r="G485" s="111">
        <f t="shared" si="33"/>
        <v>0</v>
      </c>
      <c r="H485" s="113">
        <f>IF(AND(NOT(ISBLANK(C485)), D485&lt;&gt;"-", ISNUMBER(F485), F485&gt;0, COUNTIFS($B$3:B485, B485, $C$3:C485, C485, $F$3:F485, "&gt;0")=1), 1, 0)</f>
        <v>1</v>
      </c>
      <c r="I485" s="17">
        <f t="shared" si="34"/>
        <v>0</v>
      </c>
      <c r="J485" s="17">
        <f t="shared" si="35"/>
        <v>1</v>
      </c>
      <c r="K485" s="7"/>
      <c r="L485" s="7"/>
      <c r="M485" s="7"/>
      <c r="N485" s="17"/>
      <c r="O485" s="120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6" customHeight="1">
      <c r="A486" s="17" t="s">
        <v>47</v>
      </c>
      <c r="B486" s="7" t="s">
        <v>118</v>
      </c>
      <c r="C486" s="135">
        <v>46249</v>
      </c>
      <c r="D486" s="41" t="s">
        <v>210</v>
      </c>
      <c r="E486" s="35" t="s">
        <v>338</v>
      </c>
      <c r="F486" s="110">
        <f t="shared" si="32"/>
        <v>8.0333333333333332</v>
      </c>
      <c r="G486" s="111">
        <f t="shared" si="33"/>
        <v>0</v>
      </c>
      <c r="H486" s="113">
        <f>IF(AND(NOT(ISBLANK(C486)), D486&lt;&gt;"-", ISNUMBER(F486), F486&gt;0, COUNTIFS($B$3:B486, B486, $C$3:C486, C486, $F$3:F486, "&gt;0")=1), 1, 0)</f>
        <v>1</v>
      </c>
      <c r="I486" s="17">
        <f t="shared" si="34"/>
        <v>0</v>
      </c>
      <c r="J486" s="17">
        <f t="shared" si="35"/>
        <v>1</v>
      </c>
      <c r="K486" s="7"/>
      <c r="L486" s="7"/>
      <c r="M486" s="7"/>
      <c r="N486" s="17"/>
      <c r="O486" s="120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6" customHeight="1">
      <c r="A487" s="17" t="s">
        <v>47</v>
      </c>
      <c r="B487" s="7" t="s">
        <v>118</v>
      </c>
      <c r="C487" s="135">
        <v>46250</v>
      </c>
      <c r="D487" s="41" t="s">
        <v>210</v>
      </c>
      <c r="E487" s="35" t="s">
        <v>246</v>
      </c>
      <c r="F487" s="110">
        <f t="shared" si="32"/>
        <v>8.0666666666666664</v>
      </c>
      <c r="G487" s="111">
        <f t="shared" si="33"/>
        <v>0</v>
      </c>
      <c r="H487" s="113">
        <f>IF(AND(NOT(ISBLANK(C487)), D487&lt;&gt;"-", ISNUMBER(F487), F487&gt;0, COUNTIFS($B$3:B487, B487, $C$3:C487, C487, $F$3:F487, "&gt;0")=1), 1, 0)</f>
        <v>1</v>
      </c>
      <c r="I487" s="17">
        <f t="shared" si="34"/>
        <v>0</v>
      </c>
      <c r="J487" s="17">
        <f t="shared" si="35"/>
        <v>1</v>
      </c>
      <c r="K487" s="7"/>
      <c r="L487" s="7"/>
      <c r="M487" s="7"/>
      <c r="N487" s="17"/>
      <c r="O487" s="120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6" customHeight="1">
      <c r="A488" s="17" t="s">
        <v>47</v>
      </c>
      <c r="B488" s="7" t="s">
        <v>118</v>
      </c>
      <c r="C488" s="135">
        <v>46251</v>
      </c>
      <c r="D488" s="41" t="s">
        <v>215</v>
      </c>
      <c r="E488" s="35" t="s">
        <v>291</v>
      </c>
      <c r="F488" s="110">
        <f t="shared" si="32"/>
        <v>8.0500000000000007</v>
      </c>
      <c r="G488" s="111">
        <f t="shared" si="33"/>
        <v>0</v>
      </c>
      <c r="H488" s="113">
        <f>IF(AND(NOT(ISBLANK(C488)), D488&lt;&gt;"-", ISNUMBER(F488), F488&gt;0, COUNTIFS($B$3:B488, B488, $C$3:C488, C488, $F$3:F488, "&gt;0")=1), 1, 0)</f>
        <v>1</v>
      </c>
      <c r="I488" s="17">
        <f t="shared" si="34"/>
        <v>0</v>
      </c>
      <c r="J488" s="17">
        <f t="shared" si="35"/>
        <v>1</v>
      </c>
      <c r="K488" s="7"/>
      <c r="L488" s="7"/>
      <c r="M488" s="7"/>
      <c r="N488" s="17"/>
      <c r="O488" s="120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6" customHeight="1">
      <c r="A489" s="17" t="s">
        <v>47</v>
      </c>
      <c r="B489" s="7" t="s">
        <v>118</v>
      </c>
      <c r="C489" s="135">
        <v>46252</v>
      </c>
      <c r="D489" s="41" t="s">
        <v>215</v>
      </c>
      <c r="E489" s="35" t="s">
        <v>524</v>
      </c>
      <c r="F489" s="110">
        <f t="shared" si="32"/>
        <v>8.15</v>
      </c>
      <c r="G489" s="111">
        <f t="shared" si="33"/>
        <v>0</v>
      </c>
      <c r="H489" s="113">
        <f>IF(AND(NOT(ISBLANK(C489)), D489&lt;&gt;"-", ISNUMBER(F489), F489&gt;0, COUNTIFS($B$3:B489, B489, $C$3:C489, C489, $F$3:F489, "&gt;0")=1), 1, 0)</f>
        <v>1</v>
      </c>
      <c r="I489" s="17">
        <f t="shared" si="34"/>
        <v>0</v>
      </c>
      <c r="J489" s="17">
        <f t="shared" si="35"/>
        <v>1</v>
      </c>
      <c r="K489" s="7"/>
      <c r="L489" s="7"/>
      <c r="M489" s="7"/>
      <c r="N489" s="17"/>
      <c r="O489" s="120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6" customHeight="1">
      <c r="A490" s="17" t="s">
        <v>47</v>
      </c>
      <c r="B490" s="7" t="s">
        <v>118</v>
      </c>
      <c r="C490" s="135">
        <v>46253</v>
      </c>
      <c r="D490" s="41" t="s">
        <v>215</v>
      </c>
      <c r="E490" s="35" t="s">
        <v>524</v>
      </c>
      <c r="F490" s="110">
        <f t="shared" si="32"/>
        <v>8.15</v>
      </c>
      <c r="G490" s="111">
        <f t="shared" si="33"/>
        <v>0</v>
      </c>
      <c r="H490" s="113">
        <f>IF(AND(NOT(ISBLANK(C490)), D490&lt;&gt;"-", ISNUMBER(F490), F490&gt;0, COUNTIFS($B$3:B490, B490, $C$3:C490, C490, $F$3:F490, "&gt;0")=1), 1, 0)</f>
        <v>1</v>
      </c>
      <c r="I490" s="17">
        <f t="shared" si="34"/>
        <v>0</v>
      </c>
      <c r="J490" s="17">
        <f t="shared" si="35"/>
        <v>1</v>
      </c>
      <c r="K490" s="7"/>
      <c r="L490" s="7"/>
      <c r="M490" s="7"/>
      <c r="N490" s="17"/>
      <c r="O490" s="120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6" customHeight="1">
      <c r="A491" s="17" t="s">
        <v>47</v>
      </c>
      <c r="B491" s="7" t="s">
        <v>118</v>
      </c>
      <c r="C491" s="135">
        <v>46254</v>
      </c>
      <c r="D491" s="41" t="s">
        <v>215</v>
      </c>
      <c r="E491" s="35" t="s">
        <v>201</v>
      </c>
      <c r="F491" s="110">
        <f t="shared" si="32"/>
        <v>8.1</v>
      </c>
      <c r="G491" s="111">
        <f t="shared" si="33"/>
        <v>0</v>
      </c>
      <c r="H491" s="113">
        <f>IF(AND(NOT(ISBLANK(C491)), D491&lt;&gt;"-", ISNUMBER(F491), F491&gt;0, COUNTIFS($B$3:B491, B491, $C$3:C491, C491, $F$3:F491, "&gt;0")=1), 1, 0)</f>
        <v>1</v>
      </c>
      <c r="I491" s="17">
        <f t="shared" si="34"/>
        <v>0</v>
      </c>
      <c r="J491" s="17">
        <f t="shared" si="35"/>
        <v>1</v>
      </c>
      <c r="K491" s="7"/>
      <c r="L491" s="7"/>
      <c r="M491" s="7"/>
      <c r="N491" s="17"/>
      <c r="O491" s="120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6" customHeight="1">
      <c r="A492" s="17" t="s">
        <v>47</v>
      </c>
      <c r="B492" s="7" t="s">
        <v>118</v>
      </c>
      <c r="C492" s="135">
        <v>46258</v>
      </c>
      <c r="D492" s="41" t="s">
        <v>240</v>
      </c>
      <c r="E492" s="35" t="s">
        <v>246</v>
      </c>
      <c r="F492" s="110">
        <f t="shared" si="32"/>
        <v>8.0666666666666664</v>
      </c>
      <c r="G492" s="111">
        <f t="shared" si="33"/>
        <v>0</v>
      </c>
      <c r="H492" s="113">
        <f>IF(AND(NOT(ISBLANK(C492)), D492&lt;&gt;"-", ISNUMBER(F492), F492&gt;0, COUNTIFS($B$3:B492, B492, $C$3:C492, C492, $F$3:F492, "&gt;0")=1), 1, 0)</f>
        <v>1</v>
      </c>
      <c r="I492" s="17">
        <f t="shared" si="34"/>
        <v>1</v>
      </c>
      <c r="J492" s="17">
        <f t="shared" si="35"/>
        <v>0</v>
      </c>
      <c r="K492" s="7"/>
      <c r="L492" s="7"/>
      <c r="M492" s="7"/>
      <c r="N492" s="17"/>
      <c r="O492" s="120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6" customHeight="1">
      <c r="A493" s="17" t="s">
        <v>47</v>
      </c>
      <c r="B493" s="7" t="s">
        <v>118</v>
      </c>
      <c r="C493" s="135">
        <v>46259</v>
      </c>
      <c r="D493" s="41" t="s">
        <v>244</v>
      </c>
      <c r="E493" s="35" t="s">
        <v>281</v>
      </c>
      <c r="F493" s="110">
        <f t="shared" si="32"/>
        <v>6.0166666666666666</v>
      </c>
      <c r="G493" s="111">
        <f t="shared" si="33"/>
        <v>0</v>
      </c>
      <c r="H493" s="113">
        <f>IF(AND(NOT(ISBLANK(C493)), D493&lt;&gt;"-", ISNUMBER(F493), F493&gt;0, COUNTIFS($B$3:B493, B493, $C$3:C493, C493, $F$3:F493, "&gt;0")=1), 1, 0)</f>
        <v>1</v>
      </c>
      <c r="I493" s="17">
        <f t="shared" si="34"/>
        <v>0</v>
      </c>
      <c r="J493" s="17">
        <f t="shared" si="35"/>
        <v>1</v>
      </c>
      <c r="K493" s="7"/>
      <c r="L493" s="7"/>
      <c r="M493" s="7"/>
      <c r="N493" s="17"/>
      <c r="O493" s="120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6" customHeight="1">
      <c r="A494" s="17" t="s">
        <v>47</v>
      </c>
      <c r="B494" s="7" t="s">
        <v>118</v>
      </c>
      <c r="C494" s="135">
        <v>46260</v>
      </c>
      <c r="D494" s="41" t="s">
        <v>210</v>
      </c>
      <c r="E494" s="35" t="s">
        <v>504</v>
      </c>
      <c r="F494" s="110">
        <f t="shared" si="32"/>
        <v>7.85</v>
      </c>
      <c r="G494" s="111">
        <f t="shared" si="33"/>
        <v>0</v>
      </c>
      <c r="H494" s="113">
        <f>IF(AND(NOT(ISBLANK(C494)), D494&lt;&gt;"-", ISNUMBER(F494), F494&gt;0, COUNTIFS($B$3:B494, B494, $C$3:C494, C494, $F$3:F494, "&gt;0")=1), 1, 0)</f>
        <v>1</v>
      </c>
      <c r="I494" s="17">
        <f t="shared" si="34"/>
        <v>0</v>
      </c>
      <c r="J494" s="17">
        <f t="shared" si="35"/>
        <v>1</v>
      </c>
      <c r="K494" s="7"/>
      <c r="L494" s="7"/>
      <c r="M494" s="7"/>
      <c r="N494" s="17"/>
      <c r="O494" s="120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6" customHeight="1">
      <c r="A495" s="17" t="s">
        <v>47</v>
      </c>
      <c r="B495" s="7" t="s">
        <v>118</v>
      </c>
      <c r="C495" s="135">
        <v>46261</v>
      </c>
      <c r="D495" s="41" t="s">
        <v>240</v>
      </c>
      <c r="E495" s="35" t="s">
        <v>246</v>
      </c>
      <c r="F495" s="110">
        <f t="shared" si="32"/>
        <v>8.0666666666666664</v>
      </c>
      <c r="G495" s="111">
        <f t="shared" si="33"/>
        <v>0</v>
      </c>
      <c r="H495" s="113">
        <f>IF(AND(NOT(ISBLANK(C495)), D495&lt;&gt;"-", ISNUMBER(F495), F495&gt;0, COUNTIFS($B$3:B495, B495, $C$3:C495, C495, $F$3:F495, "&gt;0")=1), 1, 0)</f>
        <v>1</v>
      </c>
      <c r="I495" s="17">
        <f t="shared" si="34"/>
        <v>1</v>
      </c>
      <c r="J495" s="17">
        <f t="shared" si="35"/>
        <v>0</v>
      </c>
      <c r="K495" s="7"/>
      <c r="L495" s="7"/>
      <c r="M495" s="7"/>
      <c r="N495" s="17"/>
      <c r="O495" s="120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6" customHeight="1">
      <c r="A496" s="17" t="s">
        <v>47</v>
      </c>
      <c r="B496" s="7" t="s">
        <v>118</v>
      </c>
      <c r="C496" s="135">
        <v>46262</v>
      </c>
      <c r="D496" s="41" t="s">
        <v>210</v>
      </c>
      <c r="E496" s="35" t="s">
        <v>415</v>
      </c>
      <c r="F496" s="110">
        <f t="shared" si="32"/>
        <v>7.9333333333333336</v>
      </c>
      <c r="G496" s="111">
        <f t="shared" si="33"/>
        <v>0</v>
      </c>
      <c r="H496" s="113">
        <f>IF(AND(NOT(ISBLANK(C496)), D496&lt;&gt;"-", ISNUMBER(F496), F496&gt;0, COUNTIFS($B$3:B496, B496, $C$3:C496, C496, $F$3:F496, "&gt;0")=1), 1, 0)</f>
        <v>1</v>
      </c>
      <c r="I496" s="17">
        <f t="shared" si="34"/>
        <v>0</v>
      </c>
      <c r="J496" s="17">
        <f t="shared" si="35"/>
        <v>1</v>
      </c>
      <c r="K496" s="7"/>
      <c r="L496" s="7"/>
      <c r="M496" s="7"/>
      <c r="N496" s="17"/>
      <c r="O496" s="120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6" customHeight="1">
      <c r="A497" s="17" t="s">
        <v>47</v>
      </c>
      <c r="B497" s="7" t="s">
        <v>118</v>
      </c>
      <c r="C497" s="135">
        <v>46263</v>
      </c>
      <c r="D497" s="41" t="s">
        <v>210</v>
      </c>
      <c r="E497" s="35" t="s">
        <v>503</v>
      </c>
      <c r="F497" s="110">
        <f t="shared" si="32"/>
        <v>7.9833333333333334</v>
      </c>
      <c r="G497" s="111">
        <f t="shared" si="33"/>
        <v>0</v>
      </c>
      <c r="H497" s="113">
        <f>IF(AND(NOT(ISBLANK(C497)), D497&lt;&gt;"-", ISNUMBER(F497), F497&gt;0, COUNTIFS($B$3:B497, B497, $C$3:C497, C497, $F$3:F497, "&gt;0")=1), 1, 0)</f>
        <v>1</v>
      </c>
      <c r="I497" s="17">
        <f t="shared" si="34"/>
        <v>0</v>
      </c>
      <c r="J497" s="17">
        <f t="shared" si="35"/>
        <v>1</v>
      </c>
      <c r="K497" s="7"/>
      <c r="L497" s="7"/>
      <c r="M497" s="7"/>
      <c r="N497" s="17"/>
      <c r="O497" s="120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6" customHeight="1">
      <c r="A498" s="17" t="s">
        <v>47</v>
      </c>
      <c r="B498" s="7" t="s">
        <v>118</v>
      </c>
      <c r="C498" s="135">
        <v>46264</v>
      </c>
      <c r="D498" s="41" t="s">
        <v>210</v>
      </c>
      <c r="E498" s="35" t="s">
        <v>185</v>
      </c>
      <c r="F498" s="110">
        <f t="shared" si="32"/>
        <v>8</v>
      </c>
      <c r="G498" s="111">
        <f t="shared" si="33"/>
        <v>0</v>
      </c>
      <c r="H498" s="113">
        <f>IF(AND(NOT(ISBLANK(C498)), D498&lt;&gt;"-", ISNUMBER(F498), F498&gt;0, COUNTIFS($B$3:B498, B498, $C$3:C498, C498, $F$3:F498, "&gt;0")=1), 1, 0)</f>
        <v>1</v>
      </c>
      <c r="I498" s="17">
        <f t="shared" si="34"/>
        <v>0</v>
      </c>
      <c r="J498" s="17">
        <f t="shared" si="35"/>
        <v>1</v>
      </c>
      <c r="K498" s="7"/>
      <c r="L498" s="7"/>
      <c r="M498" s="7"/>
      <c r="N498" s="17"/>
      <c r="O498" s="120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6" customHeight="1">
      <c r="A499" s="17" t="s">
        <v>47</v>
      </c>
      <c r="B499" s="7" t="s">
        <v>118</v>
      </c>
      <c r="C499" s="135">
        <v>46265</v>
      </c>
      <c r="D499" s="41" t="s">
        <v>240</v>
      </c>
      <c r="E499" s="35" t="s">
        <v>338</v>
      </c>
      <c r="F499" s="110">
        <f t="shared" si="32"/>
        <v>8.0333333333333332</v>
      </c>
      <c r="G499" s="111">
        <f t="shared" si="33"/>
        <v>0</v>
      </c>
      <c r="H499" s="113">
        <f>IF(AND(NOT(ISBLANK(C499)), D499&lt;&gt;"-", ISNUMBER(F499), F499&gt;0, COUNTIFS($B$3:B499, B499, $C$3:C499, C499, $F$3:F499, "&gt;0")=1), 1, 0)</f>
        <v>1</v>
      </c>
      <c r="I499" s="17">
        <f t="shared" si="34"/>
        <v>1</v>
      </c>
      <c r="J499" s="17">
        <f t="shared" si="35"/>
        <v>0</v>
      </c>
      <c r="K499" s="7"/>
      <c r="L499" s="7"/>
      <c r="M499" s="7"/>
      <c r="N499" s="17"/>
      <c r="O499" s="120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6" customHeight="1">
      <c r="A500" s="17" t="s">
        <v>48</v>
      </c>
      <c r="B500" s="7" t="s">
        <v>126</v>
      </c>
      <c r="C500" s="135"/>
      <c r="D500" s="41" t="s">
        <v>184</v>
      </c>
      <c r="E500" s="35" t="s">
        <v>185</v>
      </c>
      <c r="F500" s="110">
        <f t="shared" si="32"/>
        <v>8</v>
      </c>
      <c r="G500" s="111">
        <f t="shared" si="33"/>
        <v>0</v>
      </c>
      <c r="H500" s="113">
        <f>IF(AND(NOT(ISBLANK(C500)), D500&lt;&gt;"-", ISNUMBER(F500), F500&gt;0, COUNTIFS($B$3:B500, B500, $C$3:C500, C500, $F$3:F500, "&gt;0")=1), 1, 0)</f>
        <v>0</v>
      </c>
      <c r="I500" s="17">
        <f t="shared" si="34"/>
        <v>0</v>
      </c>
      <c r="J500" s="17">
        <f t="shared" si="35"/>
        <v>0</v>
      </c>
      <c r="K500" s="7"/>
      <c r="L500" s="7"/>
      <c r="M500" s="7"/>
      <c r="N500" s="17"/>
      <c r="O500" s="120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6" customHeight="1">
      <c r="A501" s="17" t="s">
        <v>48</v>
      </c>
      <c r="B501" s="7" t="s">
        <v>126</v>
      </c>
      <c r="C501" s="135">
        <v>46253</v>
      </c>
      <c r="D501" s="41" t="s">
        <v>282</v>
      </c>
      <c r="E501" s="35" t="s">
        <v>283</v>
      </c>
      <c r="F501" s="110">
        <f t="shared" si="32"/>
        <v>8.25</v>
      </c>
      <c r="G501" s="111">
        <f t="shared" si="33"/>
        <v>0</v>
      </c>
      <c r="H501" s="113">
        <f>IF(AND(NOT(ISBLANK(C501)), D501&lt;&gt;"-", ISNUMBER(F501), F501&gt;0, COUNTIFS($B$3:B501, B501, $C$3:C501, C501, $F$3:F501, "&gt;0")=1), 1, 0)</f>
        <v>1</v>
      </c>
      <c r="I501" s="17">
        <f t="shared" si="34"/>
        <v>0</v>
      </c>
      <c r="J501" s="17">
        <f t="shared" si="35"/>
        <v>1</v>
      </c>
      <c r="K501" s="7"/>
      <c r="L501" s="7"/>
      <c r="M501" s="7"/>
      <c r="N501" s="17"/>
      <c r="O501" s="120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6" customHeight="1">
      <c r="A502" s="17" t="s">
        <v>48</v>
      </c>
      <c r="B502" s="7" t="s">
        <v>121</v>
      </c>
      <c r="C502" s="135"/>
      <c r="D502" s="41" t="s">
        <v>184</v>
      </c>
      <c r="E502" s="35" t="s">
        <v>185</v>
      </c>
      <c r="F502" s="110">
        <f t="shared" si="32"/>
        <v>8</v>
      </c>
      <c r="G502" s="111">
        <f t="shared" si="33"/>
        <v>0</v>
      </c>
      <c r="H502" s="113">
        <f>IF(AND(NOT(ISBLANK(C502)), D502&lt;&gt;"-", ISNUMBER(F502), F502&gt;0, COUNTIFS($B$3:B502, B502, $C$3:C502, C502, $F$3:F502, "&gt;0")=1), 1, 0)</f>
        <v>0</v>
      </c>
      <c r="I502" s="17">
        <f t="shared" si="34"/>
        <v>0</v>
      </c>
      <c r="J502" s="17">
        <f t="shared" si="35"/>
        <v>0</v>
      </c>
      <c r="K502" s="7"/>
      <c r="L502" s="7"/>
      <c r="M502" s="7"/>
      <c r="N502" s="17"/>
      <c r="O502" s="120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6" customHeight="1">
      <c r="A503" s="17" t="s">
        <v>48</v>
      </c>
      <c r="B503" s="7" t="s">
        <v>121</v>
      </c>
      <c r="C503" s="135">
        <v>46235</v>
      </c>
      <c r="D503" s="41" t="s">
        <v>284</v>
      </c>
      <c r="E503" s="35" t="s">
        <v>201</v>
      </c>
      <c r="F503" s="110">
        <f t="shared" si="32"/>
        <v>8.1</v>
      </c>
      <c r="G503" s="111">
        <f t="shared" si="33"/>
        <v>0</v>
      </c>
      <c r="H503" s="113">
        <f>IF(AND(NOT(ISBLANK(C503)), D503&lt;&gt;"-", ISNUMBER(F503), F503&gt;0, COUNTIFS($B$3:B503, B503, $C$3:C503, C503, $F$3:F503, "&gt;0")=1), 1, 0)</f>
        <v>1</v>
      </c>
      <c r="I503" s="17">
        <f t="shared" si="34"/>
        <v>1</v>
      </c>
      <c r="J503" s="17">
        <f t="shared" si="35"/>
        <v>0</v>
      </c>
      <c r="K503" s="7"/>
      <c r="L503" s="7"/>
      <c r="M503" s="7"/>
      <c r="N503" s="17"/>
      <c r="O503" s="120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6" customHeight="1">
      <c r="A504" s="17" t="s">
        <v>48</v>
      </c>
      <c r="B504" s="7" t="s">
        <v>121</v>
      </c>
      <c r="C504" s="135">
        <v>46236</v>
      </c>
      <c r="D504" s="41" t="s">
        <v>284</v>
      </c>
      <c r="E504" s="35" t="s">
        <v>498</v>
      </c>
      <c r="F504" s="110">
        <f t="shared" si="32"/>
        <v>8.1166666666666671</v>
      </c>
      <c r="G504" s="111">
        <f t="shared" si="33"/>
        <v>0</v>
      </c>
      <c r="H504" s="113">
        <f>IF(AND(NOT(ISBLANK(C504)), D504&lt;&gt;"-", ISNUMBER(F504), F504&gt;0, COUNTIFS($B$3:B504, B504, $C$3:C504, C504, $F$3:F504, "&gt;0")=1), 1, 0)</f>
        <v>1</v>
      </c>
      <c r="I504" s="17">
        <f t="shared" si="34"/>
        <v>1</v>
      </c>
      <c r="J504" s="17">
        <f t="shared" si="35"/>
        <v>0</v>
      </c>
      <c r="K504" s="7"/>
      <c r="L504" s="7"/>
      <c r="M504" s="7"/>
      <c r="N504" s="17"/>
      <c r="O504" s="120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6" customHeight="1">
      <c r="A505" s="17" t="s">
        <v>48</v>
      </c>
      <c r="B505" s="7" t="s">
        <v>121</v>
      </c>
      <c r="C505" s="135">
        <v>46237</v>
      </c>
      <c r="D505" s="41" t="s">
        <v>284</v>
      </c>
      <c r="E505" s="35" t="s">
        <v>201</v>
      </c>
      <c r="F505" s="110">
        <f t="shared" si="32"/>
        <v>8.1</v>
      </c>
      <c r="G505" s="111">
        <f t="shared" si="33"/>
        <v>0</v>
      </c>
      <c r="H505" s="113">
        <f>IF(AND(NOT(ISBLANK(C505)), D505&lt;&gt;"-", ISNUMBER(F505), F505&gt;0, COUNTIFS($B$3:B505, B505, $C$3:C505, C505, $F$3:F505, "&gt;0")=1), 1, 0)</f>
        <v>1</v>
      </c>
      <c r="I505" s="17">
        <f t="shared" si="34"/>
        <v>1</v>
      </c>
      <c r="J505" s="17">
        <f t="shared" si="35"/>
        <v>0</v>
      </c>
      <c r="K505" s="7"/>
      <c r="L505" s="7"/>
      <c r="M505" s="7"/>
      <c r="N505" s="17"/>
      <c r="O505" s="120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6" customHeight="1">
      <c r="A506" s="17" t="s">
        <v>48</v>
      </c>
      <c r="B506" s="7" t="s">
        <v>121</v>
      </c>
      <c r="C506" s="135">
        <v>46238</v>
      </c>
      <c r="D506" s="41" t="s">
        <v>284</v>
      </c>
      <c r="E506" s="35" t="s">
        <v>535</v>
      </c>
      <c r="F506" s="110">
        <f t="shared" si="32"/>
        <v>8.1333333333333329</v>
      </c>
      <c r="G506" s="111">
        <f t="shared" si="33"/>
        <v>0</v>
      </c>
      <c r="H506" s="113">
        <f>IF(AND(NOT(ISBLANK(C506)), D506&lt;&gt;"-", ISNUMBER(F506), F506&gt;0, COUNTIFS($B$3:B506, B506, $C$3:C506, C506, $F$3:F506, "&gt;0")=1), 1, 0)</f>
        <v>1</v>
      </c>
      <c r="I506" s="17">
        <f t="shared" si="34"/>
        <v>1</v>
      </c>
      <c r="J506" s="17">
        <f t="shared" si="35"/>
        <v>0</v>
      </c>
      <c r="K506" s="7"/>
      <c r="L506" s="7"/>
      <c r="M506" s="7"/>
      <c r="N506" s="17"/>
      <c r="O506" s="120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6" customHeight="1">
      <c r="A507" s="17" t="s">
        <v>48</v>
      </c>
      <c r="B507" s="7" t="s">
        <v>121</v>
      </c>
      <c r="C507" s="135">
        <v>46239</v>
      </c>
      <c r="D507" s="41" t="s">
        <v>284</v>
      </c>
      <c r="E507" s="35" t="s">
        <v>498</v>
      </c>
      <c r="F507" s="110">
        <f t="shared" si="32"/>
        <v>8.1166666666666671</v>
      </c>
      <c r="G507" s="111">
        <f t="shared" si="33"/>
        <v>0</v>
      </c>
      <c r="H507" s="113">
        <f>IF(AND(NOT(ISBLANK(C507)), D507&lt;&gt;"-", ISNUMBER(F507), F507&gt;0, COUNTIFS($B$3:B507, B507, $C$3:C507, C507, $F$3:F507, "&gt;0")=1), 1, 0)</f>
        <v>1</v>
      </c>
      <c r="I507" s="17">
        <f t="shared" si="34"/>
        <v>1</v>
      </c>
      <c r="J507" s="17">
        <f t="shared" si="35"/>
        <v>0</v>
      </c>
      <c r="K507" s="7"/>
      <c r="L507" s="7"/>
      <c r="M507" s="7"/>
      <c r="N507" s="17"/>
      <c r="O507" s="120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6" customHeight="1">
      <c r="A508" s="17" t="s">
        <v>48</v>
      </c>
      <c r="B508" s="7" t="s">
        <v>121</v>
      </c>
      <c r="C508" s="135">
        <v>46240</v>
      </c>
      <c r="D508" s="41" t="s">
        <v>259</v>
      </c>
      <c r="E508" s="35" t="s">
        <v>286</v>
      </c>
      <c r="F508" s="110">
        <f t="shared" si="32"/>
        <v>2</v>
      </c>
      <c r="G508" s="111">
        <f t="shared" si="33"/>
        <v>1</v>
      </c>
      <c r="H508" s="113">
        <f>IF(AND(NOT(ISBLANK(C508)), D508&lt;&gt;"-", ISNUMBER(F508), F508&gt;0, COUNTIFS($B$3:B508, B508, $C$3:C508, C508, $F$3:F508, "&gt;0")=1), 1, 0)</f>
        <v>1</v>
      </c>
      <c r="I508" s="17">
        <f t="shared" si="34"/>
        <v>0</v>
      </c>
      <c r="J508" s="17">
        <f t="shared" si="35"/>
        <v>0</v>
      </c>
      <c r="K508" s="7"/>
      <c r="L508" s="7"/>
      <c r="M508" s="7"/>
      <c r="N508" s="17"/>
      <c r="O508" s="120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6" customHeight="1">
      <c r="A509" s="17" t="s">
        <v>48</v>
      </c>
      <c r="B509" s="7" t="s">
        <v>121</v>
      </c>
      <c r="C509" s="135">
        <v>46240</v>
      </c>
      <c r="D509" s="41" t="s">
        <v>284</v>
      </c>
      <c r="E509" s="35" t="s">
        <v>291</v>
      </c>
      <c r="F509" s="110">
        <f t="shared" si="32"/>
        <v>8.0500000000000007</v>
      </c>
      <c r="G509" s="111">
        <f t="shared" si="33"/>
        <v>0</v>
      </c>
      <c r="H509" s="113">
        <f>IF(AND(NOT(ISBLANK(C509)), D509&lt;&gt;"-", ISNUMBER(F509), F509&gt;0, COUNTIFS($B$3:B509, B509, $C$3:C509, C509, $F$3:F509, "&gt;0")=1), 1, 0)</f>
        <v>0</v>
      </c>
      <c r="I509" s="17">
        <f t="shared" si="34"/>
        <v>1</v>
      </c>
      <c r="J509" s="17">
        <f t="shared" si="35"/>
        <v>0</v>
      </c>
      <c r="K509" s="7"/>
      <c r="L509" s="7"/>
      <c r="M509" s="7"/>
      <c r="N509" s="17"/>
      <c r="O509" s="120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6" customHeight="1">
      <c r="A510" s="17" t="s">
        <v>48</v>
      </c>
      <c r="B510" s="7" t="s">
        <v>121</v>
      </c>
      <c r="C510" s="135">
        <v>46241</v>
      </c>
      <c r="D510" s="41" t="s">
        <v>284</v>
      </c>
      <c r="E510" s="35" t="s">
        <v>498</v>
      </c>
      <c r="F510" s="110">
        <f t="shared" si="32"/>
        <v>8.1166666666666671</v>
      </c>
      <c r="G510" s="111">
        <f t="shared" si="33"/>
        <v>0</v>
      </c>
      <c r="H510" s="113">
        <f>IF(AND(NOT(ISBLANK(C510)), D510&lt;&gt;"-", ISNUMBER(F510), F510&gt;0, COUNTIFS($B$3:B510, B510, $C$3:C510, C510, $F$3:F510, "&gt;0")=1), 1, 0)</f>
        <v>1</v>
      </c>
      <c r="I510" s="17">
        <f t="shared" si="34"/>
        <v>1</v>
      </c>
      <c r="J510" s="17">
        <f t="shared" si="35"/>
        <v>0</v>
      </c>
      <c r="K510" s="7"/>
      <c r="L510" s="7"/>
      <c r="M510" s="7"/>
      <c r="N510" s="17"/>
      <c r="O510" s="120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6" customHeight="1">
      <c r="A511" s="17" t="s">
        <v>48</v>
      </c>
      <c r="B511" s="7" t="s">
        <v>121</v>
      </c>
      <c r="C511" s="135">
        <v>46242</v>
      </c>
      <c r="D511" s="41" t="s">
        <v>284</v>
      </c>
      <c r="E511" s="35" t="s">
        <v>291</v>
      </c>
      <c r="F511" s="110">
        <f t="shared" si="32"/>
        <v>8.0500000000000007</v>
      </c>
      <c r="G511" s="111">
        <f t="shared" si="33"/>
        <v>0</v>
      </c>
      <c r="H511" s="113">
        <f>IF(AND(NOT(ISBLANK(C511)), D511&lt;&gt;"-", ISNUMBER(F511), F511&gt;0, COUNTIFS($B$3:B511, B511, $C$3:C511, C511, $F$3:F511, "&gt;0")=1), 1, 0)</f>
        <v>1</v>
      </c>
      <c r="I511" s="17">
        <f t="shared" si="34"/>
        <v>1</v>
      </c>
      <c r="J511" s="17">
        <f t="shared" si="35"/>
        <v>0</v>
      </c>
      <c r="K511" s="7"/>
      <c r="L511" s="7"/>
      <c r="M511" s="7"/>
      <c r="N511" s="17"/>
      <c r="O511" s="120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6" customHeight="1">
      <c r="A512" s="17" t="s">
        <v>48</v>
      </c>
      <c r="B512" s="7" t="s">
        <v>121</v>
      </c>
      <c r="C512" s="135">
        <v>46243</v>
      </c>
      <c r="D512" s="41" t="s">
        <v>228</v>
      </c>
      <c r="E512" s="35" t="s">
        <v>293</v>
      </c>
      <c r="F512" s="110">
        <f t="shared" si="32"/>
        <v>0.91666666666666663</v>
      </c>
      <c r="G512" s="111">
        <f t="shared" si="33"/>
        <v>1</v>
      </c>
      <c r="H512" s="113">
        <f>IF(AND(NOT(ISBLANK(C512)), D512&lt;&gt;"-", ISNUMBER(F512), F512&gt;0, COUNTIFS($B$3:B512, B512, $C$3:C512, C512, $F$3:F512, "&gt;0")=1), 1, 0)</f>
        <v>1</v>
      </c>
      <c r="I512" s="17">
        <f t="shared" si="34"/>
        <v>0</v>
      </c>
      <c r="J512" s="17">
        <f t="shared" si="35"/>
        <v>0</v>
      </c>
      <c r="K512" s="7"/>
      <c r="L512" s="7"/>
      <c r="M512" s="7"/>
      <c r="N512" s="17"/>
      <c r="O512" s="120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6" customHeight="1">
      <c r="A513" s="17" t="s">
        <v>48</v>
      </c>
      <c r="B513" s="7" t="s">
        <v>121</v>
      </c>
      <c r="C513" s="135">
        <v>46243</v>
      </c>
      <c r="D513" s="41" t="s">
        <v>288</v>
      </c>
      <c r="E513" s="35" t="s">
        <v>602</v>
      </c>
      <c r="F513" s="110">
        <f t="shared" si="32"/>
        <v>1</v>
      </c>
      <c r="G513" s="111">
        <f t="shared" si="33"/>
        <v>1</v>
      </c>
      <c r="H513" s="113">
        <f>IF(AND(NOT(ISBLANK(C513)), D513&lt;&gt;"-", ISNUMBER(F513), F513&gt;0, COUNTIFS($B$3:B513, B513, $C$3:C513, C513, $F$3:F513, "&gt;0")=1), 1, 0)</f>
        <v>0</v>
      </c>
      <c r="I513" s="17">
        <f t="shared" si="34"/>
        <v>0</v>
      </c>
      <c r="J513" s="17">
        <f t="shared" si="35"/>
        <v>0</v>
      </c>
      <c r="K513" s="7"/>
      <c r="L513" s="7"/>
      <c r="M513" s="7"/>
      <c r="N513" s="17"/>
      <c r="O513" s="120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6" customHeight="1">
      <c r="A514" s="17" t="s">
        <v>48</v>
      </c>
      <c r="B514" s="7" t="s">
        <v>121</v>
      </c>
      <c r="C514" s="135">
        <v>46243</v>
      </c>
      <c r="D514" s="41" t="s">
        <v>284</v>
      </c>
      <c r="E514" s="35" t="s">
        <v>338</v>
      </c>
      <c r="F514" s="110">
        <f t="shared" ref="F514:F577" si="36">IF(ISNUMBER(SEARCH("h",E514)), LEFT(E514,SEARCH("h",E514)-1) + MID(E514,SEARCH("h",E514)+1,SEARCH("p",E514)-SEARCH("h",E514)-1)/60, E514)</f>
        <v>8.0333333333333332</v>
      </c>
      <c r="G514" s="111">
        <f t="shared" ref="G514:G577" si="37">IF(AND(ISNUMBER(F514), F514&lt;4), 1, 0)</f>
        <v>0</v>
      </c>
      <c r="H514" s="113">
        <f>IF(AND(NOT(ISBLANK(C514)), D514&lt;&gt;"-", ISNUMBER(F514), F514&gt;0, COUNTIFS($B$3:B514, B514, $C$3:C514, C514, $F$3:F514, "&gt;0")=1), 1, 0)</f>
        <v>0</v>
      </c>
      <c r="I514" s="17">
        <f t="shared" si="34"/>
        <v>1</v>
      </c>
      <c r="J514" s="17">
        <f t="shared" si="35"/>
        <v>0</v>
      </c>
      <c r="K514" s="7"/>
      <c r="L514" s="7"/>
      <c r="M514" s="7"/>
      <c r="N514" s="17"/>
      <c r="O514" s="120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6" customHeight="1">
      <c r="A515" s="17" t="s">
        <v>48</v>
      </c>
      <c r="B515" s="7" t="s">
        <v>121</v>
      </c>
      <c r="C515" s="135">
        <v>46245</v>
      </c>
      <c r="D515" s="41" t="s">
        <v>284</v>
      </c>
      <c r="E515" s="35" t="s">
        <v>524</v>
      </c>
      <c r="F515" s="110">
        <f t="shared" si="36"/>
        <v>8.15</v>
      </c>
      <c r="G515" s="111">
        <f t="shared" si="37"/>
        <v>0</v>
      </c>
      <c r="H515" s="113">
        <f>IF(AND(NOT(ISBLANK(C515)), D515&lt;&gt;"-", ISNUMBER(F515), F515&gt;0, COUNTIFS($B$3:B515, B515, $C$3:C515, C515, $F$3:F515, "&gt;0")=1), 1, 0)</f>
        <v>1</v>
      </c>
      <c r="I515" s="17">
        <f t="shared" ref="I515:I578" si="38">IF(AND(NOT(ISBLANK(C515)), D515&lt;&gt;"-", ISNUMBER(F515), F515&gt;=4, ISNUMBER(SEARCH("qua đêm", D515))), 1, 0)</f>
        <v>1</v>
      </c>
      <c r="J515" s="17">
        <f t="shared" ref="J515:J578" si="39">IF(AND(NOT(ISBLANK(C515)), D515&lt;&gt;"-", ISNUMBER(F515), F515&gt;=4, NOT(ISNUMBER(SEARCH("qua đêm", D515)))), 1, 0)</f>
        <v>0</v>
      </c>
      <c r="K515" s="7"/>
      <c r="L515" s="7"/>
      <c r="M515" s="7"/>
      <c r="N515" s="17"/>
      <c r="O515" s="120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6" customHeight="1">
      <c r="A516" s="17" t="s">
        <v>48</v>
      </c>
      <c r="B516" s="7" t="s">
        <v>121</v>
      </c>
      <c r="C516" s="135">
        <v>46246</v>
      </c>
      <c r="D516" s="41" t="s">
        <v>284</v>
      </c>
      <c r="E516" s="35" t="s">
        <v>201</v>
      </c>
      <c r="F516" s="110">
        <f t="shared" si="36"/>
        <v>8.1</v>
      </c>
      <c r="G516" s="111">
        <f t="shared" si="37"/>
        <v>0</v>
      </c>
      <c r="H516" s="113">
        <f>IF(AND(NOT(ISBLANK(C516)), D516&lt;&gt;"-", ISNUMBER(F516), F516&gt;0, COUNTIFS($B$3:B516, B516, $C$3:C516, C516, $F$3:F516, "&gt;0")=1), 1, 0)</f>
        <v>1</v>
      </c>
      <c r="I516" s="17">
        <f t="shared" si="38"/>
        <v>1</v>
      </c>
      <c r="J516" s="17">
        <f t="shared" si="39"/>
        <v>0</v>
      </c>
      <c r="K516" s="7"/>
      <c r="L516" s="7"/>
      <c r="M516" s="7"/>
      <c r="N516" s="17"/>
      <c r="O516" s="120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6" customHeight="1">
      <c r="A517" s="17" t="s">
        <v>48</v>
      </c>
      <c r="B517" s="7" t="s">
        <v>121</v>
      </c>
      <c r="C517" s="135">
        <v>46247</v>
      </c>
      <c r="D517" s="41" t="s">
        <v>284</v>
      </c>
      <c r="E517" s="35" t="s">
        <v>535</v>
      </c>
      <c r="F517" s="110">
        <f t="shared" si="36"/>
        <v>8.1333333333333329</v>
      </c>
      <c r="G517" s="111">
        <f t="shared" si="37"/>
        <v>0</v>
      </c>
      <c r="H517" s="113">
        <f>IF(AND(NOT(ISBLANK(C517)), D517&lt;&gt;"-", ISNUMBER(F517), F517&gt;0, COUNTIFS($B$3:B517, B517, $C$3:C517, C517, $F$3:F517, "&gt;0")=1), 1, 0)</f>
        <v>1</v>
      </c>
      <c r="I517" s="17">
        <f t="shared" si="38"/>
        <v>1</v>
      </c>
      <c r="J517" s="17">
        <f t="shared" si="39"/>
        <v>0</v>
      </c>
      <c r="K517" s="7"/>
      <c r="L517" s="7"/>
      <c r="M517" s="7"/>
      <c r="N517" s="17"/>
      <c r="O517" s="120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6" customHeight="1">
      <c r="A518" s="17" t="s">
        <v>48</v>
      </c>
      <c r="B518" s="7" t="s">
        <v>121</v>
      </c>
      <c r="C518" s="135">
        <v>46248</v>
      </c>
      <c r="D518" s="41" t="s">
        <v>288</v>
      </c>
      <c r="E518" s="35" t="s">
        <v>603</v>
      </c>
      <c r="F518" s="110">
        <f t="shared" si="36"/>
        <v>1.0166666666666666</v>
      </c>
      <c r="G518" s="111">
        <f t="shared" si="37"/>
        <v>1</v>
      </c>
      <c r="H518" s="113">
        <f>IF(AND(NOT(ISBLANK(C518)), D518&lt;&gt;"-", ISNUMBER(F518), F518&gt;0, COUNTIFS($B$3:B518, B518, $C$3:C518, C518, $F$3:F518, "&gt;0")=1), 1, 0)</f>
        <v>1</v>
      </c>
      <c r="I518" s="17">
        <f t="shared" si="38"/>
        <v>0</v>
      </c>
      <c r="J518" s="17">
        <f t="shared" si="39"/>
        <v>0</v>
      </c>
      <c r="K518" s="7"/>
      <c r="L518" s="7"/>
      <c r="M518" s="7"/>
      <c r="N518" s="17"/>
      <c r="O518" s="120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6" customHeight="1">
      <c r="A519" s="17" t="s">
        <v>48</v>
      </c>
      <c r="B519" s="7" t="s">
        <v>121</v>
      </c>
      <c r="C519" s="135">
        <v>46248</v>
      </c>
      <c r="D519" s="41" t="s">
        <v>284</v>
      </c>
      <c r="E519" s="35" t="s">
        <v>291</v>
      </c>
      <c r="F519" s="110">
        <f t="shared" si="36"/>
        <v>8.0500000000000007</v>
      </c>
      <c r="G519" s="111">
        <f t="shared" si="37"/>
        <v>0</v>
      </c>
      <c r="H519" s="113">
        <f>IF(AND(NOT(ISBLANK(C519)), D519&lt;&gt;"-", ISNUMBER(F519), F519&gt;0, COUNTIFS($B$3:B519, B519, $C$3:C519, C519, $F$3:F519, "&gt;0")=1), 1, 0)</f>
        <v>0</v>
      </c>
      <c r="I519" s="17">
        <f t="shared" si="38"/>
        <v>1</v>
      </c>
      <c r="J519" s="17">
        <f t="shared" si="39"/>
        <v>0</v>
      </c>
      <c r="K519" s="7"/>
      <c r="L519" s="7"/>
      <c r="M519" s="7"/>
      <c r="N519" s="17"/>
      <c r="O519" s="120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6" customHeight="1">
      <c r="A520" s="17" t="s">
        <v>48</v>
      </c>
      <c r="B520" s="7" t="s">
        <v>121</v>
      </c>
      <c r="C520" s="135">
        <v>46249</v>
      </c>
      <c r="D520" s="41" t="s">
        <v>284</v>
      </c>
      <c r="E520" s="35" t="s">
        <v>535</v>
      </c>
      <c r="F520" s="110">
        <f t="shared" si="36"/>
        <v>8.1333333333333329</v>
      </c>
      <c r="G520" s="111">
        <f t="shared" si="37"/>
        <v>0</v>
      </c>
      <c r="H520" s="113">
        <f>IF(AND(NOT(ISBLANK(C520)), D520&lt;&gt;"-", ISNUMBER(F520), F520&gt;0, COUNTIFS($B$3:B520, B520, $C$3:C520, C520, $F$3:F520, "&gt;0")=1), 1, 0)</f>
        <v>1</v>
      </c>
      <c r="I520" s="17">
        <f t="shared" si="38"/>
        <v>1</v>
      </c>
      <c r="J520" s="17">
        <f t="shared" si="39"/>
        <v>0</v>
      </c>
      <c r="K520" s="7"/>
      <c r="L520" s="7"/>
      <c r="M520" s="7"/>
      <c r="N520" s="17"/>
      <c r="O520" s="120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6" customHeight="1">
      <c r="A521" s="17" t="s">
        <v>48</v>
      </c>
      <c r="B521" s="7" t="s">
        <v>121</v>
      </c>
      <c r="C521" s="135">
        <v>46250</v>
      </c>
      <c r="D521" s="41" t="s">
        <v>284</v>
      </c>
      <c r="E521" s="35" t="s">
        <v>498</v>
      </c>
      <c r="F521" s="110">
        <f t="shared" si="36"/>
        <v>8.1166666666666671</v>
      </c>
      <c r="G521" s="111">
        <f t="shared" si="37"/>
        <v>0</v>
      </c>
      <c r="H521" s="113">
        <f>IF(AND(NOT(ISBLANK(C521)), D521&lt;&gt;"-", ISNUMBER(F521), F521&gt;0, COUNTIFS($B$3:B521, B521, $C$3:C521, C521, $F$3:F521, "&gt;0")=1), 1, 0)</f>
        <v>1</v>
      </c>
      <c r="I521" s="17">
        <f t="shared" si="38"/>
        <v>1</v>
      </c>
      <c r="J521" s="17">
        <f t="shared" si="39"/>
        <v>0</v>
      </c>
      <c r="K521" s="7"/>
      <c r="L521" s="7"/>
      <c r="M521" s="7"/>
      <c r="N521" s="17"/>
      <c r="O521" s="120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6" customHeight="1">
      <c r="A522" s="17" t="s">
        <v>48</v>
      </c>
      <c r="B522" s="7" t="s">
        <v>121</v>
      </c>
      <c r="C522" s="135">
        <v>46251</v>
      </c>
      <c r="D522" s="41" t="s">
        <v>284</v>
      </c>
      <c r="E522" s="35" t="s">
        <v>213</v>
      </c>
      <c r="F522" s="110">
        <f t="shared" si="36"/>
        <v>8.0833333333333339</v>
      </c>
      <c r="G522" s="111">
        <f t="shared" si="37"/>
        <v>0</v>
      </c>
      <c r="H522" s="113">
        <f>IF(AND(NOT(ISBLANK(C522)), D522&lt;&gt;"-", ISNUMBER(F522), F522&gt;0, COUNTIFS($B$3:B522, B522, $C$3:C522, C522, $F$3:F522, "&gt;0")=1), 1, 0)</f>
        <v>1</v>
      </c>
      <c r="I522" s="17">
        <f t="shared" si="38"/>
        <v>1</v>
      </c>
      <c r="J522" s="17">
        <f t="shared" si="39"/>
        <v>0</v>
      </c>
      <c r="K522" s="7"/>
      <c r="L522" s="7"/>
      <c r="M522" s="7"/>
      <c r="N522" s="17"/>
      <c r="O522" s="120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6" customHeight="1">
      <c r="A523" s="17" t="s">
        <v>48</v>
      </c>
      <c r="B523" s="7" t="s">
        <v>121</v>
      </c>
      <c r="C523" s="135">
        <v>46252</v>
      </c>
      <c r="D523" s="41" t="s">
        <v>284</v>
      </c>
      <c r="E523" s="35" t="s">
        <v>246</v>
      </c>
      <c r="F523" s="110">
        <f t="shared" si="36"/>
        <v>8.0666666666666664</v>
      </c>
      <c r="G523" s="111">
        <f t="shared" si="37"/>
        <v>0</v>
      </c>
      <c r="H523" s="113">
        <f>IF(AND(NOT(ISBLANK(C523)), D523&lt;&gt;"-", ISNUMBER(F523), F523&gt;0, COUNTIFS($B$3:B523, B523, $C$3:C523, C523, $F$3:F523, "&gt;0")=1), 1, 0)</f>
        <v>1</v>
      </c>
      <c r="I523" s="17">
        <f t="shared" si="38"/>
        <v>1</v>
      </c>
      <c r="J523" s="17">
        <f t="shared" si="39"/>
        <v>0</v>
      </c>
      <c r="K523" s="7"/>
      <c r="L523" s="7"/>
      <c r="M523" s="7"/>
      <c r="N523" s="17"/>
      <c r="O523" s="120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6" customHeight="1">
      <c r="A524" s="17" t="s">
        <v>48</v>
      </c>
      <c r="B524" s="7" t="s">
        <v>121</v>
      </c>
      <c r="C524" s="135">
        <v>46253</v>
      </c>
      <c r="D524" s="41" t="s">
        <v>284</v>
      </c>
      <c r="E524" s="35" t="s">
        <v>535</v>
      </c>
      <c r="F524" s="110">
        <f t="shared" si="36"/>
        <v>8.1333333333333329</v>
      </c>
      <c r="G524" s="111">
        <f t="shared" si="37"/>
        <v>0</v>
      </c>
      <c r="H524" s="113">
        <f>IF(AND(NOT(ISBLANK(C524)), D524&lt;&gt;"-", ISNUMBER(F524), F524&gt;0, COUNTIFS($B$3:B524, B524, $C$3:C524, C524, $F$3:F524, "&gt;0")=1), 1, 0)</f>
        <v>1</v>
      </c>
      <c r="I524" s="17">
        <f t="shared" si="38"/>
        <v>1</v>
      </c>
      <c r="J524" s="17">
        <f t="shared" si="39"/>
        <v>0</v>
      </c>
      <c r="K524" s="7"/>
      <c r="L524" s="7"/>
      <c r="M524" s="7"/>
      <c r="N524" s="17"/>
      <c r="O524" s="120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6" customHeight="1">
      <c r="A525" s="17" t="s">
        <v>48</v>
      </c>
      <c r="B525" s="7" t="s">
        <v>121</v>
      </c>
      <c r="C525" s="135">
        <v>46254</v>
      </c>
      <c r="D525" s="41" t="s">
        <v>284</v>
      </c>
      <c r="E525" s="35" t="s">
        <v>213</v>
      </c>
      <c r="F525" s="110">
        <f t="shared" si="36"/>
        <v>8.0833333333333339</v>
      </c>
      <c r="G525" s="111">
        <f t="shared" si="37"/>
        <v>0</v>
      </c>
      <c r="H525" s="113">
        <f>IF(AND(NOT(ISBLANK(C525)), D525&lt;&gt;"-", ISNUMBER(F525), F525&gt;0, COUNTIFS($B$3:B525, B525, $C$3:C525, C525, $F$3:F525, "&gt;0")=1), 1, 0)</f>
        <v>1</v>
      </c>
      <c r="I525" s="17">
        <f t="shared" si="38"/>
        <v>1</v>
      </c>
      <c r="J525" s="17">
        <f t="shared" si="39"/>
        <v>0</v>
      </c>
      <c r="K525" s="7"/>
      <c r="L525" s="7"/>
      <c r="M525" s="7"/>
      <c r="N525" s="17"/>
      <c r="O525" s="120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6" customHeight="1">
      <c r="A526" s="17" t="s">
        <v>48</v>
      </c>
      <c r="B526" s="7" t="s">
        <v>121</v>
      </c>
      <c r="C526" s="135">
        <v>46255</v>
      </c>
      <c r="D526" s="41" t="s">
        <v>288</v>
      </c>
      <c r="E526" s="35" t="s">
        <v>545</v>
      </c>
      <c r="F526" s="110">
        <f t="shared" si="36"/>
        <v>0.96666666666666667</v>
      </c>
      <c r="G526" s="111">
        <f t="shared" si="37"/>
        <v>1</v>
      </c>
      <c r="H526" s="113">
        <f>IF(AND(NOT(ISBLANK(C526)), D526&lt;&gt;"-", ISNUMBER(F526), F526&gt;0, COUNTIFS($B$3:B526, B526, $C$3:C526, C526, $F$3:F526, "&gt;0")=1), 1, 0)</f>
        <v>1</v>
      </c>
      <c r="I526" s="17">
        <f t="shared" si="38"/>
        <v>0</v>
      </c>
      <c r="J526" s="17">
        <f t="shared" si="39"/>
        <v>0</v>
      </c>
      <c r="K526" s="7"/>
      <c r="L526" s="7"/>
      <c r="M526" s="7"/>
      <c r="N526" s="17"/>
      <c r="O526" s="120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6" customHeight="1">
      <c r="A527" s="17" t="s">
        <v>48</v>
      </c>
      <c r="B527" s="7" t="s">
        <v>121</v>
      </c>
      <c r="C527" s="135">
        <v>46255</v>
      </c>
      <c r="D527" s="41" t="s">
        <v>284</v>
      </c>
      <c r="E527" s="35" t="s">
        <v>338</v>
      </c>
      <c r="F527" s="110">
        <f t="shared" si="36"/>
        <v>8.0333333333333332</v>
      </c>
      <c r="G527" s="111">
        <f t="shared" si="37"/>
        <v>0</v>
      </c>
      <c r="H527" s="113">
        <f>IF(AND(NOT(ISBLANK(C527)), D527&lt;&gt;"-", ISNUMBER(F527), F527&gt;0, COUNTIFS($B$3:B527, B527, $C$3:C527, C527, $F$3:F527, "&gt;0")=1), 1, 0)</f>
        <v>0</v>
      </c>
      <c r="I527" s="17">
        <f t="shared" si="38"/>
        <v>1</v>
      </c>
      <c r="J527" s="17">
        <f t="shared" si="39"/>
        <v>0</v>
      </c>
      <c r="K527" s="7"/>
      <c r="L527" s="7"/>
      <c r="M527" s="7"/>
      <c r="N527" s="17"/>
      <c r="O527" s="120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6" customHeight="1">
      <c r="A528" s="17" t="s">
        <v>48</v>
      </c>
      <c r="B528" s="7" t="s">
        <v>121</v>
      </c>
      <c r="C528" s="135">
        <v>46256</v>
      </c>
      <c r="D528" s="41" t="s">
        <v>284</v>
      </c>
      <c r="E528" s="35" t="s">
        <v>201</v>
      </c>
      <c r="F528" s="110">
        <f t="shared" si="36"/>
        <v>8.1</v>
      </c>
      <c r="G528" s="111">
        <f t="shared" si="37"/>
        <v>0</v>
      </c>
      <c r="H528" s="113">
        <f>IF(AND(NOT(ISBLANK(C528)), D528&lt;&gt;"-", ISNUMBER(F528), F528&gt;0, COUNTIFS($B$3:B528, B528, $C$3:C528, C528, $F$3:F528, "&gt;0")=1), 1, 0)</f>
        <v>1</v>
      </c>
      <c r="I528" s="17">
        <f t="shared" si="38"/>
        <v>1</v>
      </c>
      <c r="J528" s="17">
        <f t="shared" si="39"/>
        <v>0</v>
      </c>
      <c r="K528" s="7"/>
      <c r="L528" s="7"/>
      <c r="M528" s="7"/>
      <c r="N528" s="17"/>
      <c r="O528" s="120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6" customHeight="1">
      <c r="A529" s="17" t="s">
        <v>48</v>
      </c>
      <c r="B529" s="7" t="s">
        <v>121</v>
      </c>
      <c r="C529" s="135">
        <v>46257</v>
      </c>
      <c r="D529" s="41" t="s">
        <v>284</v>
      </c>
      <c r="E529" s="35" t="s">
        <v>501</v>
      </c>
      <c r="F529" s="110">
        <f t="shared" si="36"/>
        <v>8.0166666666666675</v>
      </c>
      <c r="G529" s="111">
        <f t="shared" si="37"/>
        <v>0</v>
      </c>
      <c r="H529" s="113">
        <f>IF(AND(NOT(ISBLANK(C529)), D529&lt;&gt;"-", ISNUMBER(F529), F529&gt;0, COUNTIFS($B$3:B529, B529, $C$3:C529, C529, $F$3:F529, "&gt;0")=1), 1, 0)</f>
        <v>1</v>
      </c>
      <c r="I529" s="17">
        <f t="shared" si="38"/>
        <v>1</v>
      </c>
      <c r="J529" s="17">
        <f t="shared" si="39"/>
        <v>0</v>
      </c>
      <c r="K529" s="7"/>
      <c r="L529" s="7"/>
      <c r="M529" s="7"/>
      <c r="N529" s="17"/>
      <c r="O529" s="120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6" customHeight="1">
      <c r="A530" s="17" t="s">
        <v>48</v>
      </c>
      <c r="B530" s="7" t="s">
        <v>121</v>
      </c>
      <c r="C530" s="135">
        <v>46258</v>
      </c>
      <c r="D530" s="41" t="s">
        <v>284</v>
      </c>
      <c r="E530" s="35" t="s">
        <v>524</v>
      </c>
      <c r="F530" s="110">
        <f t="shared" si="36"/>
        <v>8.15</v>
      </c>
      <c r="G530" s="111">
        <f t="shared" si="37"/>
        <v>0</v>
      </c>
      <c r="H530" s="113">
        <f>IF(AND(NOT(ISBLANK(C530)), D530&lt;&gt;"-", ISNUMBER(F530), F530&gt;0, COUNTIFS($B$3:B530, B530, $C$3:C530, C530, $F$3:F530, "&gt;0")=1), 1, 0)</f>
        <v>1</v>
      </c>
      <c r="I530" s="17">
        <f t="shared" si="38"/>
        <v>1</v>
      </c>
      <c r="J530" s="17">
        <f t="shared" si="39"/>
        <v>0</v>
      </c>
      <c r="K530" s="7"/>
      <c r="L530" s="7"/>
      <c r="M530" s="7"/>
      <c r="N530" s="17"/>
      <c r="O530" s="120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6" customHeight="1">
      <c r="A531" s="17" t="s">
        <v>48</v>
      </c>
      <c r="B531" s="7" t="s">
        <v>121</v>
      </c>
      <c r="C531" s="135">
        <v>46259</v>
      </c>
      <c r="D531" s="41" t="s">
        <v>284</v>
      </c>
      <c r="E531" s="35" t="s">
        <v>524</v>
      </c>
      <c r="F531" s="110">
        <f t="shared" si="36"/>
        <v>8.15</v>
      </c>
      <c r="G531" s="111">
        <f t="shared" si="37"/>
        <v>0</v>
      </c>
      <c r="H531" s="113">
        <f>IF(AND(NOT(ISBLANK(C531)), D531&lt;&gt;"-", ISNUMBER(F531), F531&gt;0, COUNTIFS($B$3:B531, B531, $C$3:C531, C531, $F$3:F531, "&gt;0")=1), 1, 0)</f>
        <v>1</v>
      </c>
      <c r="I531" s="17">
        <f t="shared" si="38"/>
        <v>1</v>
      </c>
      <c r="J531" s="17">
        <f t="shared" si="39"/>
        <v>0</v>
      </c>
      <c r="K531" s="7"/>
      <c r="L531" s="7"/>
      <c r="M531" s="7"/>
      <c r="N531" s="17"/>
      <c r="O531" s="120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6" customHeight="1">
      <c r="A532" s="17" t="s">
        <v>48</v>
      </c>
      <c r="B532" s="7" t="s">
        <v>121</v>
      </c>
      <c r="C532" s="135">
        <v>46260</v>
      </c>
      <c r="D532" s="41" t="s">
        <v>288</v>
      </c>
      <c r="E532" s="35" t="s">
        <v>604</v>
      </c>
      <c r="F532" s="110">
        <f t="shared" si="36"/>
        <v>0.95</v>
      </c>
      <c r="G532" s="111">
        <f t="shared" si="37"/>
        <v>1</v>
      </c>
      <c r="H532" s="113">
        <f>IF(AND(NOT(ISBLANK(C532)), D532&lt;&gt;"-", ISNUMBER(F532), F532&gt;0, COUNTIFS($B$3:B532, B532, $C$3:C532, C532, $F$3:F532, "&gt;0")=1), 1, 0)</f>
        <v>1</v>
      </c>
      <c r="I532" s="17">
        <f t="shared" si="38"/>
        <v>0</v>
      </c>
      <c r="J532" s="17">
        <f t="shared" si="39"/>
        <v>0</v>
      </c>
      <c r="K532" s="7"/>
      <c r="L532" s="7"/>
      <c r="M532" s="7"/>
      <c r="N532" s="17"/>
      <c r="O532" s="120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6" customHeight="1">
      <c r="A533" s="17" t="s">
        <v>48</v>
      </c>
      <c r="B533" s="7" t="s">
        <v>121</v>
      </c>
      <c r="C533" s="135">
        <v>46260</v>
      </c>
      <c r="D533" s="41" t="s">
        <v>284</v>
      </c>
      <c r="E533" s="35" t="s">
        <v>501</v>
      </c>
      <c r="F533" s="110">
        <f t="shared" si="36"/>
        <v>8.0166666666666675</v>
      </c>
      <c r="G533" s="111">
        <f t="shared" si="37"/>
        <v>0</v>
      </c>
      <c r="H533" s="113">
        <f>IF(AND(NOT(ISBLANK(C533)), D533&lt;&gt;"-", ISNUMBER(F533), F533&gt;0, COUNTIFS($B$3:B533, B533, $C$3:C533, C533, $F$3:F533, "&gt;0")=1), 1, 0)</f>
        <v>0</v>
      </c>
      <c r="I533" s="17">
        <f t="shared" si="38"/>
        <v>1</v>
      </c>
      <c r="J533" s="17">
        <f t="shared" si="39"/>
        <v>0</v>
      </c>
      <c r="K533" s="7"/>
      <c r="L533" s="7"/>
      <c r="M533" s="7"/>
      <c r="N533" s="17"/>
      <c r="O533" s="120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6" customHeight="1">
      <c r="A534" s="17" t="s">
        <v>48</v>
      </c>
      <c r="B534" s="7" t="s">
        <v>121</v>
      </c>
      <c r="C534" s="135">
        <v>46261</v>
      </c>
      <c r="D534" s="41" t="s">
        <v>284</v>
      </c>
      <c r="E534" s="35" t="s">
        <v>213</v>
      </c>
      <c r="F534" s="110">
        <f t="shared" si="36"/>
        <v>8.0833333333333339</v>
      </c>
      <c r="G534" s="111">
        <f t="shared" si="37"/>
        <v>0</v>
      </c>
      <c r="H534" s="113">
        <f>IF(AND(NOT(ISBLANK(C534)), D534&lt;&gt;"-", ISNUMBER(F534), F534&gt;0, COUNTIFS($B$3:B534, B534, $C$3:C534, C534, $F$3:F534, "&gt;0")=1), 1, 0)</f>
        <v>1</v>
      </c>
      <c r="I534" s="17">
        <f t="shared" si="38"/>
        <v>1</v>
      </c>
      <c r="J534" s="17">
        <f t="shared" si="39"/>
        <v>0</v>
      </c>
      <c r="K534" s="7"/>
      <c r="L534" s="7"/>
      <c r="M534" s="7"/>
      <c r="N534" s="17"/>
      <c r="O534" s="120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6" customHeight="1">
      <c r="A535" s="17" t="s">
        <v>48</v>
      </c>
      <c r="B535" s="7" t="s">
        <v>121</v>
      </c>
      <c r="C535" s="135">
        <v>46262</v>
      </c>
      <c r="D535" s="41" t="s">
        <v>284</v>
      </c>
      <c r="E535" s="35" t="s">
        <v>338</v>
      </c>
      <c r="F535" s="110">
        <f t="shared" si="36"/>
        <v>8.0333333333333332</v>
      </c>
      <c r="G535" s="111">
        <f t="shared" si="37"/>
        <v>0</v>
      </c>
      <c r="H535" s="113">
        <f>IF(AND(NOT(ISBLANK(C535)), D535&lt;&gt;"-", ISNUMBER(F535), F535&gt;0, COUNTIFS($B$3:B535, B535, $C$3:C535, C535, $F$3:F535, "&gt;0")=1), 1, 0)</f>
        <v>1</v>
      </c>
      <c r="I535" s="17">
        <f t="shared" si="38"/>
        <v>1</v>
      </c>
      <c r="J535" s="17">
        <f t="shared" si="39"/>
        <v>0</v>
      </c>
      <c r="K535" s="7"/>
      <c r="L535" s="7"/>
      <c r="M535" s="7"/>
      <c r="N535" s="17"/>
      <c r="O535" s="120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6" customHeight="1">
      <c r="A536" s="17" t="s">
        <v>48</v>
      </c>
      <c r="B536" s="7" t="s">
        <v>121</v>
      </c>
      <c r="C536" s="135">
        <v>46263</v>
      </c>
      <c r="D536" s="41" t="s">
        <v>228</v>
      </c>
      <c r="E536" s="35" t="s">
        <v>605</v>
      </c>
      <c r="F536" s="110">
        <f t="shared" si="36"/>
        <v>3.35</v>
      </c>
      <c r="G536" s="111">
        <f t="shared" si="37"/>
        <v>1</v>
      </c>
      <c r="H536" s="113">
        <f>IF(AND(NOT(ISBLANK(C536)), D536&lt;&gt;"-", ISNUMBER(F536), F536&gt;0, COUNTIFS($B$3:B536, B536, $C$3:C536, C536, $F$3:F536, "&gt;0")=1), 1, 0)</f>
        <v>1</v>
      </c>
      <c r="I536" s="17">
        <f t="shared" si="38"/>
        <v>0</v>
      </c>
      <c r="J536" s="17">
        <f t="shared" si="39"/>
        <v>0</v>
      </c>
      <c r="K536" s="7"/>
      <c r="L536" s="7"/>
      <c r="M536" s="7"/>
      <c r="N536" s="17"/>
      <c r="O536" s="120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6" customHeight="1">
      <c r="A537" s="17" t="s">
        <v>48</v>
      </c>
      <c r="B537" s="7" t="s">
        <v>121</v>
      </c>
      <c r="C537" s="135">
        <v>46263</v>
      </c>
      <c r="D537" s="41" t="s">
        <v>284</v>
      </c>
      <c r="E537" s="35" t="s">
        <v>201</v>
      </c>
      <c r="F537" s="110">
        <f t="shared" si="36"/>
        <v>8.1</v>
      </c>
      <c r="G537" s="111">
        <f t="shared" si="37"/>
        <v>0</v>
      </c>
      <c r="H537" s="113">
        <f>IF(AND(NOT(ISBLANK(C537)), D537&lt;&gt;"-", ISNUMBER(F537), F537&gt;0, COUNTIFS($B$3:B537, B537, $C$3:C537, C537, $F$3:F537, "&gt;0")=1), 1, 0)</f>
        <v>0</v>
      </c>
      <c r="I537" s="17">
        <f t="shared" si="38"/>
        <v>1</v>
      </c>
      <c r="J537" s="17">
        <f t="shared" si="39"/>
        <v>0</v>
      </c>
      <c r="K537" s="7"/>
      <c r="L537" s="7"/>
      <c r="M537" s="7"/>
      <c r="N537" s="17"/>
      <c r="O537" s="120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6" customHeight="1">
      <c r="A538" s="17" t="s">
        <v>48</v>
      </c>
      <c r="B538" s="7" t="s">
        <v>121</v>
      </c>
      <c r="C538" s="135">
        <v>46265</v>
      </c>
      <c r="D538" s="41" t="s">
        <v>284</v>
      </c>
      <c r="E538" s="35" t="s">
        <v>520</v>
      </c>
      <c r="F538" s="110">
        <f t="shared" si="36"/>
        <v>8.4333333333333336</v>
      </c>
      <c r="G538" s="111">
        <f t="shared" si="37"/>
        <v>0</v>
      </c>
      <c r="H538" s="113">
        <f>IF(AND(NOT(ISBLANK(C538)), D538&lt;&gt;"-", ISNUMBER(F538), F538&gt;0, COUNTIFS($B$3:B538, B538, $C$3:C538, C538, $F$3:F538, "&gt;0")=1), 1, 0)</f>
        <v>1</v>
      </c>
      <c r="I538" s="17">
        <f t="shared" si="38"/>
        <v>1</v>
      </c>
      <c r="J538" s="17">
        <f t="shared" si="39"/>
        <v>0</v>
      </c>
      <c r="K538" s="7"/>
      <c r="L538" s="7"/>
      <c r="M538" s="7"/>
      <c r="N538" s="17"/>
      <c r="O538" s="120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6" customHeight="1">
      <c r="A539" s="17" t="s">
        <v>48</v>
      </c>
      <c r="B539" s="7" t="s">
        <v>120</v>
      </c>
      <c r="C539" s="135"/>
      <c r="D539" s="41" t="s">
        <v>184</v>
      </c>
      <c r="E539" s="35" t="s">
        <v>185</v>
      </c>
      <c r="F539" s="110">
        <f t="shared" si="36"/>
        <v>8</v>
      </c>
      <c r="G539" s="111">
        <f t="shared" si="37"/>
        <v>0</v>
      </c>
      <c r="H539" s="113">
        <f>IF(AND(NOT(ISBLANK(C539)), D539&lt;&gt;"-", ISNUMBER(F539), F539&gt;0, COUNTIFS($B$3:B539, B539, $C$3:C539, C539, $F$3:F539, "&gt;0")=1), 1, 0)</f>
        <v>0</v>
      </c>
      <c r="I539" s="17">
        <f t="shared" si="38"/>
        <v>0</v>
      </c>
      <c r="J539" s="17">
        <f t="shared" si="39"/>
        <v>0</v>
      </c>
      <c r="K539" s="7"/>
      <c r="L539" s="7"/>
      <c r="M539" s="7"/>
      <c r="N539" s="17"/>
      <c r="O539" s="120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6" customHeight="1">
      <c r="A540" s="17" t="s">
        <v>48</v>
      </c>
      <c r="B540" s="7" t="s">
        <v>120</v>
      </c>
      <c r="C540" s="135">
        <v>46235</v>
      </c>
      <c r="D540" s="41" t="s">
        <v>232</v>
      </c>
      <c r="E540" s="35" t="s">
        <v>513</v>
      </c>
      <c r="F540" s="110">
        <f t="shared" si="36"/>
        <v>8.2333333333333325</v>
      </c>
      <c r="G540" s="111">
        <f t="shared" si="37"/>
        <v>0</v>
      </c>
      <c r="H540" s="113">
        <f>IF(AND(NOT(ISBLANK(C540)), D540&lt;&gt;"-", ISNUMBER(F540), F540&gt;0, COUNTIFS($B$3:B540, B540, $C$3:C540, C540, $F$3:F540, "&gt;0")=1), 1, 0)</f>
        <v>1</v>
      </c>
      <c r="I540" s="17">
        <f t="shared" si="38"/>
        <v>0</v>
      </c>
      <c r="J540" s="17">
        <f t="shared" si="39"/>
        <v>1</v>
      </c>
      <c r="K540" s="7"/>
      <c r="L540" s="7"/>
      <c r="M540" s="7"/>
      <c r="N540" s="17"/>
      <c r="O540" s="120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6" customHeight="1">
      <c r="A541" s="17" t="s">
        <v>48</v>
      </c>
      <c r="B541" s="7" t="s">
        <v>120</v>
      </c>
      <c r="C541" s="135">
        <v>46236</v>
      </c>
      <c r="D541" s="41" t="s">
        <v>232</v>
      </c>
      <c r="E541" s="35" t="s">
        <v>528</v>
      </c>
      <c r="F541" s="110">
        <f t="shared" si="36"/>
        <v>8.1833333333333336</v>
      </c>
      <c r="G541" s="111">
        <f t="shared" si="37"/>
        <v>0</v>
      </c>
      <c r="H541" s="113">
        <f>IF(AND(NOT(ISBLANK(C541)), D541&lt;&gt;"-", ISNUMBER(F541), F541&gt;0, COUNTIFS($B$3:B541, B541, $C$3:C541, C541, $F$3:F541, "&gt;0")=1), 1, 0)</f>
        <v>1</v>
      </c>
      <c r="I541" s="17">
        <f t="shared" si="38"/>
        <v>0</v>
      </c>
      <c r="J541" s="17">
        <f t="shared" si="39"/>
        <v>1</v>
      </c>
      <c r="K541" s="7"/>
      <c r="L541" s="7"/>
      <c r="M541" s="7"/>
      <c r="N541" s="17"/>
      <c r="O541" s="120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6" customHeight="1">
      <c r="A542" s="17" t="s">
        <v>48</v>
      </c>
      <c r="B542" s="7" t="s">
        <v>120</v>
      </c>
      <c r="C542" s="135">
        <v>46237</v>
      </c>
      <c r="D542" s="41" t="s">
        <v>232</v>
      </c>
      <c r="E542" s="35" t="s">
        <v>338</v>
      </c>
      <c r="F542" s="110">
        <f t="shared" si="36"/>
        <v>8.0333333333333332</v>
      </c>
      <c r="G542" s="111">
        <f t="shared" si="37"/>
        <v>0</v>
      </c>
      <c r="H542" s="113">
        <f>IF(AND(NOT(ISBLANK(C542)), D542&lt;&gt;"-", ISNUMBER(F542), F542&gt;0, COUNTIFS($B$3:B542, B542, $C$3:C542, C542, $F$3:F542, "&gt;0")=1), 1, 0)</f>
        <v>1</v>
      </c>
      <c r="I542" s="17">
        <f t="shared" si="38"/>
        <v>0</v>
      </c>
      <c r="J542" s="17">
        <f t="shared" si="39"/>
        <v>1</v>
      </c>
      <c r="K542" s="7"/>
      <c r="L542" s="7"/>
      <c r="M542" s="7"/>
      <c r="N542" s="17"/>
      <c r="O542" s="120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6" customHeight="1">
      <c r="A543" s="17" t="s">
        <v>48</v>
      </c>
      <c r="B543" s="7" t="s">
        <v>120</v>
      </c>
      <c r="C543" s="135">
        <v>46238</v>
      </c>
      <c r="D543" s="41" t="s">
        <v>191</v>
      </c>
      <c r="E543" s="35" t="s">
        <v>291</v>
      </c>
      <c r="F543" s="110">
        <f t="shared" si="36"/>
        <v>8.0500000000000007</v>
      </c>
      <c r="G543" s="111">
        <f t="shared" si="37"/>
        <v>0</v>
      </c>
      <c r="H543" s="113">
        <f>IF(AND(NOT(ISBLANK(C543)), D543&lt;&gt;"-", ISNUMBER(F543), F543&gt;0, COUNTIFS($B$3:B543, B543, $C$3:C543, C543, $F$3:F543, "&gt;0")=1), 1, 0)</f>
        <v>1</v>
      </c>
      <c r="I543" s="17">
        <f t="shared" si="38"/>
        <v>0</v>
      </c>
      <c r="J543" s="17">
        <f t="shared" si="39"/>
        <v>1</v>
      </c>
      <c r="K543" s="7"/>
      <c r="L543" s="7"/>
      <c r="M543" s="7"/>
      <c r="N543" s="17"/>
      <c r="O543" s="120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6" customHeight="1">
      <c r="A544" s="17" t="s">
        <v>48</v>
      </c>
      <c r="B544" s="7" t="s">
        <v>120</v>
      </c>
      <c r="C544" s="135">
        <v>46241</v>
      </c>
      <c r="D544" s="41" t="s">
        <v>284</v>
      </c>
      <c r="E544" s="35" t="s">
        <v>201</v>
      </c>
      <c r="F544" s="110">
        <f t="shared" si="36"/>
        <v>8.1</v>
      </c>
      <c r="G544" s="111">
        <f t="shared" si="37"/>
        <v>0</v>
      </c>
      <c r="H544" s="113">
        <f>IF(AND(NOT(ISBLANK(C544)), D544&lt;&gt;"-", ISNUMBER(F544), F544&gt;0, COUNTIFS($B$3:B544, B544, $C$3:C544, C544, $F$3:F544, "&gt;0")=1), 1, 0)</f>
        <v>1</v>
      </c>
      <c r="I544" s="17">
        <f t="shared" si="38"/>
        <v>1</v>
      </c>
      <c r="J544" s="17">
        <f t="shared" si="39"/>
        <v>0</v>
      </c>
      <c r="K544" s="7"/>
      <c r="L544" s="7"/>
      <c r="M544" s="7"/>
      <c r="N544" s="17"/>
      <c r="O544" s="120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6" customHeight="1">
      <c r="A545" s="17" t="s">
        <v>48</v>
      </c>
      <c r="B545" s="7" t="s">
        <v>120</v>
      </c>
      <c r="C545" s="135">
        <v>46242</v>
      </c>
      <c r="D545" s="41" t="s">
        <v>284</v>
      </c>
      <c r="E545" s="35" t="s">
        <v>246</v>
      </c>
      <c r="F545" s="110">
        <f t="shared" si="36"/>
        <v>8.0666666666666664</v>
      </c>
      <c r="G545" s="111">
        <f t="shared" si="37"/>
        <v>0</v>
      </c>
      <c r="H545" s="113">
        <f>IF(AND(NOT(ISBLANK(C545)), D545&lt;&gt;"-", ISNUMBER(F545), F545&gt;0, COUNTIFS($B$3:B545, B545, $C$3:C545, C545, $F$3:F545, "&gt;0")=1), 1, 0)</f>
        <v>1</v>
      </c>
      <c r="I545" s="17">
        <f t="shared" si="38"/>
        <v>1</v>
      </c>
      <c r="J545" s="17">
        <f t="shared" si="39"/>
        <v>0</v>
      </c>
      <c r="K545" s="7"/>
      <c r="L545" s="7"/>
      <c r="M545" s="7"/>
      <c r="N545" s="17"/>
      <c r="O545" s="120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6" customHeight="1">
      <c r="A546" s="17" t="s">
        <v>48</v>
      </c>
      <c r="B546" s="7" t="s">
        <v>120</v>
      </c>
      <c r="C546" s="135">
        <v>46243</v>
      </c>
      <c r="D546" s="41" t="s">
        <v>284</v>
      </c>
      <c r="E546" s="35" t="s">
        <v>201</v>
      </c>
      <c r="F546" s="110">
        <f t="shared" si="36"/>
        <v>8.1</v>
      </c>
      <c r="G546" s="111">
        <f t="shared" si="37"/>
        <v>0</v>
      </c>
      <c r="H546" s="113">
        <f>IF(AND(NOT(ISBLANK(C546)), D546&lt;&gt;"-", ISNUMBER(F546), F546&gt;0, COUNTIFS($B$3:B546, B546, $C$3:C546, C546, $F$3:F546, "&gt;0")=1), 1, 0)</f>
        <v>1</v>
      </c>
      <c r="I546" s="17">
        <f t="shared" si="38"/>
        <v>1</v>
      </c>
      <c r="J546" s="17">
        <f t="shared" si="39"/>
        <v>0</v>
      </c>
      <c r="K546" s="7"/>
      <c r="L546" s="7"/>
      <c r="M546" s="7"/>
      <c r="N546" s="17"/>
      <c r="O546" s="120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6" customHeight="1">
      <c r="A547" s="17" t="s">
        <v>48</v>
      </c>
      <c r="B547" s="7" t="s">
        <v>120</v>
      </c>
      <c r="C547" s="135">
        <v>46244</v>
      </c>
      <c r="D547" s="41" t="s">
        <v>284</v>
      </c>
      <c r="E547" s="35" t="s">
        <v>201</v>
      </c>
      <c r="F547" s="110">
        <f t="shared" si="36"/>
        <v>8.1</v>
      </c>
      <c r="G547" s="111">
        <f t="shared" si="37"/>
        <v>0</v>
      </c>
      <c r="H547" s="113">
        <f>IF(AND(NOT(ISBLANK(C547)), D547&lt;&gt;"-", ISNUMBER(F547), F547&gt;0, COUNTIFS($B$3:B547, B547, $C$3:C547, C547, $F$3:F547, "&gt;0")=1), 1, 0)</f>
        <v>1</v>
      </c>
      <c r="I547" s="17">
        <f t="shared" si="38"/>
        <v>1</v>
      </c>
      <c r="J547" s="17">
        <f t="shared" si="39"/>
        <v>0</v>
      </c>
      <c r="K547" s="7"/>
      <c r="L547" s="7"/>
      <c r="M547" s="7"/>
      <c r="N547" s="17"/>
      <c r="O547" s="120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6" customHeight="1">
      <c r="A548" s="17" t="s">
        <v>48</v>
      </c>
      <c r="B548" s="7" t="s">
        <v>120</v>
      </c>
      <c r="C548" s="135">
        <v>46245</v>
      </c>
      <c r="D548" s="41" t="s">
        <v>284</v>
      </c>
      <c r="E548" s="35" t="s">
        <v>498</v>
      </c>
      <c r="F548" s="110">
        <f t="shared" si="36"/>
        <v>8.1166666666666671</v>
      </c>
      <c r="G548" s="111">
        <f t="shared" si="37"/>
        <v>0</v>
      </c>
      <c r="H548" s="113">
        <f>IF(AND(NOT(ISBLANK(C548)), D548&lt;&gt;"-", ISNUMBER(F548), F548&gt;0, COUNTIFS($B$3:B548, B548, $C$3:C548, C548, $F$3:F548, "&gt;0")=1), 1, 0)</f>
        <v>1</v>
      </c>
      <c r="I548" s="17">
        <f t="shared" si="38"/>
        <v>1</v>
      </c>
      <c r="J548" s="17">
        <f t="shared" si="39"/>
        <v>0</v>
      </c>
      <c r="K548" s="7"/>
      <c r="L548" s="7"/>
      <c r="M548" s="7"/>
      <c r="N548" s="17"/>
      <c r="O548" s="120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6" customHeight="1">
      <c r="A549" s="17" t="s">
        <v>48</v>
      </c>
      <c r="B549" s="7" t="s">
        <v>120</v>
      </c>
      <c r="C549" s="135">
        <v>46246</v>
      </c>
      <c r="D549" s="41" t="s">
        <v>284</v>
      </c>
      <c r="E549" s="35" t="s">
        <v>201</v>
      </c>
      <c r="F549" s="110">
        <f t="shared" si="36"/>
        <v>8.1</v>
      </c>
      <c r="G549" s="111">
        <f t="shared" si="37"/>
        <v>0</v>
      </c>
      <c r="H549" s="113">
        <f>IF(AND(NOT(ISBLANK(C549)), D549&lt;&gt;"-", ISNUMBER(F549), F549&gt;0, COUNTIFS($B$3:B549, B549, $C$3:C549, C549, $F$3:F549, "&gt;0")=1), 1, 0)</f>
        <v>1</v>
      </c>
      <c r="I549" s="17">
        <f t="shared" si="38"/>
        <v>1</v>
      </c>
      <c r="J549" s="17">
        <f t="shared" si="39"/>
        <v>0</v>
      </c>
      <c r="K549" s="7"/>
      <c r="L549" s="7"/>
      <c r="M549" s="7"/>
      <c r="N549" s="17"/>
      <c r="O549" s="120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6" customHeight="1">
      <c r="A550" s="17" t="s">
        <v>48</v>
      </c>
      <c r="B550" s="7" t="s">
        <v>120</v>
      </c>
      <c r="C550" s="135">
        <v>46247</v>
      </c>
      <c r="D550" s="41" t="s">
        <v>284</v>
      </c>
      <c r="E550" s="35" t="s">
        <v>213</v>
      </c>
      <c r="F550" s="110">
        <f t="shared" si="36"/>
        <v>8.0833333333333339</v>
      </c>
      <c r="G550" s="111">
        <f t="shared" si="37"/>
        <v>0</v>
      </c>
      <c r="H550" s="113">
        <f>IF(AND(NOT(ISBLANK(C550)), D550&lt;&gt;"-", ISNUMBER(F550), F550&gt;0, COUNTIFS($B$3:B550, B550, $C$3:C550, C550, $F$3:F550, "&gt;0")=1), 1, 0)</f>
        <v>1</v>
      </c>
      <c r="I550" s="17">
        <f t="shared" si="38"/>
        <v>1</v>
      </c>
      <c r="J550" s="17">
        <f t="shared" si="39"/>
        <v>0</v>
      </c>
      <c r="K550" s="7"/>
      <c r="L550" s="7"/>
      <c r="M550" s="7"/>
      <c r="N550" s="17"/>
      <c r="O550" s="120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6" customHeight="1">
      <c r="A551" s="17" t="s">
        <v>48</v>
      </c>
      <c r="B551" s="7" t="s">
        <v>120</v>
      </c>
      <c r="C551" s="135">
        <v>46248</v>
      </c>
      <c r="D551" s="41" t="s">
        <v>284</v>
      </c>
      <c r="E551" s="35" t="s">
        <v>213</v>
      </c>
      <c r="F551" s="110">
        <f t="shared" si="36"/>
        <v>8.0833333333333339</v>
      </c>
      <c r="G551" s="111">
        <f t="shared" si="37"/>
        <v>0</v>
      </c>
      <c r="H551" s="113">
        <f>IF(AND(NOT(ISBLANK(C551)), D551&lt;&gt;"-", ISNUMBER(F551), F551&gt;0, COUNTIFS($B$3:B551, B551, $C$3:C551, C551, $F$3:F551, "&gt;0")=1), 1, 0)</f>
        <v>1</v>
      </c>
      <c r="I551" s="17">
        <f t="shared" si="38"/>
        <v>1</v>
      </c>
      <c r="J551" s="17">
        <f t="shared" si="39"/>
        <v>0</v>
      </c>
      <c r="K551" s="7"/>
      <c r="L551" s="7"/>
      <c r="M551" s="7"/>
      <c r="N551" s="17"/>
      <c r="O551" s="120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6" customHeight="1">
      <c r="A552" s="17" t="s">
        <v>48</v>
      </c>
      <c r="B552" s="7" t="s">
        <v>120</v>
      </c>
      <c r="C552" s="135">
        <v>46249</v>
      </c>
      <c r="D552" s="41" t="s">
        <v>284</v>
      </c>
      <c r="E552" s="35" t="s">
        <v>501</v>
      </c>
      <c r="F552" s="110">
        <f t="shared" si="36"/>
        <v>8.0166666666666675</v>
      </c>
      <c r="G552" s="111">
        <f t="shared" si="37"/>
        <v>0</v>
      </c>
      <c r="H552" s="113">
        <f>IF(AND(NOT(ISBLANK(C552)), D552&lt;&gt;"-", ISNUMBER(F552), F552&gt;0, COUNTIFS($B$3:B552, B552, $C$3:C552, C552, $F$3:F552, "&gt;0")=1), 1, 0)</f>
        <v>1</v>
      </c>
      <c r="I552" s="17">
        <f t="shared" si="38"/>
        <v>1</v>
      </c>
      <c r="J552" s="17">
        <f t="shared" si="39"/>
        <v>0</v>
      </c>
      <c r="K552" s="7"/>
      <c r="L552" s="7"/>
      <c r="M552" s="7"/>
      <c r="N552" s="17"/>
      <c r="O552" s="120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6" customHeight="1">
      <c r="A553" s="17" t="s">
        <v>48</v>
      </c>
      <c r="B553" s="7" t="s">
        <v>120</v>
      </c>
      <c r="C553" s="135">
        <v>46250</v>
      </c>
      <c r="D553" s="41" t="s">
        <v>284</v>
      </c>
      <c r="E553" s="35" t="s">
        <v>501</v>
      </c>
      <c r="F553" s="110">
        <f t="shared" si="36"/>
        <v>8.0166666666666675</v>
      </c>
      <c r="G553" s="111">
        <f t="shared" si="37"/>
        <v>0</v>
      </c>
      <c r="H553" s="113">
        <f>IF(AND(NOT(ISBLANK(C553)), D553&lt;&gt;"-", ISNUMBER(F553), F553&gt;0, COUNTIFS($B$3:B553, B553, $C$3:C553, C553, $F$3:F553, "&gt;0")=1), 1, 0)</f>
        <v>1</v>
      </c>
      <c r="I553" s="17">
        <f t="shared" si="38"/>
        <v>1</v>
      </c>
      <c r="J553" s="17">
        <f t="shared" si="39"/>
        <v>0</v>
      </c>
      <c r="K553" s="7"/>
      <c r="L553" s="7"/>
      <c r="M553" s="7"/>
      <c r="N553" s="17"/>
      <c r="O553" s="120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6" customHeight="1">
      <c r="A554" s="17" t="s">
        <v>48</v>
      </c>
      <c r="B554" s="7" t="s">
        <v>120</v>
      </c>
      <c r="C554" s="135">
        <v>46251</v>
      </c>
      <c r="D554" s="41" t="s">
        <v>284</v>
      </c>
      <c r="E554" s="35" t="s">
        <v>338</v>
      </c>
      <c r="F554" s="110">
        <f t="shared" si="36"/>
        <v>8.0333333333333332</v>
      </c>
      <c r="G554" s="111">
        <f t="shared" si="37"/>
        <v>0</v>
      </c>
      <c r="H554" s="113">
        <f>IF(AND(NOT(ISBLANK(C554)), D554&lt;&gt;"-", ISNUMBER(F554), F554&gt;0, COUNTIFS($B$3:B554, B554, $C$3:C554, C554, $F$3:F554, "&gt;0")=1), 1, 0)</f>
        <v>1</v>
      </c>
      <c r="I554" s="17">
        <f t="shared" si="38"/>
        <v>1</v>
      </c>
      <c r="J554" s="17">
        <f t="shared" si="39"/>
        <v>0</v>
      </c>
      <c r="K554" s="7"/>
      <c r="L554" s="7"/>
      <c r="M554" s="7"/>
      <c r="N554" s="17"/>
      <c r="O554" s="120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6" customHeight="1">
      <c r="A555" s="17" t="s">
        <v>48</v>
      </c>
      <c r="B555" s="7" t="s">
        <v>120</v>
      </c>
      <c r="C555" s="135">
        <v>46252</v>
      </c>
      <c r="D555" s="41" t="s">
        <v>284</v>
      </c>
      <c r="E555" s="35" t="s">
        <v>246</v>
      </c>
      <c r="F555" s="110">
        <f t="shared" si="36"/>
        <v>8.0666666666666664</v>
      </c>
      <c r="G555" s="111">
        <f t="shared" si="37"/>
        <v>0</v>
      </c>
      <c r="H555" s="113">
        <f>IF(AND(NOT(ISBLANK(C555)), D555&lt;&gt;"-", ISNUMBER(F555), F555&gt;0, COUNTIFS($B$3:B555, B555, $C$3:C555, C555, $F$3:F555, "&gt;0")=1), 1, 0)</f>
        <v>1</v>
      </c>
      <c r="I555" s="17">
        <f t="shared" si="38"/>
        <v>1</v>
      </c>
      <c r="J555" s="17">
        <f t="shared" si="39"/>
        <v>0</v>
      </c>
      <c r="K555" s="7"/>
      <c r="L555" s="7"/>
      <c r="M555" s="7"/>
      <c r="N555" s="17"/>
      <c r="O555" s="120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6" customHeight="1">
      <c r="A556" s="17" t="s">
        <v>48</v>
      </c>
      <c r="B556" s="7" t="s">
        <v>120</v>
      </c>
      <c r="C556" s="135">
        <v>46253</v>
      </c>
      <c r="D556" s="41" t="s">
        <v>284</v>
      </c>
      <c r="E556" s="35" t="s">
        <v>185</v>
      </c>
      <c r="F556" s="110">
        <f t="shared" si="36"/>
        <v>8</v>
      </c>
      <c r="G556" s="111">
        <f t="shared" si="37"/>
        <v>0</v>
      </c>
      <c r="H556" s="113">
        <f>IF(AND(NOT(ISBLANK(C556)), D556&lt;&gt;"-", ISNUMBER(F556), F556&gt;0, COUNTIFS($B$3:B556, B556, $C$3:C556, C556, $F$3:F556, "&gt;0")=1), 1, 0)</f>
        <v>1</v>
      </c>
      <c r="I556" s="17">
        <f t="shared" si="38"/>
        <v>1</v>
      </c>
      <c r="J556" s="17">
        <f t="shared" si="39"/>
        <v>0</v>
      </c>
      <c r="K556" s="7"/>
      <c r="L556" s="7"/>
      <c r="M556" s="7"/>
      <c r="N556" s="17"/>
      <c r="O556" s="120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6" customHeight="1">
      <c r="A557" s="17" t="s">
        <v>48</v>
      </c>
      <c r="B557" s="7" t="s">
        <v>120</v>
      </c>
      <c r="C557" s="135">
        <v>46254</v>
      </c>
      <c r="D557" s="41" t="s">
        <v>284</v>
      </c>
      <c r="E557" s="35" t="s">
        <v>185</v>
      </c>
      <c r="F557" s="110">
        <f t="shared" si="36"/>
        <v>8</v>
      </c>
      <c r="G557" s="111">
        <f t="shared" si="37"/>
        <v>0</v>
      </c>
      <c r="H557" s="113">
        <f>IF(AND(NOT(ISBLANK(C557)), D557&lt;&gt;"-", ISNUMBER(F557), F557&gt;0, COUNTIFS($B$3:B557, B557, $C$3:C557, C557, $F$3:F557, "&gt;0")=1), 1, 0)</f>
        <v>1</v>
      </c>
      <c r="I557" s="17">
        <f t="shared" si="38"/>
        <v>1</v>
      </c>
      <c r="J557" s="17">
        <f t="shared" si="39"/>
        <v>0</v>
      </c>
      <c r="K557" s="7"/>
      <c r="L557" s="7"/>
      <c r="M557" s="7"/>
      <c r="N557" s="17"/>
      <c r="O557" s="120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6" customHeight="1">
      <c r="A558" s="17" t="s">
        <v>48</v>
      </c>
      <c r="B558" s="7" t="s">
        <v>120</v>
      </c>
      <c r="C558" s="135">
        <v>46255</v>
      </c>
      <c r="D558" s="41" t="s">
        <v>284</v>
      </c>
      <c r="E558" s="35" t="s">
        <v>201</v>
      </c>
      <c r="F558" s="110">
        <f t="shared" si="36"/>
        <v>8.1</v>
      </c>
      <c r="G558" s="111">
        <f t="shared" si="37"/>
        <v>0</v>
      </c>
      <c r="H558" s="113">
        <f>IF(AND(NOT(ISBLANK(C558)), D558&lt;&gt;"-", ISNUMBER(F558), F558&gt;0, COUNTIFS($B$3:B558, B558, $C$3:C558, C558, $F$3:F558, "&gt;0")=1), 1, 0)</f>
        <v>1</v>
      </c>
      <c r="I558" s="17">
        <f t="shared" si="38"/>
        <v>1</v>
      </c>
      <c r="J558" s="17">
        <f t="shared" si="39"/>
        <v>0</v>
      </c>
      <c r="K558" s="7"/>
      <c r="L558" s="7"/>
      <c r="M558" s="7"/>
      <c r="N558" s="17"/>
      <c r="O558" s="120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6" customHeight="1">
      <c r="A559" s="17" t="s">
        <v>48</v>
      </c>
      <c r="B559" s="7" t="s">
        <v>120</v>
      </c>
      <c r="C559" s="135">
        <v>46256</v>
      </c>
      <c r="D559" s="41" t="s">
        <v>284</v>
      </c>
      <c r="E559" s="35" t="s">
        <v>213</v>
      </c>
      <c r="F559" s="110">
        <f t="shared" si="36"/>
        <v>8.0833333333333339</v>
      </c>
      <c r="G559" s="111">
        <f t="shared" si="37"/>
        <v>0</v>
      </c>
      <c r="H559" s="113">
        <f>IF(AND(NOT(ISBLANK(C559)), D559&lt;&gt;"-", ISNUMBER(F559), F559&gt;0, COUNTIFS($B$3:B559, B559, $C$3:C559, C559, $F$3:F559, "&gt;0")=1), 1, 0)</f>
        <v>1</v>
      </c>
      <c r="I559" s="17">
        <f t="shared" si="38"/>
        <v>1</v>
      </c>
      <c r="J559" s="17">
        <f t="shared" si="39"/>
        <v>0</v>
      </c>
      <c r="K559" s="7"/>
      <c r="L559" s="7"/>
      <c r="M559" s="7"/>
      <c r="N559" s="17"/>
      <c r="O559" s="120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6" customHeight="1">
      <c r="A560" s="17" t="s">
        <v>48</v>
      </c>
      <c r="B560" s="7" t="s">
        <v>120</v>
      </c>
      <c r="C560" s="135">
        <v>46257</v>
      </c>
      <c r="D560" s="41" t="s">
        <v>284</v>
      </c>
      <c r="E560" s="35" t="s">
        <v>213</v>
      </c>
      <c r="F560" s="110">
        <f t="shared" si="36"/>
        <v>8.0833333333333339</v>
      </c>
      <c r="G560" s="111">
        <f t="shared" si="37"/>
        <v>0</v>
      </c>
      <c r="H560" s="113">
        <f>IF(AND(NOT(ISBLANK(C560)), D560&lt;&gt;"-", ISNUMBER(F560), F560&gt;0, COUNTIFS($B$3:B560, B560, $C$3:C560, C560, $F$3:F560, "&gt;0")=1), 1, 0)</f>
        <v>1</v>
      </c>
      <c r="I560" s="17">
        <f t="shared" si="38"/>
        <v>1</v>
      </c>
      <c r="J560" s="17">
        <f t="shared" si="39"/>
        <v>0</v>
      </c>
      <c r="K560" s="7"/>
      <c r="L560" s="7"/>
      <c r="M560" s="7"/>
      <c r="N560" s="17"/>
      <c r="O560" s="120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6" customHeight="1">
      <c r="A561" s="17" t="s">
        <v>48</v>
      </c>
      <c r="B561" s="7" t="s">
        <v>120</v>
      </c>
      <c r="C561" s="135">
        <v>46258</v>
      </c>
      <c r="D561" s="41" t="s">
        <v>284</v>
      </c>
      <c r="E561" s="35" t="s">
        <v>246</v>
      </c>
      <c r="F561" s="110">
        <f t="shared" si="36"/>
        <v>8.0666666666666664</v>
      </c>
      <c r="G561" s="111">
        <f t="shared" si="37"/>
        <v>0</v>
      </c>
      <c r="H561" s="113">
        <f>IF(AND(NOT(ISBLANK(C561)), D561&lt;&gt;"-", ISNUMBER(F561), F561&gt;0, COUNTIFS($B$3:B561, B561, $C$3:C561, C561, $F$3:F561, "&gt;0")=1), 1, 0)</f>
        <v>1</v>
      </c>
      <c r="I561" s="17">
        <f t="shared" si="38"/>
        <v>1</v>
      </c>
      <c r="J561" s="17">
        <f t="shared" si="39"/>
        <v>0</v>
      </c>
      <c r="K561" s="7"/>
      <c r="L561" s="7"/>
      <c r="M561" s="7"/>
      <c r="N561" s="17"/>
      <c r="O561" s="120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6" customHeight="1">
      <c r="A562" s="17" t="s">
        <v>48</v>
      </c>
      <c r="B562" s="7" t="s">
        <v>120</v>
      </c>
      <c r="C562" s="135">
        <v>46259</v>
      </c>
      <c r="D562" s="41" t="s">
        <v>284</v>
      </c>
      <c r="E562" s="35" t="s">
        <v>246</v>
      </c>
      <c r="F562" s="110">
        <f t="shared" si="36"/>
        <v>8.0666666666666664</v>
      </c>
      <c r="G562" s="111">
        <f t="shared" si="37"/>
        <v>0</v>
      </c>
      <c r="H562" s="113">
        <f>IF(AND(NOT(ISBLANK(C562)), D562&lt;&gt;"-", ISNUMBER(F562), F562&gt;0, COUNTIFS($B$3:B562, B562, $C$3:C562, C562, $F$3:F562, "&gt;0")=1), 1, 0)</f>
        <v>1</v>
      </c>
      <c r="I562" s="17">
        <f t="shared" si="38"/>
        <v>1</v>
      </c>
      <c r="J562" s="17">
        <f t="shared" si="39"/>
        <v>0</v>
      </c>
      <c r="K562" s="7"/>
      <c r="L562" s="7"/>
      <c r="M562" s="7"/>
      <c r="N562" s="17"/>
      <c r="O562" s="120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6" customHeight="1">
      <c r="A563" s="17" t="s">
        <v>48</v>
      </c>
      <c r="B563" s="7" t="s">
        <v>120</v>
      </c>
      <c r="C563" s="135">
        <v>46260</v>
      </c>
      <c r="D563" s="41" t="s">
        <v>284</v>
      </c>
      <c r="E563" s="35" t="s">
        <v>246</v>
      </c>
      <c r="F563" s="110">
        <f t="shared" si="36"/>
        <v>8.0666666666666664</v>
      </c>
      <c r="G563" s="111">
        <f t="shared" si="37"/>
        <v>0</v>
      </c>
      <c r="H563" s="113">
        <f>IF(AND(NOT(ISBLANK(C563)), D563&lt;&gt;"-", ISNUMBER(F563), F563&gt;0, COUNTIFS($B$3:B563, B563, $C$3:C563, C563, $F$3:F563, "&gt;0")=1), 1, 0)</f>
        <v>1</v>
      </c>
      <c r="I563" s="17">
        <f t="shared" si="38"/>
        <v>1</v>
      </c>
      <c r="J563" s="17">
        <f t="shared" si="39"/>
        <v>0</v>
      </c>
      <c r="K563" s="7"/>
      <c r="L563" s="7"/>
      <c r="M563" s="7"/>
      <c r="N563" s="17"/>
      <c r="O563" s="120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6" customHeight="1">
      <c r="A564" s="17" t="s">
        <v>48</v>
      </c>
      <c r="B564" s="7" t="s">
        <v>120</v>
      </c>
      <c r="C564" s="135">
        <v>46261</v>
      </c>
      <c r="D564" s="41" t="s">
        <v>284</v>
      </c>
      <c r="E564" s="35" t="s">
        <v>246</v>
      </c>
      <c r="F564" s="110">
        <f t="shared" si="36"/>
        <v>8.0666666666666664</v>
      </c>
      <c r="G564" s="111">
        <f t="shared" si="37"/>
        <v>0</v>
      </c>
      <c r="H564" s="113">
        <f>IF(AND(NOT(ISBLANK(C564)), D564&lt;&gt;"-", ISNUMBER(F564), F564&gt;0, COUNTIFS($B$3:B564, B564, $C$3:C564, C564, $F$3:F564, "&gt;0")=1), 1, 0)</f>
        <v>1</v>
      </c>
      <c r="I564" s="17">
        <f t="shared" si="38"/>
        <v>1</v>
      </c>
      <c r="J564" s="17">
        <f t="shared" si="39"/>
        <v>0</v>
      </c>
      <c r="K564" s="7"/>
      <c r="L564" s="7"/>
      <c r="M564" s="7"/>
      <c r="N564" s="17"/>
      <c r="O564" s="120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6" customHeight="1">
      <c r="A565" s="17" t="s">
        <v>48</v>
      </c>
      <c r="B565" s="7" t="s">
        <v>120</v>
      </c>
      <c r="C565" s="135">
        <v>46262</v>
      </c>
      <c r="D565" s="41" t="s">
        <v>284</v>
      </c>
      <c r="E565" s="35" t="s">
        <v>246</v>
      </c>
      <c r="F565" s="110">
        <f t="shared" si="36"/>
        <v>8.0666666666666664</v>
      </c>
      <c r="G565" s="111">
        <f t="shared" si="37"/>
        <v>0</v>
      </c>
      <c r="H565" s="113">
        <f>IF(AND(NOT(ISBLANK(C565)), D565&lt;&gt;"-", ISNUMBER(F565), F565&gt;0, COUNTIFS($B$3:B565, B565, $C$3:C565, C565, $F$3:F565, "&gt;0")=1), 1, 0)</f>
        <v>1</v>
      </c>
      <c r="I565" s="17">
        <f t="shared" si="38"/>
        <v>1</v>
      </c>
      <c r="J565" s="17">
        <f t="shared" si="39"/>
        <v>0</v>
      </c>
      <c r="K565" s="7"/>
      <c r="L565" s="7"/>
      <c r="M565" s="7"/>
      <c r="N565" s="17"/>
      <c r="O565" s="120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6" customHeight="1">
      <c r="A566" s="17" t="s">
        <v>48</v>
      </c>
      <c r="B566" s="7" t="s">
        <v>120</v>
      </c>
      <c r="C566" s="135">
        <v>46263</v>
      </c>
      <c r="D566" s="41" t="s">
        <v>284</v>
      </c>
      <c r="E566" s="35" t="s">
        <v>246</v>
      </c>
      <c r="F566" s="110">
        <f t="shared" si="36"/>
        <v>8.0666666666666664</v>
      </c>
      <c r="G566" s="111">
        <f t="shared" si="37"/>
        <v>0</v>
      </c>
      <c r="H566" s="113">
        <f>IF(AND(NOT(ISBLANK(C566)), D566&lt;&gt;"-", ISNUMBER(F566), F566&gt;0, COUNTIFS($B$3:B566, B566, $C$3:C566, C566, $F$3:F566, "&gt;0")=1), 1, 0)</f>
        <v>1</v>
      </c>
      <c r="I566" s="17">
        <f t="shared" si="38"/>
        <v>1</v>
      </c>
      <c r="J566" s="17">
        <f t="shared" si="39"/>
        <v>0</v>
      </c>
      <c r="K566" s="7"/>
      <c r="L566" s="7"/>
      <c r="M566" s="7"/>
      <c r="N566" s="17"/>
      <c r="O566" s="120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6" customHeight="1">
      <c r="A567" s="17" t="s">
        <v>48</v>
      </c>
      <c r="B567" s="7" t="s">
        <v>120</v>
      </c>
      <c r="C567" s="135">
        <v>46264</v>
      </c>
      <c r="D567" s="41" t="s">
        <v>288</v>
      </c>
      <c r="E567" s="35" t="s">
        <v>293</v>
      </c>
      <c r="F567" s="110">
        <f t="shared" si="36"/>
        <v>0.91666666666666663</v>
      </c>
      <c r="G567" s="111">
        <f t="shared" si="37"/>
        <v>1</v>
      </c>
      <c r="H567" s="113">
        <f>IF(AND(NOT(ISBLANK(C567)), D567&lt;&gt;"-", ISNUMBER(F567), F567&gt;0, COUNTIFS($B$3:B567, B567, $C$3:C567, C567, $F$3:F567, "&gt;0")=1), 1, 0)</f>
        <v>1</v>
      </c>
      <c r="I567" s="17">
        <f t="shared" si="38"/>
        <v>0</v>
      </c>
      <c r="J567" s="17">
        <f t="shared" si="39"/>
        <v>0</v>
      </c>
      <c r="K567" s="7"/>
      <c r="L567" s="7"/>
      <c r="M567" s="7"/>
      <c r="N567" s="17"/>
      <c r="O567" s="120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6" customHeight="1">
      <c r="A568" s="17" t="s">
        <v>48</v>
      </c>
      <c r="B568" s="7" t="s">
        <v>120</v>
      </c>
      <c r="C568" s="135">
        <v>46264</v>
      </c>
      <c r="D568" s="41" t="s">
        <v>284</v>
      </c>
      <c r="E568" s="35" t="s">
        <v>185</v>
      </c>
      <c r="F568" s="110">
        <f t="shared" si="36"/>
        <v>8</v>
      </c>
      <c r="G568" s="111">
        <f t="shared" si="37"/>
        <v>0</v>
      </c>
      <c r="H568" s="113">
        <f>IF(AND(NOT(ISBLANK(C568)), D568&lt;&gt;"-", ISNUMBER(F568), F568&gt;0, COUNTIFS($B$3:B568, B568, $C$3:C568, C568, $F$3:F568, "&gt;0")=1), 1, 0)</f>
        <v>0</v>
      </c>
      <c r="I568" s="17">
        <f t="shared" si="38"/>
        <v>1</v>
      </c>
      <c r="J568" s="17">
        <f t="shared" si="39"/>
        <v>0</v>
      </c>
      <c r="K568" s="7"/>
      <c r="L568" s="7"/>
      <c r="M568" s="7"/>
      <c r="N568" s="17"/>
      <c r="O568" s="120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6" customHeight="1">
      <c r="A569" s="17" t="s">
        <v>48</v>
      </c>
      <c r="B569" s="7" t="s">
        <v>123</v>
      </c>
      <c r="C569" s="135"/>
      <c r="D569" s="41" t="s">
        <v>184</v>
      </c>
      <c r="E569" s="35" t="s">
        <v>185</v>
      </c>
      <c r="F569" s="110">
        <f t="shared" si="36"/>
        <v>8</v>
      </c>
      <c r="G569" s="111">
        <f t="shared" si="37"/>
        <v>0</v>
      </c>
      <c r="H569" s="113">
        <f>IF(AND(NOT(ISBLANK(C569)), D569&lt;&gt;"-", ISNUMBER(F569), F569&gt;0, COUNTIFS($B$3:B569, B569, $C$3:C569, C569, $F$3:F569, "&gt;0")=1), 1, 0)</f>
        <v>0</v>
      </c>
      <c r="I569" s="17">
        <f t="shared" si="38"/>
        <v>0</v>
      </c>
      <c r="J569" s="17">
        <f t="shared" si="39"/>
        <v>0</v>
      </c>
      <c r="K569" s="7"/>
      <c r="L569" s="7"/>
      <c r="M569" s="7"/>
      <c r="N569" s="17"/>
      <c r="O569" s="120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6" customHeight="1">
      <c r="A570" s="17" t="s">
        <v>48</v>
      </c>
      <c r="B570" s="7" t="s">
        <v>123</v>
      </c>
      <c r="C570" s="135">
        <v>46235</v>
      </c>
      <c r="D570" s="41" t="s">
        <v>228</v>
      </c>
      <c r="E570" s="35" t="s">
        <v>606</v>
      </c>
      <c r="F570" s="110">
        <f t="shared" si="36"/>
        <v>12.066666666666666</v>
      </c>
      <c r="G570" s="111">
        <f t="shared" si="37"/>
        <v>0</v>
      </c>
      <c r="H570" s="113">
        <f>IF(AND(NOT(ISBLANK(C570)), D570&lt;&gt;"-", ISNUMBER(F570), F570&gt;0, COUNTIFS($B$3:B570, B570, $C$3:C570, C570, $F$3:F570, "&gt;0")=1), 1, 0)</f>
        <v>1</v>
      </c>
      <c r="I570" s="17">
        <f t="shared" si="38"/>
        <v>0</v>
      </c>
      <c r="J570" s="17">
        <f t="shared" si="39"/>
        <v>1</v>
      </c>
      <c r="K570" s="7"/>
      <c r="L570" s="7"/>
      <c r="M570" s="7"/>
      <c r="N570" s="17"/>
      <c r="O570" s="120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6" customHeight="1">
      <c r="A571" s="17" t="s">
        <v>48</v>
      </c>
      <c r="B571" s="7" t="s">
        <v>123</v>
      </c>
      <c r="C571" s="135">
        <v>46236</v>
      </c>
      <c r="D571" s="41" t="s">
        <v>228</v>
      </c>
      <c r="E571" s="35" t="s">
        <v>607</v>
      </c>
      <c r="F571" s="110">
        <f t="shared" si="36"/>
        <v>12.316666666666666</v>
      </c>
      <c r="G571" s="111">
        <f t="shared" si="37"/>
        <v>0</v>
      </c>
      <c r="H571" s="113">
        <f>IF(AND(NOT(ISBLANK(C571)), D571&lt;&gt;"-", ISNUMBER(F571), F571&gt;0, COUNTIFS($B$3:B571, B571, $C$3:C571, C571, $F$3:F571, "&gt;0")=1), 1, 0)</f>
        <v>1</v>
      </c>
      <c r="I571" s="17">
        <f t="shared" si="38"/>
        <v>0</v>
      </c>
      <c r="J571" s="17">
        <f t="shared" si="39"/>
        <v>1</v>
      </c>
      <c r="K571" s="7"/>
      <c r="L571" s="7"/>
      <c r="M571" s="7"/>
      <c r="N571" s="17"/>
      <c r="O571" s="120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6" customHeight="1">
      <c r="A572" s="17" t="s">
        <v>48</v>
      </c>
      <c r="B572" s="7" t="s">
        <v>123</v>
      </c>
      <c r="C572" s="135">
        <v>46237</v>
      </c>
      <c r="D572" s="41" t="s">
        <v>228</v>
      </c>
      <c r="E572" s="35" t="s">
        <v>608</v>
      </c>
      <c r="F572" s="110">
        <f t="shared" si="36"/>
        <v>12.15</v>
      </c>
      <c r="G572" s="111">
        <f t="shared" si="37"/>
        <v>0</v>
      </c>
      <c r="H572" s="113">
        <f>IF(AND(NOT(ISBLANK(C572)), D572&lt;&gt;"-", ISNUMBER(F572), F572&gt;0, COUNTIFS($B$3:B572, B572, $C$3:C572, C572, $F$3:F572, "&gt;0")=1), 1, 0)</f>
        <v>1</v>
      </c>
      <c r="I572" s="17">
        <f t="shared" si="38"/>
        <v>0</v>
      </c>
      <c r="J572" s="17">
        <f t="shared" si="39"/>
        <v>1</v>
      </c>
      <c r="K572" s="7"/>
      <c r="L572" s="7"/>
      <c r="M572" s="7"/>
      <c r="N572" s="17"/>
      <c r="O572" s="120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6" customHeight="1">
      <c r="A573" s="17" t="s">
        <v>48</v>
      </c>
      <c r="B573" s="7" t="s">
        <v>123</v>
      </c>
      <c r="C573" s="135">
        <v>46238</v>
      </c>
      <c r="D573" s="41" t="s">
        <v>228</v>
      </c>
      <c r="E573" s="35" t="s">
        <v>609</v>
      </c>
      <c r="F573" s="110">
        <f t="shared" si="36"/>
        <v>12.183333333333334</v>
      </c>
      <c r="G573" s="111">
        <f t="shared" si="37"/>
        <v>0</v>
      </c>
      <c r="H573" s="113">
        <f>IF(AND(NOT(ISBLANK(C573)), D573&lt;&gt;"-", ISNUMBER(F573), F573&gt;0, COUNTIFS($B$3:B573, B573, $C$3:C573, C573, $F$3:F573, "&gt;0")=1), 1, 0)</f>
        <v>1</v>
      </c>
      <c r="I573" s="17">
        <f t="shared" si="38"/>
        <v>0</v>
      </c>
      <c r="J573" s="17">
        <f t="shared" si="39"/>
        <v>1</v>
      </c>
      <c r="K573" s="7"/>
      <c r="L573" s="7"/>
      <c r="M573" s="7"/>
      <c r="N573" s="17"/>
      <c r="O573" s="120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6" customHeight="1">
      <c r="A574" s="17" t="s">
        <v>48</v>
      </c>
      <c r="B574" s="7" t="s">
        <v>123</v>
      </c>
      <c r="C574" s="135">
        <v>46239</v>
      </c>
      <c r="D574" s="41" t="s">
        <v>228</v>
      </c>
      <c r="E574" s="35" t="s">
        <v>610</v>
      </c>
      <c r="F574" s="110">
        <f t="shared" si="36"/>
        <v>12.383333333333333</v>
      </c>
      <c r="G574" s="111">
        <f t="shared" si="37"/>
        <v>0</v>
      </c>
      <c r="H574" s="113">
        <f>IF(AND(NOT(ISBLANK(C574)), D574&lt;&gt;"-", ISNUMBER(F574), F574&gt;0, COUNTIFS($B$3:B574, B574, $C$3:C574, C574, $F$3:F574, "&gt;0")=1), 1, 0)</f>
        <v>1</v>
      </c>
      <c r="I574" s="17">
        <f t="shared" si="38"/>
        <v>0</v>
      </c>
      <c r="J574" s="17">
        <f t="shared" si="39"/>
        <v>1</v>
      </c>
      <c r="K574" s="7"/>
      <c r="L574" s="7"/>
      <c r="M574" s="7"/>
      <c r="N574" s="17"/>
      <c r="O574" s="120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6" customHeight="1">
      <c r="A575" s="17" t="s">
        <v>48</v>
      </c>
      <c r="B575" s="7" t="s">
        <v>123</v>
      </c>
      <c r="C575" s="135">
        <v>46240</v>
      </c>
      <c r="D575" s="41" t="s">
        <v>228</v>
      </c>
      <c r="E575" s="35" t="s">
        <v>611</v>
      </c>
      <c r="F575" s="110">
        <f t="shared" si="36"/>
        <v>14.166666666666666</v>
      </c>
      <c r="G575" s="111">
        <f t="shared" si="37"/>
        <v>0</v>
      </c>
      <c r="H575" s="113">
        <f>IF(AND(NOT(ISBLANK(C575)), D575&lt;&gt;"-", ISNUMBER(F575), F575&gt;0, COUNTIFS($B$3:B575, B575, $C$3:C575, C575, $F$3:F575, "&gt;0")=1), 1, 0)</f>
        <v>1</v>
      </c>
      <c r="I575" s="17">
        <f t="shared" si="38"/>
        <v>0</v>
      </c>
      <c r="J575" s="17">
        <f t="shared" si="39"/>
        <v>1</v>
      </c>
      <c r="K575" s="7"/>
      <c r="L575" s="7"/>
      <c r="M575" s="7"/>
      <c r="N575" s="17"/>
      <c r="O575" s="120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6" customHeight="1">
      <c r="A576" s="17" t="s">
        <v>48</v>
      </c>
      <c r="B576" s="7" t="s">
        <v>123</v>
      </c>
      <c r="C576" s="135">
        <v>46241</v>
      </c>
      <c r="D576" s="41" t="s">
        <v>259</v>
      </c>
      <c r="E576" s="35" t="s">
        <v>535</v>
      </c>
      <c r="F576" s="110">
        <f t="shared" si="36"/>
        <v>8.1333333333333329</v>
      </c>
      <c r="G576" s="111">
        <f t="shared" si="37"/>
        <v>0</v>
      </c>
      <c r="H576" s="113">
        <f>IF(AND(NOT(ISBLANK(C576)), D576&lt;&gt;"-", ISNUMBER(F576), F576&gt;0, COUNTIFS($B$3:B576, B576, $C$3:C576, C576, $F$3:F576, "&gt;0")=1), 1, 0)</f>
        <v>1</v>
      </c>
      <c r="I576" s="17">
        <f t="shared" si="38"/>
        <v>0</v>
      </c>
      <c r="J576" s="17">
        <f t="shared" si="39"/>
        <v>1</v>
      </c>
      <c r="K576" s="7"/>
      <c r="L576" s="7"/>
      <c r="M576" s="7"/>
      <c r="N576" s="17"/>
      <c r="O576" s="120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6" customHeight="1">
      <c r="A577" s="17" t="s">
        <v>48</v>
      </c>
      <c r="B577" s="7" t="s">
        <v>123</v>
      </c>
      <c r="C577" s="135">
        <v>46242</v>
      </c>
      <c r="D577" s="41" t="s">
        <v>228</v>
      </c>
      <c r="E577" s="35" t="s">
        <v>612</v>
      </c>
      <c r="F577" s="110">
        <f t="shared" si="36"/>
        <v>8.8666666666666671</v>
      </c>
      <c r="G577" s="111">
        <f t="shared" si="37"/>
        <v>0</v>
      </c>
      <c r="H577" s="113">
        <f>IF(AND(NOT(ISBLANK(C577)), D577&lt;&gt;"-", ISNUMBER(F577), F577&gt;0, COUNTIFS($B$3:B577, B577, $C$3:C577, C577, $F$3:F577, "&gt;0")=1), 1, 0)</f>
        <v>1</v>
      </c>
      <c r="I577" s="17">
        <f t="shared" si="38"/>
        <v>0</v>
      </c>
      <c r="J577" s="17">
        <f t="shared" si="39"/>
        <v>1</v>
      </c>
      <c r="K577" s="7"/>
      <c r="L577" s="7"/>
      <c r="M577" s="7"/>
      <c r="N577" s="17"/>
      <c r="O577" s="120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6" customHeight="1">
      <c r="A578" s="17" t="s">
        <v>48</v>
      </c>
      <c r="B578" s="7" t="s">
        <v>123</v>
      </c>
      <c r="C578" s="135">
        <v>46243</v>
      </c>
      <c r="D578" s="41" t="s">
        <v>296</v>
      </c>
      <c r="E578" s="35" t="s">
        <v>297</v>
      </c>
      <c r="F578" s="110">
        <f t="shared" ref="F578:F641" si="40">IF(ISNUMBER(SEARCH("h",E578)), LEFT(E578,SEARCH("h",E578)-1) + MID(E578,SEARCH("h",E578)+1,SEARCH("p",E578)-SEARCH("h",E578)-1)/60, E578)</f>
        <v>11.433333333333334</v>
      </c>
      <c r="G578" s="111">
        <f t="shared" ref="G578:G641" si="41">IF(AND(ISNUMBER(F578), F578&lt;4), 1, 0)</f>
        <v>0</v>
      </c>
      <c r="H578" s="113">
        <f>IF(AND(NOT(ISBLANK(C578)), D578&lt;&gt;"-", ISNUMBER(F578), F578&gt;0, COUNTIFS($B$3:B578, B578, $C$3:C578, C578, $F$3:F578, "&gt;0")=1), 1, 0)</f>
        <v>1</v>
      </c>
      <c r="I578" s="17">
        <f t="shared" si="38"/>
        <v>0</v>
      </c>
      <c r="J578" s="17">
        <f t="shared" si="39"/>
        <v>1</v>
      </c>
      <c r="K578" s="7"/>
      <c r="L578" s="7"/>
      <c r="M578" s="7"/>
      <c r="N578" s="17"/>
      <c r="O578" s="120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6" customHeight="1">
      <c r="A579" s="17" t="s">
        <v>48</v>
      </c>
      <c r="B579" s="7" t="s">
        <v>123</v>
      </c>
      <c r="C579" s="135">
        <v>46244</v>
      </c>
      <c r="D579" s="41" t="s">
        <v>259</v>
      </c>
      <c r="E579" s="35" t="s">
        <v>613</v>
      </c>
      <c r="F579" s="110">
        <f t="shared" si="40"/>
        <v>8.9833333333333325</v>
      </c>
      <c r="G579" s="111">
        <f t="shared" si="41"/>
        <v>0</v>
      </c>
      <c r="H579" s="113">
        <f>IF(AND(NOT(ISBLANK(C579)), D579&lt;&gt;"-", ISNUMBER(F579), F579&gt;0, COUNTIFS($B$3:B579, B579, $C$3:C579, C579, $F$3:F579, "&gt;0")=1), 1, 0)</f>
        <v>1</v>
      </c>
      <c r="I579" s="17">
        <f t="shared" ref="I579:I642" si="42">IF(AND(NOT(ISBLANK(C579)), D579&lt;&gt;"-", ISNUMBER(F579), F579&gt;=4, ISNUMBER(SEARCH("qua đêm", D579))), 1, 0)</f>
        <v>0</v>
      </c>
      <c r="J579" s="17">
        <f t="shared" ref="J579:J642" si="43">IF(AND(NOT(ISBLANK(C579)), D579&lt;&gt;"-", ISNUMBER(F579), F579&gt;=4, NOT(ISNUMBER(SEARCH("qua đêm", D579)))), 1, 0)</f>
        <v>1</v>
      </c>
      <c r="K579" s="7"/>
      <c r="L579" s="7"/>
      <c r="M579" s="7"/>
      <c r="N579" s="17"/>
      <c r="O579" s="120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6" customHeight="1">
      <c r="A580" s="17" t="s">
        <v>48</v>
      </c>
      <c r="B580" s="7" t="s">
        <v>123</v>
      </c>
      <c r="C580" s="135">
        <v>46245</v>
      </c>
      <c r="D580" s="41" t="s">
        <v>259</v>
      </c>
      <c r="E580" s="35" t="s">
        <v>313</v>
      </c>
      <c r="F580" s="110">
        <f t="shared" si="40"/>
        <v>8.3000000000000007</v>
      </c>
      <c r="G580" s="111">
        <f t="shared" si="41"/>
        <v>0</v>
      </c>
      <c r="H580" s="113">
        <f>IF(AND(NOT(ISBLANK(C580)), D580&lt;&gt;"-", ISNUMBER(F580), F580&gt;0, COUNTIFS($B$3:B580, B580, $C$3:C580, C580, $F$3:F580, "&gt;0")=1), 1, 0)</f>
        <v>1</v>
      </c>
      <c r="I580" s="17">
        <f t="shared" si="42"/>
        <v>0</v>
      </c>
      <c r="J580" s="17">
        <f t="shared" si="43"/>
        <v>1</v>
      </c>
      <c r="K580" s="7"/>
      <c r="L580" s="7"/>
      <c r="M580" s="7"/>
      <c r="N580" s="17"/>
      <c r="O580" s="120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6" customHeight="1">
      <c r="A581" s="17" t="s">
        <v>48</v>
      </c>
      <c r="B581" s="7" t="s">
        <v>123</v>
      </c>
      <c r="C581" s="135">
        <v>46246</v>
      </c>
      <c r="D581" s="41" t="s">
        <v>228</v>
      </c>
      <c r="E581" s="35" t="s">
        <v>614</v>
      </c>
      <c r="F581" s="110">
        <f t="shared" si="40"/>
        <v>8.8833333333333329</v>
      </c>
      <c r="G581" s="111">
        <f t="shared" si="41"/>
        <v>0</v>
      </c>
      <c r="H581" s="113">
        <f>IF(AND(NOT(ISBLANK(C581)), D581&lt;&gt;"-", ISNUMBER(F581), F581&gt;0, COUNTIFS($B$3:B581, B581, $C$3:C581, C581, $F$3:F581, "&gt;0")=1), 1, 0)</f>
        <v>1</v>
      </c>
      <c r="I581" s="17">
        <f t="shared" si="42"/>
        <v>0</v>
      </c>
      <c r="J581" s="17">
        <f t="shared" si="43"/>
        <v>1</v>
      </c>
      <c r="K581" s="7"/>
      <c r="L581" s="7"/>
      <c r="M581" s="7"/>
      <c r="N581" s="17"/>
      <c r="O581" s="120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6" customHeight="1">
      <c r="A582" s="17" t="s">
        <v>48</v>
      </c>
      <c r="B582" s="7" t="s">
        <v>123</v>
      </c>
      <c r="C582" s="135">
        <v>46247</v>
      </c>
      <c r="D582" s="41" t="s">
        <v>259</v>
      </c>
      <c r="E582" s="35" t="s">
        <v>313</v>
      </c>
      <c r="F582" s="110">
        <f t="shared" si="40"/>
        <v>8.3000000000000007</v>
      </c>
      <c r="G582" s="111">
        <f t="shared" si="41"/>
        <v>0</v>
      </c>
      <c r="H582" s="113">
        <f>IF(AND(NOT(ISBLANK(C582)), D582&lt;&gt;"-", ISNUMBER(F582), F582&gt;0, COUNTIFS($B$3:B582, B582, $C$3:C582, C582, $F$3:F582, "&gt;0")=1), 1, 0)</f>
        <v>1</v>
      </c>
      <c r="I582" s="17">
        <f t="shared" si="42"/>
        <v>0</v>
      </c>
      <c r="J582" s="17">
        <f t="shared" si="43"/>
        <v>1</v>
      </c>
      <c r="K582" s="7"/>
      <c r="L582" s="7"/>
      <c r="M582" s="7"/>
      <c r="N582" s="17"/>
      <c r="O582" s="120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6" customHeight="1">
      <c r="A583" s="17" t="s">
        <v>48</v>
      </c>
      <c r="B583" s="7" t="s">
        <v>123</v>
      </c>
      <c r="C583" s="135">
        <v>46249</v>
      </c>
      <c r="D583" s="41" t="s">
        <v>228</v>
      </c>
      <c r="E583" s="35" t="s">
        <v>412</v>
      </c>
      <c r="F583" s="110">
        <f t="shared" si="40"/>
        <v>8.6166666666666671</v>
      </c>
      <c r="G583" s="111">
        <f t="shared" si="41"/>
        <v>0</v>
      </c>
      <c r="H583" s="113">
        <f>IF(AND(NOT(ISBLANK(C583)), D583&lt;&gt;"-", ISNUMBER(F583), F583&gt;0, COUNTIFS($B$3:B583, B583, $C$3:C583, C583, $F$3:F583, "&gt;0")=1), 1, 0)</f>
        <v>1</v>
      </c>
      <c r="I583" s="17">
        <f t="shared" si="42"/>
        <v>0</v>
      </c>
      <c r="J583" s="17">
        <f t="shared" si="43"/>
        <v>1</v>
      </c>
      <c r="K583" s="7"/>
      <c r="L583" s="7"/>
      <c r="M583" s="7"/>
      <c r="N583" s="17"/>
      <c r="O583" s="120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6" customHeight="1">
      <c r="A584" s="17" t="s">
        <v>48</v>
      </c>
      <c r="B584" s="7" t="s">
        <v>123</v>
      </c>
      <c r="C584" s="135">
        <v>46250</v>
      </c>
      <c r="D584" s="41" t="s">
        <v>228</v>
      </c>
      <c r="E584" s="35" t="s">
        <v>615</v>
      </c>
      <c r="F584" s="110">
        <f t="shared" si="40"/>
        <v>12.083333333333334</v>
      </c>
      <c r="G584" s="111">
        <f t="shared" si="41"/>
        <v>0</v>
      </c>
      <c r="H584" s="113">
        <f>IF(AND(NOT(ISBLANK(C584)), D584&lt;&gt;"-", ISNUMBER(F584), F584&gt;0, COUNTIFS($B$3:B584, B584, $C$3:C584, C584, $F$3:F584, "&gt;0")=1), 1, 0)</f>
        <v>1</v>
      </c>
      <c r="I584" s="17">
        <f t="shared" si="42"/>
        <v>0</v>
      </c>
      <c r="J584" s="17">
        <f t="shared" si="43"/>
        <v>1</v>
      </c>
      <c r="K584" s="7"/>
      <c r="L584" s="7"/>
      <c r="M584" s="7"/>
      <c r="N584" s="17"/>
      <c r="O584" s="120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6" customHeight="1">
      <c r="A585" s="17" t="s">
        <v>48</v>
      </c>
      <c r="B585" s="7" t="s">
        <v>123</v>
      </c>
      <c r="C585" s="135">
        <v>46251</v>
      </c>
      <c r="D585" s="41" t="s">
        <v>228</v>
      </c>
      <c r="E585" s="35" t="s">
        <v>531</v>
      </c>
      <c r="F585" s="110">
        <f t="shared" si="40"/>
        <v>8.8333333333333339</v>
      </c>
      <c r="G585" s="111">
        <f t="shared" si="41"/>
        <v>0</v>
      </c>
      <c r="H585" s="113">
        <f>IF(AND(NOT(ISBLANK(C585)), D585&lt;&gt;"-", ISNUMBER(F585), F585&gt;0, COUNTIFS($B$3:B585, B585, $C$3:C585, C585, $F$3:F585, "&gt;0")=1), 1, 0)</f>
        <v>1</v>
      </c>
      <c r="I585" s="17">
        <f t="shared" si="42"/>
        <v>0</v>
      </c>
      <c r="J585" s="17">
        <f t="shared" si="43"/>
        <v>1</v>
      </c>
      <c r="K585" s="7"/>
      <c r="L585" s="7"/>
      <c r="M585" s="7"/>
      <c r="N585" s="17"/>
      <c r="O585" s="120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6" customHeight="1">
      <c r="A586" s="17" t="s">
        <v>48</v>
      </c>
      <c r="B586" s="7" t="s">
        <v>123</v>
      </c>
      <c r="C586" s="135">
        <v>46252</v>
      </c>
      <c r="D586" s="41" t="s">
        <v>259</v>
      </c>
      <c r="E586" s="35" t="s">
        <v>542</v>
      </c>
      <c r="F586" s="110">
        <f t="shared" si="40"/>
        <v>8.4</v>
      </c>
      <c r="G586" s="111">
        <f t="shared" si="41"/>
        <v>0</v>
      </c>
      <c r="H586" s="113">
        <f>IF(AND(NOT(ISBLANK(C586)), D586&lt;&gt;"-", ISNUMBER(F586), F586&gt;0, COUNTIFS($B$3:B586, B586, $C$3:C586, C586, $F$3:F586, "&gt;0")=1), 1, 0)</f>
        <v>1</v>
      </c>
      <c r="I586" s="17">
        <f t="shared" si="42"/>
        <v>0</v>
      </c>
      <c r="J586" s="17">
        <f t="shared" si="43"/>
        <v>1</v>
      </c>
      <c r="K586" s="7"/>
      <c r="L586" s="7"/>
      <c r="M586" s="7"/>
      <c r="N586" s="17"/>
      <c r="O586" s="120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6" customHeight="1">
      <c r="A587" s="17" t="s">
        <v>48</v>
      </c>
      <c r="B587" s="7" t="s">
        <v>123</v>
      </c>
      <c r="C587" s="135">
        <v>46253</v>
      </c>
      <c r="D587" s="41" t="s">
        <v>259</v>
      </c>
      <c r="E587" s="35" t="s">
        <v>512</v>
      </c>
      <c r="F587" s="110">
        <f t="shared" si="40"/>
        <v>8.3333333333333339</v>
      </c>
      <c r="G587" s="111">
        <f t="shared" si="41"/>
        <v>0</v>
      </c>
      <c r="H587" s="113">
        <f>IF(AND(NOT(ISBLANK(C587)), D587&lt;&gt;"-", ISNUMBER(F587), F587&gt;0, COUNTIFS($B$3:B587, B587, $C$3:C587, C587, $F$3:F587, "&gt;0")=1), 1, 0)</f>
        <v>1</v>
      </c>
      <c r="I587" s="17">
        <f t="shared" si="42"/>
        <v>0</v>
      </c>
      <c r="J587" s="17">
        <f t="shared" si="43"/>
        <v>1</v>
      </c>
      <c r="K587" s="7"/>
      <c r="L587" s="7"/>
      <c r="M587" s="7"/>
      <c r="N587" s="17"/>
      <c r="O587" s="120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6" customHeight="1">
      <c r="A588" s="17" t="s">
        <v>48</v>
      </c>
      <c r="B588" s="7" t="s">
        <v>123</v>
      </c>
      <c r="C588" s="135">
        <v>46254</v>
      </c>
      <c r="D588" s="41" t="s">
        <v>259</v>
      </c>
      <c r="E588" s="35" t="s">
        <v>314</v>
      </c>
      <c r="F588" s="110">
        <f t="shared" si="40"/>
        <v>8.2833333333333332</v>
      </c>
      <c r="G588" s="111">
        <f t="shared" si="41"/>
        <v>0</v>
      </c>
      <c r="H588" s="113">
        <f>IF(AND(NOT(ISBLANK(C588)), D588&lt;&gt;"-", ISNUMBER(F588), F588&gt;0, COUNTIFS($B$3:B588, B588, $C$3:C588, C588, $F$3:F588, "&gt;0")=1), 1, 0)</f>
        <v>1</v>
      </c>
      <c r="I588" s="17">
        <f t="shared" si="42"/>
        <v>0</v>
      </c>
      <c r="J588" s="17">
        <f t="shared" si="43"/>
        <v>1</v>
      </c>
      <c r="K588" s="7"/>
      <c r="L588" s="7"/>
      <c r="M588" s="7"/>
      <c r="N588" s="17"/>
      <c r="O588" s="120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6" customHeight="1">
      <c r="A589" s="17" t="s">
        <v>48</v>
      </c>
      <c r="B589" s="7" t="s">
        <v>123</v>
      </c>
      <c r="C589" s="135">
        <v>46255</v>
      </c>
      <c r="D589" s="41" t="s">
        <v>228</v>
      </c>
      <c r="E589" s="35" t="s">
        <v>523</v>
      </c>
      <c r="F589" s="110">
        <f t="shared" si="40"/>
        <v>8.1666666666666661</v>
      </c>
      <c r="G589" s="111">
        <f t="shared" si="41"/>
        <v>0</v>
      </c>
      <c r="H589" s="113">
        <f>IF(AND(NOT(ISBLANK(C589)), D589&lt;&gt;"-", ISNUMBER(F589), F589&gt;0, COUNTIFS($B$3:B589, B589, $C$3:C589, C589, $F$3:F589, "&gt;0")=1), 1, 0)</f>
        <v>1</v>
      </c>
      <c r="I589" s="17">
        <f t="shared" si="42"/>
        <v>0</v>
      </c>
      <c r="J589" s="17">
        <f t="shared" si="43"/>
        <v>1</v>
      </c>
      <c r="K589" s="7"/>
      <c r="L589" s="7"/>
      <c r="M589" s="7"/>
      <c r="N589" s="17"/>
      <c r="O589" s="120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6" customHeight="1">
      <c r="A590" s="17" t="s">
        <v>48</v>
      </c>
      <c r="B590" s="7" t="s">
        <v>123</v>
      </c>
      <c r="C590" s="135">
        <v>46256</v>
      </c>
      <c r="D590" s="41" t="s">
        <v>228</v>
      </c>
      <c r="E590" s="35" t="s">
        <v>616</v>
      </c>
      <c r="F590" s="110">
        <f t="shared" si="40"/>
        <v>8.8166666666666664</v>
      </c>
      <c r="G590" s="111">
        <f t="shared" si="41"/>
        <v>0</v>
      </c>
      <c r="H590" s="113">
        <f>IF(AND(NOT(ISBLANK(C590)), D590&lt;&gt;"-", ISNUMBER(F590), F590&gt;0, COUNTIFS($B$3:B590, B590, $C$3:C590, C590, $F$3:F590, "&gt;0")=1), 1, 0)</f>
        <v>1</v>
      </c>
      <c r="I590" s="17">
        <f t="shared" si="42"/>
        <v>0</v>
      </c>
      <c r="J590" s="17">
        <f t="shared" si="43"/>
        <v>1</v>
      </c>
      <c r="K590" s="7"/>
      <c r="L590" s="7"/>
      <c r="M590" s="7"/>
      <c r="N590" s="17"/>
      <c r="O590" s="120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6" customHeight="1">
      <c r="A591" s="17" t="s">
        <v>48</v>
      </c>
      <c r="B591" s="7" t="s">
        <v>123</v>
      </c>
      <c r="C591" s="135">
        <v>46257</v>
      </c>
      <c r="D591" s="41" t="s">
        <v>228</v>
      </c>
      <c r="E591" s="35" t="s">
        <v>617</v>
      </c>
      <c r="F591" s="110">
        <f t="shared" si="40"/>
        <v>11.45</v>
      </c>
      <c r="G591" s="111">
        <f t="shared" si="41"/>
        <v>0</v>
      </c>
      <c r="H591" s="113">
        <f>IF(AND(NOT(ISBLANK(C591)), D591&lt;&gt;"-", ISNUMBER(F591), F591&gt;0, COUNTIFS($B$3:B591, B591, $C$3:C591, C591, $F$3:F591, "&gt;0")=1), 1, 0)</f>
        <v>1</v>
      </c>
      <c r="I591" s="17">
        <f t="shared" si="42"/>
        <v>0</v>
      </c>
      <c r="J591" s="17">
        <f t="shared" si="43"/>
        <v>1</v>
      </c>
      <c r="K591" s="7"/>
      <c r="L591" s="7"/>
      <c r="M591" s="7"/>
      <c r="N591" s="17"/>
      <c r="O591" s="120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6" customHeight="1">
      <c r="A592" s="17" t="s">
        <v>48</v>
      </c>
      <c r="B592" s="7" t="s">
        <v>123</v>
      </c>
      <c r="C592" s="135">
        <v>46258</v>
      </c>
      <c r="D592" s="41" t="s">
        <v>228</v>
      </c>
      <c r="E592" s="35" t="s">
        <v>618</v>
      </c>
      <c r="F592" s="110">
        <f t="shared" si="40"/>
        <v>8.4499999999999993</v>
      </c>
      <c r="G592" s="111">
        <f t="shared" si="41"/>
        <v>0</v>
      </c>
      <c r="H592" s="113">
        <f>IF(AND(NOT(ISBLANK(C592)), D592&lt;&gt;"-", ISNUMBER(F592), F592&gt;0, COUNTIFS($B$3:B592, B592, $C$3:C592, C592, $F$3:F592, "&gt;0")=1), 1, 0)</f>
        <v>1</v>
      </c>
      <c r="I592" s="17">
        <f t="shared" si="42"/>
        <v>0</v>
      </c>
      <c r="J592" s="17">
        <f t="shared" si="43"/>
        <v>1</v>
      </c>
      <c r="K592" s="7"/>
      <c r="L592" s="7"/>
      <c r="M592" s="7"/>
      <c r="N592" s="17"/>
      <c r="O592" s="120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6" customHeight="1">
      <c r="A593" s="17" t="s">
        <v>48</v>
      </c>
      <c r="B593" s="7" t="s">
        <v>123</v>
      </c>
      <c r="C593" s="135">
        <v>46259</v>
      </c>
      <c r="D593" s="41" t="s">
        <v>259</v>
      </c>
      <c r="E593" s="35" t="s">
        <v>283</v>
      </c>
      <c r="F593" s="110">
        <f t="shared" si="40"/>
        <v>8.25</v>
      </c>
      <c r="G593" s="111">
        <f t="shared" si="41"/>
        <v>0</v>
      </c>
      <c r="H593" s="113">
        <f>IF(AND(NOT(ISBLANK(C593)), D593&lt;&gt;"-", ISNUMBER(F593), F593&gt;0, COUNTIFS($B$3:B593, B593, $C$3:C593, C593, $F$3:F593, "&gt;0")=1), 1, 0)</f>
        <v>1</v>
      </c>
      <c r="I593" s="17">
        <f t="shared" si="42"/>
        <v>0</v>
      </c>
      <c r="J593" s="17">
        <f t="shared" si="43"/>
        <v>1</v>
      </c>
      <c r="K593" s="7"/>
      <c r="L593" s="7"/>
      <c r="M593" s="7"/>
      <c r="N593" s="17"/>
      <c r="O593" s="120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6" customHeight="1">
      <c r="A594" s="17" t="s">
        <v>48</v>
      </c>
      <c r="B594" s="7" t="s">
        <v>123</v>
      </c>
      <c r="C594" s="135">
        <v>46260</v>
      </c>
      <c r="D594" s="41" t="s">
        <v>228</v>
      </c>
      <c r="E594" s="35" t="s">
        <v>356</v>
      </c>
      <c r="F594" s="110">
        <f t="shared" si="40"/>
        <v>8.9333333333333336</v>
      </c>
      <c r="G594" s="111">
        <f t="shared" si="41"/>
        <v>0</v>
      </c>
      <c r="H594" s="113">
        <f>IF(AND(NOT(ISBLANK(C594)), D594&lt;&gt;"-", ISNUMBER(F594), F594&gt;0, COUNTIFS($B$3:B594, B594, $C$3:C594, C594, $F$3:F594, "&gt;0")=1), 1, 0)</f>
        <v>1</v>
      </c>
      <c r="I594" s="17">
        <f t="shared" si="42"/>
        <v>0</v>
      </c>
      <c r="J594" s="17">
        <f t="shared" si="43"/>
        <v>1</v>
      </c>
      <c r="K594" s="7"/>
      <c r="L594" s="7"/>
      <c r="M594" s="7"/>
      <c r="N594" s="17"/>
      <c r="O594" s="120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6" customHeight="1">
      <c r="A595" s="17" t="s">
        <v>48</v>
      </c>
      <c r="B595" s="7" t="s">
        <v>123</v>
      </c>
      <c r="C595" s="135">
        <v>46261</v>
      </c>
      <c r="D595" s="41" t="s">
        <v>259</v>
      </c>
      <c r="E595" s="35" t="s">
        <v>313</v>
      </c>
      <c r="F595" s="110">
        <f t="shared" si="40"/>
        <v>8.3000000000000007</v>
      </c>
      <c r="G595" s="111">
        <f t="shared" si="41"/>
        <v>0</v>
      </c>
      <c r="H595" s="113">
        <f>IF(AND(NOT(ISBLANK(C595)), D595&lt;&gt;"-", ISNUMBER(F595), F595&gt;0, COUNTIFS($B$3:B595, B595, $C$3:C595, C595, $F$3:F595, "&gt;0")=1), 1, 0)</f>
        <v>1</v>
      </c>
      <c r="I595" s="17">
        <f t="shared" si="42"/>
        <v>0</v>
      </c>
      <c r="J595" s="17">
        <f t="shared" si="43"/>
        <v>1</v>
      </c>
      <c r="K595" s="7"/>
      <c r="L595" s="7"/>
      <c r="M595" s="7"/>
      <c r="N595" s="17"/>
      <c r="O595" s="120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6" customHeight="1">
      <c r="A596" s="17" t="s">
        <v>48</v>
      </c>
      <c r="B596" s="7" t="s">
        <v>123</v>
      </c>
      <c r="C596" s="135">
        <v>46262</v>
      </c>
      <c r="D596" s="41" t="s">
        <v>259</v>
      </c>
      <c r="E596" s="35" t="s">
        <v>201</v>
      </c>
      <c r="F596" s="110">
        <f t="shared" si="40"/>
        <v>8.1</v>
      </c>
      <c r="G596" s="111">
        <f t="shared" si="41"/>
        <v>0</v>
      </c>
      <c r="H596" s="113">
        <f>IF(AND(NOT(ISBLANK(C596)), D596&lt;&gt;"-", ISNUMBER(F596), F596&gt;0, COUNTIFS($B$3:B596, B596, $C$3:C596, C596, $F$3:F596, "&gt;0")=1), 1, 0)</f>
        <v>1</v>
      </c>
      <c r="I596" s="17">
        <f t="shared" si="42"/>
        <v>0</v>
      </c>
      <c r="J596" s="17">
        <f t="shared" si="43"/>
        <v>1</v>
      </c>
      <c r="K596" s="7"/>
      <c r="L596" s="7"/>
      <c r="M596" s="7"/>
      <c r="N596" s="17"/>
      <c r="O596" s="120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6" customHeight="1">
      <c r="A597" s="17" t="s">
        <v>48</v>
      </c>
      <c r="B597" s="7" t="s">
        <v>123</v>
      </c>
      <c r="C597" s="135">
        <v>46263</v>
      </c>
      <c r="D597" s="41" t="s">
        <v>298</v>
      </c>
      <c r="E597" s="35" t="s">
        <v>299</v>
      </c>
      <c r="F597" s="110">
        <f t="shared" si="40"/>
        <v>8.5666666666666664</v>
      </c>
      <c r="G597" s="111">
        <f t="shared" si="41"/>
        <v>0</v>
      </c>
      <c r="H597" s="113">
        <f>IF(AND(NOT(ISBLANK(C597)), D597&lt;&gt;"-", ISNUMBER(F597), F597&gt;0, COUNTIFS($B$3:B597, B597, $C$3:C597, C597, $F$3:F597, "&gt;0")=1), 1, 0)</f>
        <v>1</v>
      </c>
      <c r="I597" s="17">
        <f t="shared" si="42"/>
        <v>0</v>
      </c>
      <c r="J597" s="17">
        <f t="shared" si="43"/>
        <v>1</v>
      </c>
      <c r="K597" s="7"/>
      <c r="L597" s="7"/>
      <c r="M597" s="7"/>
      <c r="N597" s="17"/>
      <c r="O597" s="120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6" customHeight="1">
      <c r="A598" s="17" t="s">
        <v>48</v>
      </c>
      <c r="B598" s="7" t="s">
        <v>123</v>
      </c>
      <c r="C598" s="135">
        <v>46264</v>
      </c>
      <c r="D598" s="41" t="s">
        <v>228</v>
      </c>
      <c r="E598" s="35" t="s">
        <v>539</v>
      </c>
      <c r="F598" s="110">
        <f t="shared" si="40"/>
        <v>8.3166666666666664</v>
      </c>
      <c r="G598" s="111">
        <f t="shared" si="41"/>
        <v>0</v>
      </c>
      <c r="H598" s="113">
        <f>IF(AND(NOT(ISBLANK(C598)), D598&lt;&gt;"-", ISNUMBER(F598), F598&gt;0, COUNTIFS($B$3:B598, B598, $C$3:C598, C598, $F$3:F598, "&gt;0")=1), 1, 0)</f>
        <v>1</v>
      </c>
      <c r="I598" s="17">
        <f t="shared" si="42"/>
        <v>0</v>
      </c>
      <c r="J598" s="17">
        <f t="shared" si="43"/>
        <v>1</v>
      </c>
      <c r="K598" s="7"/>
      <c r="L598" s="7"/>
      <c r="M598" s="7"/>
      <c r="N598" s="17"/>
      <c r="O598" s="120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6" customHeight="1">
      <c r="A599" s="17" t="s">
        <v>48</v>
      </c>
      <c r="B599" s="7" t="s">
        <v>123</v>
      </c>
      <c r="C599" s="135">
        <v>46265</v>
      </c>
      <c r="D599" s="41" t="s">
        <v>228</v>
      </c>
      <c r="E599" s="35" t="s">
        <v>619</v>
      </c>
      <c r="F599" s="110">
        <f t="shared" si="40"/>
        <v>10.916666666666666</v>
      </c>
      <c r="G599" s="111">
        <f t="shared" si="41"/>
        <v>0</v>
      </c>
      <c r="H599" s="113">
        <f>IF(AND(NOT(ISBLANK(C599)), D599&lt;&gt;"-", ISNUMBER(F599), F599&gt;0, COUNTIFS($B$3:B599, B599, $C$3:C599, C599, $F$3:F599, "&gt;0")=1), 1, 0)</f>
        <v>1</v>
      </c>
      <c r="I599" s="17">
        <f t="shared" si="42"/>
        <v>0</v>
      </c>
      <c r="J599" s="17">
        <f t="shared" si="43"/>
        <v>1</v>
      </c>
      <c r="K599" s="7"/>
      <c r="L599" s="7"/>
      <c r="M599" s="7"/>
      <c r="N599" s="17"/>
      <c r="O599" s="120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6" customHeight="1">
      <c r="A600" s="17" t="s">
        <v>48</v>
      </c>
      <c r="B600" s="7" t="s">
        <v>125</v>
      </c>
      <c r="C600" s="135"/>
      <c r="D600" s="41" t="s">
        <v>184</v>
      </c>
      <c r="E600" s="35" t="s">
        <v>185</v>
      </c>
      <c r="F600" s="110">
        <f t="shared" si="40"/>
        <v>8</v>
      </c>
      <c r="G600" s="111">
        <f t="shared" si="41"/>
        <v>0</v>
      </c>
      <c r="H600" s="113">
        <f>IF(AND(NOT(ISBLANK(C600)), D600&lt;&gt;"-", ISNUMBER(F600), F600&gt;0, COUNTIFS($B$3:B600, B600, $C$3:C600, C600, $F$3:F600, "&gt;0")=1), 1, 0)</f>
        <v>0</v>
      </c>
      <c r="I600" s="17">
        <f t="shared" si="42"/>
        <v>0</v>
      </c>
      <c r="J600" s="17">
        <f t="shared" si="43"/>
        <v>0</v>
      </c>
      <c r="K600" s="7"/>
      <c r="L600" s="7"/>
      <c r="M600" s="7"/>
      <c r="N600" s="17"/>
      <c r="O600" s="120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6" customHeight="1">
      <c r="A601" s="17" t="s">
        <v>48</v>
      </c>
      <c r="B601" s="7" t="s">
        <v>125</v>
      </c>
      <c r="C601" s="135">
        <v>46235</v>
      </c>
      <c r="D601" s="41" t="s">
        <v>228</v>
      </c>
      <c r="E601" s="35" t="s">
        <v>552</v>
      </c>
      <c r="F601" s="110">
        <f t="shared" si="40"/>
        <v>11.966666666666667</v>
      </c>
      <c r="G601" s="111">
        <f t="shared" si="41"/>
        <v>0</v>
      </c>
      <c r="H601" s="113">
        <f>IF(AND(NOT(ISBLANK(C601)), D601&lt;&gt;"-", ISNUMBER(F601), F601&gt;0, COUNTIFS($B$3:B601, B601, $C$3:C601, C601, $F$3:F601, "&gt;0")=1), 1, 0)</f>
        <v>1</v>
      </c>
      <c r="I601" s="17">
        <f t="shared" si="42"/>
        <v>0</v>
      </c>
      <c r="J601" s="17">
        <f t="shared" si="43"/>
        <v>1</v>
      </c>
      <c r="K601" s="7"/>
      <c r="L601" s="7"/>
      <c r="M601" s="7"/>
      <c r="N601" s="17"/>
      <c r="O601" s="120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6" customHeight="1">
      <c r="A602" s="17" t="s">
        <v>48</v>
      </c>
      <c r="B602" s="7" t="s">
        <v>125</v>
      </c>
      <c r="C602" s="135">
        <v>46236</v>
      </c>
      <c r="D602" s="41" t="s">
        <v>228</v>
      </c>
      <c r="E602" s="35" t="s">
        <v>607</v>
      </c>
      <c r="F602" s="110">
        <f t="shared" si="40"/>
        <v>12.316666666666666</v>
      </c>
      <c r="G602" s="111">
        <f t="shared" si="41"/>
        <v>0</v>
      </c>
      <c r="H602" s="113">
        <f>IF(AND(NOT(ISBLANK(C602)), D602&lt;&gt;"-", ISNUMBER(F602), F602&gt;0, COUNTIFS($B$3:B602, B602, $C$3:C602, C602, $F$3:F602, "&gt;0")=1), 1, 0)</f>
        <v>1</v>
      </c>
      <c r="I602" s="17">
        <f t="shared" si="42"/>
        <v>0</v>
      </c>
      <c r="J602" s="17">
        <f t="shared" si="43"/>
        <v>1</v>
      </c>
      <c r="K602" s="7"/>
      <c r="L602" s="7"/>
      <c r="M602" s="7"/>
      <c r="N602" s="17"/>
      <c r="O602" s="120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6" customHeight="1">
      <c r="A603" s="17" t="s">
        <v>48</v>
      </c>
      <c r="B603" s="7" t="s">
        <v>125</v>
      </c>
      <c r="C603" s="135">
        <v>46237</v>
      </c>
      <c r="D603" s="41" t="s">
        <v>228</v>
      </c>
      <c r="E603" s="35" t="s">
        <v>448</v>
      </c>
      <c r="F603" s="110">
        <f t="shared" si="40"/>
        <v>12</v>
      </c>
      <c r="G603" s="111">
        <f t="shared" si="41"/>
        <v>0</v>
      </c>
      <c r="H603" s="113">
        <f>IF(AND(NOT(ISBLANK(C603)), D603&lt;&gt;"-", ISNUMBER(F603), F603&gt;0, COUNTIFS($B$3:B603, B603, $C$3:C603, C603, $F$3:F603, "&gt;0")=1), 1, 0)</f>
        <v>1</v>
      </c>
      <c r="I603" s="17">
        <f t="shared" si="42"/>
        <v>0</v>
      </c>
      <c r="J603" s="17">
        <f t="shared" si="43"/>
        <v>1</v>
      </c>
      <c r="K603" s="7"/>
      <c r="L603" s="7"/>
      <c r="M603" s="7"/>
      <c r="N603" s="17"/>
      <c r="O603" s="120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6" customHeight="1">
      <c r="A604" s="17" t="s">
        <v>48</v>
      </c>
      <c r="B604" s="7" t="s">
        <v>125</v>
      </c>
      <c r="C604" s="135">
        <v>46238</v>
      </c>
      <c r="D604" s="41" t="s">
        <v>228</v>
      </c>
      <c r="E604" s="35" t="s">
        <v>609</v>
      </c>
      <c r="F604" s="110">
        <f t="shared" si="40"/>
        <v>12.183333333333334</v>
      </c>
      <c r="G604" s="111">
        <f t="shared" si="41"/>
        <v>0</v>
      </c>
      <c r="H604" s="113">
        <f>IF(AND(NOT(ISBLANK(C604)), D604&lt;&gt;"-", ISNUMBER(F604), F604&gt;0, COUNTIFS($B$3:B604, B604, $C$3:C604, C604, $F$3:F604, "&gt;0")=1), 1, 0)</f>
        <v>1</v>
      </c>
      <c r="I604" s="17">
        <f t="shared" si="42"/>
        <v>0</v>
      </c>
      <c r="J604" s="17">
        <f t="shared" si="43"/>
        <v>1</v>
      </c>
      <c r="K604" s="7"/>
      <c r="L604" s="7"/>
      <c r="M604" s="7"/>
      <c r="N604" s="17"/>
      <c r="O604" s="120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6" customHeight="1">
      <c r="A605" s="17" t="s">
        <v>48</v>
      </c>
      <c r="B605" s="7" t="s">
        <v>125</v>
      </c>
      <c r="C605" s="135">
        <v>46239</v>
      </c>
      <c r="D605" s="41" t="s">
        <v>228</v>
      </c>
      <c r="E605" s="35" t="s">
        <v>607</v>
      </c>
      <c r="F605" s="110">
        <f t="shared" si="40"/>
        <v>12.316666666666666</v>
      </c>
      <c r="G605" s="111">
        <f t="shared" si="41"/>
        <v>0</v>
      </c>
      <c r="H605" s="113">
        <f>IF(AND(NOT(ISBLANK(C605)), D605&lt;&gt;"-", ISNUMBER(F605), F605&gt;0, COUNTIFS($B$3:B605, B605, $C$3:C605, C605, $F$3:F605, "&gt;0")=1), 1, 0)</f>
        <v>1</v>
      </c>
      <c r="I605" s="17">
        <f t="shared" si="42"/>
        <v>0</v>
      </c>
      <c r="J605" s="17">
        <f t="shared" si="43"/>
        <v>1</v>
      </c>
      <c r="K605" s="7"/>
      <c r="L605" s="7"/>
      <c r="M605" s="7"/>
      <c r="N605" s="17"/>
      <c r="O605" s="120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6" customHeight="1">
      <c r="A606" s="17" t="s">
        <v>48</v>
      </c>
      <c r="B606" s="7" t="s">
        <v>125</v>
      </c>
      <c r="C606" s="135">
        <v>46240</v>
      </c>
      <c r="D606" s="41" t="s">
        <v>228</v>
      </c>
      <c r="E606" s="35" t="s">
        <v>620</v>
      </c>
      <c r="F606" s="110">
        <f t="shared" si="40"/>
        <v>14.133333333333333</v>
      </c>
      <c r="G606" s="111">
        <f t="shared" si="41"/>
        <v>0</v>
      </c>
      <c r="H606" s="113">
        <f>IF(AND(NOT(ISBLANK(C606)), D606&lt;&gt;"-", ISNUMBER(F606), F606&gt;0, COUNTIFS($B$3:B606, B606, $C$3:C606, C606, $F$3:F606, "&gt;0")=1), 1, 0)</f>
        <v>1</v>
      </c>
      <c r="I606" s="17">
        <f t="shared" si="42"/>
        <v>0</v>
      </c>
      <c r="J606" s="17">
        <f t="shared" si="43"/>
        <v>1</v>
      </c>
      <c r="K606" s="7"/>
      <c r="L606" s="7"/>
      <c r="M606" s="7"/>
      <c r="N606" s="17"/>
      <c r="O606" s="120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6" customHeight="1">
      <c r="A607" s="17" t="s">
        <v>48</v>
      </c>
      <c r="B607" s="7" t="s">
        <v>125</v>
      </c>
      <c r="C607" s="135">
        <v>46241</v>
      </c>
      <c r="D607" s="41" t="s">
        <v>228</v>
      </c>
      <c r="E607" s="35" t="s">
        <v>621</v>
      </c>
      <c r="F607" s="110">
        <f t="shared" si="40"/>
        <v>9.1333333333333329</v>
      </c>
      <c r="G607" s="111">
        <f t="shared" si="41"/>
        <v>0</v>
      </c>
      <c r="H607" s="113">
        <f>IF(AND(NOT(ISBLANK(C607)), D607&lt;&gt;"-", ISNUMBER(F607), F607&gt;0, COUNTIFS($B$3:B607, B607, $C$3:C607, C607, $F$3:F607, "&gt;0")=1), 1, 0)</f>
        <v>1</v>
      </c>
      <c r="I607" s="17">
        <f t="shared" si="42"/>
        <v>0</v>
      </c>
      <c r="J607" s="17">
        <f t="shared" si="43"/>
        <v>1</v>
      </c>
      <c r="K607" s="7"/>
      <c r="L607" s="7"/>
      <c r="M607" s="7"/>
      <c r="N607" s="17"/>
      <c r="O607" s="120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6" customHeight="1">
      <c r="A608" s="17" t="s">
        <v>48</v>
      </c>
      <c r="B608" s="7" t="s">
        <v>125</v>
      </c>
      <c r="C608" s="135">
        <v>46242</v>
      </c>
      <c r="D608" s="41" t="s">
        <v>259</v>
      </c>
      <c r="E608" s="35" t="s">
        <v>498</v>
      </c>
      <c r="F608" s="110">
        <f t="shared" si="40"/>
        <v>8.1166666666666671</v>
      </c>
      <c r="G608" s="111">
        <f t="shared" si="41"/>
        <v>0</v>
      </c>
      <c r="H608" s="113">
        <f>IF(AND(NOT(ISBLANK(C608)), D608&lt;&gt;"-", ISNUMBER(F608), F608&gt;0, COUNTIFS($B$3:B608, B608, $C$3:C608, C608, $F$3:F608, "&gt;0")=1), 1, 0)</f>
        <v>1</v>
      </c>
      <c r="I608" s="17">
        <f t="shared" si="42"/>
        <v>0</v>
      </c>
      <c r="J608" s="17">
        <f t="shared" si="43"/>
        <v>1</v>
      </c>
      <c r="K608" s="7"/>
      <c r="L608" s="7"/>
      <c r="M608" s="7"/>
      <c r="N608" s="17"/>
      <c r="O608" s="120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6" customHeight="1">
      <c r="A609" s="17" t="s">
        <v>48</v>
      </c>
      <c r="B609" s="7" t="s">
        <v>125</v>
      </c>
      <c r="C609" s="135">
        <v>46244</v>
      </c>
      <c r="D609" s="41" t="s">
        <v>228</v>
      </c>
      <c r="E609" s="35" t="s">
        <v>622</v>
      </c>
      <c r="F609" s="110">
        <f t="shared" si="40"/>
        <v>9.7333333333333325</v>
      </c>
      <c r="G609" s="111">
        <f t="shared" si="41"/>
        <v>0</v>
      </c>
      <c r="H609" s="113">
        <f>IF(AND(NOT(ISBLANK(C609)), D609&lt;&gt;"-", ISNUMBER(F609), F609&gt;0, COUNTIFS($B$3:B609, B609, $C$3:C609, C609, $F$3:F609, "&gt;0")=1), 1, 0)</f>
        <v>1</v>
      </c>
      <c r="I609" s="17">
        <f t="shared" si="42"/>
        <v>0</v>
      </c>
      <c r="J609" s="17">
        <f t="shared" si="43"/>
        <v>1</v>
      </c>
      <c r="K609" s="7"/>
      <c r="L609" s="7"/>
      <c r="M609" s="7"/>
      <c r="N609" s="17"/>
      <c r="O609" s="120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6" customHeight="1">
      <c r="A610" s="17" t="s">
        <v>48</v>
      </c>
      <c r="B610" s="7" t="s">
        <v>125</v>
      </c>
      <c r="C610" s="135">
        <v>46245</v>
      </c>
      <c r="D610" s="41" t="s">
        <v>228</v>
      </c>
      <c r="E610" s="35" t="s">
        <v>516</v>
      </c>
      <c r="F610" s="110">
        <f t="shared" si="40"/>
        <v>8.4166666666666661</v>
      </c>
      <c r="G610" s="111">
        <f t="shared" si="41"/>
        <v>0</v>
      </c>
      <c r="H610" s="113">
        <f>IF(AND(NOT(ISBLANK(C610)), D610&lt;&gt;"-", ISNUMBER(F610), F610&gt;0, COUNTIFS($B$3:B610, B610, $C$3:C610, C610, $F$3:F610, "&gt;0")=1), 1, 0)</f>
        <v>1</v>
      </c>
      <c r="I610" s="17">
        <f t="shared" si="42"/>
        <v>0</v>
      </c>
      <c r="J610" s="17">
        <f t="shared" si="43"/>
        <v>1</v>
      </c>
      <c r="K610" s="7"/>
      <c r="L610" s="7"/>
      <c r="M610" s="7"/>
      <c r="N610" s="17"/>
      <c r="O610" s="120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6" customHeight="1">
      <c r="A611" s="17" t="s">
        <v>48</v>
      </c>
      <c r="B611" s="7" t="s">
        <v>125</v>
      </c>
      <c r="C611" s="135">
        <v>46245</v>
      </c>
      <c r="D611" s="41" t="s">
        <v>210</v>
      </c>
      <c r="E611" s="35" t="s">
        <v>302</v>
      </c>
      <c r="F611" s="110">
        <f t="shared" si="40"/>
        <v>4</v>
      </c>
      <c r="G611" s="111">
        <f t="shared" si="41"/>
        <v>0</v>
      </c>
      <c r="H611" s="113">
        <f>IF(AND(NOT(ISBLANK(C611)), D611&lt;&gt;"-", ISNUMBER(F611), F611&gt;0, COUNTIFS($B$3:B611, B611, $C$3:C611, C611, $F$3:F611, "&gt;0")=1), 1, 0)</f>
        <v>0</v>
      </c>
      <c r="I611" s="17">
        <f t="shared" si="42"/>
        <v>0</v>
      </c>
      <c r="J611" s="17">
        <f t="shared" si="43"/>
        <v>1</v>
      </c>
      <c r="K611" s="7"/>
      <c r="L611" s="7"/>
      <c r="M611" s="7"/>
      <c r="N611" s="17"/>
      <c r="O611" s="120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6" customHeight="1">
      <c r="A612" s="17" t="s">
        <v>48</v>
      </c>
      <c r="B612" s="7" t="s">
        <v>125</v>
      </c>
      <c r="C612" s="135">
        <v>46246</v>
      </c>
      <c r="D612" s="41" t="s">
        <v>259</v>
      </c>
      <c r="E612" s="35" t="s">
        <v>201</v>
      </c>
      <c r="F612" s="110">
        <f t="shared" si="40"/>
        <v>8.1</v>
      </c>
      <c r="G612" s="111">
        <f t="shared" si="41"/>
        <v>0</v>
      </c>
      <c r="H612" s="113">
        <f>IF(AND(NOT(ISBLANK(C612)), D612&lt;&gt;"-", ISNUMBER(F612), F612&gt;0, COUNTIFS($B$3:B612, B612, $C$3:C612, C612, $F$3:F612, "&gt;0")=1), 1, 0)</f>
        <v>1</v>
      </c>
      <c r="I612" s="17">
        <f t="shared" si="42"/>
        <v>0</v>
      </c>
      <c r="J612" s="17">
        <f t="shared" si="43"/>
        <v>1</v>
      </c>
      <c r="K612" s="7"/>
      <c r="L612" s="7"/>
      <c r="M612" s="7"/>
      <c r="N612" s="17"/>
      <c r="O612" s="120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6" customHeight="1">
      <c r="A613" s="17" t="s">
        <v>48</v>
      </c>
      <c r="B613" s="7" t="s">
        <v>125</v>
      </c>
      <c r="C613" s="135">
        <v>46246</v>
      </c>
      <c r="D613" s="41" t="s">
        <v>284</v>
      </c>
      <c r="E613" s="35" t="s">
        <v>236</v>
      </c>
      <c r="F613" s="110">
        <f t="shared" si="40"/>
        <v>0.5</v>
      </c>
      <c r="G613" s="111">
        <f t="shared" si="41"/>
        <v>1</v>
      </c>
      <c r="H613" s="113">
        <f>IF(AND(NOT(ISBLANK(C613)), D613&lt;&gt;"-", ISNUMBER(F613), F613&gt;0, COUNTIFS($B$3:B613, B613, $C$3:C613, C613, $F$3:F613, "&gt;0")=1), 1, 0)</f>
        <v>0</v>
      </c>
      <c r="I613" s="17">
        <f t="shared" si="42"/>
        <v>0</v>
      </c>
      <c r="J613" s="17">
        <f t="shared" si="43"/>
        <v>0</v>
      </c>
      <c r="K613" s="7"/>
      <c r="L613" s="7"/>
      <c r="M613" s="7"/>
      <c r="N613" s="17"/>
      <c r="O613" s="120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6" customHeight="1">
      <c r="A614" s="17" t="s">
        <v>48</v>
      </c>
      <c r="B614" s="7" t="s">
        <v>125</v>
      </c>
      <c r="C614" s="135">
        <v>46247</v>
      </c>
      <c r="D614" s="41" t="s">
        <v>228</v>
      </c>
      <c r="E614" s="35" t="s">
        <v>511</v>
      </c>
      <c r="F614" s="110">
        <f t="shared" si="40"/>
        <v>8.3833333333333329</v>
      </c>
      <c r="G614" s="111">
        <f t="shared" si="41"/>
        <v>0</v>
      </c>
      <c r="H614" s="113">
        <f>IF(AND(NOT(ISBLANK(C614)), D614&lt;&gt;"-", ISNUMBER(F614), F614&gt;0, COUNTIFS($B$3:B614, B614, $C$3:C614, C614, $F$3:F614, "&gt;0")=1), 1, 0)</f>
        <v>1</v>
      </c>
      <c r="I614" s="17">
        <f t="shared" si="42"/>
        <v>0</v>
      </c>
      <c r="J614" s="17">
        <f t="shared" si="43"/>
        <v>1</v>
      </c>
      <c r="K614" s="7"/>
      <c r="L614" s="7"/>
      <c r="M614" s="7"/>
      <c r="N614" s="17"/>
      <c r="O614" s="120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6" customHeight="1">
      <c r="A615" s="17" t="s">
        <v>48</v>
      </c>
      <c r="B615" s="7" t="s">
        <v>125</v>
      </c>
      <c r="C615" s="135">
        <v>46248</v>
      </c>
      <c r="D615" s="41" t="s">
        <v>228</v>
      </c>
      <c r="E615" s="35" t="s">
        <v>623</v>
      </c>
      <c r="F615" s="110">
        <f t="shared" si="40"/>
        <v>9.2833333333333332</v>
      </c>
      <c r="G615" s="111">
        <f t="shared" si="41"/>
        <v>0</v>
      </c>
      <c r="H615" s="113">
        <f>IF(AND(NOT(ISBLANK(C615)), D615&lt;&gt;"-", ISNUMBER(F615), F615&gt;0, COUNTIFS($B$3:B615, B615, $C$3:C615, C615, $F$3:F615, "&gt;0")=1), 1, 0)</f>
        <v>1</v>
      </c>
      <c r="I615" s="17">
        <f t="shared" si="42"/>
        <v>0</v>
      </c>
      <c r="J615" s="17">
        <f t="shared" si="43"/>
        <v>1</v>
      </c>
      <c r="K615" s="7"/>
      <c r="L615" s="7"/>
      <c r="M615" s="7"/>
      <c r="N615" s="17"/>
      <c r="O615" s="120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6" customHeight="1">
      <c r="A616" s="17" t="s">
        <v>48</v>
      </c>
      <c r="B616" s="7" t="s">
        <v>125</v>
      </c>
      <c r="C616" s="135">
        <v>46249</v>
      </c>
      <c r="D616" s="41" t="s">
        <v>259</v>
      </c>
      <c r="E616" s="35" t="s">
        <v>213</v>
      </c>
      <c r="F616" s="110">
        <f t="shared" si="40"/>
        <v>8.0833333333333339</v>
      </c>
      <c r="G616" s="111">
        <f t="shared" si="41"/>
        <v>0</v>
      </c>
      <c r="H616" s="113">
        <f>IF(AND(NOT(ISBLANK(C616)), D616&lt;&gt;"-", ISNUMBER(F616), F616&gt;0, COUNTIFS($B$3:B616, B616, $C$3:C616, C616, $F$3:F616, "&gt;0")=1), 1, 0)</f>
        <v>1</v>
      </c>
      <c r="I616" s="17">
        <f t="shared" si="42"/>
        <v>0</v>
      </c>
      <c r="J616" s="17">
        <f t="shared" si="43"/>
        <v>1</v>
      </c>
      <c r="K616" s="7"/>
      <c r="L616" s="7"/>
      <c r="M616" s="7"/>
      <c r="N616" s="17"/>
      <c r="O616" s="120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6" customHeight="1">
      <c r="A617" s="17" t="s">
        <v>48</v>
      </c>
      <c r="B617" s="7" t="s">
        <v>125</v>
      </c>
      <c r="C617" s="135">
        <v>46250</v>
      </c>
      <c r="D617" s="41" t="s">
        <v>259</v>
      </c>
      <c r="E617" s="35" t="s">
        <v>538</v>
      </c>
      <c r="F617" s="110">
        <f t="shared" si="40"/>
        <v>8.2666666666666675</v>
      </c>
      <c r="G617" s="111">
        <f t="shared" si="41"/>
        <v>0</v>
      </c>
      <c r="H617" s="113">
        <f>IF(AND(NOT(ISBLANK(C617)), D617&lt;&gt;"-", ISNUMBER(F617), F617&gt;0, COUNTIFS($B$3:B617, B617, $C$3:C617, C617, $F$3:F617, "&gt;0")=1), 1, 0)</f>
        <v>1</v>
      </c>
      <c r="I617" s="17">
        <f t="shared" si="42"/>
        <v>0</v>
      </c>
      <c r="J617" s="17">
        <f t="shared" si="43"/>
        <v>1</v>
      </c>
      <c r="K617" s="7"/>
      <c r="L617" s="7"/>
      <c r="M617" s="7"/>
      <c r="N617" s="17"/>
      <c r="O617" s="120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6" customHeight="1">
      <c r="A618" s="17" t="s">
        <v>48</v>
      </c>
      <c r="B618" s="7" t="s">
        <v>125</v>
      </c>
      <c r="C618" s="135">
        <v>46251</v>
      </c>
      <c r="D618" s="41" t="s">
        <v>259</v>
      </c>
      <c r="E618" s="35" t="s">
        <v>526</v>
      </c>
      <c r="F618" s="110">
        <f t="shared" si="40"/>
        <v>8.4833333333333325</v>
      </c>
      <c r="G618" s="111">
        <f t="shared" si="41"/>
        <v>0</v>
      </c>
      <c r="H618" s="113">
        <f>IF(AND(NOT(ISBLANK(C618)), D618&lt;&gt;"-", ISNUMBER(F618), F618&gt;0, COUNTIFS($B$3:B618, B618, $C$3:C618, C618, $F$3:F618, "&gt;0")=1), 1, 0)</f>
        <v>1</v>
      </c>
      <c r="I618" s="17">
        <f t="shared" si="42"/>
        <v>0</v>
      </c>
      <c r="J618" s="17">
        <f t="shared" si="43"/>
        <v>1</v>
      </c>
      <c r="K618" s="7"/>
      <c r="L618" s="7"/>
      <c r="M618" s="7"/>
      <c r="N618" s="17"/>
      <c r="O618" s="120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6" customHeight="1">
      <c r="A619" s="17" t="s">
        <v>48</v>
      </c>
      <c r="B619" s="7" t="s">
        <v>125</v>
      </c>
      <c r="C619" s="135">
        <v>46252</v>
      </c>
      <c r="D619" s="41" t="s">
        <v>228</v>
      </c>
      <c r="E619" s="35" t="s">
        <v>554</v>
      </c>
      <c r="F619" s="110">
        <f t="shared" si="40"/>
        <v>9.5666666666666664</v>
      </c>
      <c r="G619" s="111">
        <f t="shared" si="41"/>
        <v>0</v>
      </c>
      <c r="H619" s="113">
        <f>IF(AND(NOT(ISBLANK(C619)), D619&lt;&gt;"-", ISNUMBER(F619), F619&gt;0, COUNTIFS($B$3:B619, B619, $C$3:C619, C619, $F$3:F619, "&gt;0")=1), 1, 0)</f>
        <v>1</v>
      </c>
      <c r="I619" s="17">
        <f t="shared" si="42"/>
        <v>0</v>
      </c>
      <c r="J619" s="17">
        <f t="shared" si="43"/>
        <v>1</v>
      </c>
      <c r="K619" s="7"/>
      <c r="L619" s="7"/>
      <c r="M619" s="7"/>
      <c r="N619" s="17"/>
      <c r="O619" s="120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6" customHeight="1">
      <c r="A620" s="17" t="s">
        <v>48</v>
      </c>
      <c r="B620" s="7" t="s">
        <v>125</v>
      </c>
      <c r="C620" s="135">
        <v>46253</v>
      </c>
      <c r="D620" s="41" t="s">
        <v>228</v>
      </c>
      <c r="E620" s="35" t="s">
        <v>624</v>
      </c>
      <c r="F620" s="110">
        <f t="shared" si="40"/>
        <v>9.6</v>
      </c>
      <c r="G620" s="111">
        <f t="shared" si="41"/>
        <v>0</v>
      </c>
      <c r="H620" s="113">
        <f>IF(AND(NOT(ISBLANK(C620)), D620&lt;&gt;"-", ISNUMBER(F620), F620&gt;0, COUNTIFS($B$3:B620, B620, $C$3:C620, C620, $F$3:F620, "&gt;0")=1), 1, 0)</f>
        <v>1</v>
      </c>
      <c r="I620" s="17">
        <f t="shared" si="42"/>
        <v>0</v>
      </c>
      <c r="J620" s="17">
        <f t="shared" si="43"/>
        <v>1</v>
      </c>
      <c r="K620" s="7"/>
      <c r="L620" s="7"/>
      <c r="M620" s="7"/>
      <c r="N620" s="17"/>
      <c r="O620" s="120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6" customHeight="1">
      <c r="A621" s="17" t="s">
        <v>48</v>
      </c>
      <c r="B621" s="7" t="s">
        <v>125</v>
      </c>
      <c r="C621" s="135">
        <v>46254</v>
      </c>
      <c r="D621" s="41" t="s">
        <v>228</v>
      </c>
      <c r="E621" s="35" t="s">
        <v>625</v>
      </c>
      <c r="F621" s="110">
        <f t="shared" si="40"/>
        <v>13.133333333333333</v>
      </c>
      <c r="G621" s="111">
        <f t="shared" si="41"/>
        <v>0</v>
      </c>
      <c r="H621" s="113">
        <f>IF(AND(NOT(ISBLANK(C621)), D621&lt;&gt;"-", ISNUMBER(F621), F621&gt;0, COUNTIFS($B$3:B621, B621, $C$3:C621, C621, $F$3:F621, "&gt;0")=1), 1, 0)</f>
        <v>1</v>
      </c>
      <c r="I621" s="17">
        <f t="shared" si="42"/>
        <v>0</v>
      </c>
      <c r="J621" s="17">
        <f t="shared" si="43"/>
        <v>1</v>
      </c>
      <c r="K621" s="7"/>
      <c r="L621" s="7"/>
      <c r="M621" s="7"/>
      <c r="N621" s="17"/>
      <c r="O621" s="120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6" customHeight="1">
      <c r="A622" s="17" t="s">
        <v>48</v>
      </c>
      <c r="B622" s="7" t="s">
        <v>125</v>
      </c>
      <c r="C622" s="135">
        <v>46255</v>
      </c>
      <c r="D622" s="41" t="s">
        <v>282</v>
      </c>
      <c r="E622" s="35" t="s">
        <v>304</v>
      </c>
      <c r="F622" s="110">
        <f t="shared" si="40"/>
        <v>8.5</v>
      </c>
      <c r="G622" s="111">
        <f t="shared" si="41"/>
        <v>0</v>
      </c>
      <c r="H622" s="113">
        <f>IF(AND(NOT(ISBLANK(C622)), D622&lt;&gt;"-", ISNUMBER(F622), F622&gt;0, COUNTIFS($B$3:B622, B622, $C$3:C622, C622, $F$3:F622, "&gt;0")=1), 1, 0)</f>
        <v>1</v>
      </c>
      <c r="I622" s="17">
        <f t="shared" si="42"/>
        <v>0</v>
      </c>
      <c r="J622" s="17">
        <f t="shared" si="43"/>
        <v>1</v>
      </c>
      <c r="K622" s="7"/>
      <c r="L622" s="7"/>
      <c r="M622" s="7"/>
      <c r="N622" s="17"/>
      <c r="O622" s="120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6" customHeight="1">
      <c r="A623" s="17" t="s">
        <v>48</v>
      </c>
      <c r="B623" s="7" t="s">
        <v>125</v>
      </c>
      <c r="C623" s="135">
        <v>46256</v>
      </c>
      <c r="D623" s="41" t="s">
        <v>259</v>
      </c>
      <c r="E623" s="35" t="s">
        <v>498</v>
      </c>
      <c r="F623" s="110">
        <f t="shared" si="40"/>
        <v>8.1166666666666671</v>
      </c>
      <c r="G623" s="111">
        <f t="shared" si="41"/>
        <v>0</v>
      </c>
      <c r="H623" s="113">
        <f>IF(AND(NOT(ISBLANK(C623)), D623&lt;&gt;"-", ISNUMBER(F623), F623&gt;0, COUNTIFS($B$3:B623, B623, $C$3:C623, C623, $F$3:F623, "&gt;0")=1), 1, 0)</f>
        <v>1</v>
      </c>
      <c r="I623" s="17">
        <f t="shared" si="42"/>
        <v>0</v>
      </c>
      <c r="J623" s="17">
        <f t="shared" si="43"/>
        <v>1</v>
      </c>
      <c r="K623" s="7"/>
      <c r="L623" s="7"/>
      <c r="M623" s="7"/>
      <c r="N623" s="17"/>
      <c r="O623" s="120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6" customHeight="1">
      <c r="A624" s="17" t="s">
        <v>48</v>
      </c>
      <c r="B624" s="7" t="s">
        <v>125</v>
      </c>
      <c r="C624" s="135">
        <v>46257</v>
      </c>
      <c r="D624" s="41" t="s">
        <v>215</v>
      </c>
      <c r="E624" s="35" t="s">
        <v>305</v>
      </c>
      <c r="F624" s="110">
        <f t="shared" si="40"/>
        <v>7.25</v>
      </c>
      <c r="G624" s="111">
        <f t="shared" si="41"/>
        <v>0</v>
      </c>
      <c r="H624" s="113">
        <f>IF(AND(NOT(ISBLANK(C624)), D624&lt;&gt;"-", ISNUMBER(F624), F624&gt;0, COUNTIFS($B$3:B624, B624, $C$3:C624, C624, $F$3:F624, "&gt;0")=1), 1, 0)</f>
        <v>1</v>
      </c>
      <c r="I624" s="17">
        <f t="shared" si="42"/>
        <v>0</v>
      </c>
      <c r="J624" s="17">
        <f t="shared" si="43"/>
        <v>1</v>
      </c>
      <c r="K624" s="7"/>
      <c r="L624" s="7"/>
      <c r="M624" s="7"/>
      <c r="N624" s="17"/>
      <c r="O624" s="120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6" customHeight="1">
      <c r="A625" s="17" t="s">
        <v>48</v>
      </c>
      <c r="B625" s="7" t="s">
        <v>125</v>
      </c>
      <c r="C625" s="135">
        <v>46257</v>
      </c>
      <c r="D625" s="41" t="s">
        <v>259</v>
      </c>
      <c r="E625" s="35" t="s">
        <v>425</v>
      </c>
      <c r="F625" s="110">
        <f t="shared" si="40"/>
        <v>6.7666666666666666</v>
      </c>
      <c r="G625" s="111">
        <f t="shared" si="41"/>
        <v>0</v>
      </c>
      <c r="H625" s="113">
        <f>IF(AND(NOT(ISBLANK(C625)), D625&lt;&gt;"-", ISNUMBER(F625), F625&gt;0, COUNTIFS($B$3:B625, B625, $C$3:C625, C625, $F$3:F625, "&gt;0")=1), 1, 0)</f>
        <v>0</v>
      </c>
      <c r="I625" s="17">
        <f t="shared" si="42"/>
        <v>0</v>
      </c>
      <c r="J625" s="17">
        <f t="shared" si="43"/>
        <v>1</v>
      </c>
      <c r="K625" s="7"/>
      <c r="L625" s="7"/>
      <c r="M625" s="7"/>
      <c r="N625" s="17"/>
      <c r="O625" s="120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6" customHeight="1">
      <c r="A626" s="17" t="s">
        <v>48</v>
      </c>
      <c r="B626" s="7" t="s">
        <v>125</v>
      </c>
      <c r="C626" s="135">
        <v>46258</v>
      </c>
      <c r="D626" s="41" t="s">
        <v>259</v>
      </c>
      <c r="E626" s="35" t="s">
        <v>525</v>
      </c>
      <c r="F626" s="110">
        <f t="shared" si="40"/>
        <v>8.1999999999999993</v>
      </c>
      <c r="G626" s="111">
        <f t="shared" si="41"/>
        <v>0</v>
      </c>
      <c r="H626" s="113">
        <f>IF(AND(NOT(ISBLANK(C626)), D626&lt;&gt;"-", ISNUMBER(F626), F626&gt;0, COUNTIFS($B$3:B626, B626, $C$3:C626, C626, $F$3:F626, "&gt;0")=1), 1, 0)</f>
        <v>1</v>
      </c>
      <c r="I626" s="17">
        <f t="shared" si="42"/>
        <v>0</v>
      </c>
      <c r="J626" s="17">
        <f t="shared" si="43"/>
        <v>1</v>
      </c>
      <c r="K626" s="7"/>
      <c r="L626" s="7"/>
      <c r="M626" s="7"/>
      <c r="N626" s="17"/>
      <c r="O626" s="120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6" customHeight="1">
      <c r="A627" s="17" t="s">
        <v>48</v>
      </c>
      <c r="B627" s="7" t="s">
        <v>125</v>
      </c>
      <c r="C627" s="135">
        <v>46259</v>
      </c>
      <c r="D627" s="41" t="s">
        <v>228</v>
      </c>
      <c r="E627" s="35" t="s">
        <v>511</v>
      </c>
      <c r="F627" s="110">
        <f t="shared" si="40"/>
        <v>8.3833333333333329</v>
      </c>
      <c r="G627" s="111">
        <f t="shared" si="41"/>
        <v>0</v>
      </c>
      <c r="H627" s="113">
        <f>IF(AND(NOT(ISBLANK(C627)), D627&lt;&gt;"-", ISNUMBER(F627), F627&gt;0, COUNTIFS($B$3:B627, B627, $C$3:C627, C627, $F$3:F627, "&gt;0")=1), 1, 0)</f>
        <v>1</v>
      </c>
      <c r="I627" s="17">
        <f t="shared" si="42"/>
        <v>0</v>
      </c>
      <c r="J627" s="17">
        <f t="shared" si="43"/>
        <v>1</v>
      </c>
      <c r="K627" s="7"/>
      <c r="L627" s="7"/>
      <c r="M627" s="7"/>
      <c r="N627" s="17"/>
      <c r="O627" s="120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6" customHeight="1">
      <c r="A628" s="17" t="s">
        <v>48</v>
      </c>
      <c r="B628" s="7" t="s">
        <v>125</v>
      </c>
      <c r="C628" s="135">
        <v>46260</v>
      </c>
      <c r="D628" s="41" t="s">
        <v>228</v>
      </c>
      <c r="E628" s="35" t="s">
        <v>626</v>
      </c>
      <c r="F628" s="110">
        <f t="shared" si="40"/>
        <v>10.433333333333334</v>
      </c>
      <c r="G628" s="111">
        <f t="shared" si="41"/>
        <v>0</v>
      </c>
      <c r="H628" s="113">
        <f>IF(AND(NOT(ISBLANK(C628)), D628&lt;&gt;"-", ISNUMBER(F628), F628&gt;0, COUNTIFS($B$3:B628, B628, $C$3:C628, C628, $F$3:F628, "&gt;0")=1), 1, 0)</f>
        <v>1</v>
      </c>
      <c r="I628" s="17">
        <f t="shared" si="42"/>
        <v>0</v>
      </c>
      <c r="J628" s="17">
        <f t="shared" si="43"/>
        <v>1</v>
      </c>
      <c r="K628" s="7"/>
      <c r="L628" s="7"/>
      <c r="M628" s="7"/>
      <c r="N628" s="17"/>
      <c r="O628" s="120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6" customHeight="1">
      <c r="A629" s="17" t="s">
        <v>48</v>
      </c>
      <c r="B629" s="7" t="s">
        <v>125</v>
      </c>
      <c r="C629" s="135">
        <v>46261</v>
      </c>
      <c r="D629" s="41" t="s">
        <v>228</v>
      </c>
      <c r="E629" s="35" t="s">
        <v>627</v>
      </c>
      <c r="F629" s="110">
        <f t="shared" si="40"/>
        <v>8.5333333333333332</v>
      </c>
      <c r="G629" s="111">
        <f t="shared" si="41"/>
        <v>0</v>
      </c>
      <c r="H629" s="113">
        <f>IF(AND(NOT(ISBLANK(C629)), D629&lt;&gt;"-", ISNUMBER(F629), F629&gt;0, COUNTIFS($B$3:B629, B629, $C$3:C629, C629, $F$3:F629, "&gt;0")=1), 1, 0)</f>
        <v>1</v>
      </c>
      <c r="I629" s="17">
        <f t="shared" si="42"/>
        <v>0</v>
      </c>
      <c r="J629" s="17">
        <f t="shared" si="43"/>
        <v>1</v>
      </c>
      <c r="K629" s="7"/>
      <c r="L629" s="7"/>
      <c r="M629" s="7"/>
      <c r="N629" s="17"/>
      <c r="O629" s="120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6" customHeight="1">
      <c r="A630" s="17" t="s">
        <v>48</v>
      </c>
      <c r="B630" s="7" t="s">
        <v>125</v>
      </c>
      <c r="C630" s="135">
        <v>46262</v>
      </c>
      <c r="D630" s="41" t="s">
        <v>228</v>
      </c>
      <c r="E630" s="35" t="s">
        <v>628</v>
      </c>
      <c r="F630" s="110">
        <f t="shared" si="40"/>
        <v>10.733333333333333</v>
      </c>
      <c r="G630" s="111">
        <f t="shared" si="41"/>
        <v>0</v>
      </c>
      <c r="H630" s="113">
        <f>IF(AND(NOT(ISBLANK(C630)), D630&lt;&gt;"-", ISNUMBER(F630), F630&gt;0, COUNTIFS($B$3:B630, B630, $C$3:C630, C630, $F$3:F630, "&gt;0")=1), 1, 0)</f>
        <v>1</v>
      </c>
      <c r="I630" s="17">
        <f t="shared" si="42"/>
        <v>0</v>
      </c>
      <c r="J630" s="17">
        <f t="shared" si="43"/>
        <v>1</v>
      </c>
      <c r="K630" s="7"/>
      <c r="L630" s="7"/>
      <c r="M630" s="7"/>
      <c r="N630" s="17"/>
      <c r="O630" s="120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6" customHeight="1">
      <c r="A631" s="17" t="s">
        <v>48</v>
      </c>
      <c r="B631" s="7" t="s">
        <v>125</v>
      </c>
      <c r="C631" s="135">
        <v>46263</v>
      </c>
      <c r="D631" s="41" t="s">
        <v>259</v>
      </c>
      <c r="E631" s="35" t="s">
        <v>535</v>
      </c>
      <c r="F631" s="110">
        <f t="shared" si="40"/>
        <v>8.1333333333333329</v>
      </c>
      <c r="G631" s="111">
        <f t="shared" si="41"/>
        <v>0</v>
      </c>
      <c r="H631" s="113">
        <f>IF(AND(NOT(ISBLANK(C631)), D631&lt;&gt;"-", ISNUMBER(F631), F631&gt;0, COUNTIFS($B$3:B631, B631, $C$3:C631, C631, $F$3:F631, "&gt;0")=1), 1, 0)</f>
        <v>1</v>
      </c>
      <c r="I631" s="17">
        <f t="shared" si="42"/>
        <v>0</v>
      </c>
      <c r="J631" s="17">
        <f t="shared" si="43"/>
        <v>1</v>
      </c>
      <c r="K631" s="7"/>
      <c r="L631" s="7"/>
      <c r="M631" s="7"/>
      <c r="N631" s="17"/>
      <c r="O631" s="120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6" customHeight="1">
      <c r="A632" s="17" t="s">
        <v>48</v>
      </c>
      <c r="B632" s="7" t="s">
        <v>125</v>
      </c>
      <c r="C632" s="135">
        <v>46264</v>
      </c>
      <c r="D632" s="41" t="s">
        <v>284</v>
      </c>
      <c r="E632" s="35" t="s">
        <v>305</v>
      </c>
      <c r="F632" s="110">
        <f t="shared" si="40"/>
        <v>7.25</v>
      </c>
      <c r="G632" s="111">
        <f t="shared" si="41"/>
        <v>0</v>
      </c>
      <c r="H632" s="113">
        <f>IF(AND(NOT(ISBLANK(C632)), D632&lt;&gt;"-", ISNUMBER(F632), F632&gt;0, COUNTIFS($B$3:B632, B632, $C$3:C632, C632, $F$3:F632, "&gt;0")=1), 1, 0)</f>
        <v>1</v>
      </c>
      <c r="I632" s="17">
        <f t="shared" si="42"/>
        <v>1</v>
      </c>
      <c r="J632" s="17">
        <f t="shared" si="43"/>
        <v>0</v>
      </c>
      <c r="K632" s="7"/>
      <c r="L632" s="7"/>
      <c r="M632" s="7"/>
      <c r="N632" s="17"/>
      <c r="O632" s="120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6" customHeight="1">
      <c r="A633" s="17" t="s">
        <v>48</v>
      </c>
      <c r="B633" s="7" t="s">
        <v>125</v>
      </c>
      <c r="C633" s="135">
        <v>46265</v>
      </c>
      <c r="D633" s="41" t="s">
        <v>259</v>
      </c>
      <c r="E633" s="35" t="s">
        <v>201</v>
      </c>
      <c r="F633" s="110">
        <f t="shared" si="40"/>
        <v>8.1</v>
      </c>
      <c r="G633" s="111">
        <f t="shared" si="41"/>
        <v>0</v>
      </c>
      <c r="H633" s="113">
        <f>IF(AND(NOT(ISBLANK(C633)), D633&lt;&gt;"-", ISNUMBER(F633), F633&gt;0, COUNTIFS($B$3:B633, B633, $C$3:C633, C633, $F$3:F633, "&gt;0")=1), 1, 0)</f>
        <v>1</v>
      </c>
      <c r="I633" s="17">
        <f t="shared" si="42"/>
        <v>0</v>
      </c>
      <c r="J633" s="17">
        <f t="shared" si="43"/>
        <v>1</v>
      </c>
      <c r="K633" s="7"/>
      <c r="L633" s="7"/>
      <c r="M633" s="7"/>
      <c r="N633" s="17"/>
      <c r="O633" s="120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6" customHeight="1">
      <c r="A634" s="17" t="s">
        <v>49</v>
      </c>
      <c r="B634" s="7" t="s">
        <v>129</v>
      </c>
      <c r="C634" s="135"/>
      <c r="D634" s="41" t="s">
        <v>184</v>
      </c>
      <c r="E634" s="35" t="s">
        <v>185</v>
      </c>
      <c r="F634" s="110">
        <f t="shared" si="40"/>
        <v>8</v>
      </c>
      <c r="G634" s="111">
        <f t="shared" si="41"/>
        <v>0</v>
      </c>
      <c r="H634" s="113">
        <f>IF(AND(NOT(ISBLANK(C634)), D634&lt;&gt;"-", ISNUMBER(F634), F634&gt;0, COUNTIFS($B$3:B634, B634, $C$3:C634, C634, $F$3:F634, "&gt;0")=1), 1, 0)</f>
        <v>0</v>
      </c>
      <c r="I634" s="17">
        <f t="shared" si="42"/>
        <v>0</v>
      </c>
      <c r="J634" s="17">
        <f t="shared" si="43"/>
        <v>0</v>
      </c>
      <c r="K634" s="7"/>
      <c r="L634" s="7"/>
      <c r="M634" s="7"/>
      <c r="N634" s="17"/>
      <c r="O634" s="120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6" customHeight="1">
      <c r="A635" s="17" t="s">
        <v>49</v>
      </c>
      <c r="B635" s="7" t="s">
        <v>129</v>
      </c>
      <c r="C635" s="135">
        <v>46235</v>
      </c>
      <c r="D635" s="41" t="s">
        <v>306</v>
      </c>
      <c r="E635" s="35" t="s">
        <v>502</v>
      </c>
      <c r="F635" s="110">
        <f t="shared" si="40"/>
        <v>7.9666666666666668</v>
      </c>
      <c r="G635" s="111">
        <f t="shared" si="41"/>
        <v>0</v>
      </c>
      <c r="H635" s="113">
        <f>IF(AND(NOT(ISBLANK(C635)), D635&lt;&gt;"-", ISNUMBER(F635), F635&gt;0, COUNTIFS($B$3:B635, B635, $C$3:C635, C635, $F$3:F635, "&gt;0")=1), 1, 0)</f>
        <v>1</v>
      </c>
      <c r="I635" s="17">
        <f t="shared" si="42"/>
        <v>1</v>
      </c>
      <c r="J635" s="17">
        <f t="shared" si="43"/>
        <v>0</v>
      </c>
      <c r="K635" s="7"/>
      <c r="L635" s="7"/>
      <c r="M635" s="7"/>
      <c r="N635" s="17"/>
      <c r="O635" s="120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6" customHeight="1">
      <c r="A636" s="17" t="s">
        <v>49</v>
      </c>
      <c r="B636" s="7" t="s">
        <v>129</v>
      </c>
      <c r="C636" s="135">
        <v>46236</v>
      </c>
      <c r="D636" s="41" t="s">
        <v>306</v>
      </c>
      <c r="E636" s="35" t="s">
        <v>505</v>
      </c>
      <c r="F636" s="110">
        <f t="shared" si="40"/>
        <v>7.916666666666667</v>
      </c>
      <c r="G636" s="111">
        <f t="shared" si="41"/>
        <v>0</v>
      </c>
      <c r="H636" s="113">
        <f>IF(AND(NOT(ISBLANK(C636)), D636&lt;&gt;"-", ISNUMBER(F636), F636&gt;0, COUNTIFS($B$3:B636, B636, $C$3:C636, C636, $F$3:F636, "&gt;0")=1), 1, 0)</f>
        <v>1</v>
      </c>
      <c r="I636" s="17">
        <f t="shared" si="42"/>
        <v>1</v>
      </c>
      <c r="J636" s="17">
        <f t="shared" si="43"/>
        <v>0</v>
      </c>
      <c r="K636" s="7"/>
      <c r="L636" s="7"/>
      <c r="M636" s="7"/>
      <c r="N636" s="17"/>
      <c r="O636" s="120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6" customHeight="1">
      <c r="A637" s="17" t="s">
        <v>49</v>
      </c>
      <c r="B637" s="7" t="s">
        <v>129</v>
      </c>
      <c r="C637" s="135">
        <v>46237</v>
      </c>
      <c r="D637" s="41" t="s">
        <v>306</v>
      </c>
      <c r="E637" s="35" t="s">
        <v>185</v>
      </c>
      <c r="F637" s="110">
        <f t="shared" si="40"/>
        <v>8</v>
      </c>
      <c r="G637" s="111">
        <f t="shared" si="41"/>
        <v>0</v>
      </c>
      <c r="H637" s="113">
        <f>IF(AND(NOT(ISBLANK(C637)), D637&lt;&gt;"-", ISNUMBER(F637), F637&gt;0, COUNTIFS($B$3:B637, B637, $C$3:C637, C637, $F$3:F637, "&gt;0")=1), 1, 0)</f>
        <v>1</v>
      </c>
      <c r="I637" s="17">
        <f t="shared" si="42"/>
        <v>1</v>
      </c>
      <c r="J637" s="17">
        <f t="shared" si="43"/>
        <v>0</v>
      </c>
      <c r="K637" s="7"/>
      <c r="L637" s="7"/>
      <c r="M637" s="7"/>
      <c r="N637" s="17"/>
      <c r="O637" s="120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6" customHeight="1">
      <c r="A638" s="17" t="s">
        <v>49</v>
      </c>
      <c r="B638" s="7" t="s">
        <v>129</v>
      </c>
      <c r="C638" s="135">
        <v>46238</v>
      </c>
      <c r="D638" s="41" t="s">
        <v>306</v>
      </c>
      <c r="E638" s="35" t="s">
        <v>185</v>
      </c>
      <c r="F638" s="110">
        <f t="shared" si="40"/>
        <v>8</v>
      </c>
      <c r="G638" s="111">
        <f t="shared" si="41"/>
        <v>0</v>
      </c>
      <c r="H638" s="113">
        <f>IF(AND(NOT(ISBLANK(C638)), D638&lt;&gt;"-", ISNUMBER(F638), F638&gt;0, COUNTIFS($B$3:B638, B638, $C$3:C638, C638, $F$3:F638, "&gt;0")=1), 1, 0)</f>
        <v>1</v>
      </c>
      <c r="I638" s="17">
        <f t="shared" si="42"/>
        <v>1</v>
      </c>
      <c r="J638" s="17">
        <f t="shared" si="43"/>
        <v>0</v>
      </c>
      <c r="K638" s="7"/>
      <c r="L638" s="7"/>
      <c r="M638" s="7"/>
      <c r="N638" s="17"/>
      <c r="O638" s="120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6" customHeight="1">
      <c r="A639" s="17" t="s">
        <v>49</v>
      </c>
      <c r="B639" s="7" t="s">
        <v>129</v>
      </c>
      <c r="C639" s="135">
        <v>46239</v>
      </c>
      <c r="D639" s="41" t="s">
        <v>306</v>
      </c>
      <c r="E639" s="35" t="s">
        <v>185</v>
      </c>
      <c r="F639" s="110">
        <f t="shared" si="40"/>
        <v>8</v>
      </c>
      <c r="G639" s="111">
        <f t="shared" si="41"/>
        <v>0</v>
      </c>
      <c r="H639" s="113">
        <f>IF(AND(NOT(ISBLANK(C639)), D639&lt;&gt;"-", ISNUMBER(F639), F639&gt;0, COUNTIFS($B$3:B639, B639, $C$3:C639, C639, $F$3:F639, "&gt;0")=1), 1, 0)</f>
        <v>1</v>
      </c>
      <c r="I639" s="17">
        <f t="shared" si="42"/>
        <v>1</v>
      </c>
      <c r="J639" s="17">
        <f t="shared" si="43"/>
        <v>0</v>
      </c>
      <c r="K639" s="7"/>
      <c r="L639" s="7"/>
      <c r="M639" s="7"/>
      <c r="N639" s="17"/>
      <c r="O639" s="120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6" customHeight="1">
      <c r="A640" s="17" t="s">
        <v>49</v>
      </c>
      <c r="B640" s="7" t="s">
        <v>129</v>
      </c>
      <c r="C640" s="135">
        <v>46240</v>
      </c>
      <c r="D640" s="41" t="s">
        <v>306</v>
      </c>
      <c r="E640" s="35" t="s">
        <v>502</v>
      </c>
      <c r="F640" s="110">
        <f t="shared" si="40"/>
        <v>7.9666666666666668</v>
      </c>
      <c r="G640" s="111">
        <f t="shared" si="41"/>
        <v>0</v>
      </c>
      <c r="H640" s="113">
        <f>IF(AND(NOT(ISBLANK(C640)), D640&lt;&gt;"-", ISNUMBER(F640), F640&gt;0, COUNTIFS($B$3:B640, B640, $C$3:C640, C640, $F$3:F640, "&gt;0")=1), 1, 0)</f>
        <v>1</v>
      </c>
      <c r="I640" s="17">
        <f t="shared" si="42"/>
        <v>1</v>
      </c>
      <c r="J640" s="17">
        <f t="shared" si="43"/>
        <v>0</v>
      </c>
      <c r="K640" s="7"/>
      <c r="L640" s="7"/>
      <c r="M640" s="7"/>
      <c r="N640" s="17"/>
      <c r="O640" s="120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6" customHeight="1">
      <c r="A641" s="17" t="s">
        <v>49</v>
      </c>
      <c r="B641" s="7" t="s">
        <v>129</v>
      </c>
      <c r="C641" s="135">
        <v>46241</v>
      </c>
      <c r="D641" s="41" t="s">
        <v>306</v>
      </c>
      <c r="E641" s="35" t="s">
        <v>415</v>
      </c>
      <c r="F641" s="110">
        <f t="shared" si="40"/>
        <v>7.9333333333333336</v>
      </c>
      <c r="G641" s="111">
        <f t="shared" si="41"/>
        <v>0</v>
      </c>
      <c r="H641" s="113">
        <f>IF(AND(NOT(ISBLANK(C641)), D641&lt;&gt;"-", ISNUMBER(F641), F641&gt;0, COUNTIFS($B$3:B641, B641, $C$3:C641, C641, $F$3:F641, "&gt;0")=1), 1, 0)</f>
        <v>1</v>
      </c>
      <c r="I641" s="17">
        <f t="shared" si="42"/>
        <v>1</v>
      </c>
      <c r="J641" s="17">
        <f t="shared" si="43"/>
        <v>0</v>
      </c>
      <c r="K641" s="7"/>
      <c r="L641" s="7"/>
      <c r="M641" s="7"/>
      <c r="N641" s="17"/>
      <c r="O641" s="120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6" customHeight="1">
      <c r="A642" s="17" t="s">
        <v>49</v>
      </c>
      <c r="B642" s="7" t="s">
        <v>129</v>
      </c>
      <c r="C642" s="135">
        <v>46242</v>
      </c>
      <c r="D642" s="41" t="s">
        <v>306</v>
      </c>
      <c r="E642" s="35" t="s">
        <v>353</v>
      </c>
      <c r="F642" s="110">
        <f t="shared" ref="F642:F705" si="44">IF(ISNUMBER(SEARCH("h",E642)), LEFT(E642,SEARCH("h",E642)-1) + MID(E642,SEARCH("h",E642)+1,SEARCH("p",E642)-SEARCH("h",E642)-1)/60, E642)</f>
        <v>7.95</v>
      </c>
      <c r="G642" s="111">
        <f t="shared" ref="G642:G705" si="45">IF(AND(ISNUMBER(F642), F642&lt;4), 1, 0)</f>
        <v>0</v>
      </c>
      <c r="H642" s="113">
        <f>IF(AND(NOT(ISBLANK(C642)), D642&lt;&gt;"-", ISNUMBER(F642), F642&gt;0, COUNTIFS($B$3:B642, B642, $C$3:C642, C642, $F$3:F642, "&gt;0")=1), 1, 0)</f>
        <v>1</v>
      </c>
      <c r="I642" s="17">
        <f t="shared" si="42"/>
        <v>1</v>
      </c>
      <c r="J642" s="17">
        <f t="shared" si="43"/>
        <v>0</v>
      </c>
      <c r="K642" s="7"/>
      <c r="L642" s="7"/>
      <c r="M642" s="7"/>
      <c r="N642" s="17"/>
      <c r="O642" s="120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6" customHeight="1">
      <c r="A643" s="17" t="s">
        <v>49</v>
      </c>
      <c r="B643" s="7" t="s">
        <v>129</v>
      </c>
      <c r="C643" s="135">
        <v>46243</v>
      </c>
      <c r="D643" s="41" t="s">
        <v>306</v>
      </c>
      <c r="E643" s="35" t="s">
        <v>503</v>
      </c>
      <c r="F643" s="110">
        <f t="shared" si="44"/>
        <v>7.9833333333333334</v>
      </c>
      <c r="G643" s="111">
        <f t="shared" si="45"/>
        <v>0</v>
      </c>
      <c r="H643" s="113">
        <f>IF(AND(NOT(ISBLANK(C643)), D643&lt;&gt;"-", ISNUMBER(F643), F643&gt;0, COUNTIFS($B$3:B643, B643, $C$3:C643, C643, $F$3:F643, "&gt;0")=1), 1, 0)</f>
        <v>1</v>
      </c>
      <c r="I643" s="17">
        <f t="shared" ref="I643:I706" si="46">IF(AND(NOT(ISBLANK(C643)), D643&lt;&gt;"-", ISNUMBER(F643), F643&gt;=4, ISNUMBER(SEARCH("qua đêm", D643))), 1, 0)</f>
        <v>1</v>
      </c>
      <c r="J643" s="17">
        <f t="shared" ref="J643:J706" si="47">IF(AND(NOT(ISBLANK(C643)), D643&lt;&gt;"-", ISNUMBER(F643), F643&gt;=4, NOT(ISNUMBER(SEARCH("qua đêm", D643)))), 1, 0)</f>
        <v>0</v>
      </c>
      <c r="K643" s="7"/>
      <c r="L643" s="7"/>
      <c r="M643" s="7"/>
      <c r="N643" s="17"/>
      <c r="O643" s="120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6" customHeight="1">
      <c r="A644" s="17" t="s">
        <v>49</v>
      </c>
      <c r="B644" s="7" t="s">
        <v>129</v>
      </c>
      <c r="C644" s="135">
        <v>46244</v>
      </c>
      <c r="D644" s="41" t="s">
        <v>306</v>
      </c>
      <c r="E644" s="35" t="s">
        <v>510</v>
      </c>
      <c r="F644" s="110">
        <f t="shared" si="44"/>
        <v>7.7666666666666666</v>
      </c>
      <c r="G644" s="111">
        <f t="shared" si="45"/>
        <v>0</v>
      </c>
      <c r="H644" s="113">
        <f>IF(AND(NOT(ISBLANK(C644)), D644&lt;&gt;"-", ISNUMBER(F644), F644&gt;0, COUNTIFS($B$3:B644, B644, $C$3:C644, C644, $F$3:F644, "&gt;0")=1), 1, 0)</f>
        <v>1</v>
      </c>
      <c r="I644" s="17">
        <f t="shared" si="46"/>
        <v>1</v>
      </c>
      <c r="J644" s="17">
        <f t="shared" si="47"/>
        <v>0</v>
      </c>
      <c r="K644" s="7"/>
      <c r="L644" s="7"/>
      <c r="M644" s="7"/>
      <c r="N644" s="17"/>
      <c r="O644" s="120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6" customHeight="1">
      <c r="A645" s="17" t="s">
        <v>49</v>
      </c>
      <c r="B645" s="7" t="s">
        <v>129</v>
      </c>
      <c r="C645" s="135">
        <v>46245</v>
      </c>
      <c r="D645" s="41" t="s">
        <v>306</v>
      </c>
      <c r="E645" s="35" t="s">
        <v>506</v>
      </c>
      <c r="F645" s="110">
        <f t="shared" si="44"/>
        <v>7.8166666666666664</v>
      </c>
      <c r="G645" s="111">
        <f t="shared" si="45"/>
        <v>0</v>
      </c>
      <c r="H645" s="113">
        <f>IF(AND(NOT(ISBLANK(C645)), D645&lt;&gt;"-", ISNUMBER(F645), F645&gt;0, COUNTIFS($B$3:B645, B645, $C$3:C645, C645, $F$3:F645, "&gt;0")=1), 1, 0)</f>
        <v>1</v>
      </c>
      <c r="I645" s="17">
        <f t="shared" si="46"/>
        <v>1</v>
      </c>
      <c r="J645" s="17">
        <f t="shared" si="47"/>
        <v>0</v>
      </c>
      <c r="K645" s="7"/>
      <c r="L645" s="7"/>
      <c r="M645" s="7"/>
      <c r="N645" s="17"/>
      <c r="O645" s="120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6" customHeight="1">
      <c r="A646" s="17" t="s">
        <v>49</v>
      </c>
      <c r="B646" s="7" t="s">
        <v>129</v>
      </c>
      <c r="C646" s="135">
        <v>46246</v>
      </c>
      <c r="D646" s="41" t="s">
        <v>306</v>
      </c>
      <c r="E646" s="35" t="s">
        <v>629</v>
      </c>
      <c r="F646" s="110">
        <f t="shared" si="44"/>
        <v>4.0333333333333332</v>
      </c>
      <c r="G646" s="111">
        <f t="shared" si="45"/>
        <v>0</v>
      </c>
      <c r="H646" s="113">
        <f>IF(AND(NOT(ISBLANK(C646)), D646&lt;&gt;"-", ISNUMBER(F646), F646&gt;0, COUNTIFS($B$3:B646, B646, $C$3:C646, C646, $F$3:F646, "&gt;0")=1), 1, 0)</f>
        <v>1</v>
      </c>
      <c r="I646" s="17">
        <f t="shared" si="46"/>
        <v>1</v>
      </c>
      <c r="J646" s="17">
        <f t="shared" si="47"/>
        <v>0</v>
      </c>
      <c r="K646" s="7"/>
      <c r="L646" s="7"/>
      <c r="M646" s="7"/>
      <c r="N646" s="17"/>
      <c r="O646" s="120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6" customHeight="1">
      <c r="A647" s="17" t="s">
        <v>49</v>
      </c>
      <c r="B647" s="7" t="s">
        <v>129</v>
      </c>
      <c r="C647" s="135">
        <v>46247</v>
      </c>
      <c r="D647" s="41" t="s">
        <v>306</v>
      </c>
      <c r="E647" s="35" t="s">
        <v>213</v>
      </c>
      <c r="F647" s="110">
        <f t="shared" si="44"/>
        <v>8.0833333333333339</v>
      </c>
      <c r="G647" s="111">
        <f t="shared" si="45"/>
        <v>0</v>
      </c>
      <c r="H647" s="113">
        <f>IF(AND(NOT(ISBLANK(C647)), D647&lt;&gt;"-", ISNUMBER(F647), F647&gt;0, COUNTIFS($B$3:B647, B647, $C$3:C647, C647, $F$3:F647, "&gt;0")=1), 1, 0)</f>
        <v>1</v>
      </c>
      <c r="I647" s="17">
        <f t="shared" si="46"/>
        <v>1</v>
      </c>
      <c r="J647" s="17">
        <f t="shared" si="47"/>
        <v>0</v>
      </c>
      <c r="K647" s="7"/>
      <c r="L647" s="7"/>
      <c r="M647" s="7"/>
      <c r="N647" s="17"/>
      <c r="O647" s="120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6" customHeight="1">
      <c r="A648" s="17" t="s">
        <v>49</v>
      </c>
      <c r="B648" s="7" t="s">
        <v>129</v>
      </c>
      <c r="C648" s="135">
        <v>46248</v>
      </c>
      <c r="D648" s="41" t="s">
        <v>306</v>
      </c>
      <c r="E648" s="35" t="s">
        <v>246</v>
      </c>
      <c r="F648" s="110">
        <f t="shared" si="44"/>
        <v>8.0666666666666664</v>
      </c>
      <c r="G648" s="111">
        <f t="shared" si="45"/>
        <v>0</v>
      </c>
      <c r="H648" s="113">
        <f>IF(AND(NOT(ISBLANK(C648)), D648&lt;&gt;"-", ISNUMBER(F648), F648&gt;0, COUNTIFS($B$3:B648, B648, $C$3:C648, C648, $F$3:F648, "&gt;0")=1), 1, 0)</f>
        <v>1</v>
      </c>
      <c r="I648" s="17">
        <f t="shared" si="46"/>
        <v>1</v>
      </c>
      <c r="J648" s="17">
        <f t="shared" si="47"/>
        <v>0</v>
      </c>
      <c r="K648" s="7"/>
      <c r="L648" s="7"/>
      <c r="M648" s="7"/>
      <c r="N648" s="17"/>
      <c r="O648" s="120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6" customHeight="1">
      <c r="A649" s="17" t="s">
        <v>49</v>
      </c>
      <c r="B649" s="7" t="s">
        <v>129</v>
      </c>
      <c r="C649" s="135">
        <v>46249</v>
      </c>
      <c r="D649" s="41" t="s">
        <v>306</v>
      </c>
      <c r="E649" s="35" t="s">
        <v>505</v>
      </c>
      <c r="F649" s="110">
        <f t="shared" si="44"/>
        <v>7.916666666666667</v>
      </c>
      <c r="G649" s="111">
        <f t="shared" si="45"/>
        <v>0</v>
      </c>
      <c r="H649" s="113">
        <f>IF(AND(NOT(ISBLANK(C649)), D649&lt;&gt;"-", ISNUMBER(F649), F649&gt;0, COUNTIFS($B$3:B649, B649, $C$3:C649, C649, $F$3:F649, "&gt;0")=1), 1, 0)</f>
        <v>1</v>
      </c>
      <c r="I649" s="17">
        <f t="shared" si="46"/>
        <v>1</v>
      </c>
      <c r="J649" s="17">
        <f t="shared" si="47"/>
        <v>0</v>
      </c>
      <c r="K649" s="7"/>
      <c r="L649" s="7"/>
      <c r="M649" s="7"/>
      <c r="N649" s="17"/>
      <c r="O649" s="120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6" customHeight="1">
      <c r="A650" s="17" t="s">
        <v>49</v>
      </c>
      <c r="B650" s="7" t="s">
        <v>129</v>
      </c>
      <c r="C650" s="135">
        <v>46250</v>
      </c>
      <c r="D650" s="41" t="s">
        <v>306</v>
      </c>
      <c r="E650" s="35" t="s">
        <v>502</v>
      </c>
      <c r="F650" s="110">
        <f t="shared" si="44"/>
        <v>7.9666666666666668</v>
      </c>
      <c r="G650" s="111">
        <f t="shared" si="45"/>
        <v>0</v>
      </c>
      <c r="H650" s="113">
        <f>IF(AND(NOT(ISBLANK(C650)), D650&lt;&gt;"-", ISNUMBER(F650), F650&gt;0, COUNTIFS($B$3:B650, B650, $C$3:C650, C650, $F$3:F650, "&gt;0")=1), 1, 0)</f>
        <v>1</v>
      </c>
      <c r="I650" s="17">
        <f t="shared" si="46"/>
        <v>1</v>
      </c>
      <c r="J650" s="17">
        <f t="shared" si="47"/>
        <v>0</v>
      </c>
      <c r="K650" s="7"/>
      <c r="L650" s="7"/>
      <c r="M650" s="7"/>
      <c r="N650" s="17"/>
      <c r="O650" s="120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6" customHeight="1">
      <c r="A651" s="17" t="s">
        <v>49</v>
      </c>
      <c r="B651" s="7" t="s">
        <v>129</v>
      </c>
      <c r="C651" s="135">
        <v>46251</v>
      </c>
      <c r="D651" s="41" t="s">
        <v>306</v>
      </c>
      <c r="E651" s="35" t="s">
        <v>185</v>
      </c>
      <c r="F651" s="110">
        <f t="shared" si="44"/>
        <v>8</v>
      </c>
      <c r="G651" s="111">
        <f t="shared" si="45"/>
        <v>0</v>
      </c>
      <c r="H651" s="113">
        <f>IF(AND(NOT(ISBLANK(C651)), D651&lt;&gt;"-", ISNUMBER(F651), F651&gt;0, COUNTIFS($B$3:B651, B651, $C$3:C651, C651, $F$3:F651, "&gt;0")=1), 1, 0)</f>
        <v>1</v>
      </c>
      <c r="I651" s="17">
        <f t="shared" si="46"/>
        <v>1</v>
      </c>
      <c r="J651" s="17">
        <f t="shared" si="47"/>
        <v>0</v>
      </c>
      <c r="K651" s="7"/>
      <c r="L651" s="7"/>
      <c r="M651" s="7"/>
      <c r="N651" s="17"/>
      <c r="O651" s="120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6" customHeight="1">
      <c r="A652" s="17" t="s">
        <v>49</v>
      </c>
      <c r="B652" s="7" t="s">
        <v>129</v>
      </c>
      <c r="C652" s="135">
        <v>46252</v>
      </c>
      <c r="D652" s="41" t="s">
        <v>306</v>
      </c>
      <c r="E652" s="35" t="s">
        <v>201</v>
      </c>
      <c r="F652" s="110">
        <f t="shared" si="44"/>
        <v>8.1</v>
      </c>
      <c r="G652" s="111">
        <f t="shared" si="45"/>
        <v>0</v>
      </c>
      <c r="H652" s="113">
        <f>IF(AND(NOT(ISBLANK(C652)), D652&lt;&gt;"-", ISNUMBER(F652), F652&gt;0, COUNTIFS($B$3:B652, B652, $C$3:C652, C652, $F$3:F652, "&gt;0")=1), 1, 0)</f>
        <v>1</v>
      </c>
      <c r="I652" s="17">
        <f t="shared" si="46"/>
        <v>1</v>
      </c>
      <c r="J652" s="17">
        <f t="shared" si="47"/>
        <v>0</v>
      </c>
      <c r="K652" s="7"/>
      <c r="L652" s="7"/>
      <c r="M652" s="7"/>
      <c r="N652" s="17"/>
      <c r="O652" s="120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6" customHeight="1">
      <c r="A653" s="17" t="s">
        <v>49</v>
      </c>
      <c r="B653" s="7" t="s">
        <v>129</v>
      </c>
      <c r="C653" s="135">
        <v>46253</v>
      </c>
      <c r="D653" s="41" t="s">
        <v>306</v>
      </c>
      <c r="E653" s="35" t="s">
        <v>501</v>
      </c>
      <c r="F653" s="110">
        <f t="shared" si="44"/>
        <v>8.0166666666666675</v>
      </c>
      <c r="G653" s="111">
        <f t="shared" si="45"/>
        <v>0</v>
      </c>
      <c r="H653" s="113">
        <f>IF(AND(NOT(ISBLANK(C653)), D653&lt;&gt;"-", ISNUMBER(F653), F653&gt;0, COUNTIFS($B$3:B653, B653, $C$3:C653, C653, $F$3:F653, "&gt;0")=1), 1, 0)</f>
        <v>1</v>
      </c>
      <c r="I653" s="17">
        <f t="shared" si="46"/>
        <v>1</v>
      </c>
      <c r="J653" s="17">
        <f t="shared" si="47"/>
        <v>0</v>
      </c>
      <c r="K653" s="7"/>
      <c r="L653" s="7"/>
      <c r="M653" s="7"/>
      <c r="N653" s="17"/>
      <c r="O653" s="120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6" customHeight="1">
      <c r="A654" s="17" t="s">
        <v>49</v>
      </c>
      <c r="B654" s="7" t="s">
        <v>129</v>
      </c>
      <c r="C654" s="135">
        <v>46254</v>
      </c>
      <c r="D654" s="41" t="s">
        <v>306</v>
      </c>
      <c r="E654" s="35" t="s">
        <v>213</v>
      </c>
      <c r="F654" s="110">
        <f t="shared" si="44"/>
        <v>8.0833333333333339</v>
      </c>
      <c r="G654" s="111">
        <f t="shared" si="45"/>
        <v>0</v>
      </c>
      <c r="H654" s="113">
        <f>IF(AND(NOT(ISBLANK(C654)), D654&lt;&gt;"-", ISNUMBER(F654), F654&gt;0, COUNTIFS($B$3:B654, B654, $C$3:C654, C654, $F$3:F654, "&gt;0")=1), 1, 0)</f>
        <v>1</v>
      </c>
      <c r="I654" s="17">
        <f t="shared" si="46"/>
        <v>1</v>
      </c>
      <c r="J654" s="17">
        <f t="shared" si="47"/>
        <v>0</v>
      </c>
      <c r="K654" s="7"/>
      <c r="L654" s="7"/>
      <c r="M654" s="7"/>
      <c r="N654" s="17"/>
      <c r="O654" s="120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6" customHeight="1">
      <c r="A655" s="17" t="s">
        <v>49</v>
      </c>
      <c r="B655" s="7" t="s">
        <v>129</v>
      </c>
      <c r="C655" s="135">
        <v>46255</v>
      </c>
      <c r="D655" s="41" t="s">
        <v>306</v>
      </c>
      <c r="E655" s="35" t="s">
        <v>338</v>
      </c>
      <c r="F655" s="110">
        <f t="shared" si="44"/>
        <v>8.0333333333333332</v>
      </c>
      <c r="G655" s="111">
        <f t="shared" si="45"/>
        <v>0</v>
      </c>
      <c r="H655" s="113">
        <f>IF(AND(NOT(ISBLANK(C655)), D655&lt;&gt;"-", ISNUMBER(F655), F655&gt;0, COUNTIFS($B$3:B655, B655, $C$3:C655, C655, $F$3:F655, "&gt;0")=1), 1, 0)</f>
        <v>1</v>
      </c>
      <c r="I655" s="17">
        <f t="shared" si="46"/>
        <v>1</v>
      </c>
      <c r="J655" s="17">
        <f t="shared" si="47"/>
        <v>0</v>
      </c>
      <c r="K655" s="7"/>
      <c r="L655" s="7"/>
      <c r="M655" s="7"/>
      <c r="N655" s="17"/>
      <c r="O655" s="120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6" customHeight="1">
      <c r="A656" s="17" t="s">
        <v>49</v>
      </c>
      <c r="B656" s="7" t="s">
        <v>129</v>
      </c>
      <c r="C656" s="135">
        <v>46256</v>
      </c>
      <c r="D656" s="41" t="s">
        <v>306</v>
      </c>
      <c r="E656" s="35" t="s">
        <v>213</v>
      </c>
      <c r="F656" s="110">
        <f t="shared" si="44"/>
        <v>8.0833333333333339</v>
      </c>
      <c r="G656" s="111">
        <f t="shared" si="45"/>
        <v>0</v>
      </c>
      <c r="H656" s="113">
        <f>IF(AND(NOT(ISBLANK(C656)), D656&lt;&gt;"-", ISNUMBER(F656), F656&gt;0, COUNTIFS($B$3:B656, B656, $C$3:C656, C656, $F$3:F656, "&gt;0")=1), 1, 0)</f>
        <v>1</v>
      </c>
      <c r="I656" s="17">
        <f t="shared" si="46"/>
        <v>1</v>
      </c>
      <c r="J656" s="17">
        <f t="shared" si="47"/>
        <v>0</v>
      </c>
      <c r="K656" s="7"/>
      <c r="L656" s="7"/>
      <c r="M656" s="7"/>
      <c r="N656" s="17"/>
      <c r="O656" s="120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6" customHeight="1">
      <c r="A657" s="17" t="s">
        <v>49</v>
      </c>
      <c r="B657" s="7" t="s">
        <v>129</v>
      </c>
      <c r="C657" s="135">
        <v>46257</v>
      </c>
      <c r="D657" s="41" t="s">
        <v>306</v>
      </c>
      <c r="E657" s="35" t="s">
        <v>499</v>
      </c>
      <c r="F657" s="110">
        <f t="shared" si="44"/>
        <v>7.8833333333333329</v>
      </c>
      <c r="G657" s="111">
        <f t="shared" si="45"/>
        <v>0</v>
      </c>
      <c r="H657" s="113">
        <f>IF(AND(NOT(ISBLANK(C657)), D657&lt;&gt;"-", ISNUMBER(F657), F657&gt;0, COUNTIFS($B$3:B657, B657, $C$3:C657, C657, $F$3:F657, "&gt;0")=1), 1, 0)</f>
        <v>1</v>
      </c>
      <c r="I657" s="17">
        <f t="shared" si="46"/>
        <v>1</v>
      </c>
      <c r="J657" s="17">
        <f t="shared" si="47"/>
        <v>0</v>
      </c>
      <c r="K657" s="7"/>
      <c r="L657" s="7"/>
      <c r="M657" s="7"/>
      <c r="N657" s="17"/>
      <c r="O657" s="120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6" customHeight="1">
      <c r="A658" s="17" t="s">
        <v>49</v>
      </c>
      <c r="B658" s="7" t="s">
        <v>129</v>
      </c>
      <c r="C658" s="135">
        <v>46258</v>
      </c>
      <c r="D658" s="41" t="s">
        <v>306</v>
      </c>
      <c r="E658" s="35" t="s">
        <v>338</v>
      </c>
      <c r="F658" s="110">
        <f t="shared" si="44"/>
        <v>8.0333333333333332</v>
      </c>
      <c r="G658" s="111">
        <f t="shared" si="45"/>
        <v>0</v>
      </c>
      <c r="H658" s="113">
        <f>IF(AND(NOT(ISBLANK(C658)), D658&lt;&gt;"-", ISNUMBER(F658), F658&gt;0, COUNTIFS($B$3:B658, B658, $C$3:C658, C658, $F$3:F658, "&gt;0")=1), 1, 0)</f>
        <v>1</v>
      </c>
      <c r="I658" s="17">
        <f t="shared" si="46"/>
        <v>1</v>
      </c>
      <c r="J658" s="17">
        <f t="shared" si="47"/>
        <v>0</v>
      </c>
      <c r="K658" s="7"/>
      <c r="L658" s="7"/>
      <c r="M658" s="7"/>
      <c r="N658" s="17"/>
      <c r="O658" s="120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6" customHeight="1">
      <c r="A659" s="17" t="s">
        <v>49</v>
      </c>
      <c r="B659" s="7" t="s">
        <v>129</v>
      </c>
      <c r="C659" s="135">
        <v>46259</v>
      </c>
      <c r="D659" s="41" t="s">
        <v>306</v>
      </c>
      <c r="E659" s="35" t="s">
        <v>353</v>
      </c>
      <c r="F659" s="110">
        <f t="shared" si="44"/>
        <v>7.95</v>
      </c>
      <c r="G659" s="111">
        <f t="shared" si="45"/>
        <v>0</v>
      </c>
      <c r="H659" s="113">
        <f>IF(AND(NOT(ISBLANK(C659)), D659&lt;&gt;"-", ISNUMBER(F659), F659&gt;0, COUNTIFS($B$3:B659, B659, $C$3:C659, C659, $F$3:F659, "&gt;0")=1), 1, 0)</f>
        <v>1</v>
      </c>
      <c r="I659" s="17">
        <f t="shared" si="46"/>
        <v>1</v>
      </c>
      <c r="J659" s="17">
        <f t="shared" si="47"/>
        <v>0</v>
      </c>
      <c r="K659" s="7"/>
      <c r="L659" s="7"/>
      <c r="M659" s="7"/>
      <c r="N659" s="17"/>
      <c r="O659" s="120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6" customHeight="1">
      <c r="A660" s="17" t="s">
        <v>49</v>
      </c>
      <c r="B660" s="7" t="s">
        <v>129</v>
      </c>
      <c r="C660" s="135">
        <v>46260</v>
      </c>
      <c r="D660" s="41" t="s">
        <v>306</v>
      </c>
      <c r="E660" s="35" t="s">
        <v>185</v>
      </c>
      <c r="F660" s="110">
        <f t="shared" si="44"/>
        <v>8</v>
      </c>
      <c r="G660" s="111">
        <f t="shared" si="45"/>
        <v>0</v>
      </c>
      <c r="H660" s="113">
        <f>IF(AND(NOT(ISBLANK(C660)), D660&lt;&gt;"-", ISNUMBER(F660), F660&gt;0, COUNTIFS($B$3:B660, B660, $C$3:C660, C660, $F$3:F660, "&gt;0")=1), 1, 0)</f>
        <v>1</v>
      </c>
      <c r="I660" s="17">
        <f t="shared" si="46"/>
        <v>1</v>
      </c>
      <c r="J660" s="17">
        <f t="shared" si="47"/>
        <v>0</v>
      </c>
      <c r="K660" s="7"/>
      <c r="L660" s="7"/>
      <c r="M660" s="7"/>
      <c r="N660" s="17"/>
      <c r="O660" s="120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6" customHeight="1">
      <c r="A661" s="17" t="s">
        <v>49</v>
      </c>
      <c r="B661" s="7" t="s">
        <v>129</v>
      </c>
      <c r="C661" s="135">
        <v>46261</v>
      </c>
      <c r="D661" s="41" t="s">
        <v>306</v>
      </c>
      <c r="E661" s="35" t="s">
        <v>501</v>
      </c>
      <c r="F661" s="110">
        <f t="shared" si="44"/>
        <v>8.0166666666666675</v>
      </c>
      <c r="G661" s="111">
        <f t="shared" si="45"/>
        <v>0</v>
      </c>
      <c r="H661" s="113">
        <f>IF(AND(NOT(ISBLANK(C661)), D661&lt;&gt;"-", ISNUMBER(F661), F661&gt;0, COUNTIFS($B$3:B661, B661, $C$3:C661, C661, $F$3:F661, "&gt;0")=1), 1, 0)</f>
        <v>1</v>
      </c>
      <c r="I661" s="17">
        <f t="shared" si="46"/>
        <v>1</v>
      </c>
      <c r="J661" s="17">
        <f t="shared" si="47"/>
        <v>0</v>
      </c>
      <c r="K661" s="7"/>
      <c r="L661" s="7"/>
      <c r="M661" s="7"/>
      <c r="N661" s="17"/>
      <c r="O661" s="120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6" customHeight="1">
      <c r="A662" s="17" t="s">
        <v>49</v>
      </c>
      <c r="B662" s="7" t="s">
        <v>129</v>
      </c>
      <c r="C662" s="135">
        <v>46262</v>
      </c>
      <c r="D662" s="41" t="s">
        <v>306</v>
      </c>
      <c r="E662" s="35" t="s">
        <v>185</v>
      </c>
      <c r="F662" s="110">
        <f t="shared" si="44"/>
        <v>8</v>
      </c>
      <c r="G662" s="111">
        <f t="shared" si="45"/>
        <v>0</v>
      </c>
      <c r="H662" s="113">
        <f>IF(AND(NOT(ISBLANK(C662)), D662&lt;&gt;"-", ISNUMBER(F662), F662&gt;0, COUNTIFS($B$3:B662, B662, $C$3:C662, C662, $F$3:F662, "&gt;0")=1), 1, 0)</f>
        <v>1</v>
      </c>
      <c r="I662" s="17">
        <f t="shared" si="46"/>
        <v>1</v>
      </c>
      <c r="J662" s="17">
        <f t="shared" si="47"/>
        <v>0</v>
      </c>
      <c r="K662" s="7"/>
      <c r="L662" s="7"/>
      <c r="M662" s="7"/>
      <c r="N662" s="17"/>
      <c r="O662" s="120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6" customHeight="1">
      <c r="A663" s="17" t="s">
        <v>49</v>
      </c>
      <c r="B663" s="7" t="s">
        <v>129</v>
      </c>
      <c r="C663" s="135">
        <v>46263</v>
      </c>
      <c r="D663" s="41" t="s">
        <v>306</v>
      </c>
      <c r="E663" s="35" t="s">
        <v>506</v>
      </c>
      <c r="F663" s="110">
        <f t="shared" si="44"/>
        <v>7.8166666666666664</v>
      </c>
      <c r="G663" s="111">
        <f t="shared" si="45"/>
        <v>0</v>
      </c>
      <c r="H663" s="113">
        <f>IF(AND(NOT(ISBLANK(C663)), D663&lt;&gt;"-", ISNUMBER(F663), F663&gt;0, COUNTIFS($B$3:B663, B663, $C$3:C663, C663, $F$3:F663, "&gt;0")=1), 1, 0)</f>
        <v>1</v>
      </c>
      <c r="I663" s="17">
        <f t="shared" si="46"/>
        <v>1</v>
      </c>
      <c r="J663" s="17">
        <f t="shared" si="47"/>
        <v>0</v>
      </c>
      <c r="K663" s="7"/>
      <c r="L663" s="7"/>
      <c r="M663" s="7"/>
      <c r="N663" s="17"/>
      <c r="O663" s="120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6" customHeight="1">
      <c r="A664" s="17" t="s">
        <v>49</v>
      </c>
      <c r="B664" s="7" t="s">
        <v>129</v>
      </c>
      <c r="C664" s="135">
        <v>46264</v>
      </c>
      <c r="D664" s="41" t="s">
        <v>306</v>
      </c>
      <c r="E664" s="35" t="s">
        <v>185</v>
      </c>
      <c r="F664" s="110">
        <f t="shared" si="44"/>
        <v>8</v>
      </c>
      <c r="G664" s="111">
        <f t="shared" si="45"/>
        <v>0</v>
      </c>
      <c r="H664" s="113">
        <f>IF(AND(NOT(ISBLANK(C664)), D664&lt;&gt;"-", ISNUMBER(F664), F664&gt;0, COUNTIFS($B$3:B664, B664, $C$3:C664, C664, $F$3:F664, "&gt;0")=1), 1, 0)</f>
        <v>1</v>
      </c>
      <c r="I664" s="17">
        <f t="shared" si="46"/>
        <v>1</v>
      </c>
      <c r="J664" s="17">
        <f t="shared" si="47"/>
        <v>0</v>
      </c>
      <c r="K664" s="7"/>
      <c r="L664" s="7"/>
      <c r="M664" s="7"/>
      <c r="N664" s="17"/>
      <c r="O664" s="120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6" customHeight="1">
      <c r="A665" s="17" t="s">
        <v>49</v>
      </c>
      <c r="B665" s="7" t="s">
        <v>129</v>
      </c>
      <c r="C665" s="135">
        <v>46265</v>
      </c>
      <c r="D665" s="41" t="s">
        <v>306</v>
      </c>
      <c r="E665" s="35" t="s">
        <v>502</v>
      </c>
      <c r="F665" s="110">
        <f t="shared" si="44"/>
        <v>7.9666666666666668</v>
      </c>
      <c r="G665" s="111">
        <f t="shared" si="45"/>
        <v>0</v>
      </c>
      <c r="H665" s="113">
        <f>IF(AND(NOT(ISBLANK(C665)), D665&lt;&gt;"-", ISNUMBER(F665), F665&gt;0, COUNTIFS($B$3:B665, B665, $C$3:C665, C665, $F$3:F665, "&gt;0")=1), 1, 0)</f>
        <v>1</v>
      </c>
      <c r="I665" s="17">
        <f t="shared" si="46"/>
        <v>1</v>
      </c>
      <c r="J665" s="17">
        <f t="shared" si="47"/>
        <v>0</v>
      </c>
      <c r="K665" s="7"/>
      <c r="L665" s="7"/>
      <c r="M665" s="7"/>
      <c r="N665" s="17"/>
      <c r="O665" s="120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6" customHeight="1">
      <c r="A666" s="17" t="s">
        <v>49</v>
      </c>
      <c r="B666" s="7" t="s">
        <v>130</v>
      </c>
      <c r="C666" s="135"/>
      <c r="D666" s="41" t="s">
        <v>184</v>
      </c>
      <c r="E666" s="35" t="s">
        <v>185</v>
      </c>
      <c r="F666" s="110">
        <f t="shared" si="44"/>
        <v>8</v>
      </c>
      <c r="G666" s="111">
        <f t="shared" si="45"/>
        <v>0</v>
      </c>
      <c r="H666" s="113">
        <f>IF(AND(NOT(ISBLANK(C666)), D666&lt;&gt;"-", ISNUMBER(F666), F666&gt;0, COUNTIFS($B$3:B666, B666, $C$3:C666, C666, $F$3:F666, "&gt;0")=1), 1, 0)</f>
        <v>0</v>
      </c>
      <c r="I666" s="17">
        <f t="shared" si="46"/>
        <v>0</v>
      </c>
      <c r="J666" s="17">
        <f t="shared" si="47"/>
        <v>0</v>
      </c>
      <c r="K666" s="7"/>
      <c r="L666" s="7"/>
      <c r="M666" s="7"/>
      <c r="N666" s="17"/>
      <c r="O666" s="120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6" customHeight="1">
      <c r="A667" s="17" t="s">
        <v>49</v>
      </c>
      <c r="B667" s="7" t="s">
        <v>130</v>
      </c>
      <c r="C667" s="135">
        <v>46235</v>
      </c>
      <c r="D667" s="41" t="s">
        <v>306</v>
      </c>
      <c r="E667" s="35" t="s">
        <v>213</v>
      </c>
      <c r="F667" s="110">
        <f t="shared" si="44"/>
        <v>8.0833333333333339</v>
      </c>
      <c r="G667" s="111">
        <f t="shared" si="45"/>
        <v>0</v>
      </c>
      <c r="H667" s="113">
        <f>IF(AND(NOT(ISBLANK(C667)), D667&lt;&gt;"-", ISNUMBER(F667), F667&gt;0, COUNTIFS($B$3:B667, B667, $C$3:C667, C667, $F$3:F667, "&gt;0")=1), 1, 0)</f>
        <v>1</v>
      </c>
      <c r="I667" s="17">
        <f t="shared" si="46"/>
        <v>1</v>
      </c>
      <c r="J667" s="17">
        <f t="shared" si="47"/>
        <v>0</v>
      </c>
      <c r="K667" s="7"/>
      <c r="L667" s="7"/>
      <c r="M667" s="7"/>
      <c r="N667" s="17"/>
      <c r="O667" s="120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6" customHeight="1">
      <c r="A668" s="17" t="s">
        <v>49</v>
      </c>
      <c r="B668" s="7" t="s">
        <v>130</v>
      </c>
      <c r="C668" s="135">
        <v>46236</v>
      </c>
      <c r="D668" s="41" t="s">
        <v>306</v>
      </c>
      <c r="E668" s="35" t="s">
        <v>353</v>
      </c>
      <c r="F668" s="110">
        <f t="shared" si="44"/>
        <v>7.95</v>
      </c>
      <c r="G668" s="111">
        <f t="shared" si="45"/>
        <v>0</v>
      </c>
      <c r="H668" s="113">
        <f>IF(AND(NOT(ISBLANK(C668)), D668&lt;&gt;"-", ISNUMBER(F668), F668&gt;0, COUNTIFS($B$3:B668, B668, $C$3:C668, C668, $F$3:F668, "&gt;0")=1), 1, 0)</f>
        <v>1</v>
      </c>
      <c r="I668" s="17">
        <f t="shared" si="46"/>
        <v>1</v>
      </c>
      <c r="J668" s="17">
        <f t="shared" si="47"/>
        <v>0</v>
      </c>
      <c r="K668" s="7"/>
      <c r="L668" s="7"/>
      <c r="M668" s="7"/>
      <c r="N668" s="17"/>
      <c r="O668" s="120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6" customHeight="1">
      <c r="A669" s="17" t="s">
        <v>49</v>
      </c>
      <c r="B669" s="7" t="s">
        <v>130</v>
      </c>
      <c r="C669" s="135">
        <v>46237</v>
      </c>
      <c r="D669" s="41" t="s">
        <v>306</v>
      </c>
      <c r="E669" s="35" t="s">
        <v>291</v>
      </c>
      <c r="F669" s="110">
        <f t="shared" si="44"/>
        <v>8.0500000000000007</v>
      </c>
      <c r="G669" s="111">
        <f t="shared" si="45"/>
        <v>0</v>
      </c>
      <c r="H669" s="113">
        <f>IF(AND(NOT(ISBLANK(C669)), D669&lt;&gt;"-", ISNUMBER(F669), F669&gt;0, COUNTIFS($B$3:B669, B669, $C$3:C669, C669, $F$3:F669, "&gt;0")=1), 1, 0)</f>
        <v>1</v>
      </c>
      <c r="I669" s="17">
        <f t="shared" si="46"/>
        <v>1</v>
      </c>
      <c r="J669" s="17">
        <f t="shared" si="47"/>
        <v>0</v>
      </c>
      <c r="K669" s="7"/>
      <c r="L669" s="7"/>
      <c r="M669" s="7"/>
      <c r="N669" s="17"/>
      <c r="O669" s="120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6" customHeight="1">
      <c r="A670" s="17" t="s">
        <v>49</v>
      </c>
      <c r="B670" s="7" t="s">
        <v>130</v>
      </c>
      <c r="C670" s="135">
        <v>46238</v>
      </c>
      <c r="D670" s="41" t="s">
        <v>306</v>
      </c>
      <c r="E670" s="35" t="s">
        <v>502</v>
      </c>
      <c r="F670" s="110">
        <f t="shared" si="44"/>
        <v>7.9666666666666668</v>
      </c>
      <c r="G670" s="111">
        <f t="shared" si="45"/>
        <v>0</v>
      </c>
      <c r="H670" s="113">
        <f>IF(AND(NOT(ISBLANK(C670)), D670&lt;&gt;"-", ISNUMBER(F670), F670&gt;0, COUNTIFS($B$3:B670, B670, $C$3:C670, C670, $F$3:F670, "&gt;0")=1), 1, 0)</f>
        <v>1</v>
      </c>
      <c r="I670" s="17">
        <f t="shared" si="46"/>
        <v>1</v>
      </c>
      <c r="J670" s="17">
        <f t="shared" si="47"/>
        <v>0</v>
      </c>
      <c r="K670" s="7"/>
      <c r="L670" s="7"/>
      <c r="M670" s="7"/>
      <c r="N670" s="17"/>
      <c r="O670" s="120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6" customHeight="1">
      <c r="A671" s="17" t="s">
        <v>49</v>
      </c>
      <c r="B671" s="7" t="s">
        <v>130</v>
      </c>
      <c r="C671" s="135">
        <v>46239</v>
      </c>
      <c r="D671" s="41" t="s">
        <v>306</v>
      </c>
      <c r="E671" s="35" t="s">
        <v>246</v>
      </c>
      <c r="F671" s="110">
        <f t="shared" si="44"/>
        <v>8.0666666666666664</v>
      </c>
      <c r="G671" s="111">
        <f t="shared" si="45"/>
        <v>0</v>
      </c>
      <c r="H671" s="113">
        <f>IF(AND(NOT(ISBLANK(C671)), D671&lt;&gt;"-", ISNUMBER(F671), F671&gt;0, COUNTIFS($B$3:B671, B671, $C$3:C671, C671, $F$3:F671, "&gt;0")=1), 1, 0)</f>
        <v>1</v>
      </c>
      <c r="I671" s="17">
        <f t="shared" si="46"/>
        <v>1</v>
      </c>
      <c r="J671" s="17">
        <f t="shared" si="47"/>
        <v>0</v>
      </c>
      <c r="K671" s="7"/>
      <c r="L671" s="7"/>
      <c r="M671" s="7"/>
      <c r="N671" s="17"/>
      <c r="O671" s="120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6" customHeight="1">
      <c r="A672" s="17" t="s">
        <v>49</v>
      </c>
      <c r="B672" s="7" t="s">
        <v>130</v>
      </c>
      <c r="C672" s="135">
        <v>46240</v>
      </c>
      <c r="D672" s="41" t="s">
        <v>306</v>
      </c>
      <c r="E672" s="35" t="s">
        <v>499</v>
      </c>
      <c r="F672" s="110">
        <f t="shared" si="44"/>
        <v>7.8833333333333329</v>
      </c>
      <c r="G672" s="111">
        <f t="shared" si="45"/>
        <v>0</v>
      </c>
      <c r="H672" s="113">
        <f>IF(AND(NOT(ISBLANK(C672)), D672&lt;&gt;"-", ISNUMBER(F672), F672&gt;0, COUNTIFS($B$3:B672, B672, $C$3:C672, C672, $F$3:F672, "&gt;0")=1), 1, 0)</f>
        <v>1</v>
      </c>
      <c r="I672" s="17">
        <f t="shared" si="46"/>
        <v>1</v>
      </c>
      <c r="J672" s="17">
        <f t="shared" si="47"/>
        <v>0</v>
      </c>
      <c r="K672" s="7"/>
      <c r="L672" s="7"/>
      <c r="M672" s="7"/>
      <c r="N672" s="17"/>
      <c r="O672" s="120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6" customHeight="1">
      <c r="A673" s="17" t="s">
        <v>49</v>
      </c>
      <c r="B673" s="7" t="s">
        <v>130</v>
      </c>
      <c r="C673" s="135">
        <v>46241</v>
      </c>
      <c r="D673" s="41" t="s">
        <v>306</v>
      </c>
      <c r="E673" s="35" t="s">
        <v>630</v>
      </c>
      <c r="F673" s="110">
        <f t="shared" si="44"/>
        <v>7.1333333333333337</v>
      </c>
      <c r="G673" s="111">
        <f t="shared" si="45"/>
        <v>0</v>
      </c>
      <c r="H673" s="113">
        <f>IF(AND(NOT(ISBLANK(C673)), D673&lt;&gt;"-", ISNUMBER(F673), F673&gt;0, COUNTIFS($B$3:B673, B673, $C$3:C673, C673, $F$3:F673, "&gt;0")=1), 1, 0)</f>
        <v>1</v>
      </c>
      <c r="I673" s="17">
        <f t="shared" si="46"/>
        <v>1</v>
      </c>
      <c r="J673" s="17">
        <f t="shared" si="47"/>
        <v>0</v>
      </c>
      <c r="K673" s="7"/>
      <c r="L673" s="7"/>
      <c r="M673" s="7"/>
      <c r="N673" s="17"/>
      <c r="O673" s="120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6" customHeight="1">
      <c r="A674" s="17" t="s">
        <v>49</v>
      </c>
      <c r="B674" s="7" t="s">
        <v>130</v>
      </c>
      <c r="C674" s="135">
        <v>46242</v>
      </c>
      <c r="D674" s="41" t="s">
        <v>306</v>
      </c>
      <c r="E674" s="35" t="s">
        <v>353</v>
      </c>
      <c r="F674" s="110">
        <f t="shared" si="44"/>
        <v>7.95</v>
      </c>
      <c r="G674" s="111">
        <f t="shared" si="45"/>
        <v>0</v>
      </c>
      <c r="H674" s="113">
        <f>IF(AND(NOT(ISBLANK(C674)), D674&lt;&gt;"-", ISNUMBER(F674), F674&gt;0, COUNTIFS($B$3:B674, B674, $C$3:C674, C674, $F$3:F674, "&gt;0")=1), 1, 0)</f>
        <v>1</v>
      </c>
      <c r="I674" s="17">
        <f t="shared" si="46"/>
        <v>1</v>
      </c>
      <c r="J674" s="17">
        <f t="shared" si="47"/>
        <v>0</v>
      </c>
      <c r="K674" s="7"/>
      <c r="L674" s="7"/>
      <c r="M674" s="7"/>
      <c r="N674" s="17"/>
      <c r="O674" s="120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6" customHeight="1">
      <c r="A675" s="17" t="s">
        <v>49</v>
      </c>
      <c r="B675" s="7" t="s">
        <v>130</v>
      </c>
      <c r="C675" s="135">
        <v>46243</v>
      </c>
      <c r="D675" s="41" t="s">
        <v>306</v>
      </c>
      <c r="E675" s="35" t="s">
        <v>501</v>
      </c>
      <c r="F675" s="110">
        <f t="shared" si="44"/>
        <v>8.0166666666666675</v>
      </c>
      <c r="G675" s="111">
        <f t="shared" si="45"/>
        <v>0</v>
      </c>
      <c r="H675" s="113">
        <f>IF(AND(NOT(ISBLANK(C675)), D675&lt;&gt;"-", ISNUMBER(F675), F675&gt;0, COUNTIFS($B$3:B675, B675, $C$3:C675, C675, $F$3:F675, "&gt;0")=1), 1, 0)</f>
        <v>1</v>
      </c>
      <c r="I675" s="17">
        <f t="shared" si="46"/>
        <v>1</v>
      </c>
      <c r="J675" s="17">
        <f t="shared" si="47"/>
        <v>0</v>
      </c>
      <c r="K675" s="7"/>
      <c r="L675" s="7"/>
      <c r="M675" s="7"/>
      <c r="N675" s="17"/>
      <c r="O675" s="120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6" customHeight="1">
      <c r="A676" s="17" t="s">
        <v>49</v>
      </c>
      <c r="B676" s="7" t="s">
        <v>130</v>
      </c>
      <c r="C676" s="135">
        <v>46244</v>
      </c>
      <c r="D676" s="41" t="s">
        <v>306</v>
      </c>
      <c r="E676" s="35" t="s">
        <v>498</v>
      </c>
      <c r="F676" s="110">
        <f t="shared" si="44"/>
        <v>8.1166666666666671</v>
      </c>
      <c r="G676" s="111">
        <f t="shared" si="45"/>
        <v>0</v>
      </c>
      <c r="H676" s="113">
        <f>IF(AND(NOT(ISBLANK(C676)), D676&lt;&gt;"-", ISNUMBER(F676), F676&gt;0, COUNTIFS($B$3:B676, B676, $C$3:C676, C676, $F$3:F676, "&gt;0")=1), 1, 0)</f>
        <v>1</v>
      </c>
      <c r="I676" s="17">
        <f t="shared" si="46"/>
        <v>1</v>
      </c>
      <c r="J676" s="17">
        <f t="shared" si="47"/>
        <v>0</v>
      </c>
      <c r="K676" s="7"/>
      <c r="L676" s="7"/>
      <c r="M676" s="7"/>
      <c r="N676" s="17"/>
      <c r="O676" s="120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6" customHeight="1">
      <c r="A677" s="17" t="s">
        <v>49</v>
      </c>
      <c r="B677" s="7" t="s">
        <v>130</v>
      </c>
      <c r="C677" s="135">
        <v>46245</v>
      </c>
      <c r="D677" s="41" t="s">
        <v>306</v>
      </c>
      <c r="E677" s="35" t="s">
        <v>213</v>
      </c>
      <c r="F677" s="110">
        <f t="shared" si="44"/>
        <v>8.0833333333333339</v>
      </c>
      <c r="G677" s="111">
        <f t="shared" si="45"/>
        <v>0</v>
      </c>
      <c r="H677" s="113">
        <f>IF(AND(NOT(ISBLANK(C677)), D677&lt;&gt;"-", ISNUMBER(F677), F677&gt;0, COUNTIFS($B$3:B677, B677, $C$3:C677, C677, $F$3:F677, "&gt;0")=1), 1, 0)</f>
        <v>1</v>
      </c>
      <c r="I677" s="17">
        <f t="shared" si="46"/>
        <v>1</v>
      </c>
      <c r="J677" s="17">
        <f t="shared" si="47"/>
        <v>0</v>
      </c>
      <c r="K677" s="7"/>
      <c r="L677" s="7"/>
      <c r="M677" s="7"/>
      <c r="N677" s="17"/>
      <c r="O677" s="120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6" customHeight="1">
      <c r="A678" s="17" t="s">
        <v>49</v>
      </c>
      <c r="B678" s="7" t="s">
        <v>130</v>
      </c>
      <c r="C678" s="135">
        <v>46246</v>
      </c>
      <c r="D678" s="41" t="s">
        <v>306</v>
      </c>
      <c r="E678" s="35" t="s">
        <v>415</v>
      </c>
      <c r="F678" s="110">
        <f t="shared" si="44"/>
        <v>7.9333333333333336</v>
      </c>
      <c r="G678" s="111">
        <f t="shared" si="45"/>
        <v>0</v>
      </c>
      <c r="H678" s="113">
        <f>IF(AND(NOT(ISBLANK(C678)), D678&lt;&gt;"-", ISNUMBER(F678), F678&gt;0, COUNTIFS($B$3:B678, B678, $C$3:C678, C678, $F$3:F678, "&gt;0")=1), 1, 0)</f>
        <v>1</v>
      </c>
      <c r="I678" s="17">
        <f t="shared" si="46"/>
        <v>1</v>
      </c>
      <c r="J678" s="17">
        <f t="shared" si="47"/>
        <v>0</v>
      </c>
      <c r="K678" s="7"/>
      <c r="L678" s="7"/>
      <c r="M678" s="7"/>
      <c r="N678" s="17"/>
      <c r="O678" s="120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6" customHeight="1">
      <c r="A679" s="17" t="s">
        <v>49</v>
      </c>
      <c r="B679" s="7" t="s">
        <v>130</v>
      </c>
      <c r="C679" s="135">
        <v>46247</v>
      </c>
      <c r="D679" s="41" t="s">
        <v>306</v>
      </c>
      <c r="E679" s="35" t="s">
        <v>504</v>
      </c>
      <c r="F679" s="110">
        <f t="shared" si="44"/>
        <v>7.85</v>
      </c>
      <c r="G679" s="111">
        <f t="shared" si="45"/>
        <v>0</v>
      </c>
      <c r="H679" s="113">
        <f>IF(AND(NOT(ISBLANK(C679)), D679&lt;&gt;"-", ISNUMBER(F679), F679&gt;0, COUNTIFS($B$3:B679, B679, $C$3:C679, C679, $F$3:F679, "&gt;0")=1), 1, 0)</f>
        <v>1</v>
      </c>
      <c r="I679" s="17">
        <f t="shared" si="46"/>
        <v>1</v>
      </c>
      <c r="J679" s="17">
        <f t="shared" si="47"/>
        <v>0</v>
      </c>
      <c r="K679" s="7"/>
      <c r="L679" s="7"/>
      <c r="M679" s="7"/>
      <c r="N679" s="17"/>
      <c r="O679" s="120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6" customHeight="1">
      <c r="A680" s="17" t="s">
        <v>49</v>
      </c>
      <c r="B680" s="7" t="s">
        <v>130</v>
      </c>
      <c r="C680" s="135">
        <v>46248</v>
      </c>
      <c r="D680" s="41" t="s">
        <v>306</v>
      </c>
      <c r="E680" s="35" t="s">
        <v>303</v>
      </c>
      <c r="F680" s="110">
        <f t="shared" si="44"/>
        <v>7.75</v>
      </c>
      <c r="G680" s="111">
        <f t="shared" si="45"/>
        <v>0</v>
      </c>
      <c r="H680" s="113">
        <f>IF(AND(NOT(ISBLANK(C680)), D680&lt;&gt;"-", ISNUMBER(F680), F680&gt;0, COUNTIFS($B$3:B680, B680, $C$3:C680, C680, $F$3:F680, "&gt;0")=1), 1, 0)</f>
        <v>1</v>
      </c>
      <c r="I680" s="17">
        <f t="shared" si="46"/>
        <v>1</v>
      </c>
      <c r="J680" s="17">
        <f t="shared" si="47"/>
        <v>0</v>
      </c>
      <c r="K680" s="7"/>
      <c r="L680" s="7"/>
      <c r="M680" s="7"/>
      <c r="N680" s="17"/>
      <c r="O680" s="120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6" customHeight="1">
      <c r="A681" s="17" t="s">
        <v>49</v>
      </c>
      <c r="B681" s="7" t="s">
        <v>130</v>
      </c>
      <c r="C681" s="135">
        <v>46249</v>
      </c>
      <c r="D681" s="41" t="s">
        <v>306</v>
      </c>
      <c r="E681" s="35" t="s">
        <v>631</v>
      </c>
      <c r="F681" s="110">
        <f t="shared" si="44"/>
        <v>6.9</v>
      </c>
      <c r="G681" s="111">
        <f t="shared" si="45"/>
        <v>0</v>
      </c>
      <c r="H681" s="113">
        <f>IF(AND(NOT(ISBLANK(C681)), D681&lt;&gt;"-", ISNUMBER(F681), F681&gt;0, COUNTIFS($B$3:B681, B681, $C$3:C681, C681, $F$3:F681, "&gt;0")=1), 1, 0)</f>
        <v>1</v>
      </c>
      <c r="I681" s="17">
        <f t="shared" si="46"/>
        <v>1</v>
      </c>
      <c r="J681" s="17">
        <f t="shared" si="47"/>
        <v>0</v>
      </c>
      <c r="K681" s="7"/>
      <c r="L681" s="7"/>
      <c r="M681" s="7"/>
      <c r="N681" s="17"/>
      <c r="O681" s="120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6" customHeight="1">
      <c r="A682" s="17" t="s">
        <v>49</v>
      </c>
      <c r="B682" s="7" t="s">
        <v>130</v>
      </c>
      <c r="C682" s="135">
        <v>46250</v>
      </c>
      <c r="D682" s="41" t="s">
        <v>306</v>
      </c>
      <c r="E682" s="35" t="s">
        <v>185</v>
      </c>
      <c r="F682" s="110">
        <f t="shared" si="44"/>
        <v>8</v>
      </c>
      <c r="G682" s="111">
        <f t="shared" si="45"/>
        <v>0</v>
      </c>
      <c r="H682" s="113">
        <f>IF(AND(NOT(ISBLANK(C682)), D682&lt;&gt;"-", ISNUMBER(F682), F682&gt;0, COUNTIFS($B$3:B682, B682, $C$3:C682, C682, $F$3:F682, "&gt;0")=1), 1, 0)</f>
        <v>1</v>
      </c>
      <c r="I682" s="17">
        <f t="shared" si="46"/>
        <v>1</v>
      </c>
      <c r="J682" s="17">
        <f t="shared" si="47"/>
        <v>0</v>
      </c>
      <c r="K682" s="7"/>
      <c r="L682" s="7"/>
      <c r="M682" s="7"/>
      <c r="N682" s="17"/>
      <c r="O682" s="120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6" customHeight="1">
      <c r="A683" s="17" t="s">
        <v>49</v>
      </c>
      <c r="B683" s="7" t="s">
        <v>130</v>
      </c>
      <c r="C683" s="135">
        <v>46251</v>
      </c>
      <c r="D683" s="41" t="s">
        <v>306</v>
      </c>
      <c r="E683" s="35" t="s">
        <v>353</v>
      </c>
      <c r="F683" s="110">
        <f t="shared" si="44"/>
        <v>7.95</v>
      </c>
      <c r="G683" s="111">
        <f t="shared" si="45"/>
        <v>0</v>
      </c>
      <c r="H683" s="113">
        <f>IF(AND(NOT(ISBLANK(C683)), D683&lt;&gt;"-", ISNUMBER(F683), F683&gt;0, COUNTIFS($B$3:B683, B683, $C$3:C683, C683, $F$3:F683, "&gt;0")=1), 1, 0)</f>
        <v>1</v>
      </c>
      <c r="I683" s="17">
        <f t="shared" si="46"/>
        <v>1</v>
      </c>
      <c r="J683" s="17">
        <f t="shared" si="47"/>
        <v>0</v>
      </c>
      <c r="K683" s="7"/>
      <c r="L683" s="7"/>
      <c r="M683" s="7"/>
      <c r="N683" s="17"/>
      <c r="O683" s="120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6" customHeight="1">
      <c r="A684" s="17" t="s">
        <v>49</v>
      </c>
      <c r="B684" s="7" t="s">
        <v>130</v>
      </c>
      <c r="C684" s="135">
        <v>46252</v>
      </c>
      <c r="D684" s="41" t="s">
        <v>306</v>
      </c>
      <c r="E684" s="35" t="s">
        <v>291</v>
      </c>
      <c r="F684" s="110">
        <f t="shared" si="44"/>
        <v>8.0500000000000007</v>
      </c>
      <c r="G684" s="111">
        <f t="shared" si="45"/>
        <v>0</v>
      </c>
      <c r="H684" s="113">
        <f>IF(AND(NOT(ISBLANK(C684)), D684&lt;&gt;"-", ISNUMBER(F684), F684&gt;0, COUNTIFS($B$3:B684, B684, $C$3:C684, C684, $F$3:F684, "&gt;0")=1), 1, 0)</f>
        <v>1</v>
      </c>
      <c r="I684" s="17">
        <f t="shared" si="46"/>
        <v>1</v>
      </c>
      <c r="J684" s="17">
        <f t="shared" si="47"/>
        <v>0</v>
      </c>
      <c r="K684" s="7"/>
      <c r="L684" s="7"/>
      <c r="M684" s="7"/>
      <c r="N684" s="17"/>
      <c r="O684" s="120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6" customHeight="1">
      <c r="A685" s="17" t="s">
        <v>49</v>
      </c>
      <c r="B685" s="7" t="s">
        <v>130</v>
      </c>
      <c r="C685" s="135">
        <v>46253</v>
      </c>
      <c r="D685" s="41" t="s">
        <v>306</v>
      </c>
      <c r="E685" s="35" t="s">
        <v>246</v>
      </c>
      <c r="F685" s="110">
        <f t="shared" si="44"/>
        <v>8.0666666666666664</v>
      </c>
      <c r="G685" s="111">
        <f t="shared" si="45"/>
        <v>0</v>
      </c>
      <c r="H685" s="113">
        <f>IF(AND(NOT(ISBLANK(C685)), D685&lt;&gt;"-", ISNUMBER(F685), F685&gt;0, COUNTIFS($B$3:B685, B685, $C$3:C685, C685, $F$3:F685, "&gt;0")=1), 1, 0)</f>
        <v>1</v>
      </c>
      <c r="I685" s="17">
        <f t="shared" si="46"/>
        <v>1</v>
      </c>
      <c r="J685" s="17">
        <f t="shared" si="47"/>
        <v>0</v>
      </c>
      <c r="K685" s="7"/>
      <c r="L685" s="7"/>
      <c r="M685" s="7"/>
      <c r="N685" s="17"/>
      <c r="O685" s="120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6" customHeight="1">
      <c r="A686" s="17" t="s">
        <v>49</v>
      </c>
      <c r="B686" s="7" t="s">
        <v>130</v>
      </c>
      <c r="C686" s="135">
        <v>46254</v>
      </c>
      <c r="D686" s="41" t="s">
        <v>306</v>
      </c>
      <c r="E686" s="35" t="s">
        <v>501</v>
      </c>
      <c r="F686" s="110">
        <f t="shared" si="44"/>
        <v>8.0166666666666675</v>
      </c>
      <c r="G686" s="111">
        <f t="shared" si="45"/>
        <v>0</v>
      </c>
      <c r="H686" s="113">
        <f>IF(AND(NOT(ISBLANK(C686)), D686&lt;&gt;"-", ISNUMBER(F686), F686&gt;0, COUNTIFS($B$3:B686, B686, $C$3:C686, C686, $F$3:F686, "&gt;0")=1), 1, 0)</f>
        <v>1</v>
      </c>
      <c r="I686" s="17">
        <f t="shared" si="46"/>
        <v>1</v>
      </c>
      <c r="J686" s="17">
        <f t="shared" si="47"/>
        <v>0</v>
      </c>
      <c r="K686" s="7"/>
      <c r="L686" s="7"/>
      <c r="M686" s="7"/>
      <c r="N686" s="17"/>
      <c r="O686" s="120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6" customHeight="1">
      <c r="A687" s="17" t="s">
        <v>49</v>
      </c>
      <c r="B687" s="7" t="s">
        <v>130</v>
      </c>
      <c r="C687" s="135">
        <v>46255</v>
      </c>
      <c r="D687" s="41" t="s">
        <v>306</v>
      </c>
      <c r="E687" s="35" t="s">
        <v>291</v>
      </c>
      <c r="F687" s="110">
        <f t="shared" si="44"/>
        <v>8.0500000000000007</v>
      </c>
      <c r="G687" s="111">
        <f t="shared" si="45"/>
        <v>0</v>
      </c>
      <c r="H687" s="113">
        <f>IF(AND(NOT(ISBLANK(C687)), D687&lt;&gt;"-", ISNUMBER(F687), F687&gt;0, COUNTIFS($B$3:B687, B687, $C$3:C687, C687, $F$3:F687, "&gt;0")=1), 1, 0)</f>
        <v>1</v>
      </c>
      <c r="I687" s="17">
        <f t="shared" si="46"/>
        <v>1</v>
      </c>
      <c r="J687" s="17">
        <f t="shared" si="47"/>
        <v>0</v>
      </c>
      <c r="K687" s="7"/>
      <c r="L687" s="7"/>
      <c r="M687" s="7"/>
      <c r="N687" s="17"/>
      <c r="O687" s="120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6" customHeight="1">
      <c r="A688" s="17" t="s">
        <v>49</v>
      </c>
      <c r="B688" s="7" t="s">
        <v>130</v>
      </c>
      <c r="C688" s="135">
        <v>46256</v>
      </c>
      <c r="D688" s="41" t="s">
        <v>306</v>
      </c>
      <c r="E688" s="35" t="s">
        <v>632</v>
      </c>
      <c r="F688" s="110">
        <f t="shared" si="44"/>
        <v>6.75</v>
      </c>
      <c r="G688" s="111">
        <f t="shared" si="45"/>
        <v>0</v>
      </c>
      <c r="H688" s="113">
        <f>IF(AND(NOT(ISBLANK(C688)), D688&lt;&gt;"-", ISNUMBER(F688), F688&gt;0, COUNTIFS($B$3:B688, B688, $C$3:C688, C688, $F$3:F688, "&gt;0")=1), 1, 0)</f>
        <v>1</v>
      </c>
      <c r="I688" s="17">
        <f t="shared" si="46"/>
        <v>1</v>
      </c>
      <c r="J688" s="17">
        <f t="shared" si="47"/>
        <v>0</v>
      </c>
      <c r="K688" s="7"/>
      <c r="L688" s="7"/>
      <c r="M688" s="7"/>
      <c r="N688" s="17"/>
      <c r="O688" s="120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6" customHeight="1">
      <c r="A689" s="17" t="s">
        <v>49</v>
      </c>
      <c r="B689" s="7" t="s">
        <v>130</v>
      </c>
      <c r="C689" s="135">
        <v>46257</v>
      </c>
      <c r="D689" s="41" t="s">
        <v>306</v>
      </c>
      <c r="E689" s="35" t="s">
        <v>633</v>
      </c>
      <c r="F689" s="110">
        <f t="shared" si="44"/>
        <v>7.3833333333333337</v>
      </c>
      <c r="G689" s="111">
        <f t="shared" si="45"/>
        <v>0</v>
      </c>
      <c r="H689" s="113">
        <f>IF(AND(NOT(ISBLANK(C689)), D689&lt;&gt;"-", ISNUMBER(F689), F689&gt;0, COUNTIFS($B$3:B689, B689, $C$3:C689, C689, $F$3:F689, "&gt;0")=1), 1, 0)</f>
        <v>1</v>
      </c>
      <c r="I689" s="17">
        <f t="shared" si="46"/>
        <v>1</v>
      </c>
      <c r="J689" s="17">
        <f t="shared" si="47"/>
        <v>0</v>
      </c>
      <c r="K689" s="7"/>
      <c r="L689" s="7"/>
      <c r="M689" s="7"/>
      <c r="N689" s="17"/>
      <c r="O689" s="120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6" customHeight="1">
      <c r="A690" s="17" t="s">
        <v>49</v>
      </c>
      <c r="B690" s="7" t="s">
        <v>130</v>
      </c>
      <c r="C690" s="135">
        <v>46258</v>
      </c>
      <c r="D690" s="41" t="s">
        <v>306</v>
      </c>
      <c r="E690" s="35" t="s">
        <v>415</v>
      </c>
      <c r="F690" s="110">
        <f t="shared" si="44"/>
        <v>7.9333333333333336</v>
      </c>
      <c r="G690" s="111">
        <f t="shared" si="45"/>
        <v>0</v>
      </c>
      <c r="H690" s="113">
        <f>IF(AND(NOT(ISBLANK(C690)), D690&lt;&gt;"-", ISNUMBER(F690), F690&gt;0, COUNTIFS($B$3:B690, B690, $C$3:C690, C690, $F$3:F690, "&gt;0")=1), 1, 0)</f>
        <v>1</v>
      </c>
      <c r="I690" s="17">
        <f t="shared" si="46"/>
        <v>1</v>
      </c>
      <c r="J690" s="17">
        <f t="shared" si="47"/>
        <v>0</v>
      </c>
      <c r="K690" s="7"/>
      <c r="L690" s="7"/>
      <c r="M690" s="7"/>
      <c r="N690" s="17"/>
      <c r="O690" s="120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6" customHeight="1">
      <c r="A691" s="17" t="s">
        <v>49</v>
      </c>
      <c r="B691" s="7" t="s">
        <v>130</v>
      </c>
      <c r="C691" s="135">
        <v>46259</v>
      </c>
      <c r="D691" s="41" t="s">
        <v>306</v>
      </c>
      <c r="E691" s="35" t="s">
        <v>185</v>
      </c>
      <c r="F691" s="110">
        <f t="shared" si="44"/>
        <v>8</v>
      </c>
      <c r="G691" s="111">
        <f t="shared" si="45"/>
        <v>0</v>
      </c>
      <c r="H691" s="113">
        <f>IF(AND(NOT(ISBLANK(C691)), D691&lt;&gt;"-", ISNUMBER(F691), F691&gt;0, COUNTIFS($B$3:B691, B691, $C$3:C691, C691, $F$3:F691, "&gt;0")=1), 1, 0)</f>
        <v>1</v>
      </c>
      <c r="I691" s="17">
        <f t="shared" si="46"/>
        <v>1</v>
      </c>
      <c r="J691" s="17">
        <f t="shared" si="47"/>
        <v>0</v>
      </c>
      <c r="K691" s="7"/>
      <c r="L691" s="7"/>
      <c r="M691" s="7"/>
      <c r="N691" s="17"/>
      <c r="O691" s="120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6" customHeight="1">
      <c r="A692" s="17" t="s">
        <v>49</v>
      </c>
      <c r="B692" s="7" t="s">
        <v>130</v>
      </c>
      <c r="C692" s="135">
        <v>46260</v>
      </c>
      <c r="D692" s="41" t="s">
        <v>306</v>
      </c>
      <c r="E692" s="35" t="s">
        <v>185</v>
      </c>
      <c r="F692" s="110">
        <f t="shared" si="44"/>
        <v>8</v>
      </c>
      <c r="G692" s="111">
        <f t="shared" si="45"/>
        <v>0</v>
      </c>
      <c r="H692" s="113">
        <f>IF(AND(NOT(ISBLANK(C692)), D692&lt;&gt;"-", ISNUMBER(F692), F692&gt;0, COUNTIFS($B$3:B692, B692, $C$3:C692, C692, $F$3:F692, "&gt;0")=1), 1, 0)</f>
        <v>1</v>
      </c>
      <c r="I692" s="17">
        <f t="shared" si="46"/>
        <v>1</v>
      </c>
      <c r="J692" s="17">
        <f t="shared" si="47"/>
        <v>0</v>
      </c>
      <c r="K692" s="7"/>
      <c r="L692" s="7"/>
      <c r="M692" s="7"/>
      <c r="N692" s="17"/>
      <c r="O692" s="120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6" customHeight="1">
      <c r="A693" s="17" t="s">
        <v>49</v>
      </c>
      <c r="B693" s="7" t="s">
        <v>130</v>
      </c>
      <c r="C693" s="135">
        <v>46261</v>
      </c>
      <c r="D693" s="41" t="s">
        <v>210</v>
      </c>
      <c r="E693" s="35" t="s">
        <v>634</v>
      </c>
      <c r="F693" s="110">
        <f t="shared" si="44"/>
        <v>3.9833333333333334</v>
      </c>
      <c r="G693" s="111">
        <f t="shared" si="45"/>
        <v>1</v>
      </c>
      <c r="H693" s="113">
        <f>IF(AND(NOT(ISBLANK(C693)), D693&lt;&gt;"-", ISNUMBER(F693), F693&gt;0, COUNTIFS($B$3:B693, B693, $C$3:C693, C693, $F$3:F693, "&gt;0")=1), 1, 0)</f>
        <v>1</v>
      </c>
      <c r="I693" s="17">
        <f t="shared" si="46"/>
        <v>0</v>
      </c>
      <c r="J693" s="17">
        <f t="shared" si="47"/>
        <v>0</v>
      </c>
      <c r="K693" s="7"/>
      <c r="L693" s="7"/>
      <c r="M693" s="7"/>
      <c r="N693" s="17"/>
      <c r="O693" s="120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6" customHeight="1">
      <c r="A694" s="17" t="s">
        <v>49</v>
      </c>
      <c r="B694" s="7" t="s">
        <v>130</v>
      </c>
      <c r="C694" s="135">
        <v>46261</v>
      </c>
      <c r="D694" s="41" t="s">
        <v>306</v>
      </c>
      <c r="E694" s="35" t="s">
        <v>503</v>
      </c>
      <c r="F694" s="110">
        <f t="shared" si="44"/>
        <v>7.9833333333333334</v>
      </c>
      <c r="G694" s="111">
        <f t="shared" si="45"/>
        <v>0</v>
      </c>
      <c r="H694" s="113">
        <f>IF(AND(NOT(ISBLANK(C694)), D694&lt;&gt;"-", ISNUMBER(F694), F694&gt;0, COUNTIFS($B$3:B694, B694, $C$3:C694, C694, $F$3:F694, "&gt;0")=1), 1, 0)</f>
        <v>0</v>
      </c>
      <c r="I694" s="17">
        <f t="shared" si="46"/>
        <v>1</v>
      </c>
      <c r="J694" s="17">
        <f t="shared" si="47"/>
        <v>0</v>
      </c>
      <c r="K694" s="7"/>
      <c r="L694" s="7"/>
      <c r="M694" s="7"/>
      <c r="N694" s="17"/>
      <c r="O694" s="120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6" customHeight="1">
      <c r="A695" s="17" t="s">
        <v>49</v>
      </c>
      <c r="B695" s="7" t="s">
        <v>130</v>
      </c>
      <c r="C695" s="135">
        <v>46262</v>
      </c>
      <c r="D695" s="41" t="s">
        <v>306</v>
      </c>
      <c r="E695" s="35" t="s">
        <v>635</v>
      </c>
      <c r="F695" s="110">
        <f t="shared" si="44"/>
        <v>7.5666666666666664</v>
      </c>
      <c r="G695" s="111">
        <f t="shared" si="45"/>
        <v>0</v>
      </c>
      <c r="H695" s="113">
        <f>IF(AND(NOT(ISBLANK(C695)), D695&lt;&gt;"-", ISNUMBER(F695), F695&gt;0, COUNTIFS($B$3:B695, B695, $C$3:C695, C695, $F$3:F695, "&gt;0")=1), 1, 0)</f>
        <v>1</v>
      </c>
      <c r="I695" s="17">
        <f t="shared" si="46"/>
        <v>1</v>
      </c>
      <c r="J695" s="17">
        <f t="shared" si="47"/>
        <v>0</v>
      </c>
      <c r="K695" s="7"/>
      <c r="L695" s="7"/>
      <c r="M695" s="7"/>
      <c r="N695" s="17"/>
      <c r="O695" s="120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6" customHeight="1">
      <c r="A696" s="17" t="s">
        <v>49</v>
      </c>
      <c r="B696" s="7" t="s">
        <v>130</v>
      </c>
      <c r="C696" s="135">
        <v>46264</v>
      </c>
      <c r="D696" s="41" t="s">
        <v>306</v>
      </c>
      <c r="E696" s="35" t="s">
        <v>501</v>
      </c>
      <c r="F696" s="110">
        <f t="shared" si="44"/>
        <v>8.0166666666666675</v>
      </c>
      <c r="G696" s="111">
        <f t="shared" si="45"/>
        <v>0</v>
      </c>
      <c r="H696" s="113">
        <f>IF(AND(NOT(ISBLANK(C696)), D696&lt;&gt;"-", ISNUMBER(F696), F696&gt;0, COUNTIFS($B$3:B696, B696, $C$3:C696, C696, $F$3:F696, "&gt;0")=1), 1, 0)</f>
        <v>1</v>
      </c>
      <c r="I696" s="17">
        <f t="shared" si="46"/>
        <v>1</v>
      </c>
      <c r="J696" s="17">
        <f t="shared" si="47"/>
        <v>0</v>
      </c>
      <c r="K696" s="7"/>
      <c r="L696" s="7"/>
      <c r="M696" s="7"/>
      <c r="N696" s="17"/>
      <c r="O696" s="120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6" customHeight="1">
      <c r="A697" s="17" t="s">
        <v>49</v>
      </c>
      <c r="B697" s="7" t="s">
        <v>130</v>
      </c>
      <c r="C697" s="135">
        <v>46265</v>
      </c>
      <c r="D697" s="41" t="s">
        <v>210</v>
      </c>
      <c r="E697" s="35" t="s">
        <v>636</v>
      </c>
      <c r="F697" s="110">
        <f t="shared" si="44"/>
        <v>3.85</v>
      </c>
      <c r="G697" s="111">
        <f t="shared" si="45"/>
        <v>1</v>
      </c>
      <c r="H697" s="113">
        <f>IF(AND(NOT(ISBLANK(C697)), D697&lt;&gt;"-", ISNUMBER(F697), F697&gt;0, COUNTIFS($B$3:B697, B697, $C$3:C697, C697, $F$3:F697, "&gt;0")=1), 1, 0)</f>
        <v>1</v>
      </c>
      <c r="I697" s="17">
        <f t="shared" si="46"/>
        <v>0</v>
      </c>
      <c r="J697" s="17">
        <f t="shared" si="47"/>
        <v>0</v>
      </c>
      <c r="K697" s="7"/>
      <c r="L697" s="7"/>
      <c r="M697" s="7"/>
      <c r="N697" s="17"/>
      <c r="O697" s="120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6" customHeight="1">
      <c r="A698" s="17" t="s">
        <v>49</v>
      </c>
      <c r="B698" s="7" t="s">
        <v>130</v>
      </c>
      <c r="C698" s="135">
        <v>46265</v>
      </c>
      <c r="D698" s="41" t="s">
        <v>306</v>
      </c>
      <c r="E698" s="35" t="s">
        <v>185</v>
      </c>
      <c r="F698" s="110">
        <f t="shared" si="44"/>
        <v>8</v>
      </c>
      <c r="G698" s="111">
        <f t="shared" si="45"/>
        <v>0</v>
      </c>
      <c r="H698" s="113">
        <f>IF(AND(NOT(ISBLANK(C698)), D698&lt;&gt;"-", ISNUMBER(F698), F698&gt;0, COUNTIFS($B$3:B698, B698, $C$3:C698, C698, $F$3:F698, "&gt;0")=1), 1, 0)</f>
        <v>0</v>
      </c>
      <c r="I698" s="17">
        <f t="shared" si="46"/>
        <v>1</v>
      </c>
      <c r="J698" s="17">
        <f t="shared" si="47"/>
        <v>0</v>
      </c>
      <c r="K698" s="7"/>
      <c r="L698" s="7"/>
      <c r="M698" s="7"/>
      <c r="N698" s="17"/>
      <c r="O698" s="120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6" customHeight="1">
      <c r="A699" s="17" t="s">
        <v>49</v>
      </c>
      <c r="B699" s="7" t="s">
        <v>131</v>
      </c>
      <c r="C699" s="135"/>
      <c r="D699" s="41" t="s">
        <v>184</v>
      </c>
      <c r="E699" s="35" t="s">
        <v>185</v>
      </c>
      <c r="F699" s="110">
        <f t="shared" si="44"/>
        <v>8</v>
      </c>
      <c r="G699" s="111">
        <f t="shared" si="45"/>
        <v>0</v>
      </c>
      <c r="H699" s="113">
        <f>IF(AND(NOT(ISBLANK(C699)), D699&lt;&gt;"-", ISNUMBER(F699), F699&gt;0, COUNTIFS($B$3:B699, B699, $C$3:C699, C699, $F$3:F699, "&gt;0")=1), 1, 0)</f>
        <v>0</v>
      </c>
      <c r="I699" s="17">
        <f t="shared" si="46"/>
        <v>0</v>
      </c>
      <c r="J699" s="17">
        <f t="shared" si="47"/>
        <v>0</v>
      </c>
      <c r="K699" s="7"/>
      <c r="L699" s="7"/>
      <c r="M699" s="7"/>
      <c r="N699" s="17"/>
      <c r="O699" s="120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6" customHeight="1">
      <c r="A700" s="17" t="s">
        <v>49</v>
      </c>
      <c r="B700" s="7" t="s">
        <v>131</v>
      </c>
      <c r="C700" s="135">
        <v>46235</v>
      </c>
      <c r="D700" s="41" t="s">
        <v>310</v>
      </c>
      <c r="E700" s="35" t="s">
        <v>185</v>
      </c>
      <c r="F700" s="110">
        <f t="shared" si="44"/>
        <v>8</v>
      </c>
      <c r="G700" s="111">
        <f t="shared" si="45"/>
        <v>0</v>
      </c>
      <c r="H700" s="113">
        <f>IF(AND(NOT(ISBLANK(C700)), D700&lt;&gt;"-", ISNUMBER(F700), F700&gt;0, COUNTIFS($B$3:B700, B700, $C$3:C700, C700, $F$3:F700, "&gt;0")=1), 1, 0)</f>
        <v>1</v>
      </c>
      <c r="I700" s="17">
        <f t="shared" si="46"/>
        <v>0</v>
      </c>
      <c r="J700" s="17">
        <f t="shared" si="47"/>
        <v>1</v>
      </c>
      <c r="K700" s="7"/>
      <c r="L700" s="7"/>
      <c r="M700" s="7"/>
      <c r="N700" s="17"/>
      <c r="O700" s="120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6" customHeight="1">
      <c r="A701" s="17" t="s">
        <v>49</v>
      </c>
      <c r="B701" s="7" t="s">
        <v>131</v>
      </c>
      <c r="C701" s="135">
        <v>46236</v>
      </c>
      <c r="D701" s="41" t="s">
        <v>310</v>
      </c>
      <c r="E701" s="35" t="s">
        <v>185</v>
      </c>
      <c r="F701" s="110">
        <f t="shared" si="44"/>
        <v>8</v>
      </c>
      <c r="G701" s="111">
        <f t="shared" si="45"/>
        <v>0</v>
      </c>
      <c r="H701" s="113">
        <f>IF(AND(NOT(ISBLANK(C701)), D701&lt;&gt;"-", ISNUMBER(F701), F701&gt;0, COUNTIFS($B$3:B701, B701, $C$3:C701, C701, $F$3:F701, "&gt;0")=1), 1, 0)</f>
        <v>1</v>
      </c>
      <c r="I701" s="17">
        <f t="shared" si="46"/>
        <v>0</v>
      </c>
      <c r="J701" s="17">
        <f t="shared" si="47"/>
        <v>1</v>
      </c>
      <c r="K701" s="7"/>
      <c r="L701" s="7"/>
      <c r="M701" s="7"/>
      <c r="N701" s="17"/>
      <c r="O701" s="120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6" customHeight="1">
      <c r="A702" s="17" t="s">
        <v>49</v>
      </c>
      <c r="B702" s="7" t="s">
        <v>131</v>
      </c>
      <c r="C702" s="135">
        <v>46237</v>
      </c>
      <c r="D702" s="41" t="s">
        <v>311</v>
      </c>
      <c r="E702" s="35" t="s">
        <v>185</v>
      </c>
      <c r="F702" s="110">
        <f t="shared" si="44"/>
        <v>8</v>
      </c>
      <c r="G702" s="111">
        <f t="shared" si="45"/>
        <v>0</v>
      </c>
      <c r="H702" s="113">
        <f>IF(AND(NOT(ISBLANK(C702)), D702&lt;&gt;"-", ISNUMBER(F702), F702&gt;0, COUNTIFS($B$3:B702, B702, $C$3:C702, C702, $F$3:F702, "&gt;0")=1), 1, 0)</f>
        <v>1</v>
      </c>
      <c r="I702" s="17">
        <f t="shared" si="46"/>
        <v>0</v>
      </c>
      <c r="J702" s="17">
        <f t="shared" si="47"/>
        <v>1</v>
      </c>
      <c r="K702" s="7"/>
      <c r="L702" s="7"/>
      <c r="M702" s="7"/>
      <c r="N702" s="17"/>
      <c r="O702" s="120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6" customHeight="1">
      <c r="A703" s="17" t="s">
        <v>49</v>
      </c>
      <c r="B703" s="7" t="s">
        <v>131</v>
      </c>
      <c r="C703" s="135">
        <v>46238</v>
      </c>
      <c r="D703" s="41" t="s">
        <v>311</v>
      </c>
      <c r="E703" s="35" t="s">
        <v>185</v>
      </c>
      <c r="F703" s="110">
        <f t="shared" si="44"/>
        <v>8</v>
      </c>
      <c r="G703" s="111">
        <f t="shared" si="45"/>
        <v>0</v>
      </c>
      <c r="H703" s="113">
        <f>IF(AND(NOT(ISBLANK(C703)), D703&lt;&gt;"-", ISNUMBER(F703), F703&gt;0, COUNTIFS($B$3:B703, B703, $C$3:C703, C703, $F$3:F703, "&gt;0")=1), 1, 0)</f>
        <v>1</v>
      </c>
      <c r="I703" s="17">
        <f t="shared" si="46"/>
        <v>0</v>
      </c>
      <c r="J703" s="17">
        <f t="shared" si="47"/>
        <v>1</v>
      </c>
      <c r="K703" s="7"/>
      <c r="L703" s="7"/>
      <c r="M703" s="7"/>
      <c r="N703" s="17"/>
      <c r="O703" s="120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6" customHeight="1">
      <c r="A704" s="17" t="s">
        <v>49</v>
      </c>
      <c r="B704" s="7" t="s">
        <v>131</v>
      </c>
      <c r="C704" s="135">
        <v>46239</v>
      </c>
      <c r="D704" s="41" t="s">
        <v>311</v>
      </c>
      <c r="E704" s="35" t="s">
        <v>185</v>
      </c>
      <c r="F704" s="110">
        <f t="shared" si="44"/>
        <v>8</v>
      </c>
      <c r="G704" s="111">
        <f t="shared" si="45"/>
        <v>0</v>
      </c>
      <c r="H704" s="113">
        <f>IF(AND(NOT(ISBLANK(C704)), D704&lt;&gt;"-", ISNUMBER(F704), F704&gt;0, COUNTIFS($B$3:B704, B704, $C$3:C704, C704, $F$3:F704, "&gt;0")=1), 1, 0)</f>
        <v>1</v>
      </c>
      <c r="I704" s="17">
        <f t="shared" si="46"/>
        <v>0</v>
      </c>
      <c r="J704" s="17">
        <f t="shared" si="47"/>
        <v>1</v>
      </c>
      <c r="K704" s="7"/>
      <c r="L704" s="7"/>
      <c r="M704" s="7"/>
      <c r="N704" s="17"/>
      <c r="O704" s="120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6" customHeight="1">
      <c r="A705" s="17" t="s">
        <v>49</v>
      </c>
      <c r="B705" s="7" t="s">
        <v>131</v>
      </c>
      <c r="C705" s="135">
        <v>46240</v>
      </c>
      <c r="D705" s="41" t="s">
        <v>311</v>
      </c>
      <c r="E705" s="35" t="s">
        <v>185</v>
      </c>
      <c r="F705" s="110">
        <f t="shared" si="44"/>
        <v>8</v>
      </c>
      <c r="G705" s="111">
        <f t="shared" si="45"/>
        <v>0</v>
      </c>
      <c r="H705" s="113">
        <f>IF(AND(NOT(ISBLANK(C705)), D705&lt;&gt;"-", ISNUMBER(F705), F705&gt;0, COUNTIFS($B$3:B705, B705, $C$3:C705, C705, $F$3:F705, "&gt;0")=1), 1, 0)</f>
        <v>1</v>
      </c>
      <c r="I705" s="17">
        <f t="shared" si="46"/>
        <v>0</v>
      </c>
      <c r="J705" s="17">
        <f t="shared" si="47"/>
        <v>1</v>
      </c>
      <c r="K705" s="7"/>
      <c r="L705" s="7"/>
      <c r="M705" s="7"/>
      <c r="N705" s="17"/>
      <c r="O705" s="120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6" customHeight="1">
      <c r="A706" s="17" t="s">
        <v>49</v>
      </c>
      <c r="B706" s="7" t="s">
        <v>131</v>
      </c>
      <c r="C706" s="135">
        <v>46241</v>
      </c>
      <c r="D706" s="41" t="s">
        <v>311</v>
      </c>
      <c r="E706" s="35" t="s">
        <v>498</v>
      </c>
      <c r="F706" s="110">
        <f t="shared" ref="F706:F769" si="48">IF(ISNUMBER(SEARCH("h",E706)), LEFT(E706,SEARCH("h",E706)-1) + MID(E706,SEARCH("h",E706)+1,SEARCH("p",E706)-SEARCH("h",E706)-1)/60, E706)</f>
        <v>8.1166666666666671</v>
      </c>
      <c r="G706" s="111">
        <f t="shared" ref="G706:G769" si="49">IF(AND(ISNUMBER(F706), F706&lt;4), 1, 0)</f>
        <v>0</v>
      </c>
      <c r="H706" s="113">
        <f>IF(AND(NOT(ISBLANK(C706)), D706&lt;&gt;"-", ISNUMBER(F706), F706&gt;0, COUNTIFS($B$3:B706, B706, $C$3:C706, C706, $F$3:F706, "&gt;0")=1), 1, 0)</f>
        <v>1</v>
      </c>
      <c r="I706" s="17">
        <f t="shared" si="46"/>
        <v>0</v>
      </c>
      <c r="J706" s="17">
        <f t="shared" si="47"/>
        <v>1</v>
      </c>
      <c r="K706" s="7"/>
      <c r="L706" s="7"/>
      <c r="M706" s="7"/>
      <c r="N706" s="17"/>
      <c r="O706" s="120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6" customHeight="1">
      <c r="A707" s="17" t="s">
        <v>49</v>
      </c>
      <c r="B707" s="7" t="s">
        <v>131</v>
      </c>
      <c r="C707" s="135">
        <v>46242</v>
      </c>
      <c r="D707" s="41" t="s">
        <v>311</v>
      </c>
      <c r="E707" s="35" t="s">
        <v>618</v>
      </c>
      <c r="F707" s="110">
        <f t="shared" si="48"/>
        <v>8.4499999999999993</v>
      </c>
      <c r="G707" s="111">
        <f t="shared" si="49"/>
        <v>0</v>
      </c>
      <c r="H707" s="113">
        <f>IF(AND(NOT(ISBLANK(C707)), D707&lt;&gt;"-", ISNUMBER(F707), F707&gt;0, COUNTIFS($B$3:B707, B707, $C$3:C707, C707, $F$3:F707, "&gt;0")=1), 1, 0)</f>
        <v>1</v>
      </c>
      <c r="I707" s="17">
        <f t="shared" ref="I707:I770" si="50">IF(AND(NOT(ISBLANK(C707)), D707&lt;&gt;"-", ISNUMBER(F707), F707&gt;=4, ISNUMBER(SEARCH("qua đêm", D707))), 1, 0)</f>
        <v>0</v>
      </c>
      <c r="J707" s="17">
        <f t="shared" ref="J707:J770" si="51">IF(AND(NOT(ISBLANK(C707)), D707&lt;&gt;"-", ISNUMBER(F707), F707&gt;=4, NOT(ISNUMBER(SEARCH("qua đêm", D707)))), 1, 0)</f>
        <v>1</v>
      </c>
      <c r="K707" s="7"/>
      <c r="L707" s="7"/>
      <c r="M707" s="7"/>
      <c r="N707" s="17"/>
      <c r="O707" s="120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6" customHeight="1">
      <c r="A708" s="17" t="s">
        <v>49</v>
      </c>
      <c r="B708" s="7" t="s">
        <v>131</v>
      </c>
      <c r="C708" s="135">
        <v>46243</v>
      </c>
      <c r="D708" s="41" t="s">
        <v>311</v>
      </c>
      <c r="E708" s="35" t="s">
        <v>536</v>
      </c>
      <c r="F708" s="110">
        <f t="shared" si="48"/>
        <v>8.3666666666666671</v>
      </c>
      <c r="G708" s="111">
        <f t="shared" si="49"/>
        <v>0</v>
      </c>
      <c r="H708" s="113">
        <f>IF(AND(NOT(ISBLANK(C708)), D708&lt;&gt;"-", ISNUMBER(F708), F708&gt;0, COUNTIFS($B$3:B708, B708, $C$3:C708, C708, $F$3:F708, "&gt;0")=1), 1, 0)</f>
        <v>1</v>
      </c>
      <c r="I708" s="17">
        <f t="shared" si="50"/>
        <v>0</v>
      </c>
      <c r="J708" s="17">
        <f t="shared" si="51"/>
        <v>1</v>
      </c>
      <c r="K708" s="7"/>
      <c r="L708" s="7"/>
      <c r="M708" s="7"/>
      <c r="N708" s="17"/>
      <c r="O708" s="120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6" customHeight="1">
      <c r="A709" s="17" t="s">
        <v>49</v>
      </c>
      <c r="B709" s="7" t="s">
        <v>131</v>
      </c>
      <c r="C709" s="135">
        <v>46244</v>
      </c>
      <c r="D709" s="41" t="s">
        <v>311</v>
      </c>
      <c r="E709" s="35" t="s">
        <v>525</v>
      </c>
      <c r="F709" s="110">
        <f t="shared" si="48"/>
        <v>8.1999999999999993</v>
      </c>
      <c r="G709" s="111">
        <f t="shared" si="49"/>
        <v>0</v>
      </c>
      <c r="H709" s="113">
        <f>IF(AND(NOT(ISBLANK(C709)), D709&lt;&gt;"-", ISNUMBER(F709), F709&gt;0, COUNTIFS($B$3:B709, B709, $C$3:C709, C709, $F$3:F709, "&gt;0")=1), 1, 0)</f>
        <v>1</v>
      </c>
      <c r="I709" s="17">
        <f t="shared" si="50"/>
        <v>0</v>
      </c>
      <c r="J709" s="17">
        <f t="shared" si="51"/>
        <v>1</v>
      </c>
      <c r="K709" s="7"/>
      <c r="L709" s="7"/>
      <c r="M709" s="7"/>
      <c r="N709" s="17"/>
      <c r="O709" s="120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6" customHeight="1">
      <c r="A710" s="17" t="s">
        <v>49</v>
      </c>
      <c r="B710" s="7" t="s">
        <v>131</v>
      </c>
      <c r="C710" s="135">
        <v>46245</v>
      </c>
      <c r="D710" s="41" t="s">
        <v>311</v>
      </c>
      <c r="E710" s="35" t="s">
        <v>513</v>
      </c>
      <c r="F710" s="110">
        <f t="shared" si="48"/>
        <v>8.2333333333333325</v>
      </c>
      <c r="G710" s="111">
        <f t="shared" si="49"/>
        <v>0</v>
      </c>
      <c r="H710" s="113">
        <f>IF(AND(NOT(ISBLANK(C710)), D710&lt;&gt;"-", ISNUMBER(F710), F710&gt;0, COUNTIFS($B$3:B710, B710, $C$3:C710, C710, $F$3:F710, "&gt;0")=1), 1, 0)</f>
        <v>1</v>
      </c>
      <c r="I710" s="17">
        <f t="shared" si="50"/>
        <v>0</v>
      </c>
      <c r="J710" s="17">
        <f t="shared" si="51"/>
        <v>1</v>
      </c>
      <c r="K710" s="7"/>
      <c r="L710" s="7"/>
      <c r="M710" s="7"/>
      <c r="N710" s="17"/>
      <c r="O710" s="120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6" customHeight="1">
      <c r="A711" s="17" t="s">
        <v>49</v>
      </c>
      <c r="B711" s="7" t="s">
        <v>131</v>
      </c>
      <c r="C711" s="135">
        <v>46246</v>
      </c>
      <c r="D711" s="41" t="s">
        <v>311</v>
      </c>
      <c r="E711" s="35" t="s">
        <v>511</v>
      </c>
      <c r="F711" s="110">
        <f t="shared" si="48"/>
        <v>8.3833333333333329</v>
      </c>
      <c r="G711" s="111">
        <f t="shared" si="49"/>
        <v>0</v>
      </c>
      <c r="H711" s="113">
        <f>IF(AND(NOT(ISBLANK(C711)), D711&lt;&gt;"-", ISNUMBER(F711), F711&gt;0, COUNTIFS($B$3:B711, B711, $C$3:C711, C711, $F$3:F711, "&gt;0")=1), 1, 0)</f>
        <v>1</v>
      </c>
      <c r="I711" s="17">
        <f t="shared" si="50"/>
        <v>0</v>
      </c>
      <c r="J711" s="17">
        <f t="shared" si="51"/>
        <v>1</v>
      </c>
      <c r="K711" s="7"/>
      <c r="L711" s="7"/>
      <c r="M711" s="7"/>
      <c r="N711" s="17"/>
      <c r="O711" s="120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6" customHeight="1">
      <c r="A712" s="17" t="s">
        <v>49</v>
      </c>
      <c r="B712" s="7" t="s">
        <v>131</v>
      </c>
      <c r="C712" s="135">
        <v>46247</v>
      </c>
      <c r="D712" s="41" t="s">
        <v>311</v>
      </c>
      <c r="E712" s="35" t="s">
        <v>637</v>
      </c>
      <c r="F712" s="110">
        <f t="shared" si="48"/>
        <v>8.6666666666666661</v>
      </c>
      <c r="G712" s="111">
        <f t="shared" si="49"/>
        <v>0</v>
      </c>
      <c r="H712" s="113">
        <f>IF(AND(NOT(ISBLANK(C712)), D712&lt;&gt;"-", ISNUMBER(F712), F712&gt;0, COUNTIFS($B$3:B712, B712, $C$3:C712, C712, $F$3:F712, "&gt;0")=1), 1, 0)</f>
        <v>1</v>
      </c>
      <c r="I712" s="17">
        <f t="shared" si="50"/>
        <v>0</v>
      </c>
      <c r="J712" s="17">
        <f t="shared" si="51"/>
        <v>1</v>
      </c>
      <c r="K712" s="7"/>
      <c r="L712" s="7"/>
      <c r="M712" s="7"/>
      <c r="N712" s="17"/>
      <c r="O712" s="120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6" customHeight="1">
      <c r="A713" s="17" t="s">
        <v>49</v>
      </c>
      <c r="B713" s="7" t="s">
        <v>131</v>
      </c>
      <c r="C713" s="135">
        <v>46248</v>
      </c>
      <c r="D713" s="41" t="s">
        <v>311</v>
      </c>
      <c r="E713" s="35" t="s">
        <v>511</v>
      </c>
      <c r="F713" s="110">
        <f t="shared" si="48"/>
        <v>8.3833333333333329</v>
      </c>
      <c r="G713" s="111">
        <f t="shared" si="49"/>
        <v>0</v>
      </c>
      <c r="H713" s="113">
        <f>IF(AND(NOT(ISBLANK(C713)), D713&lt;&gt;"-", ISNUMBER(F713), F713&gt;0, COUNTIFS($B$3:B713, B713, $C$3:C713, C713, $F$3:F713, "&gt;0")=1), 1, 0)</f>
        <v>1</v>
      </c>
      <c r="I713" s="17">
        <f t="shared" si="50"/>
        <v>0</v>
      </c>
      <c r="J713" s="17">
        <f t="shared" si="51"/>
        <v>1</v>
      </c>
      <c r="K713" s="7"/>
      <c r="L713" s="7"/>
      <c r="M713" s="7"/>
      <c r="N713" s="17"/>
      <c r="O713" s="120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6" customHeight="1">
      <c r="A714" s="17" t="s">
        <v>49</v>
      </c>
      <c r="B714" s="7" t="s">
        <v>131</v>
      </c>
      <c r="C714" s="135">
        <v>46249</v>
      </c>
      <c r="D714" s="41" t="s">
        <v>311</v>
      </c>
      <c r="E714" s="35" t="s">
        <v>304</v>
      </c>
      <c r="F714" s="110">
        <f t="shared" si="48"/>
        <v>8.5</v>
      </c>
      <c r="G714" s="111">
        <f t="shared" si="49"/>
        <v>0</v>
      </c>
      <c r="H714" s="113">
        <f>IF(AND(NOT(ISBLANK(C714)), D714&lt;&gt;"-", ISNUMBER(F714), F714&gt;0, COUNTIFS($B$3:B714, B714, $C$3:C714, C714, $F$3:F714, "&gt;0")=1), 1, 0)</f>
        <v>1</v>
      </c>
      <c r="I714" s="17">
        <f t="shared" si="50"/>
        <v>0</v>
      </c>
      <c r="J714" s="17">
        <f t="shared" si="51"/>
        <v>1</v>
      </c>
      <c r="K714" s="7"/>
      <c r="L714" s="7"/>
      <c r="M714" s="7"/>
      <c r="N714" s="17"/>
      <c r="O714" s="120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6" customHeight="1">
      <c r="A715" s="17" t="s">
        <v>49</v>
      </c>
      <c r="B715" s="7" t="s">
        <v>131</v>
      </c>
      <c r="C715" s="135">
        <v>46250</v>
      </c>
      <c r="D715" s="41" t="s">
        <v>311</v>
      </c>
      <c r="E715" s="35" t="s">
        <v>536</v>
      </c>
      <c r="F715" s="110">
        <f t="shared" si="48"/>
        <v>8.3666666666666671</v>
      </c>
      <c r="G715" s="111">
        <f t="shared" si="49"/>
        <v>0</v>
      </c>
      <c r="H715" s="113">
        <f>IF(AND(NOT(ISBLANK(C715)), D715&lt;&gt;"-", ISNUMBER(F715), F715&gt;0, COUNTIFS($B$3:B715, B715, $C$3:C715, C715, $F$3:F715, "&gt;0")=1), 1, 0)</f>
        <v>1</v>
      </c>
      <c r="I715" s="17">
        <f t="shared" si="50"/>
        <v>0</v>
      </c>
      <c r="J715" s="17">
        <f t="shared" si="51"/>
        <v>1</v>
      </c>
      <c r="K715" s="7"/>
      <c r="L715" s="7"/>
      <c r="M715" s="7"/>
      <c r="N715" s="17"/>
      <c r="O715" s="120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6" customHeight="1">
      <c r="A716" s="17" t="s">
        <v>49</v>
      </c>
      <c r="B716" s="7" t="s">
        <v>131</v>
      </c>
      <c r="C716" s="135">
        <v>46251</v>
      </c>
      <c r="D716" s="41" t="s">
        <v>210</v>
      </c>
      <c r="E716" s="35" t="s">
        <v>313</v>
      </c>
      <c r="F716" s="110">
        <f t="shared" si="48"/>
        <v>8.3000000000000007</v>
      </c>
      <c r="G716" s="111">
        <f t="shared" si="49"/>
        <v>0</v>
      </c>
      <c r="H716" s="113">
        <f>IF(AND(NOT(ISBLANK(C716)), D716&lt;&gt;"-", ISNUMBER(F716), F716&gt;0, COUNTIFS($B$3:B716, B716, $C$3:C716, C716, $F$3:F716, "&gt;0")=1), 1, 0)</f>
        <v>1</v>
      </c>
      <c r="I716" s="17">
        <f t="shared" si="50"/>
        <v>0</v>
      </c>
      <c r="J716" s="17">
        <f t="shared" si="51"/>
        <v>1</v>
      </c>
      <c r="K716" s="7"/>
      <c r="L716" s="7"/>
      <c r="M716" s="7"/>
      <c r="N716" s="17"/>
      <c r="O716" s="120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6" customHeight="1">
      <c r="A717" s="17" t="s">
        <v>49</v>
      </c>
      <c r="B717" s="7" t="s">
        <v>131</v>
      </c>
      <c r="C717" s="135">
        <v>46252</v>
      </c>
      <c r="D717" s="41" t="s">
        <v>311</v>
      </c>
      <c r="E717" s="35" t="s">
        <v>535</v>
      </c>
      <c r="F717" s="110">
        <f t="shared" si="48"/>
        <v>8.1333333333333329</v>
      </c>
      <c r="G717" s="111">
        <f t="shared" si="49"/>
        <v>0</v>
      </c>
      <c r="H717" s="113">
        <f>IF(AND(NOT(ISBLANK(C717)), D717&lt;&gt;"-", ISNUMBER(F717), F717&gt;0, COUNTIFS($B$3:B717, B717, $C$3:C717, C717, $F$3:F717, "&gt;0")=1), 1, 0)</f>
        <v>1</v>
      </c>
      <c r="I717" s="17">
        <f t="shared" si="50"/>
        <v>0</v>
      </c>
      <c r="J717" s="17">
        <f t="shared" si="51"/>
        <v>1</v>
      </c>
      <c r="K717" s="7"/>
      <c r="L717" s="7"/>
      <c r="M717" s="7"/>
      <c r="N717" s="17"/>
      <c r="O717" s="120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6" customHeight="1">
      <c r="A718" s="17" t="s">
        <v>49</v>
      </c>
      <c r="B718" s="7" t="s">
        <v>131</v>
      </c>
      <c r="C718" s="135">
        <v>46253</v>
      </c>
      <c r="D718" s="41" t="s">
        <v>311</v>
      </c>
      <c r="E718" s="35" t="s">
        <v>524</v>
      </c>
      <c r="F718" s="110">
        <f t="shared" si="48"/>
        <v>8.15</v>
      </c>
      <c r="G718" s="111">
        <f t="shared" si="49"/>
        <v>0</v>
      </c>
      <c r="H718" s="113">
        <f>IF(AND(NOT(ISBLANK(C718)), D718&lt;&gt;"-", ISNUMBER(F718), F718&gt;0, COUNTIFS($B$3:B718, B718, $C$3:C718, C718, $F$3:F718, "&gt;0")=1), 1, 0)</f>
        <v>1</v>
      </c>
      <c r="I718" s="17">
        <f t="shared" si="50"/>
        <v>0</v>
      </c>
      <c r="J718" s="17">
        <f t="shared" si="51"/>
        <v>1</v>
      </c>
      <c r="K718" s="7"/>
      <c r="L718" s="7"/>
      <c r="M718" s="7"/>
      <c r="N718" s="17"/>
      <c r="O718" s="120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6" customHeight="1">
      <c r="A719" s="17" t="s">
        <v>49</v>
      </c>
      <c r="B719" s="7" t="s">
        <v>131</v>
      </c>
      <c r="C719" s="135">
        <v>46254</v>
      </c>
      <c r="D719" s="41" t="s">
        <v>311</v>
      </c>
      <c r="E719" s="35" t="s">
        <v>520</v>
      </c>
      <c r="F719" s="110">
        <f t="shared" si="48"/>
        <v>8.4333333333333336</v>
      </c>
      <c r="G719" s="111">
        <f t="shared" si="49"/>
        <v>0</v>
      </c>
      <c r="H719" s="113">
        <f>IF(AND(NOT(ISBLANK(C719)), D719&lt;&gt;"-", ISNUMBER(F719), F719&gt;0, COUNTIFS($B$3:B719, B719, $C$3:C719, C719, $F$3:F719, "&gt;0")=1), 1, 0)</f>
        <v>1</v>
      </c>
      <c r="I719" s="17">
        <f t="shared" si="50"/>
        <v>0</v>
      </c>
      <c r="J719" s="17">
        <f t="shared" si="51"/>
        <v>1</v>
      </c>
      <c r="K719" s="7"/>
      <c r="L719" s="7"/>
      <c r="M719" s="7"/>
      <c r="N719" s="17"/>
      <c r="O719" s="120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6" customHeight="1">
      <c r="A720" s="17" t="s">
        <v>49</v>
      </c>
      <c r="B720" s="7" t="s">
        <v>131</v>
      </c>
      <c r="C720" s="135">
        <v>46255</v>
      </c>
      <c r="D720" s="41" t="s">
        <v>311</v>
      </c>
      <c r="E720" s="35" t="s">
        <v>524</v>
      </c>
      <c r="F720" s="110">
        <f t="shared" si="48"/>
        <v>8.15</v>
      </c>
      <c r="G720" s="111">
        <f t="shared" si="49"/>
        <v>0</v>
      </c>
      <c r="H720" s="113">
        <f>IF(AND(NOT(ISBLANK(C720)), D720&lt;&gt;"-", ISNUMBER(F720), F720&gt;0, COUNTIFS($B$3:B720, B720, $C$3:C720, C720, $F$3:F720, "&gt;0")=1), 1, 0)</f>
        <v>1</v>
      </c>
      <c r="I720" s="17">
        <f t="shared" si="50"/>
        <v>0</v>
      </c>
      <c r="J720" s="17">
        <f t="shared" si="51"/>
        <v>1</v>
      </c>
      <c r="K720" s="7"/>
      <c r="L720" s="7"/>
      <c r="M720" s="7"/>
      <c r="N720" s="17"/>
      <c r="O720" s="120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6" customHeight="1">
      <c r="A721" s="17" t="s">
        <v>49</v>
      </c>
      <c r="B721" s="7" t="s">
        <v>131</v>
      </c>
      <c r="C721" s="135">
        <v>46256</v>
      </c>
      <c r="D721" s="41" t="s">
        <v>311</v>
      </c>
      <c r="E721" s="35" t="s">
        <v>536</v>
      </c>
      <c r="F721" s="110">
        <f t="shared" si="48"/>
        <v>8.3666666666666671</v>
      </c>
      <c r="G721" s="111">
        <f t="shared" si="49"/>
        <v>0</v>
      </c>
      <c r="H721" s="113">
        <f>IF(AND(NOT(ISBLANK(C721)), D721&lt;&gt;"-", ISNUMBER(F721), F721&gt;0, COUNTIFS($B$3:B721, B721, $C$3:C721, C721, $F$3:F721, "&gt;0")=1), 1, 0)</f>
        <v>1</v>
      </c>
      <c r="I721" s="17">
        <f t="shared" si="50"/>
        <v>0</v>
      </c>
      <c r="J721" s="17">
        <f t="shared" si="51"/>
        <v>1</v>
      </c>
      <c r="K721" s="7"/>
      <c r="L721" s="7"/>
      <c r="M721" s="7"/>
      <c r="N721" s="17"/>
      <c r="O721" s="120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6" customHeight="1">
      <c r="A722" s="17" t="s">
        <v>49</v>
      </c>
      <c r="B722" s="7" t="s">
        <v>131</v>
      </c>
      <c r="C722" s="135">
        <v>46258</v>
      </c>
      <c r="D722" s="41" t="s">
        <v>311</v>
      </c>
      <c r="E722" s="35" t="s">
        <v>512</v>
      </c>
      <c r="F722" s="110">
        <f t="shared" si="48"/>
        <v>8.3333333333333339</v>
      </c>
      <c r="G722" s="111">
        <f t="shared" si="49"/>
        <v>0</v>
      </c>
      <c r="H722" s="113">
        <f>IF(AND(NOT(ISBLANK(C722)), D722&lt;&gt;"-", ISNUMBER(F722), F722&gt;0, COUNTIFS($B$3:B722, B722, $C$3:C722, C722, $F$3:F722, "&gt;0")=1), 1, 0)</f>
        <v>1</v>
      </c>
      <c r="I722" s="17">
        <f t="shared" si="50"/>
        <v>0</v>
      </c>
      <c r="J722" s="17">
        <f t="shared" si="51"/>
        <v>1</v>
      </c>
      <c r="K722" s="7"/>
      <c r="L722" s="7"/>
      <c r="M722" s="7"/>
      <c r="N722" s="17"/>
      <c r="O722" s="120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6" customHeight="1">
      <c r="A723" s="17" t="s">
        <v>49</v>
      </c>
      <c r="B723" s="7" t="s">
        <v>131</v>
      </c>
      <c r="C723" s="135">
        <v>46259</v>
      </c>
      <c r="D723" s="41" t="s">
        <v>311</v>
      </c>
      <c r="E723" s="35" t="s">
        <v>538</v>
      </c>
      <c r="F723" s="110">
        <f t="shared" si="48"/>
        <v>8.2666666666666675</v>
      </c>
      <c r="G723" s="111">
        <f t="shared" si="49"/>
        <v>0</v>
      </c>
      <c r="H723" s="113">
        <f>IF(AND(NOT(ISBLANK(C723)), D723&lt;&gt;"-", ISNUMBER(F723), F723&gt;0, COUNTIFS($B$3:B723, B723, $C$3:C723, C723, $F$3:F723, "&gt;0")=1), 1, 0)</f>
        <v>1</v>
      </c>
      <c r="I723" s="17">
        <f t="shared" si="50"/>
        <v>0</v>
      </c>
      <c r="J723" s="17">
        <f t="shared" si="51"/>
        <v>1</v>
      </c>
      <c r="K723" s="7"/>
      <c r="L723" s="7"/>
      <c r="M723" s="7"/>
      <c r="N723" s="17"/>
      <c r="O723" s="120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6" customHeight="1">
      <c r="A724" s="17" t="s">
        <v>49</v>
      </c>
      <c r="B724" s="7" t="s">
        <v>131</v>
      </c>
      <c r="C724" s="135">
        <v>46260</v>
      </c>
      <c r="D724" s="41" t="s">
        <v>215</v>
      </c>
      <c r="E724" s="35" t="s">
        <v>314</v>
      </c>
      <c r="F724" s="110">
        <f t="shared" si="48"/>
        <v>8.2833333333333332</v>
      </c>
      <c r="G724" s="111">
        <f t="shared" si="49"/>
        <v>0</v>
      </c>
      <c r="H724" s="113">
        <f>IF(AND(NOT(ISBLANK(C724)), D724&lt;&gt;"-", ISNUMBER(F724), F724&gt;0, COUNTIFS($B$3:B724, B724, $C$3:C724, C724, $F$3:F724, "&gt;0")=1), 1, 0)</f>
        <v>1</v>
      </c>
      <c r="I724" s="17">
        <f t="shared" si="50"/>
        <v>0</v>
      </c>
      <c r="J724" s="17">
        <f t="shared" si="51"/>
        <v>1</v>
      </c>
      <c r="K724" s="7"/>
      <c r="L724" s="7"/>
      <c r="M724" s="7"/>
      <c r="N724" s="17"/>
      <c r="O724" s="120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6" customHeight="1">
      <c r="A725" s="17" t="s">
        <v>49</v>
      </c>
      <c r="B725" s="7" t="s">
        <v>131</v>
      </c>
      <c r="C725" s="135">
        <v>46261</v>
      </c>
      <c r="D725" s="41" t="s">
        <v>311</v>
      </c>
      <c r="E725" s="35" t="s">
        <v>638</v>
      </c>
      <c r="F725" s="110">
        <f t="shared" si="48"/>
        <v>8.6333333333333329</v>
      </c>
      <c r="G725" s="111">
        <f t="shared" si="49"/>
        <v>0</v>
      </c>
      <c r="H725" s="113">
        <f>IF(AND(NOT(ISBLANK(C725)), D725&lt;&gt;"-", ISNUMBER(F725), F725&gt;0, COUNTIFS($B$3:B725, B725, $C$3:C725, C725, $F$3:F725, "&gt;0")=1), 1, 0)</f>
        <v>1</v>
      </c>
      <c r="I725" s="17">
        <f t="shared" si="50"/>
        <v>0</v>
      </c>
      <c r="J725" s="17">
        <f t="shared" si="51"/>
        <v>1</v>
      </c>
      <c r="K725" s="7"/>
      <c r="L725" s="7"/>
      <c r="M725" s="7"/>
      <c r="N725" s="17"/>
      <c r="O725" s="120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6" customHeight="1">
      <c r="A726" s="17" t="s">
        <v>49</v>
      </c>
      <c r="B726" s="7" t="s">
        <v>131</v>
      </c>
      <c r="C726" s="135">
        <v>46262</v>
      </c>
      <c r="D726" s="41" t="s">
        <v>311</v>
      </c>
      <c r="E726" s="35" t="s">
        <v>539</v>
      </c>
      <c r="F726" s="110">
        <f t="shared" si="48"/>
        <v>8.3166666666666664</v>
      </c>
      <c r="G726" s="111">
        <f t="shared" si="49"/>
        <v>0</v>
      </c>
      <c r="H726" s="113">
        <f>IF(AND(NOT(ISBLANK(C726)), D726&lt;&gt;"-", ISNUMBER(F726), F726&gt;0, COUNTIFS($B$3:B726, B726, $C$3:C726, C726, $F$3:F726, "&gt;0")=1), 1, 0)</f>
        <v>1</v>
      </c>
      <c r="I726" s="17">
        <f t="shared" si="50"/>
        <v>0</v>
      </c>
      <c r="J726" s="17">
        <f t="shared" si="51"/>
        <v>1</v>
      </c>
      <c r="K726" s="7"/>
      <c r="L726" s="7"/>
      <c r="M726" s="7"/>
      <c r="N726" s="17"/>
      <c r="O726" s="120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6" customHeight="1">
      <c r="A727" s="17" t="s">
        <v>49</v>
      </c>
      <c r="B727" s="7" t="s">
        <v>131</v>
      </c>
      <c r="C727" s="135">
        <v>46263</v>
      </c>
      <c r="D727" s="41" t="s">
        <v>311</v>
      </c>
      <c r="E727" s="35" t="s">
        <v>201</v>
      </c>
      <c r="F727" s="110">
        <f t="shared" si="48"/>
        <v>8.1</v>
      </c>
      <c r="G727" s="111">
        <f t="shared" si="49"/>
        <v>0</v>
      </c>
      <c r="H727" s="113">
        <f>IF(AND(NOT(ISBLANK(C727)), D727&lt;&gt;"-", ISNUMBER(F727), F727&gt;0, COUNTIFS($B$3:B727, B727, $C$3:C727, C727, $F$3:F727, "&gt;0")=1), 1, 0)</f>
        <v>1</v>
      </c>
      <c r="I727" s="17">
        <f t="shared" si="50"/>
        <v>0</v>
      </c>
      <c r="J727" s="17">
        <f t="shared" si="51"/>
        <v>1</v>
      </c>
      <c r="K727" s="7"/>
      <c r="L727" s="7"/>
      <c r="M727" s="7"/>
      <c r="N727" s="17"/>
      <c r="O727" s="120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6" customHeight="1">
      <c r="A728" s="17" t="s">
        <v>49</v>
      </c>
      <c r="B728" s="7" t="s">
        <v>131</v>
      </c>
      <c r="C728" s="135">
        <v>46264</v>
      </c>
      <c r="D728" s="41" t="s">
        <v>311</v>
      </c>
      <c r="E728" s="35" t="s">
        <v>412</v>
      </c>
      <c r="F728" s="110">
        <f t="shared" si="48"/>
        <v>8.6166666666666671</v>
      </c>
      <c r="G728" s="111">
        <f t="shared" si="49"/>
        <v>0</v>
      </c>
      <c r="H728" s="113">
        <f>IF(AND(NOT(ISBLANK(C728)), D728&lt;&gt;"-", ISNUMBER(F728), F728&gt;0, COUNTIFS($B$3:B728, B728, $C$3:C728, C728, $F$3:F728, "&gt;0")=1), 1, 0)</f>
        <v>1</v>
      </c>
      <c r="I728" s="17">
        <f t="shared" si="50"/>
        <v>0</v>
      </c>
      <c r="J728" s="17">
        <f t="shared" si="51"/>
        <v>1</v>
      </c>
      <c r="K728" s="7"/>
      <c r="L728" s="7"/>
      <c r="M728" s="7"/>
      <c r="N728" s="17"/>
      <c r="O728" s="120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6" customHeight="1">
      <c r="A729" s="17" t="s">
        <v>49</v>
      </c>
      <c r="B729" s="7" t="s">
        <v>131</v>
      </c>
      <c r="C729" s="135">
        <v>46265</v>
      </c>
      <c r="D729" s="41" t="s">
        <v>311</v>
      </c>
      <c r="E729" s="35" t="s">
        <v>536</v>
      </c>
      <c r="F729" s="110">
        <f t="shared" si="48"/>
        <v>8.3666666666666671</v>
      </c>
      <c r="G729" s="111">
        <f t="shared" si="49"/>
        <v>0</v>
      </c>
      <c r="H729" s="113">
        <f>IF(AND(NOT(ISBLANK(C729)), D729&lt;&gt;"-", ISNUMBER(F729), F729&gt;0, COUNTIFS($B$3:B729, B729, $C$3:C729, C729, $F$3:F729, "&gt;0")=1), 1, 0)</f>
        <v>1</v>
      </c>
      <c r="I729" s="17">
        <f t="shared" si="50"/>
        <v>0</v>
      </c>
      <c r="J729" s="17">
        <f t="shared" si="51"/>
        <v>1</v>
      </c>
      <c r="K729" s="7"/>
      <c r="L729" s="7"/>
      <c r="M729" s="7"/>
      <c r="N729" s="17"/>
      <c r="O729" s="120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6" customHeight="1">
      <c r="A730" s="17" t="s">
        <v>49</v>
      </c>
      <c r="B730" s="7" t="s">
        <v>132</v>
      </c>
      <c r="C730" s="135"/>
      <c r="D730" s="41" t="s">
        <v>184</v>
      </c>
      <c r="E730" s="35" t="s">
        <v>185</v>
      </c>
      <c r="F730" s="110">
        <f t="shared" si="48"/>
        <v>8</v>
      </c>
      <c r="G730" s="111">
        <f t="shared" si="49"/>
        <v>0</v>
      </c>
      <c r="H730" s="113">
        <f>IF(AND(NOT(ISBLANK(C730)), D730&lt;&gt;"-", ISNUMBER(F730), F730&gt;0, COUNTIFS($B$3:B730, B730, $C$3:C730, C730, $F$3:F730, "&gt;0")=1), 1, 0)</f>
        <v>0</v>
      </c>
      <c r="I730" s="17">
        <f t="shared" si="50"/>
        <v>0</v>
      </c>
      <c r="J730" s="17">
        <f t="shared" si="51"/>
        <v>0</v>
      </c>
      <c r="K730" s="7"/>
      <c r="L730" s="7"/>
      <c r="M730" s="7"/>
      <c r="N730" s="17"/>
      <c r="O730" s="120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6" customHeight="1">
      <c r="A731" s="17" t="s">
        <v>49</v>
      </c>
      <c r="B731" s="7" t="s">
        <v>132</v>
      </c>
      <c r="C731" s="135">
        <v>46235</v>
      </c>
      <c r="D731" s="41" t="s">
        <v>210</v>
      </c>
      <c r="E731" s="35" t="s">
        <v>415</v>
      </c>
      <c r="F731" s="110">
        <f t="shared" si="48"/>
        <v>7.9333333333333336</v>
      </c>
      <c r="G731" s="111">
        <f t="shared" si="49"/>
        <v>0</v>
      </c>
      <c r="H731" s="113">
        <f>IF(AND(NOT(ISBLANK(C731)), D731&lt;&gt;"-", ISNUMBER(F731), F731&gt;0, COUNTIFS($B$3:B731, B731, $C$3:C731, C731, $F$3:F731, "&gt;0")=1), 1, 0)</f>
        <v>1</v>
      </c>
      <c r="I731" s="17">
        <f t="shared" si="50"/>
        <v>0</v>
      </c>
      <c r="J731" s="17">
        <f t="shared" si="51"/>
        <v>1</v>
      </c>
      <c r="K731" s="7"/>
      <c r="L731" s="7"/>
      <c r="M731" s="7"/>
      <c r="N731" s="17"/>
      <c r="O731" s="120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6" customHeight="1">
      <c r="A732" s="17" t="s">
        <v>49</v>
      </c>
      <c r="B732" s="7" t="s">
        <v>132</v>
      </c>
      <c r="C732" s="135">
        <v>46236</v>
      </c>
      <c r="D732" s="41" t="s">
        <v>215</v>
      </c>
      <c r="E732" s="35" t="s">
        <v>338</v>
      </c>
      <c r="F732" s="110">
        <f t="shared" si="48"/>
        <v>8.0333333333333332</v>
      </c>
      <c r="G732" s="111">
        <f t="shared" si="49"/>
        <v>0</v>
      </c>
      <c r="H732" s="113">
        <f>IF(AND(NOT(ISBLANK(C732)), D732&lt;&gt;"-", ISNUMBER(F732), F732&gt;0, COUNTIFS($B$3:B732, B732, $C$3:C732, C732, $F$3:F732, "&gt;0")=1), 1, 0)</f>
        <v>1</v>
      </c>
      <c r="I732" s="17">
        <f t="shared" si="50"/>
        <v>0</v>
      </c>
      <c r="J732" s="17">
        <f t="shared" si="51"/>
        <v>1</v>
      </c>
      <c r="K732" s="7"/>
      <c r="L732" s="7"/>
      <c r="M732" s="7"/>
      <c r="N732" s="17"/>
      <c r="O732" s="120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6" customHeight="1">
      <c r="A733" s="17" t="s">
        <v>49</v>
      </c>
      <c r="B733" s="7" t="s">
        <v>132</v>
      </c>
      <c r="C733" s="135">
        <v>46237</v>
      </c>
      <c r="D733" s="41" t="s">
        <v>210</v>
      </c>
      <c r="E733" s="35" t="s">
        <v>291</v>
      </c>
      <c r="F733" s="110">
        <f t="shared" si="48"/>
        <v>8.0500000000000007</v>
      </c>
      <c r="G733" s="111">
        <f t="shared" si="49"/>
        <v>0</v>
      </c>
      <c r="H733" s="113">
        <f>IF(AND(NOT(ISBLANK(C733)), D733&lt;&gt;"-", ISNUMBER(F733), F733&gt;0, COUNTIFS($B$3:B733, B733, $C$3:C733, C733, $F$3:F733, "&gt;0")=1), 1, 0)</f>
        <v>1</v>
      </c>
      <c r="I733" s="17">
        <f t="shared" si="50"/>
        <v>0</v>
      </c>
      <c r="J733" s="17">
        <f t="shared" si="51"/>
        <v>1</v>
      </c>
      <c r="K733" s="7"/>
      <c r="L733" s="7"/>
      <c r="M733" s="7"/>
      <c r="N733" s="17"/>
      <c r="O733" s="120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6" customHeight="1">
      <c r="A734" s="17" t="s">
        <v>49</v>
      </c>
      <c r="B734" s="7" t="s">
        <v>132</v>
      </c>
      <c r="C734" s="135">
        <v>46238</v>
      </c>
      <c r="D734" s="41" t="s">
        <v>210</v>
      </c>
      <c r="E734" s="35" t="s">
        <v>503</v>
      </c>
      <c r="F734" s="110">
        <f t="shared" si="48"/>
        <v>7.9833333333333334</v>
      </c>
      <c r="G734" s="111">
        <f t="shared" si="49"/>
        <v>0</v>
      </c>
      <c r="H734" s="113">
        <f>IF(AND(NOT(ISBLANK(C734)), D734&lt;&gt;"-", ISNUMBER(F734), F734&gt;0, COUNTIFS($B$3:B734, B734, $C$3:C734, C734, $F$3:F734, "&gt;0")=1), 1, 0)</f>
        <v>1</v>
      </c>
      <c r="I734" s="17">
        <f t="shared" si="50"/>
        <v>0</v>
      </c>
      <c r="J734" s="17">
        <f t="shared" si="51"/>
        <v>1</v>
      </c>
      <c r="K734" s="7"/>
      <c r="L734" s="7"/>
      <c r="M734" s="7"/>
      <c r="N734" s="17"/>
      <c r="O734" s="120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6" customHeight="1">
      <c r="A735" s="17" t="s">
        <v>49</v>
      </c>
      <c r="B735" s="7" t="s">
        <v>132</v>
      </c>
      <c r="C735" s="135">
        <v>46239</v>
      </c>
      <c r="D735" s="41" t="s">
        <v>210</v>
      </c>
      <c r="E735" s="35" t="s">
        <v>496</v>
      </c>
      <c r="F735" s="110">
        <f t="shared" si="48"/>
        <v>7.9</v>
      </c>
      <c r="G735" s="111">
        <f t="shared" si="49"/>
        <v>0</v>
      </c>
      <c r="H735" s="113">
        <f>IF(AND(NOT(ISBLANK(C735)), D735&lt;&gt;"-", ISNUMBER(F735), F735&gt;0, COUNTIFS($B$3:B735, B735, $C$3:C735, C735, $F$3:F735, "&gt;0")=1), 1, 0)</f>
        <v>1</v>
      </c>
      <c r="I735" s="17">
        <f t="shared" si="50"/>
        <v>0</v>
      </c>
      <c r="J735" s="17">
        <f t="shared" si="51"/>
        <v>1</v>
      </c>
      <c r="K735" s="7"/>
      <c r="L735" s="7"/>
      <c r="M735" s="7"/>
      <c r="N735" s="17"/>
      <c r="O735" s="120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6" customHeight="1">
      <c r="A736" s="17" t="s">
        <v>49</v>
      </c>
      <c r="B736" s="7" t="s">
        <v>132</v>
      </c>
      <c r="C736" s="135">
        <v>46240</v>
      </c>
      <c r="D736" s="41" t="s">
        <v>210</v>
      </c>
      <c r="E736" s="35" t="s">
        <v>500</v>
      </c>
      <c r="F736" s="110">
        <f t="shared" si="48"/>
        <v>7.7</v>
      </c>
      <c r="G736" s="111">
        <f t="shared" si="49"/>
        <v>0</v>
      </c>
      <c r="H736" s="113">
        <f>IF(AND(NOT(ISBLANK(C736)), D736&lt;&gt;"-", ISNUMBER(F736), F736&gt;0, COUNTIFS($B$3:B736, B736, $C$3:C736, C736, $F$3:F736, "&gt;0")=1), 1, 0)</f>
        <v>1</v>
      </c>
      <c r="I736" s="17">
        <f t="shared" si="50"/>
        <v>0</v>
      </c>
      <c r="J736" s="17">
        <f t="shared" si="51"/>
        <v>1</v>
      </c>
      <c r="K736" s="7"/>
      <c r="L736" s="7"/>
      <c r="M736" s="7"/>
      <c r="N736" s="17"/>
      <c r="O736" s="120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6" customHeight="1">
      <c r="A737" s="17" t="s">
        <v>49</v>
      </c>
      <c r="B737" s="7" t="s">
        <v>132</v>
      </c>
      <c r="C737" s="135">
        <v>46241</v>
      </c>
      <c r="D737" s="41" t="s">
        <v>210</v>
      </c>
      <c r="E737" s="35" t="s">
        <v>415</v>
      </c>
      <c r="F737" s="110">
        <f t="shared" si="48"/>
        <v>7.9333333333333336</v>
      </c>
      <c r="G737" s="111">
        <f t="shared" si="49"/>
        <v>0</v>
      </c>
      <c r="H737" s="113">
        <f>IF(AND(NOT(ISBLANK(C737)), D737&lt;&gt;"-", ISNUMBER(F737), F737&gt;0, COUNTIFS($B$3:B737, B737, $C$3:C737, C737, $F$3:F737, "&gt;0")=1), 1, 0)</f>
        <v>1</v>
      </c>
      <c r="I737" s="17">
        <f t="shared" si="50"/>
        <v>0</v>
      </c>
      <c r="J737" s="17">
        <f t="shared" si="51"/>
        <v>1</v>
      </c>
      <c r="K737" s="7"/>
      <c r="L737" s="7"/>
      <c r="M737" s="7"/>
      <c r="N737" s="17"/>
      <c r="O737" s="120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6" customHeight="1">
      <c r="A738" s="17" t="s">
        <v>49</v>
      </c>
      <c r="B738" s="7" t="s">
        <v>132</v>
      </c>
      <c r="C738" s="135">
        <v>46242</v>
      </c>
      <c r="D738" s="41" t="s">
        <v>210</v>
      </c>
      <c r="E738" s="35" t="s">
        <v>353</v>
      </c>
      <c r="F738" s="110">
        <f t="shared" si="48"/>
        <v>7.95</v>
      </c>
      <c r="G738" s="111">
        <f t="shared" si="49"/>
        <v>0</v>
      </c>
      <c r="H738" s="113">
        <f>IF(AND(NOT(ISBLANK(C738)), D738&lt;&gt;"-", ISNUMBER(F738), F738&gt;0, COUNTIFS($B$3:B738, B738, $C$3:C738, C738, $F$3:F738, "&gt;0")=1), 1, 0)</f>
        <v>1</v>
      </c>
      <c r="I738" s="17">
        <f t="shared" si="50"/>
        <v>0</v>
      </c>
      <c r="J738" s="17">
        <f t="shared" si="51"/>
        <v>1</v>
      </c>
      <c r="K738" s="7"/>
      <c r="L738" s="7"/>
      <c r="M738" s="7"/>
      <c r="N738" s="17"/>
      <c r="O738" s="120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6" customHeight="1">
      <c r="A739" s="17" t="s">
        <v>49</v>
      </c>
      <c r="B739" s="7" t="s">
        <v>132</v>
      </c>
      <c r="C739" s="135">
        <v>46243</v>
      </c>
      <c r="D739" s="41" t="s">
        <v>210</v>
      </c>
      <c r="E739" s="35" t="s">
        <v>504</v>
      </c>
      <c r="F739" s="110">
        <f t="shared" si="48"/>
        <v>7.85</v>
      </c>
      <c r="G739" s="111">
        <f t="shared" si="49"/>
        <v>0</v>
      </c>
      <c r="H739" s="113">
        <f>IF(AND(NOT(ISBLANK(C739)), D739&lt;&gt;"-", ISNUMBER(F739), F739&gt;0, COUNTIFS($B$3:B739, B739, $C$3:C739, C739, $F$3:F739, "&gt;0")=1), 1, 0)</f>
        <v>1</v>
      </c>
      <c r="I739" s="17">
        <f t="shared" si="50"/>
        <v>0</v>
      </c>
      <c r="J739" s="17">
        <f t="shared" si="51"/>
        <v>1</v>
      </c>
      <c r="K739" s="7"/>
      <c r="L739" s="7"/>
      <c r="M739" s="7"/>
      <c r="N739" s="17"/>
      <c r="O739" s="120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6" customHeight="1">
      <c r="A740" s="17" t="s">
        <v>49</v>
      </c>
      <c r="B740" s="7" t="s">
        <v>132</v>
      </c>
      <c r="C740" s="135">
        <v>46244</v>
      </c>
      <c r="D740" s="41" t="s">
        <v>210</v>
      </c>
      <c r="E740" s="35" t="s">
        <v>505</v>
      </c>
      <c r="F740" s="110">
        <f t="shared" si="48"/>
        <v>7.916666666666667</v>
      </c>
      <c r="G740" s="111">
        <f t="shared" si="49"/>
        <v>0</v>
      </c>
      <c r="H740" s="113">
        <f>IF(AND(NOT(ISBLANK(C740)), D740&lt;&gt;"-", ISNUMBER(F740), F740&gt;0, COUNTIFS($B$3:B740, B740, $C$3:C740, C740, $F$3:F740, "&gt;0")=1), 1, 0)</f>
        <v>1</v>
      </c>
      <c r="I740" s="17">
        <f t="shared" si="50"/>
        <v>0</v>
      </c>
      <c r="J740" s="17">
        <f t="shared" si="51"/>
        <v>1</v>
      </c>
      <c r="K740" s="7"/>
      <c r="L740" s="7"/>
      <c r="M740" s="7"/>
      <c r="N740" s="17"/>
      <c r="O740" s="120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6" customHeight="1">
      <c r="A741" s="17" t="s">
        <v>49</v>
      </c>
      <c r="B741" s="7" t="s">
        <v>132</v>
      </c>
      <c r="C741" s="135">
        <v>46245</v>
      </c>
      <c r="D741" s="41" t="s">
        <v>210</v>
      </c>
      <c r="E741" s="35" t="s">
        <v>505</v>
      </c>
      <c r="F741" s="110">
        <f t="shared" si="48"/>
        <v>7.916666666666667</v>
      </c>
      <c r="G741" s="111">
        <f t="shared" si="49"/>
        <v>0</v>
      </c>
      <c r="H741" s="113">
        <f>IF(AND(NOT(ISBLANK(C741)), D741&lt;&gt;"-", ISNUMBER(F741), F741&gt;0, COUNTIFS($B$3:B741, B741, $C$3:C741, C741, $F$3:F741, "&gt;0")=1), 1, 0)</f>
        <v>1</v>
      </c>
      <c r="I741" s="17">
        <f t="shared" si="50"/>
        <v>0</v>
      </c>
      <c r="J741" s="17">
        <f t="shared" si="51"/>
        <v>1</v>
      </c>
      <c r="K741" s="7"/>
      <c r="L741" s="7"/>
      <c r="M741" s="7"/>
      <c r="N741" s="17"/>
      <c r="O741" s="120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6" customHeight="1">
      <c r="A742" s="17" t="s">
        <v>49</v>
      </c>
      <c r="B742" s="7" t="s">
        <v>132</v>
      </c>
      <c r="C742" s="135">
        <v>46246</v>
      </c>
      <c r="D742" s="41" t="s">
        <v>210</v>
      </c>
      <c r="E742" s="35" t="s">
        <v>496</v>
      </c>
      <c r="F742" s="110">
        <f t="shared" si="48"/>
        <v>7.9</v>
      </c>
      <c r="G742" s="111">
        <f t="shared" si="49"/>
        <v>0</v>
      </c>
      <c r="H742" s="113">
        <f>IF(AND(NOT(ISBLANK(C742)), D742&lt;&gt;"-", ISNUMBER(F742), F742&gt;0, COUNTIFS($B$3:B742, B742, $C$3:C742, C742, $F$3:F742, "&gt;0")=1), 1, 0)</f>
        <v>1</v>
      </c>
      <c r="I742" s="17">
        <f t="shared" si="50"/>
        <v>0</v>
      </c>
      <c r="J742" s="17">
        <f t="shared" si="51"/>
        <v>1</v>
      </c>
      <c r="K742" s="7"/>
      <c r="L742" s="7"/>
      <c r="M742" s="7"/>
      <c r="N742" s="17"/>
      <c r="O742" s="120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6" customHeight="1">
      <c r="A743" s="17" t="s">
        <v>49</v>
      </c>
      <c r="B743" s="7" t="s">
        <v>132</v>
      </c>
      <c r="C743" s="135">
        <v>46247</v>
      </c>
      <c r="D743" s="41" t="s">
        <v>215</v>
      </c>
      <c r="E743" s="35" t="s">
        <v>317</v>
      </c>
      <c r="F743" s="110">
        <f t="shared" si="48"/>
        <v>8.5833333333333339</v>
      </c>
      <c r="G743" s="111">
        <f t="shared" si="49"/>
        <v>0</v>
      </c>
      <c r="H743" s="113">
        <f>IF(AND(NOT(ISBLANK(C743)), D743&lt;&gt;"-", ISNUMBER(F743), F743&gt;0, COUNTIFS($B$3:B743, B743, $C$3:C743, C743, $F$3:F743, "&gt;0")=1), 1, 0)</f>
        <v>1</v>
      </c>
      <c r="I743" s="17">
        <f t="shared" si="50"/>
        <v>0</v>
      </c>
      <c r="J743" s="17">
        <f t="shared" si="51"/>
        <v>1</v>
      </c>
      <c r="K743" s="7"/>
      <c r="L743" s="7"/>
      <c r="M743" s="7"/>
      <c r="N743" s="17"/>
      <c r="O743" s="120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6" customHeight="1">
      <c r="A744" s="17" t="s">
        <v>49</v>
      </c>
      <c r="B744" s="7" t="s">
        <v>132</v>
      </c>
      <c r="C744" s="135">
        <v>46248</v>
      </c>
      <c r="D744" s="41" t="s">
        <v>215</v>
      </c>
      <c r="E744" s="35" t="s">
        <v>412</v>
      </c>
      <c r="F744" s="110">
        <f t="shared" si="48"/>
        <v>8.6166666666666671</v>
      </c>
      <c r="G744" s="111">
        <f t="shared" si="49"/>
        <v>0</v>
      </c>
      <c r="H744" s="113">
        <f>IF(AND(NOT(ISBLANK(C744)), D744&lt;&gt;"-", ISNUMBER(F744), F744&gt;0, COUNTIFS($B$3:B744, B744, $C$3:C744, C744, $F$3:F744, "&gt;0")=1), 1, 0)</f>
        <v>1</v>
      </c>
      <c r="I744" s="17">
        <f t="shared" si="50"/>
        <v>0</v>
      </c>
      <c r="J744" s="17">
        <f t="shared" si="51"/>
        <v>1</v>
      </c>
      <c r="K744" s="7"/>
      <c r="L744" s="7"/>
      <c r="M744" s="7"/>
      <c r="N744" s="17"/>
      <c r="O744" s="120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6" customHeight="1">
      <c r="A745" s="17" t="s">
        <v>49</v>
      </c>
      <c r="B745" s="7" t="s">
        <v>132</v>
      </c>
      <c r="C745" s="135">
        <v>46249</v>
      </c>
      <c r="D745" s="41" t="s">
        <v>210</v>
      </c>
      <c r="E745" s="35" t="s">
        <v>415</v>
      </c>
      <c r="F745" s="110">
        <f t="shared" si="48"/>
        <v>7.9333333333333336</v>
      </c>
      <c r="G745" s="111">
        <f t="shared" si="49"/>
        <v>0</v>
      </c>
      <c r="H745" s="113">
        <f>IF(AND(NOT(ISBLANK(C745)), D745&lt;&gt;"-", ISNUMBER(F745), F745&gt;0, COUNTIFS($B$3:B745, B745, $C$3:C745, C745, $F$3:F745, "&gt;0")=1), 1, 0)</f>
        <v>1</v>
      </c>
      <c r="I745" s="17">
        <f t="shared" si="50"/>
        <v>0</v>
      </c>
      <c r="J745" s="17">
        <f t="shared" si="51"/>
        <v>1</v>
      </c>
      <c r="K745" s="7"/>
      <c r="L745" s="7"/>
      <c r="M745" s="7"/>
      <c r="N745" s="17"/>
      <c r="O745" s="120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6" customHeight="1">
      <c r="A746" s="17" t="s">
        <v>49</v>
      </c>
      <c r="B746" s="7" t="s">
        <v>132</v>
      </c>
      <c r="C746" s="135">
        <v>46250</v>
      </c>
      <c r="D746" s="41" t="s">
        <v>210</v>
      </c>
      <c r="E746" s="35" t="s">
        <v>499</v>
      </c>
      <c r="F746" s="110">
        <f t="shared" si="48"/>
        <v>7.8833333333333329</v>
      </c>
      <c r="G746" s="111">
        <f t="shared" si="49"/>
        <v>0</v>
      </c>
      <c r="H746" s="113">
        <f>IF(AND(NOT(ISBLANK(C746)), D746&lt;&gt;"-", ISNUMBER(F746), F746&gt;0, COUNTIFS($B$3:B746, B746, $C$3:C746, C746, $F$3:F746, "&gt;0")=1), 1, 0)</f>
        <v>1</v>
      </c>
      <c r="I746" s="17">
        <f t="shared" si="50"/>
        <v>0</v>
      </c>
      <c r="J746" s="17">
        <f t="shared" si="51"/>
        <v>1</v>
      </c>
      <c r="K746" s="7"/>
      <c r="L746" s="7"/>
      <c r="M746" s="7"/>
      <c r="N746" s="17"/>
      <c r="O746" s="120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6" customHeight="1">
      <c r="A747" s="17" t="s">
        <v>49</v>
      </c>
      <c r="B747" s="7" t="s">
        <v>132</v>
      </c>
      <c r="C747" s="135">
        <v>46251</v>
      </c>
      <c r="D747" s="41" t="s">
        <v>215</v>
      </c>
      <c r="E747" s="35" t="s">
        <v>539</v>
      </c>
      <c r="F747" s="110">
        <f t="shared" si="48"/>
        <v>8.3166666666666664</v>
      </c>
      <c r="G747" s="111">
        <f t="shared" si="49"/>
        <v>0</v>
      </c>
      <c r="H747" s="113">
        <f>IF(AND(NOT(ISBLANK(C747)), D747&lt;&gt;"-", ISNUMBER(F747), F747&gt;0, COUNTIFS($B$3:B747, B747, $C$3:C747, C747, $F$3:F747, "&gt;0")=1), 1, 0)</f>
        <v>1</v>
      </c>
      <c r="I747" s="17">
        <f t="shared" si="50"/>
        <v>0</v>
      </c>
      <c r="J747" s="17">
        <f t="shared" si="51"/>
        <v>1</v>
      </c>
      <c r="K747" s="7"/>
      <c r="L747" s="7"/>
      <c r="M747" s="7"/>
      <c r="N747" s="17"/>
      <c r="O747" s="120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6" customHeight="1">
      <c r="A748" s="17" t="s">
        <v>49</v>
      </c>
      <c r="B748" s="7" t="s">
        <v>132</v>
      </c>
      <c r="C748" s="135">
        <v>46252</v>
      </c>
      <c r="D748" s="41" t="s">
        <v>210</v>
      </c>
      <c r="E748" s="35" t="s">
        <v>497</v>
      </c>
      <c r="F748" s="110">
        <f t="shared" si="48"/>
        <v>7.8666666666666671</v>
      </c>
      <c r="G748" s="111">
        <f t="shared" si="49"/>
        <v>0</v>
      </c>
      <c r="H748" s="113">
        <f>IF(AND(NOT(ISBLANK(C748)), D748&lt;&gt;"-", ISNUMBER(F748), F748&gt;0, COUNTIFS($B$3:B748, B748, $C$3:C748, C748, $F$3:F748, "&gt;0")=1), 1, 0)</f>
        <v>1</v>
      </c>
      <c r="I748" s="17">
        <f t="shared" si="50"/>
        <v>0</v>
      </c>
      <c r="J748" s="17">
        <f t="shared" si="51"/>
        <v>1</v>
      </c>
      <c r="K748" s="7"/>
      <c r="L748" s="7"/>
      <c r="M748" s="7"/>
      <c r="N748" s="17"/>
      <c r="O748" s="120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6" customHeight="1">
      <c r="A749" s="17" t="s">
        <v>49</v>
      </c>
      <c r="B749" s="7" t="s">
        <v>132</v>
      </c>
      <c r="C749" s="135">
        <v>46253</v>
      </c>
      <c r="D749" s="41" t="s">
        <v>210</v>
      </c>
      <c r="E749" s="35" t="s">
        <v>496</v>
      </c>
      <c r="F749" s="110">
        <f t="shared" si="48"/>
        <v>7.9</v>
      </c>
      <c r="G749" s="111">
        <f t="shared" si="49"/>
        <v>0</v>
      </c>
      <c r="H749" s="113">
        <f>IF(AND(NOT(ISBLANK(C749)), D749&lt;&gt;"-", ISNUMBER(F749), F749&gt;0, COUNTIFS($B$3:B749, B749, $C$3:C749, C749, $F$3:F749, "&gt;0")=1), 1, 0)</f>
        <v>1</v>
      </c>
      <c r="I749" s="17">
        <f t="shared" si="50"/>
        <v>0</v>
      </c>
      <c r="J749" s="17">
        <f t="shared" si="51"/>
        <v>1</v>
      </c>
      <c r="K749" s="7"/>
      <c r="L749" s="7"/>
      <c r="M749" s="7"/>
      <c r="N749" s="17"/>
      <c r="O749" s="120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6" customHeight="1">
      <c r="A750" s="17" t="s">
        <v>49</v>
      </c>
      <c r="B750" s="7" t="s">
        <v>132</v>
      </c>
      <c r="C750" s="135">
        <v>46254</v>
      </c>
      <c r="D750" s="41" t="s">
        <v>210</v>
      </c>
      <c r="E750" s="35" t="s">
        <v>499</v>
      </c>
      <c r="F750" s="110">
        <f t="shared" si="48"/>
        <v>7.8833333333333329</v>
      </c>
      <c r="G750" s="111">
        <f t="shared" si="49"/>
        <v>0</v>
      </c>
      <c r="H750" s="113">
        <f>IF(AND(NOT(ISBLANK(C750)), D750&lt;&gt;"-", ISNUMBER(F750), F750&gt;0, COUNTIFS($B$3:B750, B750, $C$3:C750, C750, $F$3:F750, "&gt;0")=1), 1, 0)</f>
        <v>1</v>
      </c>
      <c r="I750" s="17">
        <f t="shared" si="50"/>
        <v>0</v>
      </c>
      <c r="J750" s="17">
        <f t="shared" si="51"/>
        <v>1</v>
      </c>
      <c r="K750" s="7"/>
      <c r="L750" s="7"/>
      <c r="M750" s="7"/>
      <c r="N750" s="17"/>
      <c r="O750" s="120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6" customHeight="1">
      <c r="A751" s="17" t="s">
        <v>49</v>
      </c>
      <c r="B751" s="7" t="s">
        <v>132</v>
      </c>
      <c r="C751" s="135">
        <v>46255</v>
      </c>
      <c r="D751" s="41" t="s">
        <v>210</v>
      </c>
      <c r="E751" s="35" t="s">
        <v>353</v>
      </c>
      <c r="F751" s="110">
        <f t="shared" si="48"/>
        <v>7.95</v>
      </c>
      <c r="G751" s="111">
        <f t="shared" si="49"/>
        <v>0</v>
      </c>
      <c r="H751" s="113">
        <f>IF(AND(NOT(ISBLANK(C751)), D751&lt;&gt;"-", ISNUMBER(F751), F751&gt;0, COUNTIFS($B$3:B751, B751, $C$3:C751, C751, $F$3:F751, "&gt;0")=1), 1, 0)</f>
        <v>1</v>
      </c>
      <c r="I751" s="17">
        <f t="shared" si="50"/>
        <v>0</v>
      </c>
      <c r="J751" s="17">
        <f t="shared" si="51"/>
        <v>1</v>
      </c>
      <c r="K751" s="7"/>
      <c r="L751" s="7"/>
      <c r="M751" s="7"/>
      <c r="N751" s="17"/>
      <c r="O751" s="120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6" customHeight="1">
      <c r="A752" s="17" t="s">
        <v>49</v>
      </c>
      <c r="B752" s="7" t="s">
        <v>132</v>
      </c>
      <c r="C752" s="135">
        <v>46256</v>
      </c>
      <c r="D752" s="41" t="s">
        <v>210</v>
      </c>
      <c r="E752" s="35" t="s">
        <v>504</v>
      </c>
      <c r="F752" s="110">
        <f t="shared" si="48"/>
        <v>7.85</v>
      </c>
      <c r="G752" s="111">
        <f t="shared" si="49"/>
        <v>0</v>
      </c>
      <c r="H752" s="113">
        <f>IF(AND(NOT(ISBLANK(C752)), D752&lt;&gt;"-", ISNUMBER(F752), F752&gt;0, COUNTIFS($B$3:B752, B752, $C$3:C752, C752, $F$3:F752, "&gt;0")=1), 1, 0)</f>
        <v>1</v>
      </c>
      <c r="I752" s="17">
        <f t="shared" si="50"/>
        <v>0</v>
      </c>
      <c r="J752" s="17">
        <f t="shared" si="51"/>
        <v>1</v>
      </c>
      <c r="K752" s="7"/>
      <c r="L752" s="7"/>
      <c r="M752" s="7"/>
      <c r="N752" s="17"/>
      <c r="O752" s="120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6" customHeight="1">
      <c r="A753" s="17" t="s">
        <v>49</v>
      </c>
      <c r="B753" s="7" t="s">
        <v>132</v>
      </c>
      <c r="C753" s="135">
        <v>46257</v>
      </c>
      <c r="D753" s="41" t="s">
        <v>210</v>
      </c>
      <c r="E753" s="35" t="s">
        <v>415</v>
      </c>
      <c r="F753" s="110">
        <f t="shared" si="48"/>
        <v>7.9333333333333336</v>
      </c>
      <c r="G753" s="111">
        <f t="shared" si="49"/>
        <v>0</v>
      </c>
      <c r="H753" s="113">
        <f>IF(AND(NOT(ISBLANK(C753)), D753&lt;&gt;"-", ISNUMBER(F753), F753&gt;0, COUNTIFS($B$3:B753, B753, $C$3:C753, C753, $F$3:F753, "&gt;0")=1), 1, 0)</f>
        <v>1</v>
      </c>
      <c r="I753" s="17">
        <f t="shared" si="50"/>
        <v>0</v>
      </c>
      <c r="J753" s="17">
        <f t="shared" si="51"/>
        <v>1</v>
      </c>
      <c r="K753" s="7"/>
      <c r="L753" s="7"/>
      <c r="M753" s="7"/>
      <c r="N753" s="17"/>
      <c r="O753" s="120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6" customHeight="1">
      <c r="A754" s="17" t="s">
        <v>49</v>
      </c>
      <c r="B754" s="7" t="s">
        <v>132</v>
      </c>
      <c r="C754" s="135">
        <v>46257</v>
      </c>
      <c r="D754" s="41" t="s">
        <v>306</v>
      </c>
      <c r="E754" s="35" t="s">
        <v>639</v>
      </c>
      <c r="F754" s="110">
        <f t="shared" si="48"/>
        <v>0.6</v>
      </c>
      <c r="G754" s="111">
        <f t="shared" si="49"/>
        <v>1</v>
      </c>
      <c r="H754" s="113">
        <f>IF(AND(NOT(ISBLANK(C754)), D754&lt;&gt;"-", ISNUMBER(F754), F754&gt;0, COUNTIFS($B$3:B754, B754, $C$3:C754, C754, $F$3:F754, "&gt;0")=1), 1, 0)</f>
        <v>0</v>
      </c>
      <c r="I754" s="17">
        <f t="shared" si="50"/>
        <v>0</v>
      </c>
      <c r="J754" s="17">
        <f t="shared" si="51"/>
        <v>0</v>
      </c>
      <c r="K754" s="7"/>
      <c r="L754" s="7"/>
      <c r="M754" s="7"/>
      <c r="N754" s="17"/>
      <c r="O754" s="120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6" customHeight="1">
      <c r="A755" s="17" t="s">
        <v>49</v>
      </c>
      <c r="B755" s="7" t="s">
        <v>132</v>
      </c>
      <c r="C755" s="135">
        <v>46258</v>
      </c>
      <c r="D755" s="41" t="s">
        <v>210</v>
      </c>
      <c r="E755" s="35" t="s">
        <v>497</v>
      </c>
      <c r="F755" s="110">
        <f t="shared" si="48"/>
        <v>7.8666666666666671</v>
      </c>
      <c r="G755" s="111">
        <f t="shared" si="49"/>
        <v>0</v>
      </c>
      <c r="H755" s="113">
        <f>IF(AND(NOT(ISBLANK(C755)), D755&lt;&gt;"-", ISNUMBER(F755), F755&gt;0, COUNTIFS($B$3:B755, B755, $C$3:C755, C755, $F$3:F755, "&gt;0")=1), 1, 0)</f>
        <v>1</v>
      </c>
      <c r="I755" s="17">
        <f t="shared" si="50"/>
        <v>0</v>
      </c>
      <c r="J755" s="17">
        <f t="shared" si="51"/>
        <v>1</v>
      </c>
      <c r="K755" s="7"/>
      <c r="L755" s="7"/>
      <c r="M755" s="7"/>
      <c r="N755" s="17"/>
      <c r="O755" s="120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6" customHeight="1">
      <c r="A756" s="17" t="s">
        <v>49</v>
      </c>
      <c r="B756" s="7" t="s">
        <v>132</v>
      </c>
      <c r="C756" s="135">
        <v>46259</v>
      </c>
      <c r="D756" s="41" t="s">
        <v>210</v>
      </c>
      <c r="E756" s="35" t="s">
        <v>499</v>
      </c>
      <c r="F756" s="110">
        <f t="shared" si="48"/>
        <v>7.8833333333333329</v>
      </c>
      <c r="G756" s="111">
        <f t="shared" si="49"/>
        <v>0</v>
      </c>
      <c r="H756" s="113">
        <f>IF(AND(NOT(ISBLANK(C756)), D756&lt;&gt;"-", ISNUMBER(F756), F756&gt;0, COUNTIFS($B$3:B756, B756, $C$3:C756, C756, $F$3:F756, "&gt;0")=1), 1, 0)</f>
        <v>1</v>
      </c>
      <c r="I756" s="17">
        <f t="shared" si="50"/>
        <v>0</v>
      </c>
      <c r="J756" s="17">
        <f t="shared" si="51"/>
        <v>1</v>
      </c>
      <c r="K756" s="7"/>
      <c r="L756" s="7"/>
      <c r="M756" s="7"/>
      <c r="N756" s="17"/>
      <c r="O756" s="120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6" customHeight="1">
      <c r="A757" s="17" t="s">
        <v>49</v>
      </c>
      <c r="B757" s="7" t="s">
        <v>132</v>
      </c>
      <c r="C757" s="135">
        <v>46260</v>
      </c>
      <c r="D757" s="41" t="s">
        <v>210</v>
      </c>
      <c r="E757" s="35" t="s">
        <v>499</v>
      </c>
      <c r="F757" s="110">
        <f t="shared" si="48"/>
        <v>7.8833333333333329</v>
      </c>
      <c r="G757" s="111">
        <f t="shared" si="49"/>
        <v>0</v>
      </c>
      <c r="H757" s="113">
        <f>IF(AND(NOT(ISBLANK(C757)), D757&lt;&gt;"-", ISNUMBER(F757), F757&gt;0, COUNTIFS($B$3:B757, B757, $C$3:C757, C757, $F$3:F757, "&gt;0")=1), 1, 0)</f>
        <v>1</v>
      </c>
      <c r="I757" s="17">
        <f t="shared" si="50"/>
        <v>0</v>
      </c>
      <c r="J757" s="17">
        <f t="shared" si="51"/>
        <v>1</v>
      </c>
      <c r="K757" s="7"/>
      <c r="L757" s="7"/>
      <c r="M757" s="7"/>
      <c r="N757" s="17"/>
      <c r="O757" s="120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6" customHeight="1">
      <c r="A758" s="17" t="s">
        <v>49</v>
      </c>
      <c r="B758" s="7" t="s">
        <v>132</v>
      </c>
      <c r="C758" s="135">
        <v>46261</v>
      </c>
      <c r="D758" s="41" t="s">
        <v>215</v>
      </c>
      <c r="E758" s="35" t="s">
        <v>640</v>
      </c>
      <c r="F758" s="110">
        <f t="shared" si="48"/>
        <v>12.033333333333333</v>
      </c>
      <c r="G758" s="111">
        <f t="shared" si="49"/>
        <v>0</v>
      </c>
      <c r="H758" s="113">
        <f>IF(AND(NOT(ISBLANK(C758)), D758&lt;&gt;"-", ISNUMBER(F758), F758&gt;0, COUNTIFS($B$3:B758, B758, $C$3:C758, C758, $F$3:F758, "&gt;0")=1), 1, 0)</f>
        <v>1</v>
      </c>
      <c r="I758" s="17">
        <f t="shared" si="50"/>
        <v>0</v>
      </c>
      <c r="J758" s="17">
        <f t="shared" si="51"/>
        <v>1</v>
      </c>
      <c r="K758" s="7"/>
      <c r="L758" s="7"/>
      <c r="M758" s="7"/>
      <c r="N758" s="17"/>
      <c r="O758" s="120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6" customHeight="1">
      <c r="A759" s="17" t="s">
        <v>49</v>
      </c>
      <c r="B759" s="7" t="s">
        <v>132</v>
      </c>
      <c r="C759" s="135">
        <v>46262</v>
      </c>
      <c r="D759" s="41" t="s">
        <v>215</v>
      </c>
      <c r="E759" s="35" t="s">
        <v>519</v>
      </c>
      <c r="F759" s="110">
        <f t="shared" si="48"/>
        <v>8.35</v>
      </c>
      <c r="G759" s="111">
        <f t="shared" si="49"/>
        <v>0</v>
      </c>
      <c r="H759" s="113">
        <f>IF(AND(NOT(ISBLANK(C759)), D759&lt;&gt;"-", ISNUMBER(F759), F759&gt;0, COUNTIFS($B$3:B759, B759, $C$3:C759, C759, $F$3:F759, "&gt;0")=1), 1, 0)</f>
        <v>1</v>
      </c>
      <c r="I759" s="17">
        <f t="shared" si="50"/>
        <v>0</v>
      </c>
      <c r="J759" s="17">
        <f t="shared" si="51"/>
        <v>1</v>
      </c>
      <c r="K759" s="7"/>
      <c r="L759" s="7"/>
      <c r="M759" s="7"/>
      <c r="N759" s="17"/>
      <c r="O759" s="120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6" customHeight="1">
      <c r="A760" s="17" t="s">
        <v>49</v>
      </c>
      <c r="B760" s="7" t="s">
        <v>132</v>
      </c>
      <c r="C760" s="135">
        <v>46263</v>
      </c>
      <c r="D760" s="41" t="s">
        <v>210</v>
      </c>
      <c r="E760" s="35" t="s">
        <v>641</v>
      </c>
      <c r="F760" s="110">
        <f t="shared" si="48"/>
        <v>1.9166666666666665</v>
      </c>
      <c r="G760" s="111">
        <f t="shared" si="49"/>
        <v>1</v>
      </c>
      <c r="H760" s="113">
        <f>IF(AND(NOT(ISBLANK(C760)), D760&lt;&gt;"-", ISNUMBER(F760), F760&gt;0, COUNTIFS($B$3:B760, B760, $C$3:C760, C760, $F$3:F760, "&gt;0")=1), 1, 0)</f>
        <v>1</v>
      </c>
      <c r="I760" s="17">
        <f t="shared" si="50"/>
        <v>0</v>
      </c>
      <c r="J760" s="17">
        <f t="shared" si="51"/>
        <v>0</v>
      </c>
      <c r="K760" s="7"/>
      <c r="L760" s="7"/>
      <c r="M760" s="7"/>
      <c r="N760" s="17"/>
      <c r="O760" s="120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6" customHeight="1">
      <c r="A761" s="17" t="s">
        <v>49</v>
      </c>
      <c r="B761" s="7" t="s">
        <v>132</v>
      </c>
      <c r="C761" s="135">
        <v>46263</v>
      </c>
      <c r="D761" s="41" t="s">
        <v>306</v>
      </c>
      <c r="E761" s="35" t="s">
        <v>503</v>
      </c>
      <c r="F761" s="110">
        <f t="shared" si="48"/>
        <v>7.9833333333333334</v>
      </c>
      <c r="G761" s="111">
        <f t="shared" si="49"/>
        <v>0</v>
      </c>
      <c r="H761" s="113">
        <f>IF(AND(NOT(ISBLANK(C761)), D761&lt;&gt;"-", ISNUMBER(F761), F761&gt;0, COUNTIFS($B$3:B761, B761, $C$3:C761, C761, $F$3:F761, "&gt;0")=1), 1, 0)</f>
        <v>0</v>
      </c>
      <c r="I761" s="17">
        <f t="shared" si="50"/>
        <v>1</v>
      </c>
      <c r="J761" s="17">
        <f t="shared" si="51"/>
        <v>0</v>
      </c>
      <c r="K761" s="7"/>
      <c r="L761" s="7"/>
      <c r="M761" s="7"/>
      <c r="N761" s="17"/>
      <c r="O761" s="120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6" customHeight="1">
      <c r="A762" s="17" t="s">
        <v>49</v>
      </c>
      <c r="B762" s="7" t="s">
        <v>132</v>
      </c>
      <c r="C762" s="135">
        <v>46264</v>
      </c>
      <c r="D762" s="41" t="s">
        <v>215</v>
      </c>
      <c r="E762" s="35" t="s">
        <v>582</v>
      </c>
      <c r="F762" s="110">
        <f t="shared" si="48"/>
        <v>7.4333333333333336</v>
      </c>
      <c r="G762" s="111">
        <f t="shared" si="49"/>
        <v>0</v>
      </c>
      <c r="H762" s="113">
        <f>IF(AND(NOT(ISBLANK(C762)), D762&lt;&gt;"-", ISNUMBER(F762), F762&gt;0, COUNTIFS($B$3:B762, B762, $C$3:C762, C762, $F$3:F762, "&gt;0")=1), 1, 0)</f>
        <v>1</v>
      </c>
      <c r="I762" s="17">
        <f t="shared" si="50"/>
        <v>0</v>
      </c>
      <c r="J762" s="17">
        <f t="shared" si="51"/>
        <v>1</v>
      </c>
      <c r="K762" s="7"/>
      <c r="L762" s="7"/>
      <c r="M762" s="7"/>
      <c r="N762" s="17"/>
      <c r="O762" s="120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6" customHeight="1">
      <c r="A763" s="17" t="s">
        <v>49</v>
      </c>
      <c r="B763" s="7" t="s">
        <v>132</v>
      </c>
      <c r="C763" s="135">
        <v>46265</v>
      </c>
      <c r="D763" s="41" t="s">
        <v>215</v>
      </c>
      <c r="E763" s="35" t="s">
        <v>599</v>
      </c>
      <c r="F763" s="110">
        <f t="shared" si="48"/>
        <v>12.233333333333333</v>
      </c>
      <c r="G763" s="111">
        <f t="shared" si="49"/>
        <v>0</v>
      </c>
      <c r="H763" s="113">
        <f>IF(AND(NOT(ISBLANK(C763)), D763&lt;&gt;"-", ISNUMBER(F763), F763&gt;0, COUNTIFS($B$3:B763, B763, $C$3:C763, C763, $F$3:F763, "&gt;0")=1), 1, 0)</f>
        <v>1</v>
      </c>
      <c r="I763" s="17">
        <f t="shared" si="50"/>
        <v>0</v>
      </c>
      <c r="J763" s="17">
        <f t="shared" si="51"/>
        <v>1</v>
      </c>
      <c r="K763" s="7"/>
      <c r="L763" s="7"/>
      <c r="M763" s="7"/>
      <c r="N763" s="17"/>
      <c r="O763" s="120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6" customHeight="1">
      <c r="A764" s="17" t="s">
        <v>49</v>
      </c>
      <c r="B764" s="7" t="s">
        <v>128</v>
      </c>
      <c r="C764" s="135"/>
      <c r="D764" s="41" t="s">
        <v>184</v>
      </c>
      <c r="E764" s="35" t="s">
        <v>185</v>
      </c>
      <c r="F764" s="110">
        <f t="shared" si="48"/>
        <v>8</v>
      </c>
      <c r="G764" s="111">
        <f t="shared" si="49"/>
        <v>0</v>
      </c>
      <c r="H764" s="113">
        <f>IF(AND(NOT(ISBLANK(C764)), D764&lt;&gt;"-", ISNUMBER(F764), F764&gt;0, COUNTIFS($B$3:B764, B764, $C$3:C764, C764, $F$3:F764, "&gt;0")=1), 1, 0)</f>
        <v>0</v>
      </c>
      <c r="I764" s="17">
        <f t="shared" si="50"/>
        <v>0</v>
      </c>
      <c r="J764" s="17">
        <f t="shared" si="51"/>
        <v>0</v>
      </c>
      <c r="K764" s="7"/>
      <c r="L764" s="7"/>
      <c r="M764" s="7"/>
      <c r="N764" s="17"/>
      <c r="O764" s="120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6" customHeight="1">
      <c r="A765" s="17" t="s">
        <v>49</v>
      </c>
      <c r="B765" s="7" t="s">
        <v>128</v>
      </c>
      <c r="C765" s="135">
        <v>46235</v>
      </c>
      <c r="D765" s="41" t="s">
        <v>215</v>
      </c>
      <c r="E765" s="35" t="s">
        <v>612</v>
      </c>
      <c r="F765" s="110">
        <f t="shared" si="48"/>
        <v>8.8666666666666671</v>
      </c>
      <c r="G765" s="111">
        <f t="shared" si="49"/>
        <v>0</v>
      </c>
      <c r="H765" s="113">
        <f>IF(AND(NOT(ISBLANK(C765)), D765&lt;&gt;"-", ISNUMBER(F765), F765&gt;0, COUNTIFS($B$3:B765, B765, $C$3:C765, C765, $F$3:F765, "&gt;0")=1), 1, 0)</f>
        <v>1</v>
      </c>
      <c r="I765" s="17">
        <f t="shared" si="50"/>
        <v>0</v>
      </c>
      <c r="J765" s="17">
        <f t="shared" si="51"/>
        <v>1</v>
      </c>
      <c r="K765" s="7"/>
      <c r="L765" s="7"/>
      <c r="M765" s="7"/>
      <c r="N765" s="17"/>
      <c r="O765" s="120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6" customHeight="1">
      <c r="A766" s="17" t="s">
        <v>49</v>
      </c>
      <c r="B766" s="7" t="s">
        <v>128</v>
      </c>
      <c r="C766" s="135">
        <v>46236</v>
      </c>
      <c r="D766" s="41" t="s">
        <v>210</v>
      </c>
      <c r="E766" s="35" t="s">
        <v>314</v>
      </c>
      <c r="F766" s="110">
        <f t="shared" si="48"/>
        <v>8.2833333333333332</v>
      </c>
      <c r="G766" s="111">
        <f t="shared" si="49"/>
        <v>0</v>
      </c>
      <c r="H766" s="113">
        <f>IF(AND(NOT(ISBLANK(C766)), D766&lt;&gt;"-", ISNUMBER(F766), F766&gt;0, COUNTIFS($B$3:B766, B766, $C$3:C766, C766, $F$3:F766, "&gt;0")=1), 1, 0)</f>
        <v>1</v>
      </c>
      <c r="I766" s="17">
        <f t="shared" si="50"/>
        <v>0</v>
      </c>
      <c r="J766" s="17">
        <f t="shared" si="51"/>
        <v>1</v>
      </c>
      <c r="K766" s="7"/>
      <c r="L766" s="7"/>
      <c r="M766" s="7"/>
      <c r="N766" s="17"/>
      <c r="O766" s="120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6" customHeight="1">
      <c r="A767" s="17" t="s">
        <v>49</v>
      </c>
      <c r="B767" s="7" t="s">
        <v>128</v>
      </c>
      <c r="C767" s="135">
        <v>46237</v>
      </c>
      <c r="D767" s="41" t="s">
        <v>215</v>
      </c>
      <c r="E767" s="35" t="s">
        <v>498</v>
      </c>
      <c r="F767" s="110">
        <f t="shared" si="48"/>
        <v>8.1166666666666671</v>
      </c>
      <c r="G767" s="111">
        <f t="shared" si="49"/>
        <v>0</v>
      </c>
      <c r="H767" s="113">
        <f>IF(AND(NOT(ISBLANK(C767)), D767&lt;&gt;"-", ISNUMBER(F767), F767&gt;0, COUNTIFS($B$3:B767, B767, $C$3:C767, C767, $F$3:F767, "&gt;0")=1), 1, 0)</f>
        <v>1</v>
      </c>
      <c r="I767" s="17">
        <f t="shared" si="50"/>
        <v>0</v>
      </c>
      <c r="J767" s="17">
        <f t="shared" si="51"/>
        <v>1</v>
      </c>
      <c r="K767" s="7"/>
      <c r="L767" s="7"/>
      <c r="M767" s="7"/>
      <c r="N767" s="17"/>
      <c r="O767" s="120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6" customHeight="1">
      <c r="A768" s="17" t="s">
        <v>49</v>
      </c>
      <c r="B768" s="7" t="s">
        <v>128</v>
      </c>
      <c r="C768" s="135">
        <v>46238</v>
      </c>
      <c r="D768" s="41" t="s">
        <v>215</v>
      </c>
      <c r="E768" s="35" t="s">
        <v>283</v>
      </c>
      <c r="F768" s="110">
        <f t="shared" si="48"/>
        <v>8.25</v>
      </c>
      <c r="G768" s="111">
        <f t="shared" si="49"/>
        <v>0</v>
      </c>
      <c r="H768" s="113">
        <f>IF(AND(NOT(ISBLANK(C768)), D768&lt;&gt;"-", ISNUMBER(F768), F768&gt;0, COUNTIFS($B$3:B768, B768, $C$3:C768, C768, $F$3:F768, "&gt;0")=1), 1, 0)</f>
        <v>1</v>
      </c>
      <c r="I768" s="17">
        <f t="shared" si="50"/>
        <v>0</v>
      </c>
      <c r="J768" s="17">
        <f t="shared" si="51"/>
        <v>1</v>
      </c>
      <c r="K768" s="7"/>
      <c r="L768" s="7"/>
      <c r="M768" s="7"/>
      <c r="N768" s="17"/>
      <c r="O768" s="120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6" customHeight="1">
      <c r="A769" s="17" t="s">
        <v>49</v>
      </c>
      <c r="B769" s="7" t="s">
        <v>128</v>
      </c>
      <c r="C769" s="135">
        <v>46239</v>
      </c>
      <c r="D769" s="41" t="s">
        <v>215</v>
      </c>
      <c r="E769" s="35" t="s">
        <v>518</v>
      </c>
      <c r="F769" s="110">
        <f t="shared" si="48"/>
        <v>8.2166666666666668</v>
      </c>
      <c r="G769" s="111">
        <f t="shared" si="49"/>
        <v>0</v>
      </c>
      <c r="H769" s="113">
        <f>IF(AND(NOT(ISBLANK(C769)), D769&lt;&gt;"-", ISNUMBER(F769), F769&gt;0, COUNTIFS($B$3:B769, B769, $C$3:C769, C769, $F$3:F769, "&gt;0")=1), 1, 0)</f>
        <v>1</v>
      </c>
      <c r="I769" s="17">
        <f t="shared" si="50"/>
        <v>0</v>
      </c>
      <c r="J769" s="17">
        <f t="shared" si="51"/>
        <v>1</v>
      </c>
      <c r="K769" s="7"/>
      <c r="L769" s="7"/>
      <c r="M769" s="7"/>
      <c r="N769" s="17"/>
      <c r="O769" s="120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6" customHeight="1">
      <c r="A770" s="17" t="s">
        <v>49</v>
      </c>
      <c r="B770" s="7" t="s">
        <v>128</v>
      </c>
      <c r="C770" s="135">
        <v>46240</v>
      </c>
      <c r="D770" s="41" t="s">
        <v>215</v>
      </c>
      <c r="E770" s="35" t="s">
        <v>542</v>
      </c>
      <c r="F770" s="110">
        <f t="shared" ref="F770:F833" si="52">IF(ISNUMBER(SEARCH("h",E770)), LEFT(E770,SEARCH("h",E770)-1) + MID(E770,SEARCH("h",E770)+1,SEARCH("p",E770)-SEARCH("h",E770)-1)/60, E770)</f>
        <v>8.4</v>
      </c>
      <c r="G770" s="111">
        <f t="shared" ref="G770:G833" si="53">IF(AND(ISNUMBER(F770), F770&lt;4), 1, 0)</f>
        <v>0</v>
      </c>
      <c r="H770" s="113">
        <f>IF(AND(NOT(ISBLANK(C770)), D770&lt;&gt;"-", ISNUMBER(F770), F770&gt;0, COUNTIFS($B$3:B770, B770, $C$3:C770, C770, $F$3:F770, "&gt;0")=1), 1, 0)</f>
        <v>1</v>
      </c>
      <c r="I770" s="17">
        <f t="shared" si="50"/>
        <v>0</v>
      </c>
      <c r="J770" s="17">
        <f t="shared" si="51"/>
        <v>1</v>
      </c>
      <c r="K770" s="7"/>
      <c r="L770" s="7"/>
      <c r="M770" s="7"/>
      <c r="N770" s="17"/>
      <c r="O770" s="120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6" customHeight="1">
      <c r="A771" s="17" t="s">
        <v>49</v>
      </c>
      <c r="B771" s="7" t="s">
        <v>128</v>
      </c>
      <c r="C771" s="135">
        <v>46241</v>
      </c>
      <c r="D771" s="41" t="s">
        <v>215</v>
      </c>
      <c r="E771" s="35" t="s">
        <v>613</v>
      </c>
      <c r="F771" s="110">
        <f t="shared" si="52"/>
        <v>8.9833333333333325</v>
      </c>
      <c r="G771" s="111">
        <f t="shared" si="53"/>
        <v>0</v>
      </c>
      <c r="H771" s="113">
        <f>IF(AND(NOT(ISBLANK(C771)), D771&lt;&gt;"-", ISNUMBER(F771), F771&gt;0, COUNTIFS($B$3:B771, B771, $C$3:C771, C771, $F$3:F771, "&gt;0")=1), 1, 0)</f>
        <v>1</v>
      </c>
      <c r="I771" s="17">
        <f t="shared" ref="I771:I834" si="54">IF(AND(NOT(ISBLANK(C771)), D771&lt;&gt;"-", ISNUMBER(F771), F771&gt;=4, ISNUMBER(SEARCH("qua đêm", D771))), 1, 0)</f>
        <v>0</v>
      </c>
      <c r="J771" s="17">
        <f t="shared" ref="J771:J834" si="55">IF(AND(NOT(ISBLANK(C771)), D771&lt;&gt;"-", ISNUMBER(F771), F771&gt;=4, NOT(ISNUMBER(SEARCH("qua đêm", D771)))), 1, 0)</f>
        <v>1</v>
      </c>
      <c r="K771" s="7"/>
      <c r="L771" s="7"/>
      <c r="M771" s="7"/>
      <c r="N771" s="17"/>
      <c r="O771" s="120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6" customHeight="1">
      <c r="A772" s="17" t="s">
        <v>49</v>
      </c>
      <c r="B772" s="7" t="s">
        <v>128</v>
      </c>
      <c r="C772" s="135">
        <v>46242</v>
      </c>
      <c r="D772" s="41" t="s">
        <v>215</v>
      </c>
      <c r="E772" s="35" t="s">
        <v>512</v>
      </c>
      <c r="F772" s="110">
        <f t="shared" si="52"/>
        <v>8.3333333333333339</v>
      </c>
      <c r="G772" s="111">
        <f t="shared" si="53"/>
        <v>0</v>
      </c>
      <c r="H772" s="113">
        <f>IF(AND(NOT(ISBLANK(C772)), D772&lt;&gt;"-", ISNUMBER(F772), F772&gt;0, COUNTIFS($B$3:B772, B772, $C$3:C772, C772, $F$3:F772, "&gt;0")=1), 1, 0)</f>
        <v>1</v>
      </c>
      <c r="I772" s="17">
        <f t="shared" si="54"/>
        <v>0</v>
      </c>
      <c r="J772" s="17">
        <f t="shared" si="55"/>
        <v>1</v>
      </c>
      <c r="K772" s="7"/>
      <c r="L772" s="7"/>
      <c r="M772" s="7"/>
      <c r="N772" s="17"/>
      <c r="O772" s="120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6" customHeight="1">
      <c r="A773" s="17" t="s">
        <v>49</v>
      </c>
      <c r="B773" s="7" t="s">
        <v>128</v>
      </c>
      <c r="C773" s="135">
        <v>46243</v>
      </c>
      <c r="D773" s="41" t="s">
        <v>215</v>
      </c>
      <c r="E773" s="35" t="s">
        <v>528</v>
      </c>
      <c r="F773" s="110">
        <f t="shared" si="52"/>
        <v>8.1833333333333336</v>
      </c>
      <c r="G773" s="111">
        <f t="shared" si="53"/>
        <v>0</v>
      </c>
      <c r="H773" s="113">
        <f>IF(AND(NOT(ISBLANK(C773)), D773&lt;&gt;"-", ISNUMBER(F773), F773&gt;0, COUNTIFS($B$3:B773, B773, $C$3:C773, C773, $F$3:F773, "&gt;0")=1), 1, 0)</f>
        <v>1</v>
      </c>
      <c r="I773" s="17">
        <f t="shared" si="54"/>
        <v>0</v>
      </c>
      <c r="J773" s="17">
        <f t="shared" si="55"/>
        <v>1</v>
      </c>
      <c r="K773" s="7"/>
      <c r="L773" s="7"/>
      <c r="M773" s="7"/>
      <c r="N773" s="17"/>
      <c r="O773" s="120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6" customHeight="1">
      <c r="A774" s="17" t="s">
        <v>49</v>
      </c>
      <c r="B774" s="7" t="s">
        <v>128</v>
      </c>
      <c r="C774" s="135">
        <v>46244</v>
      </c>
      <c r="D774" s="41" t="s">
        <v>215</v>
      </c>
      <c r="E774" s="35" t="s">
        <v>512</v>
      </c>
      <c r="F774" s="110">
        <f t="shared" si="52"/>
        <v>8.3333333333333339</v>
      </c>
      <c r="G774" s="111">
        <f t="shared" si="53"/>
        <v>0</v>
      </c>
      <c r="H774" s="113">
        <f>IF(AND(NOT(ISBLANK(C774)), D774&lt;&gt;"-", ISNUMBER(F774), F774&gt;0, COUNTIFS($B$3:B774, B774, $C$3:C774, C774, $F$3:F774, "&gt;0")=1), 1, 0)</f>
        <v>1</v>
      </c>
      <c r="I774" s="17">
        <f t="shared" si="54"/>
        <v>0</v>
      </c>
      <c r="J774" s="17">
        <f t="shared" si="55"/>
        <v>1</v>
      </c>
      <c r="K774" s="7"/>
      <c r="L774" s="7"/>
      <c r="M774" s="7"/>
      <c r="N774" s="17"/>
      <c r="O774" s="120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6" customHeight="1">
      <c r="A775" s="17" t="s">
        <v>49</v>
      </c>
      <c r="B775" s="7" t="s">
        <v>128</v>
      </c>
      <c r="C775" s="135">
        <v>46245</v>
      </c>
      <c r="D775" s="41" t="s">
        <v>215</v>
      </c>
      <c r="E775" s="35" t="s">
        <v>538</v>
      </c>
      <c r="F775" s="110">
        <f t="shared" si="52"/>
        <v>8.2666666666666675</v>
      </c>
      <c r="G775" s="111">
        <f t="shared" si="53"/>
        <v>0</v>
      </c>
      <c r="H775" s="113">
        <f>IF(AND(NOT(ISBLANK(C775)), D775&lt;&gt;"-", ISNUMBER(F775), F775&gt;0, COUNTIFS($B$3:B775, B775, $C$3:C775, C775, $F$3:F775, "&gt;0")=1), 1, 0)</f>
        <v>1</v>
      </c>
      <c r="I775" s="17">
        <f t="shared" si="54"/>
        <v>0</v>
      </c>
      <c r="J775" s="17">
        <f t="shared" si="55"/>
        <v>1</v>
      </c>
      <c r="K775" s="7"/>
      <c r="L775" s="7"/>
      <c r="M775" s="7"/>
      <c r="N775" s="17"/>
      <c r="O775" s="120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6" customHeight="1">
      <c r="A776" s="17" t="s">
        <v>49</v>
      </c>
      <c r="B776" s="7" t="s">
        <v>128</v>
      </c>
      <c r="C776" s="135">
        <v>46246</v>
      </c>
      <c r="D776" s="41" t="s">
        <v>215</v>
      </c>
      <c r="E776" s="35" t="s">
        <v>523</v>
      </c>
      <c r="F776" s="110">
        <f t="shared" si="52"/>
        <v>8.1666666666666661</v>
      </c>
      <c r="G776" s="111">
        <f t="shared" si="53"/>
        <v>0</v>
      </c>
      <c r="H776" s="113">
        <f>IF(AND(NOT(ISBLANK(C776)), D776&lt;&gt;"-", ISNUMBER(F776), F776&gt;0, COUNTIFS($B$3:B776, B776, $C$3:C776, C776, $F$3:F776, "&gt;0")=1), 1, 0)</f>
        <v>1</v>
      </c>
      <c r="I776" s="17">
        <f t="shared" si="54"/>
        <v>0</v>
      </c>
      <c r="J776" s="17">
        <f t="shared" si="55"/>
        <v>1</v>
      </c>
      <c r="K776" s="7"/>
      <c r="L776" s="7"/>
      <c r="M776" s="7"/>
      <c r="N776" s="17"/>
      <c r="O776" s="120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6" customHeight="1">
      <c r="A777" s="17" t="s">
        <v>49</v>
      </c>
      <c r="B777" s="7" t="s">
        <v>128</v>
      </c>
      <c r="C777" s="135">
        <v>46247</v>
      </c>
      <c r="D777" s="41" t="s">
        <v>210</v>
      </c>
      <c r="E777" s="35" t="s">
        <v>513</v>
      </c>
      <c r="F777" s="110">
        <f t="shared" si="52"/>
        <v>8.2333333333333325</v>
      </c>
      <c r="G777" s="111">
        <f t="shared" si="53"/>
        <v>0</v>
      </c>
      <c r="H777" s="113">
        <f>IF(AND(NOT(ISBLANK(C777)), D777&lt;&gt;"-", ISNUMBER(F777), F777&gt;0, COUNTIFS($B$3:B777, B777, $C$3:C777, C777, $F$3:F777, "&gt;0")=1), 1, 0)</f>
        <v>1</v>
      </c>
      <c r="I777" s="17">
        <f t="shared" si="54"/>
        <v>0</v>
      </c>
      <c r="J777" s="17">
        <f t="shared" si="55"/>
        <v>1</v>
      </c>
      <c r="K777" s="7"/>
      <c r="L777" s="7"/>
      <c r="M777" s="7"/>
      <c r="N777" s="17"/>
      <c r="O777" s="120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6" customHeight="1">
      <c r="A778" s="17" t="s">
        <v>49</v>
      </c>
      <c r="B778" s="7" t="s">
        <v>128</v>
      </c>
      <c r="C778" s="135">
        <v>46248</v>
      </c>
      <c r="D778" s="41" t="s">
        <v>210</v>
      </c>
      <c r="E778" s="35" t="s">
        <v>642</v>
      </c>
      <c r="F778" s="110">
        <f t="shared" si="52"/>
        <v>10.933333333333334</v>
      </c>
      <c r="G778" s="111">
        <f t="shared" si="53"/>
        <v>0</v>
      </c>
      <c r="H778" s="113">
        <f>IF(AND(NOT(ISBLANK(C778)), D778&lt;&gt;"-", ISNUMBER(F778), F778&gt;0, COUNTIFS($B$3:B778, B778, $C$3:C778, C778, $F$3:F778, "&gt;0")=1), 1, 0)</f>
        <v>1</v>
      </c>
      <c r="I778" s="17">
        <f t="shared" si="54"/>
        <v>0</v>
      </c>
      <c r="J778" s="17">
        <f t="shared" si="55"/>
        <v>1</v>
      </c>
      <c r="K778" s="7"/>
      <c r="L778" s="7"/>
      <c r="M778" s="7"/>
      <c r="N778" s="17"/>
      <c r="O778" s="120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6" customHeight="1">
      <c r="A779" s="17" t="s">
        <v>49</v>
      </c>
      <c r="B779" s="7" t="s">
        <v>128</v>
      </c>
      <c r="C779" s="135">
        <v>46249</v>
      </c>
      <c r="D779" s="41" t="s">
        <v>215</v>
      </c>
      <c r="E779" s="35" t="s">
        <v>185</v>
      </c>
      <c r="F779" s="110">
        <f t="shared" si="52"/>
        <v>8</v>
      </c>
      <c r="G779" s="111">
        <f t="shared" si="53"/>
        <v>0</v>
      </c>
      <c r="H779" s="113">
        <f>IF(AND(NOT(ISBLANK(C779)), D779&lt;&gt;"-", ISNUMBER(F779), F779&gt;0, COUNTIFS($B$3:B779, B779, $C$3:C779, C779, $F$3:F779, "&gt;0")=1), 1, 0)</f>
        <v>1</v>
      </c>
      <c r="I779" s="17">
        <f t="shared" si="54"/>
        <v>0</v>
      </c>
      <c r="J779" s="17">
        <f t="shared" si="55"/>
        <v>1</v>
      </c>
      <c r="K779" s="7"/>
      <c r="L779" s="7"/>
      <c r="M779" s="7"/>
      <c r="N779" s="17"/>
      <c r="O779" s="120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6" customHeight="1">
      <c r="A780" s="17" t="s">
        <v>49</v>
      </c>
      <c r="B780" s="7" t="s">
        <v>128</v>
      </c>
      <c r="C780" s="135">
        <v>46250</v>
      </c>
      <c r="D780" s="41" t="s">
        <v>215</v>
      </c>
      <c r="E780" s="35" t="s">
        <v>520</v>
      </c>
      <c r="F780" s="110">
        <f t="shared" si="52"/>
        <v>8.4333333333333336</v>
      </c>
      <c r="G780" s="111">
        <f t="shared" si="53"/>
        <v>0</v>
      </c>
      <c r="H780" s="113">
        <f>IF(AND(NOT(ISBLANK(C780)), D780&lt;&gt;"-", ISNUMBER(F780), F780&gt;0, COUNTIFS($B$3:B780, B780, $C$3:C780, C780, $F$3:F780, "&gt;0")=1), 1, 0)</f>
        <v>1</v>
      </c>
      <c r="I780" s="17">
        <f t="shared" si="54"/>
        <v>0</v>
      </c>
      <c r="J780" s="17">
        <f t="shared" si="55"/>
        <v>1</v>
      </c>
      <c r="K780" s="7"/>
      <c r="L780" s="7"/>
      <c r="M780" s="7"/>
      <c r="N780" s="17"/>
      <c r="O780" s="120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6" customHeight="1">
      <c r="A781" s="17" t="s">
        <v>49</v>
      </c>
      <c r="B781" s="7" t="s">
        <v>128</v>
      </c>
      <c r="C781" s="135">
        <v>46251</v>
      </c>
      <c r="D781" s="41" t="s">
        <v>210</v>
      </c>
      <c r="E781" s="35" t="s">
        <v>283</v>
      </c>
      <c r="F781" s="110">
        <f t="shared" si="52"/>
        <v>8.25</v>
      </c>
      <c r="G781" s="111">
        <f t="shared" si="53"/>
        <v>0</v>
      </c>
      <c r="H781" s="113">
        <f>IF(AND(NOT(ISBLANK(C781)), D781&lt;&gt;"-", ISNUMBER(F781), F781&gt;0, COUNTIFS($B$3:B781, B781, $C$3:C781, C781, $F$3:F781, "&gt;0")=1), 1, 0)</f>
        <v>1</v>
      </c>
      <c r="I781" s="17">
        <f t="shared" si="54"/>
        <v>0</v>
      </c>
      <c r="J781" s="17">
        <f t="shared" si="55"/>
        <v>1</v>
      </c>
      <c r="K781" s="7"/>
      <c r="L781" s="7"/>
      <c r="M781" s="7"/>
      <c r="N781" s="17"/>
      <c r="O781" s="120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6" customHeight="1">
      <c r="A782" s="17" t="s">
        <v>49</v>
      </c>
      <c r="B782" s="7" t="s">
        <v>128</v>
      </c>
      <c r="C782" s="135">
        <v>46252</v>
      </c>
      <c r="D782" s="41" t="s">
        <v>215</v>
      </c>
      <c r="E782" s="35" t="s">
        <v>538</v>
      </c>
      <c r="F782" s="110">
        <f t="shared" si="52"/>
        <v>8.2666666666666675</v>
      </c>
      <c r="G782" s="111">
        <f t="shared" si="53"/>
        <v>0</v>
      </c>
      <c r="H782" s="113">
        <f>IF(AND(NOT(ISBLANK(C782)), D782&lt;&gt;"-", ISNUMBER(F782), F782&gt;0, COUNTIFS($B$3:B782, B782, $C$3:C782, C782, $F$3:F782, "&gt;0")=1), 1, 0)</f>
        <v>1</v>
      </c>
      <c r="I782" s="17">
        <f t="shared" si="54"/>
        <v>0</v>
      </c>
      <c r="J782" s="17">
        <f t="shared" si="55"/>
        <v>1</v>
      </c>
      <c r="K782" s="7"/>
      <c r="L782" s="7"/>
      <c r="M782" s="7"/>
      <c r="N782" s="17"/>
      <c r="O782" s="120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6" customHeight="1">
      <c r="A783" s="17" t="s">
        <v>49</v>
      </c>
      <c r="B783" s="7" t="s">
        <v>128</v>
      </c>
      <c r="C783" s="135">
        <v>46253</v>
      </c>
      <c r="D783" s="41" t="s">
        <v>215</v>
      </c>
      <c r="E783" s="35" t="s">
        <v>518</v>
      </c>
      <c r="F783" s="110">
        <f t="shared" si="52"/>
        <v>8.2166666666666668</v>
      </c>
      <c r="G783" s="111">
        <f t="shared" si="53"/>
        <v>0</v>
      </c>
      <c r="H783" s="113">
        <f>IF(AND(NOT(ISBLANK(C783)), D783&lt;&gt;"-", ISNUMBER(F783), F783&gt;0, COUNTIFS($B$3:B783, B783, $C$3:C783, C783, $F$3:F783, "&gt;0")=1), 1, 0)</f>
        <v>1</v>
      </c>
      <c r="I783" s="17">
        <f t="shared" si="54"/>
        <v>0</v>
      </c>
      <c r="J783" s="17">
        <f t="shared" si="55"/>
        <v>1</v>
      </c>
      <c r="K783" s="7"/>
      <c r="L783" s="7"/>
      <c r="M783" s="7"/>
      <c r="N783" s="17"/>
      <c r="O783" s="120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6" customHeight="1">
      <c r="A784" s="17" t="s">
        <v>49</v>
      </c>
      <c r="B784" s="7" t="s">
        <v>128</v>
      </c>
      <c r="C784" s="135">
        <v>46254</v>
      </c>
      <c r="D784" s="41" t="s">
        <v>215</v>
      </c>
      <c r="E784" s="35" t="s">
        <v>525</v>
      </c>
      <c r="F784" s="110">
        <f t="shared" si="52"/>
        <v>8.1999999999999993</v>
      </c>
      <c r="G784" s="111">
        <f t="shared" si="53"/>
        <v>0</v>
      </c>
      <c r="H784" s="113">
        <f>IF(AND(NOT(ISBLANK(C784)), D784&lt;&gt;"-", ISNUMBER(F784), F784&gt;0, COUNTIFS($B$3:B784, B784, $C$3:C784, C784, $F$3:F784, "&gt;0")=1), 1, 0)</f>
        <v>1</v>
      </c>
      <c r="I784" s="17">
        <f t="shared" si="54"/>
        <v>0</v>
      </c>
      <c r="J784" s="17">
        <f t="shared" si="55"/>
        <v>1</v>
      </c>
      <c r="K784" s="7"/>
      <c r="L784" s="7"/>
      <c r="M784" s="7"/>
      <c r="N784" s="17"/>
      <c r="O784" s="120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6" customHeight="1">
      <c r="A785" s="17" t="s">
        <v>49</v>
      </c>
      <c r="B785" s="7" t="s">
        <v>128</v>
      </c>
      <c r="C785" s="135">
        <v>46255</v>
      </c>
      <c r="D785" s="41" t="s">
        <v>215</v>
      </c>
      <c r="E785" s="35" t="s">
        <v>539</v>
      </c>
      <c r="F785" s="110">
        <f t="shared" si="52"/>
        <v>8.3166666666666664</v>
      </c>
      <c r="G785" s="111">
        <f t="shared" si="53"/>
        <v>0</v>
      </c>
      <c r="H785" s="113">
        <f>IF(AND(NOT(ISBLANK(C785)), D785&lt;&gt;"-", ISNUMBER(F785), F785&gt;0, COUNTIFS($B$3:B785, B785, $C$3:C785, C785, $F$3:F785, "&gt;0")=1), 1, 0)</f>
        <v>1</v>
      </c>
      <c r="I785" s="17">
        <f t="shared" si="54"/>
        <v>0</v>
      </c>
      <c r="J785" s="17">
        <f t="shared" si="55"/>
        <v>1</v>
      </c>
      <c r="K785" s="7"/>
      <c r="L785" s="7"/>
      <c r="M785" s="7"/>
      <c r="N785" s="17"/>
      <c r="O785" s="120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6" customHeight="1">
      <c r="A786" s="17" t="s">
        <v>49</v>
      </c>
      <c r="B786" s="7" t="s">
        <v>128</v>
      </c>
      <c r="C786" s="135">
        <v>46256</v>
      </c>
      <c r="D786" s="41" t="s">
        <v>215</v>
      </c>
      <c r="E786" s="35" t="s">
        <v>283</v>
      </c>
      <c r="F786" s="110">
        <f t="shared" si="52"/>
        <v>8.25</v>
      </c>
      <c r="G786" s="111">
        <f t="shared" si="53"/>
        <v>0</v>
      </c>
      <c r="H786" s="113">
        <f>IF(AND(NOT(ISBLANK(C786)), D786&lt;&gt;"-", ISNUMBER(F786), F786&gt;0, COUNTIFS($B$3:B786, B786, $C$3:C786, C786, $F$3:F786, "&gt;0")=1), 1, 0)</f>
        <v>1</v>
      </c>
      <c r="I786" s="17">
        <f t="shared" si="54"/>
        <v>0</v>
      </c>
      <c r="J786" s="17">
        <f t="shared" si="55"/>
        <v>1</v>
      </c>
      <c r="K786" s="7"/>
      <c r="L786" s="7"/>
      <c r="M786" s="7"/>
      <c r="N786" s="17"/>
      <c r="O786" s="120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6" customHeight="1">
      <c r="A787" s="17" t="s">
        <v>49</v>
      </c>
      <c r="B787" s="7" t="s">
        <v>128</v>
      </c>
      <c r="C787" s="135">
        <v>46257</v>
      </c>
      <c r="D787" s="41" t="s">
        <v>215</v>
      </c>
      <c r="E787" s="35" t="s">
        <v>513</v>
      </c>
      <c r="F787" s="110">
        <f t="shared" si="52"/>
        <v>8.2333333333333325</v>
      </c>
      <c r="G787" s="111">
        <f t="shared" si="53"/>
        <v>0</v>
      </c>
      <c r="H787" s="113">
        <f>IF(AND(NOT(ISBLANK(C787)), D787&lt;&gt;"-", ISNUMBER(F787), F787&gt;0, COUNTIFS($B$3:B787, B787, $C$3:C787, C787, $F$3:F787, "&gt;0")=1), 1, 0)</f>
        <v>1</v>
      </c>
      <c r="I787" s="17">
        <f t="shared" si="54"/>
        <v>0</v>
      </c>
      <c r="J787" s="17">
        <f t="shared" si="55"/>
        <v>1</v>
      </c>
      <c r="K787" s="7"/>
      <c r="L787" s="7"/>
      <c r="M787" s="7"/>
      <c r="N787" s="17"/>
      <c r="O787" s="120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6" customHeight="1">
      <c r="A788" s="17" t="s">
        <v>49</v>
      </c>
      <c r="B788" s="7" t="s">
        <v>128</v>
      </c>
      <c r="C788" s="135">
        <v>46258</v>
      </c>
      <c r="D788" s="41" t="s">
        <v>215</v>
      </c>
      <c r="E788" s="35" t="s">
        <v>536</v>
      </c>
      <c r="F788" s="110">
        <f t="shared" si="52"/>
        <v>8.3666666666666671</v>
      </c>
      <c r="G788" s="111">
        <f t="shared" si="53"/>
        <v>0</v>
      </c>
      <c r="H788" s="113">
        <f>IF(AND(NOT(ISBLANK(C788)), D788&lt;&gt;"-", ISNUMBER(F788), F788&gt;0, COUNTIFS($B$3:B788, B788, $C$3:C788, C788, $F$3:F788, "&gt;0")=1), 1, 0)</f>
        <v>1</v>
      </c>
      <c r="I788" s="17">
        <f t="shared" si="54"/>
        <v>0</v>
      </c>
      <c r="J788" s="17">
        <f t="shared" si="55"/>
        <v>1</v>
      </c>
      <c r="K788" s="7"/>
      <c r="L788" s="7"/>
      <c r="M788" s="7"/>
      <c r="N788" s="17"/>
      <c r="O788" s="120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6" customHeight="1">
      <c r="A789" s="17" t="s">
        <v>49</v>
      </c>
      <c r="B789" s="7" t="s">
        <v>128</v>
      </c>
      <c r="C789" s="135">
        <v>46259</v>
      </c>
      <c r="D789" s="41" t="s">
        <v>215</v>
      </c>
      <c r="E789" s="35" t="s">
        <v>618</v>
      </c>
      <c r="F789" s="110">
        <f t="shared" si="52"/>
        <v>8.4499999999999993</v>
      </c>
      <c r="G789" s="111">
        <f t="shared" si="53"/>
        <v>0</v>
      </c>
      <c r="H789" s="113">
        <f>IF(AND(NOT(ISBLANK(C789)), D789&lt;&gt;"-", ISNUMBER(F789), F789&gt;0, COUNTIFS($B$3:B789, B789, $C$3:C789, C789, $F$3:F789, "&gt;0")=1), 1, 0)</f>
        <v>1</v>
      </c>
      <c r="I789" s="17">
        <f t="shared" si="54"/>
        <v>0</v>
      </c>
      <c r="J789" s="17">
        <f t="shared" si="55"/>
        <v>1</v>
      </c>
      <c r="K789" s="7"/>
      <c r="L789" s="7"/>
      <c r="M789" s="7"/>
      <c r="N789" s="17"/>
      <c r="O789" s="120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6" customHeight="1">
      <c r="A790" s="17" t="s">
        <v>49</v>
      </c>
      <c r="B790" s="7" t="s">
        <v>128</v>
      </c>
      <c r="C790" s="135">
        <v>46260</v>
      </c>
      <c r="D790" s="41" t="s">
        <v>215</v>
      </c>
      <c r="E790" s="35" t="s">
        <v>520</v>
      </c>
      <c r="F790" s="110">
        <f t="shared" si="52"/>
        <v>8.4333333333333336</v>
      </c>
      <c r="G790" s="111">
        <f t="shared" si="53"/>
        <v>0</v>
      </c>
      <c r="H790" s="113">
        <f>IF(AND(NOT(ISBLANK(C790)), D790&lt;&gt;"-", ISNUMBER(F790), F790&gt;0, COUNTIFS($B$3:B790, B790, $C$3:C790, C790, $F$3:F790, "&gt;0")=1), 1, 0)</f>
        <v>1</v>
      </c>
      <c r="I790" s="17">
        <f t="shared" si="54"/>
        <v>0</v>
      </c>
      <c r="J790" s="17">
        <f t="shared" si="55"/>
        <v>1</v>
      </c>
      <c r="K790" s="7"/>
      <c r="L790" s="7"/>
      <c r="M790" s="7"/>
      <c r="N790" s="17"/>
      <c r="O790" s="120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6" customHeight="1">
      <c r="A791" s="17" t="s">
        <v>49</v>
      </c>
      <c r="B791" s="7" t="s">
        <v>128</v>
      </c>
      <c r="C791" s="135">
        <v>46262</v>
      </c>
      <c r="D791" s="41" t="s">
        <v>210</v>
      </c>
      <c r="E791" s="35" t="s">
        <v>502</v>
      </c>
      <c r="F791" s="110">
        <f t="shared" si="52"/>
        <v>7.9666666666666668</v>
      </c>
      <c r="G791" s="111">
        <f t="shared" si="53"/>
        <v>0</v>
      </c>
      <c r="H791" s="113">
        <f>IF(AND(NOT(ISBLANK(C791)), D791&lt;&gt;"-", ISNUMBER(F791), F791&gt;0, COUNTIFS($B$3:B791, B791, $C$3:C791, C791, $F$3:F791, "&gt;0")=1), 1, 0)</f>
        <v>1</v>
      </c>
      <c r="I791" s="17">
        <f t="shared" si="54"/>
        <v>0</v>
      </c>
      <c r="J791" s="17">
        <f t="shared" si="55"/>
        <v>1</v>
      </c>
      <c r="K791" s="7"/>
      <c r="L791" s="7"/>
      <c r="M791" s="7"/>
      <c r="N791" s="17"/>
      <c r="O791" s="120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6" customHeight="1">
      <c r="A792" s="17" t="s">
        <v>49</v>
      </c>
      <c r="B792" s="7" t="s">
        <v>128</v>
      </c>
      <c r="C792" s="135">
        <v>46263</v>
      </c>
      <c r="D792" s="41" t="s">
        <v>215</v>
      </c>
      <c r="E792" s="35" t="s">
        <v>611</v>
      </c>
      <c r="F792" s="110">
        <f t="shared" si="52"/>
        <v>14.166666666666666</v>
      </c>
      <c r="G792" s="111">
        <f t="shared" si="53"/>
        <v>0</v>
      </c>
      <c r="H792" s="113">
        <f>IF(AND(NOT(ISBLANK(C792)), D792&lt;&gt;"-", ISNUMBER(F792), F792&gt;0, COUNTIFS($B$3:B792, B792, $C$3:C792, C792, $F$3:F792, "&gt;0")=1), 1, 0)</f>
        <v>1</v>
      </c>
      <c r="I792" s="17">
        <f t="shared" si="54"/>
        <v>0</v>
      </c>
      <c r="J792" s="17">
        <f t="shared" si="55"/>
        <v>1</v>
      </c>
      <c r="K792" s="7"/>
      <c r="L792" s="7"/>
      <c r="M792" s="7"/>
      <c r="N792" s="17"/>
      <c r="O792" s="120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6" customHeight="1">
      <c r="A793" s="17" t="s">
        <v>49</v>
      </c>
      <c r="B793" s="7" t="s">
        <v>128</v>
      </c>
      <c r="C793" s="135">
        <v>46264</v>
      </c>
      <c r="D793" s="41" t="s">
        <v>215</v>
      </c>
      <c r="E793" s="35" t="s">
        <v>643</v>
      </c>
      <c r="F793" s="110">
        <f t="shared" si="52"/>
        <v>1.2833333333333332</v>
      </c>
      <c r="G793" s="111">
        <f t="shared" si="53"/>
        <v>1</v>
      </c>
      <c r="H793" s="113">
        <f>IF(AND(NOT(ISBLANK(C793)), D793&lt;&gt;"-", ISNUMBER(F793), F793&gt;0, COUNTIFS($B$3:B793, B793, $C$3:C793, C793, $F$3:F793, "&gt;0")=1), 1, 0)</f>
        <v>1</v>
      </c>
      <c r="I793" s="17">
        <f t="shared" si="54"/>
        <v>0</v>
      </c>
      <c r="J793" s="17">
        <f t="shared" si="55"/>
        <v>0</v>
      </c>
      <c r="K793" s="7"/>
      <c r="L793" s="7"/>
      <c r="M793" s="7"/>
      <c r="N793" s="17"/>
      <c r="O793" s="120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6" customHeight="1">
      <c r="A794" s="17" t="s">
        <v>50</v>
      </c>
      <c r="B794" s="7" t="s">
        <v>135</v>
      </c>
      <c r="C794" s="135"/>
      <c r="D794" s="41" t="s">
        <v>184</v>
      </c>
      <c r="E794" s="35" t="s">
        <v>185</v>
      </c>
      <c r="F794" s="110">
        <f t="shared" si="52"/>
        <v>8</v>
      </c>
      <c r="G794" s="111">
        <f t="shared" si="53"/>
        <v>0</v>
      </c>
      <c r="H794" s="113">
        <f>IF(AND(NOT(ISBLANK(C794)), D794&lt;&gt;"-", ISNUMBER(F794), F794&gt;0, COUNTIFS($B$3:B794, B794, $C$3:C794, C794, $F$3:F794, "&gt;0")=1), 1, 0)</f>
        <v>0</v>
      </c>
      <c r="I794" s="17">
        <f t="shared" si="54"/>
        <v>0</v>
      </c>
      <c r="J794" s="17">
        <f t="shared" si="55"/>
        <v>0</v>
      </c>
      <c r="K794" s="7"/>
      <c r="L794" s="7"/>
      <c r="M794" s="7"/>
      <c r="N794" s="17"/>
      <c r="O794" s="120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6" customHeight="1">
      <c r="A795" s="17" t="s">
        <v>50</v>
      </c>
      <c r="B795" s="7" t="s">
        <v>135</v>
      </c>
      <c r="C795" s="135">
        <v>46235</v>
      </c>
      <c r="D795" s="41" t="s">
        <v>320</v>
      </c>
      <c r="E795" s="35" t="s">
        <v>644</v>
      </c>
      <c r="F795" s="110">
        <f t="shared" si="52"/>
        <v>2.1833333333333331</v>
      </c>
      <c r="G795" s="111">
        <f t="shared" si="53"/>
        <v>1</v>
      </c>
      <c r="H795" s="113">
        <f>IF(AND(NOT(ISBLANK(C795)), D795&lt;&gt;"-", ISNUMBER(F795), F795&gt;0, COUNTIFS($B$3:B795, B795, $C$3:C795, C795, $F$3:F795, "&gt;0")=1), 1, 0)</f>
        <v>1</v>
      </c>
      <c r="I795" s="17">
        <f t="shared" si="54"/>
        <v>0</v>
      </c>
      <c r="J795" s="17">
        <f t="shared" si="55"/>
        <v>0</v>
      </c>
      <c r="K795" s="7"/>
      <c r="L795" s="7"/>
      <c r="M795" s="7"/>
      <c r="N795" s="17"/>
      <c r="O795" s="120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6" customHeight="1">
      <c r="A796" s="17" t="s">
        <v>50</v>
      </c>
      <c r="B796" s="7" t="s">
        <v>135</v>
      </c>
      <c r="C796" s="135">
        <v>46235</v>
      </c>
      <c r="D796" s="41" t="s">
        <v>253</v>
      </c>
      <c r="E796" s="35" t="s">
        <v>496</v>
      </c>
      <c r="F796" s="110">
        <f t="shared" si="52"/>
        <v>7.9</v>
      </c>
      <c r="G796" s="111">
        <f t="shared" si="53"/>
        <v>0</v>
      </c>
      <c r="H796" s="113">
        <f>IF(AND(NOT(ISBLANK(C796)), D796&lt;&gt;"-", ISNUMBER(F796), F796&gt;0, COUNTIFS($B$3:B796, B796, $C$3:C796, C796, $F$3:F796, "&gt;0")=1), 1, 0)</f>
        <v>0</v>
      </c>
      <c r="I796" s="17">
        <f t="shared" si="54"/>
        <v>1</v>
      </c>
      <c r="J796" s="17">
        <f t="shared" si="55"/>
        <v>0</v>
      </c>
      <c r="K796" s="7"/>
      <c r="L796" s="7"/>
      <c r="M796" s="7"/>
      <c r="N796" s="17"/>
      <c r="O796" s="120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6" customHeight="1">
      <c r="A797" s="17" t="s">
        <v>50</v>
      </c>
      <c r="B797" s="7" t="s">
        <v>135</v>
      </c>
      <c r="C797" s="135">
        <v>46237</v>
      </c>
      <c r="D797" s="41" t="s">
        <v>320</v>
      </c>
      <c r="E797" s="35" t="s">
        <v>585</v>
      </c>
      <c r="F797" s="110">
        <f t="shared" si="52"/>
        <v>2.0499999999999998</v>
      </c>
      <c r="G797" s="111">
        <f t="shared" si="53"/>
        <v>1</v>
      </c>
      <c r="H797" s="113">
        <f>IF(AND(NOT(ISBLANK(C797)), D797&lt;&gt;"-", ISNUMBER(F797), F797&gt;0, COUNTIFS($B$3:B797, B797, $C$3:C797, C797, $F$3:F797, "&gt;0")=1), 1, 0)</f>
        <v>1</v>
      </c>
      <c r="I797" s="17">
        <f t="shared" si="54"/>
        <v>0</v>
      </c>
      <c r="J797" s="17">
        <f t="shared" si="55"/>
        <v>0</v>
      </c>
      <c r="K797" s="7"/>
      <c r="L797" s="7"/>
      <c r="M797" s="7"/>
      <c r="N797" s="17"/>
      <c r="O797" s="120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6" customHeight="1">
      <c r="A798" s="17" t="s">
        <v>50</v>
      </c>
      <c r="B798" s="7" t="s">
        <v>135</v>
      </c>
      <c r="C798" s="135">
        <v>46237</v>
      </c>
      <c r="D798" s="41" t="s">
        <v>253</v>
      </c>
      <c r="E798" s="35" t="s">
        <v>246</v>
      </c>
      <c r="F798" s="110">
        <f t="shared" si="52"/>
        <v>8.0666666666666664</v>
      </c>
      <c r="G798" s="111">
        <f t="shared" si="53"/>
        <v>0</v>
      </c>
      <c r="H798" s="113">
        <f>IF(AND(NOT(ISBLANK(C798)), D798&lt;&gt;"-", ISNUMBER(F798), F798&gt;0, COUNTIFS($B$3:B798, B798, $C$3:C798, C798, $F$3:F798, "&gt;0")=1), 1, 0)</f>
        <v>0</v>
      </c>
      <c r="I798" s="17">
        <f t="shared" si="54"/>
        <v>1</v>
      </c>
      <c r="J798" s="17">
        <f t="shared" si="55"/>
        <v>0</v>
      </c>
      <c r="K798" s="7"/>
      <c r="L798" s="7"/>
      <c r="M798" s="7"/>
      <c r="N798" s="17"/>
      <c r="O798" s="120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6" customHeight="1">
      <c r="A799" s="17" t="s">
        <v>50</v>
      </c>
      <c r="B799" s="7" t="s">
        <v>135</v>
      </c>
      <c r="C799" s="135">
        <v>46238</v>
      </c>
      <c r="D799" s="41" t="s">
        <v>320</v>
      </c>
      <c r="E799" s="35" t="s">
        <v>645</v>
      </c>
      <c r="F799" s="110">
        <f t="shared" si="52"/>
        <v>2.0166666666666666</v>
      </c>
      <c r="G799" s="111">
        <f t="shared" si="53"/>
        <v>1</v>
      </c>
      <c r="H799" s="113">
        <f>IF(AND(NOT(ISBLANK(C799)), D799&lt;&gt;"-", ISNUMBER(F799), F799&gt;0, COUNTIFS($B$3:B799, B799, $C$3:C799, C799, $F$3:F799, "&gt;0")=1), 1, 0)</f>
        <v>1</v>
      </c>
      <c r="I799" s="17">
        <f t="shared" si="54"/>
        <v>0</v>
      </c>
      <c r="J799" s="17">
        <f t="shared" si="55"/>
        <v>0</v>
      </c>
      <c r="K799" s="7"/>
      <c r="L799" s="7"/>
      <c r="M799" s="7"/>
      <c r="N799" s="17"/>
      <c r="O799" s="120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6" customHeight="1">
      <c r="A800" s="17" t="s">
        <v>50</v>
      </c>
      <c r="B800" s="7" t="s">
        <v>135</v>
      </c>
      <c r="C800" s="135">
        <v>46238</v>
      </c>
      <c r="D800" s="41" t="s">
        <v>253</v>
      </c>
      <c r="E800" s="35" t="s">
        <v>246</v>
      </c>
      <c r="F800" s="110">
        <f t="shared" si="52"/>
        <v>8.0666666666666664</v>
      </c>
      <c r="G800" s="111">
        <f t="shared" si="53"/>
        <v>0</v>
      </c>
      <c r="H800" s="113">
        <f>IF(AND(NOT(ISBLANK(C800)), D800&lt;&gt;"-", ISNUMBER(F800), F800&gt;0, COUNTIFS($B$3:B800, B800, $C$3:C800, C800, $F$3:F800, "&gt;0")=1), 1, 0)</f>
        <v>0</v>
      </c>
      <c r="I800" s="17">
        <f t="shared" si="54"/>
        <v>1</v>
      </c>
      <c r="J800" s="17">
        <f t="shared" si="55"/>
        <v>0</v>
      </c>
      <c r="K800" s="7"/>
      <c r="L800" s="7"/>
      <c r="M800" s="7"/>
      <c r="N800" s="17"/>
      <c r="O800" s="120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6" customHeight="1">
      <c r="A801" s="17" t="s">
        <v>50</v>
      </c>
      <c r="B801" s="7" t="s">
        <v>135</v>
      </c>
      <c r="C801" s="135">
        <v>46239</v>
      </c>
      <c r="D801" s="41" t="s">
        <v>320</v>
      </c>
      <c r="E801" s="35" t="s">
        <v>646</v>
      </c>
      <c r="F801" s="110">
        <f t="shared" si="52"/>
        <v>1.95</v>
      </c>
      <c r="G801" s="111">
        <f t="shared" si="53"/>
        <v>1</v>
      </c>
      <c r="H801" s="113">
        <f>IF(AND(NOT(ISBLANK(C801)), D801&lt;&gt;"-", ISNUMBER(F801), F801&gt;0, COUNTIFS($B$3:B801, B801, $C$3:C801, C801, $F$3:F801, "&gt;0")=1), 1, 0)</f>
        <v>1</v>
      </c>
      <c r="I801" s="17">
        <f t="shared" si="54"/>
        <v>0</v>
      </c>
      <c r="J801" s="17">
        <f t="shared" si="55"/>
        <v>0</v>
      </c>
      <c r="K801" s="7"/>
      <c r="L801" s="7"/>
      <c r="M801" s="7"/>
      <c r="N801" s="17"/>
      <c r="O801" s="120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6" customHeight="1">
      <c r="A802" s="17" t="s">
        <v>50</v>
      </c>
      <c r="B802" s="7" t="s">
        <v>135</v>
      </c>
      <c r="C802" s="135">
        <v>46239</v>
      </c>
      <c r="D802" s="41" t="s">
        <v>253</v>
      </c>
      <c r="E802" s="35" t="s">
        <v>213</v>
      </c>
      <c r="F802" s="110">
        <f t="shared" si="52"/>
        <v>8.0833333333333339</v>
      </c>
      <c r="G802" s="111">
        <f t="shared" si="53"/>
        <v>0</v>
      </c>
      <c r="H802" s="113">
        <f>IF(AND(NOT(ISBLANK(C802)), D802&lt;&gt;"-", ISNUMBER(F802), F802&gt;0, COUNTIFS($B$3:B802, B802, $C$3:C802, C802, $F$3:F802, "&gt;0")=1), 1, 0)</f>
        <v>0</v>
      </c>
      <c r="I802" s="17">
        <f t="shared" si="54"/>
        <v>1</v>
      </c>
      <c r="J802" s="17">
        <f t="shared" si="55"/>
        <v>0</v>
      </c>
      <c r="K802" s="7"/>
      <c r="L802" s="7"/>
      <c r="M802" s="7"/>
      <c r="N802" s="17"/>
      <c r="O802" s="120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6" customHeight="1">
      <c r="A803" s="17" t="s">
        <v>50</v>
      </c>
      <c r="B803" s="7" t="s">
        <v>135</v>
      </c>
      <c r="C803" s="135">
        <v>46240</v>
      </c>
      <c r="D803" s="41" t="s">
        <v>253</v>
      </c>
      <c r="E803" s="35" t="s">
        <v>246</v>
      </c>
      <c r="F803" s="110">
        <f t="shared" si="52"/>
        <v>8.0666666666666664</v>
      </c>
      <c r="G803" s="111">
        <f t="shared" si="53"/>
        <v>0</v>
      </c>
      <c r="H803" s="113">
        <f>IF(AND(NOT(ISBLANK(C803)), D803&lt;&gt;"-", ISNUMBER(F803), F803&gt;0, COUNTIFS($B$3:B803, B803, $C$3:C803, C803, $F$3:F803, "&gt;0")=1), 1, 0)</f>
        <v>1</v>
      </c>
      <c r="I803" s="17">
        <f t="shared" si="54"/>
        <v>1</v>
      </c>
      <c r="J803" s="17">
        <f t="shared" si="55"/>
        <v>0</v>
      </c>
      <c r="K803" s="7"/>
      <c r="L803" s="7"/>
      <c r="M803" s="7"/>
      <c r="N803" s="17"/>
      <c r="O803" s="120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6" customHeight="1">
      <c r="A804" s="17" t="s">
        <v>50</v>
      </c>
      <c r="B804" s="7" t="s">
        <v>135</v>
      </c>
      <c r="C804" s="135">
        <v>46241</v>
      </c>
      <c r="D804" s="41" t="s">
        <v>320</v>
      </c>
      <c r="E804" s="35" t="s">
        <v>286</v>
      </c>
      <c r="F804" s="110">
        <f t="shared" si="52"/>
        <v>2</v>
      </c>
      <c r="G804" s="111">
        <f t="shared" si="53"/>
        <v>1</v>
      </c>
      <c r="H804" s="113">
        <f>IF(AND(NOT(ISBLANK(C804)), D804&lt;&gt;"-", ISNUMBER(F804), F804&gt;0, COUNTIFS($B$3:B804, B804, $C$3:C804, C804, $F$3:F804, "&gt;0")=1), 1, 0)</f>
        <v>1</v>
      </c>
      <c r="I804" s="17">
        <f t="shared" si="54"/>
        <v>0</v>
      </c>
      <c r="J804" s="17">
        <f t="shared" si="55"/>
        <v>0</v>
      </c>
      <c r="K804" s="7"/>
      <c r="L804" s="7"/>
      <c r="M804" s="7"/>
      <c r="N804" s="17"/>
      <c r="O804" s="120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6" customHeight="1">
      <c r="A805" s="17" t="s">
        <v>50</v>
      </c>
      <c r="B805" s="7" t="s">
        <v>135</v>
      </c>
      <c r="C805" s="135">
        <v>46241</v>
      </c>
      <c r="D805" s="41" t="s">
        <v>253</v>
      </c>
      <c r="E805" s="35" t="s">
        <v>338</v>
      </c>
      <c r="F805" s="110">
        <f t="shared" si="52"/>
        <v>8.0333333333333332</v>
      </c>
      <c r="G805" s="111">
        <f t="shared" si="53"/>
        <v>0</v>
      </c>
      <c r="H805" s="113">
        <f>IF(AND(NOT(ISBLANK(C805)), D805&lt;&gt;"-", ISNUMBER(F805), F805&gt;0, COUNTIFS($B$3:B805, B805, $C$3:C805, C805, $F$3:F805, "&gt;0")=1), 1, 0)</f>
        <v>0</v>
      </c>
      <c r="I805" s="17">
        <f t="shared" si="54"/>
        <v>1</v>
      </c>
      <c r="J805" s="17">
        <f t="shared" si="55"/>
        <v>0</v>
      </c>
      <c r="K805" s="7"/>
      <c r="L805" s="7"/>
      <c r="M805" s="7"/>
      <c r="N805" s="17"/>
      <c r="O805" s="120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6" customHeight="1">
      <c r="A806" s="17" t="s">
        <v>50</v>
      </c>
      <c r="B806" s="7" t="s">
        <v>135</v>
      </c>
      <c r="C806" s="135">
        <v>46243</v>
      </c>
      <c r="D806" s="41" t="s">
        <v>320</v>
      </c>
      <c r="E806" s="35" t="s">
        <v>647</v>
      </c>
      <c r="F806" s="110">
        <f t="shared" si="52"/>
        <v>2.1</v>
      </c>
      <c r="G806" s="111">
        <f t="shared" si="53"/>
        <v>1</v>
      </c>
      <c r="H806" s="113">
        <f>IF(AND(NOT(ISBLANK(C806)), D806&lt;&gt;"-", ISNUMBER(F806), F806&gt;0, COUNTIFS($B$3:B806, B806, $C$3:C806, C806, $F$3:F806, "&gt;0")=1), 1, 0)</f>
        <v>1</v>
      </c>
      <c r="I806" s="17">
        <f t="shared" si="54"/>
        <v>0</v>
      </c>
      <c r="J806" s="17">
        <f t="shared" si="55"/>
        <v>0</v>
      </c>
      <c r="K806" s="7"/>
      <c r="L806" s="7"/>
      <c r="M806" s="7"/>
      <c r="N806" s="17"/>
      <c r="O806" s="120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6" customHeight="1">
      <c r="A807" s="17" t="s">
        <v>50</v>
      </c>
      <c r="B807" s="7" t="s">
        <v>135</v>
      </c>
      <c r="C807" s="135">
        <v>46243</v>
      </c>
      <c r="D807" s="41" t="s">
        <v>253</v>
      </c>
      <c r="E807" s="35" t="s">
        <v>213</v>
      </c>
      <c r="F807" s="110">
        <f t="shared" si="52"/>
        <v>8.0833333333333339</v>
      </c>
      <c r="G807" s="111">
        <f t="shared" si="53"/>
        <v>0</v>
      </c>
      <c r="H807" s="113">
        <f>IF(AND(NOT(ISBLANK(C807)), D807&lt;&gt;"-", ISNUMBER(F807), F807&gt;0, COUNTIFS($B$3:B807, B807, $C$3:C807, C807, $F$3:F807, "&gt;0")=1), 1, 0)</f>
        <v>0</v>
      </c>
      <c r="I807" s="17">
        <f t="shared" si="54"/>
        <v>1</v>
      </c>
      <c r="J807" s="17">
        <f t="shared" si="55"/>
        <v>0</v>
      </c>
      <c r="K807" s="7"/>
      <c r="L807" s="7"/>
      <c r="M807" s="7"/>
      <c r="N807" s="17"/>
      <c r="O807" s="120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6" customHeight="1">
      <c r="A808" s="17" t="s">
        <v>50</v>
      </c>
      <c r="B808" s="7" t="s">
        <v>135</v>
      </c>
      <c r="C808" s="135">
        <v>46244</v>
      </c>
      <c r="D808" s="41" t="s">
        <v>320</v>
      </c>
      <c r="E808" s="35" t="s">
        <v>585</v>
      </c>
      <c r="F808" s="110">
        <f t="shared" si="52"/>
        <v>2.0499999999999998</v>
      </c>
      <c r="G808" s="111">
        <f t="shared" si="53"/>
        <v>1</v>
      </c>
      <c r="H808" s="113">
        <f>IF(AND(NOT(ISBLANK(C808)), D808&lt;&gt;"-", ISNUMBER(F808), F808&gt;0, COUNTIFS($B$3:B808, B808, $C$3:C808, C808, $F$3:F808, "&gt;0")=1), 1, 0)</f>
        <v>1</v>
      </c>
      <c r="I808" s="17">
        <f t="shared" si="54"/>
        <v>0</v>
      </c>
      <c r="J808" s="17">
        <f t="shared" si="55"/>
        <v>0</v>
      </c>
      <c r="K808" s="7"/>
      <c r="L808" s="7"/>
      <c r="M808" s="7"/>
      <c r="N808" s="17"/>
      <c r="O808" s="120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6" customHeight="1">
      <c r="A809" s="17" t="s">
        <v>50</v>
      </c>
      <c r="B809" s="7" t="s">
        <v>135</v>
      </c>
      <c r="C809" s="135">
        <v>46244</v>
      </c>
      <c r="D809" s="41" t="s">
        <v>253</v>
      </c>
      <c r="E809" s="35" t="s">
        <v>213</v>
      </c>
      <c r="F809" s="110">
        <f t="shared" si="52"/>
        <v>8.0833333333333339</v>
      </c>
      <c r="G809" s="111">
        <f t="shared" si="53"/>
        <v>0</v>
      </c>
      <c r="H809" s="113">
        <f>IF(AND(NOT(ISBLANK(C809)), D809&lt;&gt;"-", ISNUMBER(F809), F809&gt;0, COUNTIFS($B$3:B809, B809, $C$3:C809, C809, $F$3:F809, "&gt;0")=1), 1, 0)</f>
        <v>0</v>
      </c>
      <c r="I809" s="17">
        <f t="shared" si="54"/>
        <v>1</v>
      </c>
      <c r="J809" s="17">
        <f t="shared" si="55"/>
        <v>0</v>
      </c>
      <c r="K809" s="7"/>
      <c r="L809" s="7"/>
      <c r="M809" s="7"/>
      <c r="N809" s="17"/>
      <c r="O809" s="120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6" customHeight="1">
      <c r="A810" s="17" t="s">
        <v>50</v>
      </c>
      <c r="B810" s="7" t="s">
        <v>135</v>
      </c>
      <c r="C810" s="135">
        <v>46245</v>
      </c>
      <c r="D810" s="41" t="s">
        <v>320</v>
      </c>
      <c r="E810" s="35" t="s">
        <v>648</v>
      </c>
      <c r="F810" s="110">
        <f t="shared" si="52"/>
        <v>2.0666666666666669</v>
      </c>
      <c r="G810" s="111">
        <f t="shared" si="53"/>
        <v>1</v>
      </c>
      <c r="H810" s="113">
        <f>IF(AND(NOT(ISBLANK(C810)), D810&lt;&gt;"-", ISNUMBER(F810), F810&gt;0, COUNTIFS($B$3:B810, B810, $C$3:C810, C810, $F$3:F810, "&gt;0")=1), 1, 0)</f>
        <v>1</v>
      </c>
      <c r="I810" s="17">
        <f t="shared" si="54"/>
        <v>0</v>
      </c>
      <c r="J810" s="17">
        <f t="shared" si="55"/>
        <v>0</v>
      </c>
      <c r="K810" s="7"/>
      <c r="L810" s="7"/>
      <c r="M810" s="7"/>
      <c r="N810" s="17"/>
      <c r="O810" s="120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6" customHeight="1">
      <c r="A811" s="17" t="s">
        <v>50</v>
      </c>
      <c r="B811" s="7" t="s">
        <v>135</v>
      </c>
      <c r="C811" s="135">
        <v>46245</v>
      </c>
      <c r="D811" s="41" t="s">
        <v>253</v>
      </c>
      <c r="E811" s="35" t="s">
        <v>498</v>
      </c>
      <c r="F811" s="110">
        <f t="shared" si="52"/>
        <v>8.1166666666666671</v>
      </c>
      <c r="G811" s="111">
        <f t="shared" si="53"/>
        <v>0</v>
      </c>
      <c r="H811" s="113">
        <f>IF(AND(NOT(ISBLANK(C811)), D811&lt;&gt;"-", ISNUMBER(F811), F811&gt;0, COUNTIFS($B$3:B811, B811, $C$3:C811, C811, $F$3:F811, "&gt;0")=1), 1, 0)</f>
        <v>0</v>
      </c>
      <c r="I811" s="17">
        <f t="shared" si="54"/>
        <v>1</v>
      </c>
      <c r="J811" s="17">
        <f t="shared" si="55"/>
        <v>0</v>
      </c>
      <c r="K811" s="7"/>
      <c r="L811" s="7"/>
      <c r="M811" s="7"/>
      <c r="N811" s="17"/>
      <c r="O811" s="120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6" customHeight="1">
      <c r="A812" s="17" t="s">
        <v>50</v>
      </c>
      <c r="B812" s="7" t="s">
        <v>135</v>
      </c>
      <c r="C812" s="135">
        <v>46246</v>
      </c>
      <c r="D812" s="41" t="s">
        <v>253</v>
      </c>
      <c r="E812" s="35" t="s">
        <v>213</v>
      </c>
      <c r="F812" s="110">
        <f t="shared" si="52"/>
        <v>8.0833333333333339</v>
      </c>
      <c r="G812" s="111">
        <f t="shared" si="53"/>
        <v>0</v>
      </c>
      <c r="H812" s="113">
        <f>IF(AND(NOT(ISBLANK(C812)), D812&lt;&gt;"-", ISNUMBER(F812), F812&gt;0, COUNTIFS($B$3:B812, B812, $C$3:C812, C812, $F$3:F812, "&gt;0")=1), 1, 0)</f>
        <v>1</v>
      </c>
      <c r="I812" s="17">
        <f t="shared" si="54"/>
        <v>1</v>
      </c>
      <c r="J812" s="17">
        <f t="shared" si="55"/>
        <v>0</v>
      </c>
      <c r="K812" s="7"/>
      <c r="L812" s="7"/>
      <c r="M812" s="7"/>
      <c r="N812" s="17"/>
      <c r="O812" s="120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6" customHeight="1">
      <c r="A813" s="17" t="s">
        <v>50</v>
      </c>
      <c r="B813" s="7" t="s">
        <v>135</v>
      </c>
      <c r="C813" s="135">
        <v>46247</v>
      </c>
      <c r="D813" s="41" t="s">
        <v>320</v>
      </c>
      <c r="E813" s="35" t="s">
        <v>646</v>
      </c>
      <c r="F813" s="110">
        <f t="shared" si="52"/>
        <v>1.95</v>
      </c>
      <c r="G813" s="111">
        <f t="shared" si="53"/>
        <v>1</v>
      </c>
      <c r="H813" s="113">
        <f>IF(AND(NOT(ISBLANK(C813)), D813&lt;&gt;"-", ISNUMBER(F813), F813&gt;0, COUNTIFS($B$3:B813, B813, $C$3:C813, C813, $F$3:F813, "&gt;0")=1), 1, 0)</f>
        <v>1</v>
      </c>
      <c r="I813" s="17">
        <f t="shared" si="54"/>
        <v>0</v>
      </c>
      <c r="J813" s="17">
        <f t="shared" si="55"/>
        <v>0</v>
      </c>
      <c r="K813" s="7"/>
      <c r="L813" s="7"/>
      <c r="M813" s="7"/>
      <c r="N813" s="17"/>
      <c r="O813" s="120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6" customHeight="1">
      <c r="A814" s="17" t="s">
        <v>50</v>
      </c>
      <c r="B814" s="7" t="s">
        <v>135</v>
      </c>
      <c r="C814" s="135">
        <v>46247</v>
      </c>
      <c r="D814" s="41" t="s">
        <v>253</v>
      </c>
      <c r="E814" s="35" t="s">
        <v>213</v>
      </c>
      <c r="F814" s="110">
        <f t="shared" si="52"/>
        <v>8.0833333333333339</v>
      </c>
      <c r="G814" s="111">
        <f t="shared" si="53"/>
        <v>0</v>
      </c>
      <c r="H814" s="113">
        <f>IF(AND(NOT(ISBLANK(C814)), D814&lt;&gt;"-", ISNUMBER(F814), F814&gt;0, COUNTIFS($B$3:B814, B814, $C$3:C814, C814, $F$3:F814, "&gt;0")=1), 1, 0)</f>
        <v>0</v>
      </c>
      <c r="I814" s="17">
        <f t="shared" si="54"/>
        <v>1</v>
      </c>
      <c r="J814" s="17">
        <f t="shared" si="55"/>
        <v>0</v>
      </c>
      <c r="K814" s="7"/>
      <c r="L814" s="7"/>
      <c r="M814" s="7"/>
      <c r="N814" s="17"/>
      <c r="O814" s="120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6" customHeight="1">
      <c r="A815" s="17" t="s">
        <v>50</v>
      </c>
      <c r="B815" s="7" t="s">
        <v>135</v>
      </c>
      <c r="C815" s="135">
        <v>46248</v>
      </c>
      <c r="D815" s="41" t="s">
        <v>253</v>
      </c>
      <c r="E815" s="35" t="s">
        <v>649</v>
      </c>
      <c r="F815" s="110">
        <f t="shared" si="52"/>
        <v>6.9833333333333334</v>
      </c>
      <c r="G815" s="111">
        <f t="shared" si="53"/>
        <v>0</v>
      </c>
      <c r="H815" s="113">
        <f>IF(AND(NOT(ISBLANK(C815)), D815&lt;&gt;"-", ISNUMBER(F815), F815&gt;0, COUNTIFS($B$3:B815, B815, $C$3:C815, C815, $F$3:F815, "&gt;0")=1), 1, 0)</f>
        <v>1</v>
      </c>
      <c r="I815" s="17">
        <f t="shared" si="54"/>
        <v>1</v>
      </c>
      <c r="J815" s="17">
        <f t="shared" si="55"/>
        <v>0</v>
      </c>
      <c r="K815" s="7"/>
      <c r="L815" s="7"/>
      <c r="M815" s="7"/>
      <c r="N815" s="17"/>
      <c r="O815" s="120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6" customHeight="1">
      <c r="A816" s="17" t="s">
        <v>50</v>
      </c>
      <c r="B816" s="7" t="s">
        <v>135</v>
      </c>
      <c r="C816" s="135">
        <v>46249</v>
      </c>
      <c r="D816" s="41" t="s">
        <v>320</v>
      </c>
      <c r="E816" s="35" t="s">
        <v>648</v>
      </c>
      <c r="F816" s="110">
        <f t="shared" si="52"/>
        <v>2.0666666666666669</v>
      </c>
      <c r="G816" s="111">
        <f t="shared" si="53"/>
        <v>1</v>
      </c>
      <c r="H816" s="113">
        <f>IF(AND(NOT(ISBLANK(C816)), D816&lt;&gt;"-", ISNUMBER(F816), F816&gt;0, COUNTIFS($B$3:B816, B816, $C$3:C816, C816, $F$3:F816, "&gt;0")=1), 1, 0)</f>
        <v>1</v>
      </c>
      <c r="I816" s="17">
        <f t="shared" si="54"/>
        <v>0</v>
      </c>
      <c r="J816" s="17">
        <f t="shared" si="55"/>
        <v>0</v>
      </c>
      <c r="K816" s="7"/>
      <c r="L816" s="7"/>
      <c r="M816" s="7"/>
      <c r="N816" s="17"/>
      <c r="O816" s="120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6" customHeight="1">
      <c r="A817" s="17" t="s">
        <v>50</v>
      </c>
      <c r="B817" s="7" t="s">
        <v>135</v>
      </c>
      <c r="C817" s="135">
        <v>46249</v>
      </c>
      <c r="D817" s="41" t="s">
        <v>253</v>
      </c>
      <c r="E817" s="35" t="s">
        <v>201</v>
      </c>
      <c r="F817" s="110">
        <f t="shared" si="52"/>
        <v>8.1</v>
      </c>
      <c r="G817" s="111">
        <f t="shared" si="53"/>
        <v>0</v>
      </c>
      <c r="H817" s="113">
        <f>IF(AND(NOT(ISBLANK(C817)), D817&lt;&gt;"-", ISNUMBER(F817), F817&gt;0, COUNTIFS($B$3:B817, B817, $C$3:C817, C817, $F$3:F817, "&gt;0")=1), 1, 0)</f>
        <v>0</v>
      </c>
      <c r="I817" s="17">
        <f t="shared" si="54"/>
        <v>1</v>
      </c>
      <c r="J817" s="17">
        <f t="shared" si="55"/>
        <v>0</v>
      </c>
      <c r="K817" s="7"/>
      <c r="L817" s="7"/>
      <c r="M817" s="7"/>
      <c r="N817" s="17"/>
      <c r="O817" s="120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6" customHeight="1">
      <c r="A818" s="17" t="s">
        <v>50</v>
      </c>
      <c r="B818" s="7" t="s">
        <v>135</v>
      </c>
      <c r="C818" s="135">
        <v>46250</v>
      </c>
      <c r="D818" s="41" t="s">
        <v>253</v>
      </c>
      <c r="E818" s="35" t="s">
        <v>213</v>
      </c>
      <c r="F818" s="110">
        <f t="shared" si="52"/>
        <v>8.0833333333333339</v>
      </c>
      <c r="G818" s="111">
        <f t="shared" si="53"/>
        <v>0</v>
      </c>
      <c r="H818" s="113">
        <f>IF(AND(NOT(ISBLANK(C818)), D818&lt;&gt;"-", ISNUMBER(F818), F818&gt;0, COUNTIFS($B$3:B818, B818, $C$3:C818, C818, $F$3:F818, "&gt;0")=1), 1, 0)</f>
        <v>1</v>
      </c>
      <c r="I818" s="17">
        <f t="shared" si="54"/>
        <v>1</v>
      </c>
      <c r="J818" s="17">
        <f t="shared" si="55"/>
        <v>0</v>
      </c>
      <c r="K818" s="7"/>
      <c r="L818" s="7"/>
      <c r="M818" s="7"/>
      <c r="N818" s="17"/>
      <c r="O818" s="120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6" customHeight="1">
      <c r="A819" s="17" t="s">
        <v>50</v>
      </c>
      <c r="B819" s="7" t="s">
        <v>135</v>
      </c>
      <c r="C819" s="135">
        <v>46251</v>
      </c>
      <c r="D819" s="41" t="s">
        <v>193</v>
      </c>
      <c r="E819" s="35" t="s">
        <v>650</v>
      </c>
      <c r="F819" s="110">
        <f t="shared" si="52"/>
        <v>3.1</v>
      </c>
      <c r="G819" s="111">
        <f t="shared" si="53"/>
        <v>1</v>
      </c>
      <c r="H819" s="113">
        <f>IF(AND(NOT(ISBLANK(C819)), D819&lt;&gt;"-", ISNUMBER(F819), F819&gt;0, COUNTIFS($B$3:B819, B819, $C$3:C819, C819, $F$3:F819, "&gt;0")=1), 1, 0)</f>
        <v>1</v>
      </c>
      <c r="I819" s="17">
        <f t="shared" si="54"/>
        <v>0</v>
      </c>
      <c r="J819" s="17">
        <f t="shared" si="55"/>
        <v>0</v>
      </c>
      <c r="K819" s="7"/>
      <c r="L819" s="7"/>
      <c r="M819" s="7"/>
      <c r="N819" s="17"/>
      <c r="O819" s="120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6" customHeight="1">
      <c r="A820" s="17" t="s">
        <v>50</v>
      </c>
      <c r="B820" s="7" t="s">
        <v>135</v>
      </c>
      <c r="C820" s="135">
        <v>46251</v>
      </c>
      <c r="D820" s="41" t="s">
        <v>253</v>
      </c>
      <c r="E820" s="35" t="s">
        <v>246</v>
      </c>
      <c r="F820" s="110">
        <f t="shared" si="52"/>
        <v>8.0666666666666664</v>
      </c>
      <c r="G820" s="111">
        <f t="shared" si="53"/>
        <v>0</v>
      </c>
      <c r="H820" s="113">
        <f>IF(AND(NOT(ISBLANK(C820)), D820&lt;&gt;"-", ISNUMBER(F820), F820&gt;0, COUNTIFS($B$3:B820, B820, $C$3:C820, C820, $F$3:F820, "&gt;0")=1), 1, 0)</f>
        <v>0</v>
      </c>
      <c r="I820" s="17">
        <f t="shared" si="54"/>
        <v>1</v>
      </c>
      <c r="J820" s="17">
        <f t="shared" si="55"/>
        <v>0</v>
      </c>
      <c r="K820" s="7"/>
      <c r="L820" s="7"/>
      <c r="M820" s="7"/>
      <c r="N820" s="17"/>
      <c r="O820" s="120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6" customHeight="1">
      <c r="A821" s="17" t="s">
        <v>50</v>
      </c>
      <c r="B821" s="7" t="s">
        <v>135</v>
      </c>
      <c r="C821" s="135">
        <v>46252</v>
      </c>
      <c r="D821" s="41" t="s">
        <v>193</v>
      </c>
      <c r="E821" s="35" t="s">
        <v>651</v>
      </c>
      <c r="F821" s="110">
        <f t="shared" si="52"/>
        <v>0.6166666666666667</v>
      </c>
      <c r="G821" s="111">
        <f t="shared" si="53"/>
        <v>1</v>
      </c>
      <c r="H821" s="113">
        <f>IF(AND(NOT(ISBLANK(C821)), D821&lt;&gt;"-", ISNUMBER(F821), F821&gt;0, COUNTIFS($B$3:B821, B821, $C$3:C821, C821, $F$3:F821, "&gt;0")=1), 1, 0)</f>
        <v>1</v>
      </c>
      <c r="I821" s="17">
        <f t="shared" si="54"/>
        <v>0</v>
      </c>
      <c r="J821" s="17">
        <f t="shared" si="55"/>
        <v>0</v>
      </c>
      <c r="K821" s="7"/>
      <c r="L821" s="7"/>
      <c r="M821" s="7"/>
      <c r="N821" s="17"/>
      <c r="O821" s="120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6" customHeight="1">
      <c r="A822" s="17" t="s">
        <v>50</v>
      </c>
      <c r="B822" s="7" t="s">
        <v>135</v>
      </c>
      <c r="C822" s="135">
        <v>46252</v>
      </c>
      <c r="D822" s="41" t="s">
        <v>320</v>
      </c>
      <c r="E822" s="35" t="s">
        <v>646</v>
      </c>
      <c r="F822" s="110">
        <f t="shared" si="52"/>
        <v>1.95</v>
      </c>
      <c r="G822" s="111">
        <f t="shared" si="53"/>
        <v>1</v>
      </c>
      <c r="H822" s="113">
        <f>IF(AND(NOT(ISBLANK(C822)), D822&lt;&gt;"-", ISNUMBER(F822), F822&gt;0, COUNTIFS($B$3:B822, B822, $C$3:C822, C822, $F$3:F822, "&gt;0")=1), 1, 0)</f>
        <v>0</v>
      </c>
      <c r="I822" s="17">
        <f t="shared" si="54"/>
        <v>0</v>
      </c>
      <c r="J822" s="17">
        <f t="shared" si="55"/>
        <v>0</v>
      </c>
      <c r="K822" s="7"/>
      <c r="L822" s="7"/>
      <c r="M822" s="7"/>
      <c r="N822" s="17"/>
      <c r="O822" s="120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6" customHeight="1">
      <c r="A823" s="17" t="s">
        <v>50</v>
      </c>
      <c r="B823" s="7" t="s">
        <v>135</v>
      </c>
      <c r="C823" s="135">
        <v>46252</v>
      </c>
      <c r="D823" s="41" t="s">
        <v>253</v>
      </c>
      <c r="E823" s="35" t="s">
        <v>213</v>
      </c>
      <c r="F823" s="110">
        <f t="shared" si="52"/>
        <v>8.0833333333333339</v>
      </c>
      <c r="G823" s="111">
        <f t="shared" si="53"/>
        <v>0</v>
      </c>
      <c r="H823" s="113">
        <f>IF(AND(NOT(ISBLANK(C823)), D823&lt;&gt;"-", ISNUMBER(F823), F823&gt;0, COUNTIFS($B$3:B823, B823, $C$3:C823, C823, $F$3:F823, "&gt;0")=1), 1, 0)</f>
        <v>0</v>
      </c>
      <c r="I823" s="17">
        <f t="shared" si="54"/>
        <v>1</v>
      </c>
      <c r="J823" s="17">
        <f t="shared" si="55"/>
        <v>0</v>
      </c>
      <c r="K823" s="7"/>
      <c r="L823" s="7"/>
      <c r="M823" s="7"/>
      <c r="N823" s="17"/>
      <c r="O823" s="120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6" customHeight="1">
      <c r="A824" s="17" t="s">
        <v>50</v>
      </c>
      <c r="B824" s="7" t="s">
        <v>135</v>
      </c>
      <c r="C824" s="135">
        <v>46253</v>
      </c>
      <c r="D824" s="41" t="s">
        <v>193</v>
      </c>
      <c r="E824" s="35" t="s">
        <v>652</v>
      </c>
      <c r="F824" s="110">
        <f t="shared" si="52"/>
        <v>2.8333333333333335</v>
      </c>
      <c r="G824" s="111">
        <f t="shared" si="53"/>
        <v>1</v>
      </c>
      <c r="H824" s="113">
        <f>IF(AND(NOT(ISBLANK(C824)), D824&lt;&gt;"-", ISNUMBER(F824), F824&gt;0, COUNTIFS($B$3:B824, B824, $C$3:C824, C824, $F$3:F824, "&gt;0")=1), 1, 0)</f>
        <v>1</v>
      </c>
      <c r="I824" s="17">
        <f t="shared" si="54"/>
        <v>0</v>
      </c>
      <c r="J824" s="17">
        <f t="shared" si="55"/>
        <v>0</v>
      </c>
      <c r="K824" s="7"/>
      <c r="L824" s="7"/>
      <c r="M824" s="7"/>
      <c r="N824" s="17"/>
      <c r="O824" s="120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6" customHeight="1">
      <c r="A825" s="17" t="s">
        <v>50</v>
      </c>
      <c r="B825" s="7" t="s">
        <v>135</v>
      </c>
      <c r="C825" s="135">
        <v>46253</v>
      </c>
      <c r="D825" s="41" t="s">
        <v>253</v>
      </c>
      <c r="E825" s="35" t="s">
        <v>213</v>
      </c>
      <c r="F825" s="110">
        <f t="shared" si="52"/>
        <v>8.0833333333333339</v>
      </c>
      <c r="G825" s="111">
        <f t="shared" si="53"/>
        <v>0</v>
      </c>
      <c r="H825" s="113">
        <f>IF(AND(NOT(ISBLANK(C825)), D825&lt;&gt;"-", ISNUMBER(F825), F825&gt;0, COUNTIFS($B$3:B825, B825, $C$3:C825, C825, $F$3:F825, "&gt;0")=1), 1, 0)</f>
        <v>0</v>
      </c>
      <c r="I825" s="17">
        <f t="shared" si="54"/>
        <v>1</v>
      </c>
      <c r="J825" s="17">
        <f t="shared" si="55"/>
        <v>0</v>
      </c>
      <c r="K825" s="7"/>
      <c r="L825" s="7"/>
      <c r="M825" s="7"/>
      <c r="N825" s="17"/>
      <c r="O825" s="120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6" customHeight="1">
      <c r="A826" s="17" t="s">
        <v>50</v>
      </c>
      <c r="B826" s="7" t="s">
        <v>135</v>
      </c>
      <c r="C826" s="135">
        <v>46254</v>
      </c>
      <c r="D826" s="41" t="s">
        <v>320</v>
      </c>
      <c r="E826" s="35" t="s">
        <v>653</v>
      </c>
      <c r="F826" s="110">
        <f t="shared" si="52"/>
        <v>1.9333333333333333</v>
      </c>
      <c r="G826" s="111">
        <f t="shared" si="53"/>
        <v>1</v>
      </c>
      <c r="H826" s="113">
        <f>IF(AND(NOT(ISBLANK(C826)), D826&lt;&gt;"-", ISNUMBER(F826), F826&gt;0, COUNTIFS($B$3:B826, B826, $C$3:C826, C826, $F$3:F826, "&gt;0")=1), 1, 0)</f>
        <v>1</v>
      </c>
      <c r="I826" s="17">
        <f t="shared" si="54"/>
        <v>0</v>
      </c>
      <c r="J826" s="17">
        <f t="shared" si="55"/>
        <v>0</v>
      </c>
      <c r="K826" s="7"/>
      <c r="L826" s="7"/>
      <c r="M826" s="7"/>
      <c r="N826" s="17"/>
      <c r="O826" s="120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6" customHeight="1">
      <c r="A827" s="17" t="s">
        <v>50</v>
      </c>
      <c r="B827" s="7" t="s">
        <v>135</v>
      </c>
      <c r="C827" s="135">
        <v>46254</v>
      </c>
      <c r="D827" s="41" t="s">
        <v>253</v>
      </c>
      <c r="E827" s="35" t="s">
        <v>201</v>
      </c>
      <c r="F827" s="110">
        <f t="shared" si="52"/>
        <v>8.1</v>
      </c>
      <c r="G827" s="111">
        <f t="shared" si="53"/>
        <v>0</v>
      </c>
      <c r="H827" s="113">
        <f>IF(AND(NOT(ISBLANK(C827)), D827&lt;&gt;"-", ISNUMBER(F827), F827&gt;0, COUNTIFS($B$3:B827, B827, $C$3:C827, C827, $F$3:F827, "&gt;0")=1), 1, 0)</f>
        <v>0</v>
      </c>
      <c r="I827" s="17">
        <f t="shared" si="54"/>
        <v>1</v>
      </c>
      <c r="J827" s="17">
        <f t="shared" si="55"/>
        <v>0</v>
      </c>
      <c r="K827" s="7"/>
      <c r="L827" s="7"/>
      <c r="M827" s="7"/>
      <c r="N827" s="17"/>
      <c r="O827" s="120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6" customHeight="1">
      <c r="A828" s="17" t="s">
        <v>50</v>
      </c>
      <c r="B828" s="7" t="s">
        <v>135</v>
      </c>
      <c r="C828" s="135">
        <v>46255</v>
      </c>
      <c r="D828" s="41" t="s">
        <v>320</v>
      </c>
      <c r="E828" s="35" t="s">
        <v>286</v>
      </c>
      <c r="F828" s="110">
        <f t="shared" si="52"/>
        <v>2</v>
      </c>
      <c r="G828" s="111">
        <f t="shared" si="53"/>
        <v>1</v>
      </c>
      <c r="H828" s="113">
        <f>IF(AND(NOT(ISBLANK(C828)), D828&lt;&gt;"-", ISNUMBER(F828), F828&gt;0, COUNTIFS($B$3:B828, B828, $C$3:C828, C828, $F$3:F828, "&gt;0")=1), 1, 0)</f>
        <v>1</v>
      </c>
      <c r="I828" s="17">
        <f t="shared" si="54"/>
        <v>0</v>
      </c>
      <c r="J828" s="17">
        <f t="shared" si="55"/>
        <v>0</v>
      </c>
      <c r="K828" s="7"/>
      <c r="L828" s="7"/>
      <c r="M828" s="7"/>
      <c r="N828" s="17"/>
      <c r="O828" s="120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6" customHeight="1">
      <c r="A829" s="17" t="s">
        <v>50</v>
      </c>
      <c r="B829" s="7" t="s">
        <v>135</v>
      </c>
      <c r="C829" s="135">
        <v>46255</v>
      </c>
      <c r="D829" s="41" t="s">
        <v>253</v>
      </c>
      <c r="E829" s="35" t="s">
        <v>201</v>
      </c>
      <c r="F829" s="110">
        <f t="shared" si="52"/>
        <v>8.1</v>
      </c>
      <c r="G829" s="111">
        <f t="shared" si="53"/>
        <v>0</v>
      </c>
      <c r="H829" s="113">
        <f>IF(AND(NOT(ISBLANK(C829)), D829&lt;&gt;"-", ISNUMBER(F829), F829&gt;0, COUNTIFS($B$3:B829, B829, $C$3:C829, C829, $F$3:F829, "&gt;0")=1), 1, 0)</f>
        <v>0</v>
      </c>
      <c r="I829" s="17">
        <f t="shared" si="54"/>
        <v>1</v>
      </c>
      <c r="J829" s="17">
        <f t="shared" si="55"/>
        <v>0</v>
      </c>
      <c r="K829" s="7"/>
      <c r="L829" s="7"/>
      <c r="M829" s="7"/>
      <c r="N829" s="17"/>
      <c r="O829" s="120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6" customHeight="1">
      <c r="A830" s="17" t="s">
        <v>50</v>
      </c>
      <c r="B830" s="7" t="s">
        <v>135</v>
      </c>
      <c r="C830" s="135">
        <v>46256</v>
      </c>
      <c r="D830" s="41" t="s">
        <v>320</v>
      </c>
      <c r="E830" s="35" t="s">
        <v>647</v>
      </c>
      <c r="F830" s="110">
        <f t="shared" si="52"/>
        <v>2.1</v>
      </c>
      <c r="G830" s="111">
        <f t="shared" si="53"/>
        <v>1</v>
      </c>
      <c r="H830" s="113">
        <f>IF(AND(NOT(ISBLANK(C830)), D830&lt;&gt;"-", ISNUMBER(F830), F830&gt;0, COUNTIFS($B$3:B830, B830, $C$3:C830, C830, $F$3:F830, "&gt;0")=1), 1, 0)</f>
        <v>1</v>
      </c>
      <c r="I830" s="17">
        <f t="shared" si="54"/>
        <v>0</v>
      </c>
      <c r="J830" s="17">
        <f t="shared" si="55"/>
        <v>0</v>
      </c>
      <c r="K830" s="7"/>
      <c r="L830" s="7"/>
      <c r="M830" s="7"/>
      <c r="N830" s="17"/>
      <c r="O830" s="120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6" customHeight="1">
      <c r="A831" s="17" t="s">
        <v>50</v>
      </c>
      <c r="B831" s="7" t="s">
        <v>135</v>
      </c>
      <c r="C831" s="135">
        <v>46256</v>
      </c>
      <c r="D831" s="41" t="s">
        <v>253</v>
      </c>
      <c r="E831" s="35" t="s">
        <v>246</v>
      </c>
      <c r="F831" s="110">
        <f t="shared" si="52"/>
        <v>8.0666666666666664</v>
      </c>
      <c r="G831" s="111">
        <f t="shared" si="53"/>
        <v>0</v>
      </c>
      <c r="H831" s="113">
        <f>IF(AND(NOT(ISBLANK(C831)), D831&lt;&gt;"-", ISNUMBER(F831), F831&gt;0, COUNTIFS($B$3:B831, B831, $C$3:C831, C831, $F$3:F831, "&gt;0")=1), 1, 0)</f>
        <v>0</v>
      </c>
      <c r="I831" s="17">
        <f t="shared" si="54"/>
        <v>1</v>
      </c>
      <c r="J831" s="17">
        <f t="shared" si="55"/>
        <v>0</v>
      </c>
      <c r="K831" s="7"/>
      <c r="L831" s="7"/>
      <c r="M831" s="7"/>
      <c r="N831" s="17"/>
      <c r="O831" s="120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6" customHeight="1">
      <c r="A832" s="17" t="s">
        <v>50</v>
      </c>
      <c r="B832" s="7" t="s">
        <v>135</v>
      </c>
      <c r="C832" s="135">
        <v>46257</v>
      </c>
      <c r="D832" s="41" t="s">
        <v>253</v>
      </c>
      <c r="E832" s="35" t="s">
        <v>213</v>
      </c>
      <c r="F832" s="110">
        <f t="shared" si="52"/>
        <v>8.0833333333333339</v>
      </c>
      <c r="G832" s="111">
        <f t="shared" si="53"/>
        <v>0</v>
      </c>
      <c r="H832" s="113">
        <f>IF(AND(NOT(ISBLANK(C832)), D832&lt;&gt;"-", ISNUMBER(F832), F832&gt;0, COUNTIFS($B$3:B832, B832, $C$3:C832, C832, $F$3:F832, "&gt;0")=1), 1, 0)</f>
        <v>1</v>
      </c>
      <c r="I832" s="17">
        <f t="shared" si="54"/>
        <v>1</v>
      </c>
      <c r="J832" s="17">
        <f t="shared" si="55"/>
        <v>0</v>
      </c>
      <c r="K832" s="7"/>
      <c r="L832" s="7"/>
      <c r="M832" s="7"/>
      <c r="N832" s="17"/>
      <c r="O832" s="120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6" customHeight="1">
      <c r="A833" s="17" t="s">
        <v>50</v>
      </c>
      <c r="B833" s="7" t="s">
        <v>135</v>
      </c>
      <c r="C833" s="135">
        <v>46258</v>
      </c>
      <c r="D833" s="41" t="s">
        <v>193</v>
      </c>
      <c r="E833" s="35" t="s">
        <v>654</v>
      </c>
      <c r="F833" s="110">
        <f t="shared" si="52"/>
        <v>1.9666666666666668</v>
      </c>
      <c r="G833" s="111">
        <f t="shared" si="53"/>
        <v>1</v>
      </c>
      <c r="H833" s="113">
        <f>IF(AND(NOT(ISBLANK(C833)), D833&lt;&gt;"-", ISNUMBER(F833), F833&gt;0, COUNTIFS($B$3:B833, B833, $C$3:C833, C833, $F$3:F833, "&gt;0")=1), 1, 0)</f>
        <v>1</v>
      </c>
      <c r="I833" s="17">
        <f t="shared" si="54"/>
        <v>0</v>
      </c>
      <c r="J833" s="17">
        <f t="shared" si="55"/>
        <v>0</v>
      </c>
      <c r="K833" s="7"/>
      <c r="L833" s="7"/>
      <c r="M833" s="7"/>
      <c r="N833" s="17"/>
      <c r="O833" s="120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6" customHeight="1">
      <c r="A834" s="17" t="s">
        <v>50</v>
      </c>
      <c r="B834" s="7" t="s">
        <v>135</v>
      </c>
      <c r="C834" s="135">
        <v>46258</v>
      </c>
      <c r="D834" s="41" t="s">
        <v>253</v>
      </c>
      <c r="E834" s="35" t="s">
        <v>201</v>
      </c>
      <c r="F834" s="110">
        <f t="shared" ref="F834:F897" si="56">IF(ISNUMBER(SEARCH("h",E834)), LEFT(E834,SEARCH("h",E834)-1) + MID(E834,SEARCH("h",E834)+1,SEARCH("p",E834)-SEARCH("h",E834)-1)/60, E834)</f>
        <v>8.1</v>
      </c>
      <c r="G834" s="111">
        <f t="shared" ref="G834:G897" si="57">IF(AND(ISNUMBER(F834), F834&lt;4), 1, 0)</f>
        <v>0</v>
      </c>
      <c r="H834" s="113">
        <f>IF(AND(NOT(ISBLANK(C834)), D834&lt;&gt;"-", ISNUMBER(F834), F834&gt;0, COUNTIFS($B$3:B834, B834, $C$3:C834, C834, $F$3:F834, "&gt;0")=1), 1, 0)</f>
        <v>0</v>
      </c>
      <c r="I834" s="17">
        <f t="shared" si="54"/>
        <v>1</v>
      </c>
      <c r="J834" s="17">
        <f t="shared" si="55"/>
        <v>0</v>
      </c>
      <c r="K834" s="7"/>
      <c r="L834" s="7"/>
      <c r="M834" s="7"/>
      <c r="N834" s="17"/>
      <c r="O834" s="120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6" customHeight="1">
      <c r="A835" s="17" t="s">
        <v>50</v>
      </c>
      <c r="B835" s="7" t="s">
        <v>135</v>
      </c>
      <c r="C835" s="135">
        <v>46259</v>
      </c>
      <c r="D835" s="41" t="s">
        <v>253</v>
      </c>
      <c r="E835" s="35" t="s">
        <v>246</v>
      </c>
      <c r="F835" s="110">
        <f t="shared" si="56"/>
        <v>8.0666666666666664</v>
      </c>
      <c r="G835" s="111">
        <f t="shared" si="57"/>
        <v>0</v>
      </c>
      <c r="H835" s="113">
        <f>IF(AND(NOT(ISBLANK(C835)), D835&lt;&gt;"-", ISNUMBER(F835), F835&gt;0, COUNTIFS($B$3:B835, B835, $C$3:C835, C835, $F$3:F835, "&gt;0")=1), 1, 0)</f>
        <v>1</v>
      </c>
      <c r="I835" s="17">
        <f t="shared" ref="I835:I898" si="58">IF(AND(NOT(ISBLANK(C835)), D835&lt;&gt;"-", ISNUMBER(F835), F835&gt;=4, ISNUMBER(SEARCH("qua đêm", D835))), 1, 0)</f>
        <v>1</v>
      </c>
      <c r="J835" s="17">
        <f t="shared" ref="J835:J898" si="59">IF(AND(NOT(ISBLANK(C835)), D835&lt;&gt;"-", ISNUMBER(F835), F835&gt;=4, NOT(ISNUMBER(SEARCH("qua đêm", D835)))), 1, 0)</f>
        <v>0</v>
      </c>
      <c r="K835" s="7"/>
      <c r="L835" s="7"/>
      <c r="M835" s="7"/>
      <c r="N835" s="17"/>
      <c r="O835" s="120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6" customHeight="1">
      <c r="A836" s="17" t="s">
        <v>50</v>
      </c>
      <c r="B836" s="7" t="s">
        <v>135</v>
      </c>
      <c r="C836" s="135">
        <v>46260</v>
      </c>
      <c r="D836" s="41" t="s">
        <v>193</v>
      </c>
      <c r="E836" s="35" t="s">
        <v>655</v>
      </c>
      <c r="F836" s="110">
        <f t="shared" si="56"/>
        <v>3.3666666666666667</v>
      </c>
      <c r="G836" s="111">
        <f t="shared" si="57"/>
        <v>1</v>
      </c>
      <c r="H836" s="113">
        <f>IF(AND(NOT(ISBLANK(C836)), D836&lt;&gt;"-", ISNUMBER(F836), F836&gt;0, COUNTIFS($B$3:B836, B836, $C$3:C836, C836, $F$3:F836, "&gt;0")=1), 1, 0)</f>
        <v>1</v>
      </c>
      <c r="I836" s="17">
        <f t="shared" si="58"/>
        <v>0</v>
      </c>
      <c r="J836" s="17">
        <f t="shared" si="59"/>
        <v>0</v>
      </c>
      <c r="K836" s="7"/>
      <c r="L836" s="7"/>
      <c r="M836" s="7"/>
      <c r="N836" s="17"/>
      <c r="O836" s="120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6" customHeight="1">
      <c r="A837" s="17" t="s">
        <v>50</v>
      </c>
      <c r="B837" s="7" t="s">
        <v>135</v>
      </c>
      <c r="C837" s="135">
        <v>46260</v>
      </c>
      <c r="D837" s="41" t="s">
        <v>253</v>
      </c>
      <c r="E837" s="35" t="s">
        <v>201</v>
      </c>
      <c r="F837" s="110">
        <f t="shared" si="56"/>
        <v>8.1</v>
      </c>
      <c r="G837" s="111">
        <f t="shared" si="57"/>
        <v>0</v>
      </c>
      <c r="H837" s="113">
        <f>IF(AND(NOT(ISBLANK(C837)), D837&lt;&gt;"-", ISNUMBER(F837), F837&gt;0, COUNTIFS($B$3:B837, B837, $C$3:C837, C837, $F$3:F837, "&gt;0")=1), 1, 0)</f>
        <v>0</v>
      </c>
      <c r="I837" s="17">
        <f t="shared" si="58"/>
        <v>1</v>
      </c>
      <c r="J837" s="17">
        <f t="shared" si="59"/>
        <v>0</v>
      </c>
      <c r="K837" s="7"/>
      <c r="L837" s="7"/>
      <c r="M837" s="7"/>
      <c r="N837" s="17"/>
      <c r="O837" s="120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6" customHeight="1">
      <c r="A838" s="17" t="s">
        <v>50</v>
      </c>
      <c r="B838" s="7" t="s">
        <v>135</v>
      </c>
      <c r="C838" s="135">
        <v>46261</v>
      </c>
      <c r="D838" s="41" t="s">
        <v>253</v>
      </c>
      <c r="E838" s="35" t="s">
        <v>213</v>
      </c>
      <c r="F838" s="110">
        <f t="shared" si="56"/>
        <v>8.0833333333333339</v>
      </c>
      <c r="G838" s="111">
        <f t="shared" si="57"/>
        <v>0</v>
      </c>
      <c r="H838" s="113">
        <f>IF(AND(NOT(ISBLANK(C838)), D838&lt;&gt;"-", ISNUMBER(F838), F838&gt;0, COUNTIFS($B$3:B838, B838, $C$3:C838, C838, $F$3:F838, "&gt;0")=1), 1, 0)</f>
        <v>1</v>
      </c>
      <c r="I838" s="17">
        <f t="shared" si="58"/>
        <v>1</v>
      </c>
      <c r="J838" s="17">
        <f t="shared" si="59"/>
        <v>0</v>
      </c>
      <c r="K838" s="7"/>
      <c r="L838" s="7"/>
      <c r="M838" s="7"/>
      <c r="N838" s="17"/>
      <c r="O838" s="120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6" customHeight="1">
      <c r="A839" s="17" t="s">
        <v>50</v>
      </c>
      <c r="B839" s="7" t="s">
        <v>135</v>
      </c>
      <c r="C839" s="135">
        <v>46262</v>
      </c>
      <c r="D839" s="41" t="s">
        <v>320</v>
      </c>
      <c r="E839" s="35" t="s">
        <v>656</v>
      </c>
      <c r="F839" s="110">
        <f t="shared" si="56"/>
        <v>1.2166666666666668</v>
      </c>
      <c r="G839" s="111">
        <f t="shared" si="57"/>
        <v>1</v>
      </c>
      <c r="H839" s="113">
        <f>IF(AND(NOT(ISBLANK(C839)), D839&lt;&gt;"-", ISNUMBER(F839), F839&gt;0, COUNTIFS($B$3:B839, B839, $C$3:C839, C839, $F$3:F839, "&gt;0")=1), 1, 0)</f>
        <v>1</v>
      </c>
      <c r="I839" s="17">
        <f t="shared" si="58"/>
        <v>0</v>
      </c>
      <c r="J839" s="17">
        <f t="shared" si="59"/>
        <v>0</v>
      </c>
      <c r="K839" s="7"/>
      <c r="L839" s="7"/>
      <c r="M839" s="7"/>
      <c r="N839" s="17"/>
      <c r="O839" s="120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6" customHeight="1">
      <c r="A840" s="17" t="s">
        <v>50</v>
      </c>
      <c r="B840" s="7" t="s">
        <v>135</v>
      </c>
      <c r="C840" s="135">
        <v>46262</v>
      </c>
      <c r="D840" s="41" t="s">
        <v>253</v>
      </c>
      <c r="E840" s="35" t="s">
        <v>213</v>
      </c>
      <c r="F840" s="110">
        <f t="shared" si="56"/>
        <v>8.0833333333333339</v>
      </c>
      <c r="G840" s="111">
        <f t="shared" si="57"/>
        <v>0</v>
      </c>
      <c r="H840" s="113">
        <f>IF(AND(NOT(ISBLANK(C840)), D840&lt;&gt;"-", ISNUMBER(F840), F840&gt;0, COUNTIFS($B$3:B840, B840, $C$3:C840, C840, $F$3:F840, "&gt;0")=1), 1, 0)</f>
        <v>0</v>
      </c>
      <c r="I840" s="17">
        <f t="shared" si="58"/>
        <v>1</v>
      </c>
      <c r="J840" s="17">
        <f t="shared" si="59"/>
        <v>0</v>
      </c>
      <c r="K840" s="7"/>
      <c r="L840" s="7"/>
      <c r="M840" s="7"/>
      <c r="N840" s="17"/>
      <c r="O840" s="120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6" customHeight="1">
      <c r="A841" s="17" t="s">
        <v>50</v>
      </c>
      <c r="B841" s="7" t="s">
        <v>135</v>
      </c>
      <c r="C841" s="135">
        <v>46264</v>
      </c>
      <c r="D841" s="41" t="s">
        <v>320</v>
      </c>
      <c r="E841" s="35" t="s">
        <v>585</v>
      </c>
      <c r="F841" s="110">
        <f t="shared" si="56"/>
        <v>2.0499999999999998</v>
      </c>
      <c r="G841" s="111">
        <f t="shared" si="57"/>
        <v>1</v>
      </c>
      <c r="H841" s="113">
        <f>IF(AND(NOT(ISBLANK(C841)), D841&lt;&gt;"-", ISNUMBER(F841), F841&gt;0, COUNTIFS($B$3:B841, B841, $C$3:C841, C841, $F$3:F841, "&gt;0")=1), 1, 0)</f>
        <v>1</v>
      </c>
      <c r="I841" s="17">
        <f t="shared" si="58"/>
        <v>0</v>
      </c>
      <c r="J841" s="17">
        <f t="shared" si="59"/>
        <v>0</v>
      </c>
      <c r="K841" s="7"/>
      <c r="L841" s="7"/>
      <c r="M841" s="7"/>
      <c r="N841" s="17"/>
      <c r="O841" s="120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6" customHeight="1">
      <c r="A842" s="17" t="s">
        <v>50</v>
      </c>
      <c r="B842" s="7" t="s">
        <v>135</v>
      </c>
      <c r="C842" s="135">
        <v>46264</v>
      </c>
      <c r="D842" s="41" t="s">
        <v>253</v>
      </c>
      <c r="E842" s="35" t="s">
        <v>246</v>
      </c>
      <c r="F842" s="110">
        <f t="shared" si="56"/>
        <v>8.0666666666666664</v>
      </c>
      <c r="G842" s="111">
        <f t="shared" si="57"/>
        <v>0</v>
      </c>
      <c r="H842" s="113">
        <f>IF(AND(NOT(ISBLANK(C842)), D842&lt;&gt;"-", ISNUMBER(F842), F842&gt;0, COUNTIFS($B$3:B842, B842, $C$3:C842, C842, $F$3:F842, "&gt;0")=1), 1, 0)</f>
        <v>0</v>
      </c>
      <c r="I842" s="17">
        <f t="shared" si="58"/>
        <v>1</v>
      </c>
      <c r="J842" s="17">
        <f t="shared" si="59"/>
        <v>0</v>
      </c>
      <c r="K842" s="7"/>
      <c r="L842" s="7"/>
      <c r="M842" s="7"/>
      <c r="N842" s="17"/>
      <c r="O842" s="120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6" customHeight="1">
      <c r="A843" s="17" t="s">
        <v>50</v>
      </c>
      <c r="B843" s="7" t="s">
        <v>135</v>
      </c>
      <c r="C843" s="135">
        <v>46265</v>
      </c>
      <c r="D843" s="41" t="s">
        <v>193</v>
      </c>
      <c r="E843" s="35" t="s">
        <v>569</v>
      </c>
      <c r="F843" s="110">
        <f t="shared" si="56"/>
        <v>0.7</v>
      </c>
      <c r="G843" s="111">
        <f t="shared" si="57"/>
        <v>1</v>
      </c>
      <c r="H843" s="113">
        <f>IF(AND(NOT(ISBLANK(C843)), D843&lt;&gt;"-", ISNUMBER(F843), F843&gt;0, COUNTIFS($B$3:B843, B843, $C$3:C843, C843, $F$3:F843, "&gt;0")=1), 1, 0)</f>
        <v>1</v>
      </c>
      <c r="I843" s="17">
        <f t="shared" si="58"/>
        <v>0</v>
      </c>
      <c r="J843" s="17">
        <f t="shared" si="59"/>
        <v>0</v>
      </c>
      <c r="K843" s="7"/>
      <c r="L843" s="7"/>
      <c r="M843" s="7"/>
      <c r="N843" s="17"/>
      <c r="O843" s="120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6" customHeight="1">
      <c r="A844" s="17" t="s">
        <v>50</v>
      </c>
      <c r="B844" s="7" t="s">
        <v>135</v>
      </c>
      <c r="C844" s="135">
        <v>46265</v>
      </c>
      <c r="D844" s="41" t="s">
        <v>320</v>
      </c>
      <c r="E844" s="35" t="s">
        <v>207</v>
      </c>
      <c r="F844" s="110">
        <f t="shared" si="56"/>
        <v>2.0333333333333332</v>
      </c>
      <c r="G844" s="111">
        <f t="shared" si="57"/>
        <v>1</v>
      </c>
      <c r="H844" s="113">
        <f>IF(AND(NOT(ISBLANK(C844)), D844&lt;&gt;"-", ISNUMBER(F844), F844&gt;0, COUNTIFS($B$3:B844, B844, $C$3:C844, C844, $F$3:F844, "&gt;0")=1), 1, 0)</f>
        <v>0</v>
      </c>
      <c r="I844" s="17">
        <f t="shared" si="58"/>
        <v>0</v>
      </c>
      <c r="J844" s="17">
        <f t="shared" si="59"/>
        <v>0</v>
      </c>
      <c r="K844" s="7"/>
      <c r="L844" s="7"/>
      <c r="M844" s="7"/>
      <c r="N844" s="17"/>
      <c r="O844" s="120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6" customHeight="1">
      <c r="A845" s="17" t="s">
        <v>50</v>
      </c>
      <c r="B845" s="7" t="s">
        <v>135</v>
      </c>
      <c r="C845" s="135">
        <v>46265</v>
      </c>
      <c r="D845" s="41" t="s">
        <v>253</v>
      </c>
      <c r="E845" s="35" t="s">
        <v>213</v>
      </c>
      <c r="F845" s="110">
        <f t="shared" si="56"/>
        <v>8.0833333333333339</v>
      </c>
      <c r="G845" s="111">
        <f t="shared" si="57"/>
        <v>0</v>
      </c>
      <c r="H845" s="113">
        <f>IF(AND(NOT(ISBLANK(C845)), D845&lt;&gt;"-", ISNUMBER(F845), F845&gt;0, COUNTIFS($B$3:B845, B845, $C$3:C845, C845, $F$3:F845, "&gt;0")=1), 1, 0)</f>
        <v>0</v>
      </c>
      <c r="I845" s="17">
        <f t="shared" si="58"/>
        <v>1</v>
      </c>
      <c r="J845" s="17">
        <f t="shared" si="59"/>
        <v>0</v>
      </c>
      <c r="K845" s="7"/>
      <c r="L845" s="7"/>
      <c r="M845" s="7"/>
      <c r="N845" s="17"/>
      <c r="O845" s="120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6" customHeight="1">
      <c r="A846" s="17" t="s">
        <v>50</v>
      </c>
      <c r="B846" s="7" t="s">
        <v>133</v>
      </c>
      <c r="C846" s="135"/>
      <c r="D846" s="41" t="s">
        <v>184</v>
      </c>
      <c r="E846" s="35" t="s">
        <v>185</v>
      </c>
      <c r="F846" s="110">
        <f t="shared" si="56"/>
        <v>8</v>
      </c>
      <c r="G846" s="111">
        <f t="shared" si="57"/>
        <v>0</v>
      </c>
      <c r="H846" s="113">
        <f>IF(AND(NOT(ISBLANK(C846)), D846&lt;&gt;"-", ISNUMBER(F846), F846&gt;0, COUNTIFS($B$3:B846, B846, $C$3:C846, C846, $F$3:F846, "&gt;0")=1), 1, 0)</f>
        <v>0</v>
      </c>
      <c r="I846" s="17">
        <f t="shared" si="58"/>
        <v>0</v>
      </c>
      <c r="J846" s="17">
        <f t="shared" si="59"/>
        <v>0</v>
      </c>
      <c r="K846" s="7"/>
      <c r="L846" s="7"/>
      <c r="M846" s="7"/>
      <c r="N846" s="17"/>
      <c r="O846" s="120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6" customHeight="1">
      <c r="A847" s="17" t="s">
        <v>50</v>
      </c>
      <c r="B847" s="7" t="s">
        <v>133</v>
      </c>
      <c r="C847" s="135">
        <v>46235</v>
      </c>
      <c r="D847" s="41" t="s">
        <v>269</v>
      </c>
      <c r="E847" s="35" t="s">
        <v>528</v>
      </c>
      <c r="F847" s="110">
        <f t="shared" si="56"/>
        <v>8.1833333333333336</v>
      </c>
      <c r="G847" s="111">
        <f t="shared" si="57"/>
        <v>0</v>
      </c>
      <c r="H847" s="113">
        <f>IF(AND(NOT(ISBLANK(C847)), D847&lt;&gt;"-", ISNUMBER(F847), F847&gt;0, COUNTIFS($B$3:B847, B847, $C$3:C847, C847, $F$3:F847, "&gt;0")=1), 1, 0)</f>
        <v>1</v>
      </c>
      <c r="I847" s="17">
        <f t="shared" si="58"/>
        <v>0</v>
      </c>
      <c r="J847" s="17">
        <f t="shared" si="59"/>
        <v>1</v>
      </c>
      <c r="K847" s="7"/>
      <c r="L847" s="7"/>
      <c r="M847" s="7"/>
      <c r="N847" s="17"/>
      <c r="O847" s="120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6" customHeight="1">
      <c r="A848" s="17" t="s">
        <v>50</v>
      </c>
      <c r="B848" s="7" t="s">
        <v>133</v>
      </c>
      <c r="C848" s="135">
        <v>46235</v>
      </c>
      <c r="D848" s="41" t="s">
        <v>253</v>
      </c>
      <c r="E848" s="35" t="s">
        <v>503</v>
      </c>
      <c r="F848" s="110">
        <f t="shared" si="56"/>
        <v>7.9833333333333334</v>
      </c>
      <c r="G848" s="111">
        <f t="shared" si="57"/>
        <v>0</v>
      </c>
      <c r="H848" s="113">
        <f>IF(AND(NOT(ISBLANK(C848)), D848&lt;&gt;"-", ISNUMBER(F848), F848&gt;0, COUNTIFS($B$3:B848, B848, $C$3:C848, C848, $F$3:F848, "&gt;0")=1), 1, 0)</f>
        <v>0</v>
      </c>
      <c r="I848" s="17">
        <f t="shared" si="58"/>
        <v>1</v>
      </c>
      <c r="J848" s="17">
        <f t="shared" si="59"/>
        <v>0</v>
      </c>
      <c r="K848" s="7"/>
      <c r="L848" s="7"/>
      <c r="M848" s="7"/>
      <c r="N848" s="17"/>
      <c r="O848" s="120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6" customHeight="1">
      <c r="A849" s="17" t="s">
        <v>50</v>
      </c>
      <c r="B849" s="7" t="s">
        <v>133</v>
      </c>
      <c r="C849" s="135">
        <v>46236</v>
      </c>
      <c r="D849" s="41" t="s">
        <v>193</v>
      </c>
      <c r="E849" s="35" t="s">
        <v>610</v>
      </c>
      <c r="F849" s="110">
        <f t="shared" si="56"/>
        <v>12.383333333333333</v>
      </c>
      <c r="G849" s="111">
        <f t="shared" si="57"/>
        <v>0</v>
      </c>
      <c r="H849" s="113">
        <f>IF(AND(NOT(ISBLANK(C849)), D849&lt;&gt;"-", ISNUMBER(F849), F849&gt;0, COUNTIFS($B$3:B849, B849, $C$3:C849, C849, $F$3:F849, "&gt;0")=1), 1, 0)</f>
        <v>1</v>
      </c>
      <c r="I849" s="17">
        <f t="shared" si="58"/>
        <v>0</v>
      </c>
      <c r="J849" s="17">
        <f t="shared" si="59"/>
        <v>1</v>
      </c>
      <c r="K849" s="7"/>
      <c r="L849" s="7"/>
      <c r="M849" s="7"/>
      <c r="N849" s="17"/>
      <c r="O849" s="120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6" customHeight="1">
      <c r="A850" s="17" t="s">
        <v>50</v>
      </c>
      <c r="B850" s="7" t="s">
        <v>133</v>
      </c>
      <c r="C850" s="135">
        <v>46237</v>
      </c>
      <c r="D850" s="41" t="s">
        <v>193</v>
      </c>
      <c r="E850" s="35" t="s">
        <v>657</v>
      </c>
      <c r="F850" s="110">
        <f t="shared" si="56"/>
        <v>11.2</v>
      </c>
      <c r="G850" s="111">
        <f t="shared" si="57"/>
        <v>0</v>
      </c>
      <c r="H850" s="113">
        <f>IF(AND(NOT(ISBLANK(C850)), D850&lt;&gt;"-", ISNUMBER(F850), F850&gt;0, COUNTIFS($B$3:B850, B850, $C$3:C850, C850, $F$3:F850, "&gt;0")=1), 1, 0)</f>
        <v>1</v>
      </c>
      <c r="I850" s="17">
        <f t="shared" si="58"/>
        <v>0</v>
      </c>
      <c r="J850" s="17">
        <f t="shared" si="59"/>
        <v>1</v>
      </c>
      <c r="K850" s="7"/>
      <c r="L850" s="7"/>
      <c r="M850" s="7"/>
      <c r="N850" s="17"/>
      <c r="O850" s="120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6" customHeight="1">
      <c r="A851" s="17" t="s">
        <v>50</v>
      </c>
      <c r="B851" s="7" t="s">
        <v>133</v>
      </c>
      <c r="C851" s="135">
        <v>46238</v>
      </c>
      <c r="D851" s="41" t="s">
        <v>193</v>
      </c>
      <c r="E851" s="35" t="s">
        <v>658</v>
      </c>
      <c r="F851" s="110">
        <f t="shared" si="56"/>
        <v>13.2</v>
      </c>
      <c r="G851" s="111">
        <f t="shared" si="57"/>
        <v>0</v>
      </c>
      <c r="H851" s="113">
        <f>IF(AND(NOT(ISBLANK(C851)), D851&lt;&gt;"-", ISNUMBER(F851), F851&gt;0, COUNTIFS($B$3:B851, B851, $C$3:C851, C851, $F$3:F851, "&gt;0")=1), 1, 0)</f>
        <v>1</v>
      </c>
      <c r="I851" s="17">
        <f t="shared" si="58"/>
        <v>0</v>
      </c>
      <c r="J851" s="17">
        <f t="shared" si="59"/>
        <v>1</v>
      </c>
      <c r="K851" s="7"/>
      <c r="L851" s="7"/>
      <c r="M851" s="7"/>
      <c r="N851" s="17"/>
      <c r="O851" s="120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6" customHeight="1">
      <c r="A852" s="17" t="s">
        <v>50</v>
      </c>
      <c r="B852" s="7" t="s">
        <v>133</v>
      </c>
      <c r="C852" s="135">
        <v>46239</v>
      </c>
      <c r="D852" s="41" t="s">
        <v>193</v>
      </c>
      <c r="E852" s="35" t="s">
        <v>659</v>
      </c>
      <c r="F852" s="110">
        <f t="shared" si="56"/>
        <v>12.1</v>
      </c>
      <c r="G852" s="111">
        <f t="shared" si="57"/>
        <v>0</v>
      </c>
      <c r="H852" s="113">
        <f>IF(AND(NOT(ISBLANK(C852)), D852&lt;&gt;"-", ISNUMBER(F852), F852&gt;0, COUNTIFS($B$3:B852, B852, $C$3:C852, C852, $F$3:F852, "&gt;0")=1), 1, 0)</f>
        <v>1</v>
      </c>
      <c r="I852" s="17">
        <f t="shared" si="58"/>
        <v>0</v>
      </c>
      <c r="J852" s="17">
        <f t="shared" si="59"/>
        <v>1</v>
      </c>
      <c r="K852" s="7"/>
      <c r="L852" s="7"/>
      <c r="M852" s="7"/>
      <c r="N852" s="17"/>
      <c r="O852" s="120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6" customHeight="1">
      <c r="A853" s="17" t="s">
        <v>50</v>
      </c>
      <c r="B853" s="7" t="s">
        <v>133</v>
      </c>
      <c r="C853" s="135">
        <v>46240</v>
      </c>
      <c r="D853" s="41" t="s">
        <v>193</v>
      </c>
      <c r="E853" s="35" t="s">
        <v>660</v>
      </c>
      <c r="F853" s="110">
        <f t="shared" si="56"/>
        <v>10.8</v>
      </c>
      <c r="G853" s="111">
        <f t="shared" si="57"/>
        <v>0</v>
      </c>
      <c r="H853" s="113">
        <f>IF(AND(NOT(ISBLANK(C853)), D853&lt;&gt;"-", ISNUMBER(F853), F853&gt;0, COUNTIFS($B$3:B853, B853, $C$3:C853, C853, $F$3:F853, "&gt;0")=1), 1, 0)</f>
        <v>1</v>
      </c>
      <c r="I853" s="17">
        <f t="shared" si="58"/>
        <v>0</v>
      </c>
      <c r="J853" s="17">
        <f t="shared" si="59"/>
        <v>1</v>
      </c>
      <c r="K853" s="7"/>
      <c r="L853" s="7"/>
      <c r="M853" s="7"/>
      <c r="N853" s="17"/>
      <c r="O853" s="120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6" customHeight="1">
      <c r="A854" s="17" t="s">
        <v>50</v>
      </c>
      <c r="B854" s="7" t="s">
        <v>133</v>
      </c>
      <c r="C854" s="135">
        <v>46241</v>
      </c>
      <c r="D854" s="41" t="s">
        <v>266</v>
      </c>
      <c r="E854" s="35" t="s">
        <v>661</v>
      </c>
      <c r="F854" s="110">
        <f t="shared" si="56"/>
        <v>12.666666666666666</v>
      </c>
      <c r="G854" s="111">
        <f t="shared" si="57"/>
        <v>0</v>
      </c>
      <c r="H854" s="113">
        <f>IF(AND(NOT(ISBLANK(C854)), D854&lt;&gt;"-", ISNUMBER(F854), F854&gt;0, COUNTIFS($B$3:B854, B854, $C$3:C854, C854, $F$3:F854, "&gt;0")=1), 1, 0)</f>
        <v>1</v>
      </c>
      <c r="I854" s="17">
        <f t="shared" si="58"/>
        <v>0</v>
      </c>
      <c r="J854" s="17">
        <f t="shared" si="59"/>
        <v>1</v>
      </c>
      <c r="K854" s="7"/>
      <c r="L854" s="7"/>
      <c r="M854" s="7"/>
      <c r="N854" s="17"/>
      <c r="O854" s="120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6" customHeight="1">
      <c r="A855" s="17" t="s">
        <v>50</v>
      </c>
      <c r="B855" s="7" t="s">
        <v>133</v>
      </c>
      <c r="C855" s="135">
        <v>46242</v>
      </c>
      <c r="D855" s="41" t="s">
        <v>193</v>
      </c>
      <c r="E855" s="35" t="s">
        <v>662</v>
      </c>
      <c r="F855" s="110">
        <f t="shared" si="56"/>
        <v>10.966666666666667</v>
      </c>
      <c r="G855" s="111">
        <f t="shared" si="57"/>
        <v>0</v>
      </c>
      <c r="H855" s="113">
        <f>IF(AND(NOT(ISBLANK(C855)), D855&lt;&gt;"-", ISNUMBER(F855), F855&gt;0, COUNTIFS($B$3:B855, B855, $C$3:C855, C855, $F$3:F855, "&gt;0")=1), 1, 0)</f>
        <v>1</v>
      </c>
      <c r="I855" s="17">
        <f t="shared" si="58"/>
        <v>0</v>
      </c>
      <c r="J855" s="17">
        <f t="shared" si="59"/>
        <v>1</v>
      </c>
      <c r="K855" s="7"/>
      <c r="L855" s="7"/>
      <c r="M855" s="7"/>
      <c r="N855" s="17"/>
      <c r="O855" s="120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6" customHeight="1">
      <c r="A856" s="17" t="s">
        <v>50</v>
      </c>
      <c r="B856" s="7" t="s">
        <v>133</v>
      </c>
      <c r="C856" s="135">
        <v>46243</v>
      </c>
      <c r="D856" s="41" t="s">
        <v>193</v>
      </c>
      <c r="E856" s="35" t="s">
        <v>663</v>
      </c>
      <c r="F856" s="110">
        <f t="shared" si="56"/>
        <v>10.866666666666667</v>
      </c>
      <c r="G856" s="111">
        <f t="shared" si="57"/>
        <v>0</v>
      </c>
      <c r="H856" s="113">
        <f>IF(AND(NOT(ISBLANK(C856)), D856&lt;&gt;"-", ISNUMBER(F856), F856&gt;0, COUNTIFS($B$3:B856, B856, $C$3:C856, C856, $F$3:F856, "&gt;0")=1), 1, 0)</f>
        <v>1</v>
      </c>
      <c r="I856" s="17">
        <f t="shared" si="58"/>
        <v>0</v>
      </c>
      <c r="J856" s="17">
        <f t="shared" si="59"/>
        <v>1</v>
      </c>
      <c r="K856" s="7"/>
      <c r="L856" s="7"/>
      <c r="M856" s="7"/>
      <c r="N856" s="17"/>
      <c r="O856" s="120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6" customHeight="1">
      <c r="A857" s="17" t="s">
        <v>50</v>
      </c>
      <c r="B857" s="7" t="s">
        <v>133</v>
      </c>
      <c r="C857" s="135">
        <v>46243</v>
      </c>
      <c r="D857" s="41" t="s">
        <v>320</v>
      </c>
      <c r="E857" s="35" t="s">
        <v>328</v>
      </c>
      <c r="F857" s="110">
        <f t="shared" si="56"/>
        <v>2.3666666666666667</v>
      </c>
      <c r="G857" s="111">
        <f t="shared" si="57"/>
        <v>1</v>
      </c>
      <c r="H857" s="113">
        <f>IF(AND(NOT(ISBLANK(C857)), D857&lt;&gt;"-", ISNUMBER(F857), F857&gt;0, COUNTIFS($B$3:B857, B857, $C$3:C857, C857, $F$3:F857, "&gt;0")=1), 1, 0)</f>
        <v>0</v>
      </c>
      <c r="I857" s="17">
        <f t="shared" si="58"/>
        <v>0</v>
      </c>
      <c r="J857" s="17">
        <f t="shared" si="59"/>
        <v>0</v>
      </c>
      <c r="K857" s="7"/>
      <c r="L857" s="7"/>
      <c r="M857" s="7"/>
      <c r="N857" s="17"/>
      <c r="O857" s="120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6" customHeight="1">
      <c r="A858" s="17" t="s">
        <v>50</v>
      </c>
      <c r="B858" s="7" t="s">
        <v>133</v>
      </c>
      <c r="C858" s="135">
        <v>46244</v>
      </c>
      <c r="D858" s="41" t="s">
        <v>193</v>
      </c>
      <c r="E858" s="35" t="s">
        <v>664</v>
      </c>
      <c r="F858" s="110">
        <f t="shared" si="56"/>
        <v>10.7</v>
      </c>
      <c r="G858" s="111">
        <f t="shared" si="57"/>
        <v>0</v>
      </c>
      <c r="H858" s="113">
        <f>IF(AND(NOT(ISBLANK(C858)), D858&lt;&gt;"-", ISNUMBER(F858), F858&gt;0, COUNTIFS($B$3:B858, B858, $C$3:C858, C858, $F$3:F858, "&gt;0")=1), 1, 0)</f>
        <v>1</v>
      </c>
      <c r="I858" s="17">
        <f t="shared" si="58"/>
        <v>0</v>
      </c>
      <c r="J858" s="17">
        <f t="shared" si="59"/>
        <v>1</v>
      </c>
      <c r="K858" s="7"/>
      <c r="L858" s="7"/>
      <c r="M858" s="7"/>
      <c r="N858" s="17"/>
      <c r="O858" s="120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6" customHeight="1">
      <c r="A859" s="17" t="s">
        <v>50</v>
      </c>
      <c r="B859" s="7" t="s">
        <v>133</v>
      </c>
      <c r="C859" s="135">
        <v>46245</v>
      </c>
      <c r="D859" s="41" t="s">
        <v>193</v>
      </c>
      <c r="E859" s="35" t="s">
        <v>609</v>
      </c>
      <c r="F859" s="110">
        <f t="shared" si="56"/>
        <v>12.183333333333334</v>
      </c>
      <c r="G859" s="111">
        <f t="shared" si="57"/>
        <v>0</v>
      </c>
      <c r="H859" s="113">
        <f>IF(AND(NOT(ISBLANK(C859)), D859&lt;&gt;"-", ISNUMBER(F859), F859&gt;0, COUNTIFS($B$3:B859, B859, $C$3:C859, C859, $F$3:F859, "&gt;0")=1), 1, 0)</f>
        <v>1</v>
      </c>
      <c r="I859" s="17">
        <f t="shared" si="58"/>
        <v>0</v>
      </c>
      <c r="J859" s="17">
        <f t="shared" si="59"/>
        <v>1</v>
      </c>
      <c r="K859" s="7"/>
      <c r="L859" s="7"/>
      <c r="M859" s="7"/>
      <c r="N859" s="17"/>
      <c r="O859" s="120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6" customHeight="1">
      <c r="A860" s="17" t="s">
        <v>50</v>
      </c>
      <c r="B860" s="7" t="s">
        <v>133</v>
      </c>
      <c r="C860" s="135">
        <v>46246</v>
      </c>
      <c r="D860" s="41" t="s">
        <v>193</v>
      </c>
      <c r="E860" s="35" t="s">
        <v>665</v>
      </c>
      <c r="F860" s="110">
        <f t="shared" si="56"/>
        <v>10.183333333333334</v>
      </c>
      <c r="G860" s="111">
        <f t="shared" si="57"/>
        <v>0</v>
      </c>
      <c r="H860" s="113">
        <f>IF(AND(NOT(ISBLANK(C860)), D860&lt;&gt;"-", ISNUMBER(F860), F860&gt;0, COUNTIFS($B$3:B860, B860, $C$3:C860, C860, $F$3:F860, "&gt;0")=1), 1, 0)</f>
        <v>1</v>
      </c>
      <c r="I860" s="17">
        <f t="shared" si="58"/>
        <v>0</v>
      </c>
      <c r="J860" s="17">
        <f t="shared" si="59"/>
        <v>1</v>
      </c>
      <c r="K860" s="7"/>
      <c r="L860" s="7"/>
      <c r="M860" s="7"/>
      <c r="N860" s="17"/>
      <c r="O860" s="120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6" customHeight="1">
      <c r="A861" s="17" t="s">
        <v>50</v>
      </c>
      <c r="B861" s="7" t="s">
        <v>133</v>
      </c>
      <c r="C861" s="135">
        <v>46247</v>
      </c>
      <c r="D861" s="41" t="s">
        <v>193</v>
      </c>
      <c r="E861" s="35" t="s">
        <v>612</v>
      </c>
      <c r="F861" s="110">
        <f t="shared" si="56"/>
        <v>8.8666666666666671</v>
      </c>
      <c r="G861" s="111">
        <f t="shared" si="57"/>
        <v>0</v>
      </c>
      <c r="H861" s="113">
        <f>IF(AND(NOT(ISBLANK(C861)), D861&lt;&gt;"-", ISNUMBER(F861), F861&gt;0, COUNTIFS($B$3:B861, B861, $C$3:C861, C861, $F$3:F861, "&gt;0")=1), 1, 0)</f>
        <v>1</v>
      </c>
      <c r="I861" s="17">
        <f t="shared" si="58"/>
        <v>0</v>
      </c>
      <c r="J861" s="17">
        <f t="shared" si="59"/>
        <v>1</v>
      </c>
      <c r="K861" s="7"/>
      <c r="L861" s="7"/>
      <c r="M861" s="7"/>
      <c r="N861" s="17"/>
      <c r="O861" s="120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6" customHeight="1">
      <c r="A862" s="17" t="s">
        <v>50</v>
      </c>
      <c r="B862" s="7" t="s">
        <v>133</v>
      </c>
      <c r="C862" s="135">
        <v>46248</v>
      </c>
      <c r="D862" s="41" t="s">
        <v>193</v>
      </c>
      <c r="E862" s="35" t="s">
        <v>666</v>
      </c>
      <c r="F862" s="110">
        <f t="shared" si="56"/>
        <v>9</v>
      </c>
      <c r="G862" s="111">
        <f t="shared" si="57"/>
        <v>0</v>
      </c>
      <c r="H862" s="113">
        <f>IF(AND(NOT(ISBLANK(C862)), D862&lt;&gt;"-", ISNUMBER(F862), F862&gt;0, COUNTIFS($B$3:B862, B862, $C$3:C862, C862, $F$3:F862, "&gt;0")=1), 1, 0)</f>
        <v>1</v>
      </c>
      <c r="I862" s="17">
        <f t="shared" si="58"/>
        <v>0</v>
      </c>
      <c r="J862" s="17">
        <f t="shared" si="59"/>
        <v>1</v>
      </c>
      <c r="K862" s="7"/>
      <c r="L862" s="7"/>
      <c r="M862" s="7"/>
      <c r="N862" s="17"/>
      <c r="O862" s="120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6" customHeight="1">
      <c r="A863" s="17" t="s">
        <v>50</v>
      </c>
      <c r="B863" s="7" t="s">
        <v>133</v>
      </c>
      <c r="C863" s="135">
        <v>46248</v>
      </c>
      <c r="D863" s="41" t="s">
        <v>329</v>
      </c>
      <c r="E863" s="35" t="s">
        <v>667</v>
      </c>
      <c r="F863" s="110">
        <f t="shared" si="56"/>
        <v>5.0166666666666666</v>
      </c>
      <c r="G863" s="111">
        <f t="shared" si="57"/>
        <v>0</v>
      </c>
      <c r="H863" s="113">
        <f>IF(AND(NOT(ISBLANK(C863)), D863&lt;&gt;"-", ISNUMBER(F863), F863&gt;0, COUNTIFS($B$3:B863, B863, $C$3:C863, C863, $F$3:F863, "&gt;0")=1), 1, 0)</f>
        <v>0</v>
      </c>
      <c r="I863" s="17">
        <f t="shared" si="58"/>
        <v>0</v>
      </c>
      <c r="J863" s="17">
        <f t="shared" si="59"/>
        <v>1</v>
      </c>
      <c r="K863" s="7"/>
      <c r="L863" s="7"/>
      <c r="M863" s="7"/>
      <c r="N863" s="17"/>
      <c r="O863" s="120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6" customHeight="1">
      <c r="A864" s="17" t="s">
        <v>50</v>
      </c>
      <c r="B864" s="7" t="s">
        <v>133</v>
      </c>
      <c r="C864" s="135">
        <v>46249</v>
      </c>
      <c r="D864" s="41" t="s">
        <v>269</v>
      </c>
      <c r="E864" s="35" t="s">
        <v>519</v>
      </c>
      <c r="F864" s="110">
        <f t="shared" si="56"/>
        <v>8.35</v>
      </c>
      <c r="G864" s="111">
        <f t="shared" si="57"/>
        <v>0</v>
      </c>
      <c r="H864" s="113">
        <f>IF(AND(NOT(ISBLANK(C864)), D864&lt;&gt;"-", ISNUMBER(F864), F864&gt;0, COUNTIFS($B$3:B864, B864, $C$3:C864, C864, $F$3:F864, "&gt;0")=1), 1, 0)</f>
        <v>1</v>
      </c>
      <c r="I864" s="17">
        <f t="shared" si="58"/>
        <v>0</v>
      </c>
      <c r="J864" s="17">
        <f t="shared" si="59"/>
        <v>1</v>
      </c>
      <c r="K864" s="7"/>
      <c r="L864" s="7"/>
      <c r="M864" s="7"/>
      <c r="N864" s="17"/>
      <c r="O864" s="120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6" customHeight="1">
      <c r="A865" s="17" t="s">
        <v>50</v>
      </c>
      <c r="B865" s="7" t="s">
        <v>133</v>
      </c>
      <c r="C865" s="135">
        <v>46249</v>
      </c>
      <c r="D865" s="41" t="s">
        <v>253</v>
      </c>
      <c r="E865" s="35" t="s">
        <v>668</v>
      </c>
      <c r="F865" s="110">
        <f t="shared" si="56"/>
        <v>7.0166666666666666</v>
      </c>
      <c r="G865" s="111">
        <f t="shared" si="57"/>
        <v>0</v>
      </c>
      <c r="H865" s="113">
        <f>IF(AND(NOT(ISBLANK(C865)), D865&lt;&gt;"-", ISNUMBER(F865), F865&gt;0, COUNTIFS($B$3:B865, B865, $C$3:C865, C865, $F$3:F865, "&gt;0")=1), 1, 0)</f>
        <v>0</v>
      </c>
      <c r="I865" s="17">
        <f t="shared" si="58"/>
        <v>1</v>
      </c>
      <c r="J865" s="17">
        <f t="shared" si="59"/>
        <v>0</v>
      </c>
      <c r="K865" s="7"/>
      <c r="L865" s="7"/>
      <c r="M865" s="7"/>
      <c r="N865" s="17"/>
      <c r="O865" s="120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6" customHeight="1">
      <c r="A866" s="17" t="s">
        <v>50</v>
      </c>
      <c r="B866" s="7" t="s">
        <v>133</v>
      </c>
      <c r="C866" s="135">
        <v>46250</v>
      </c>
      <c r="D866" s="41" t="s">
        <v>193</v>
      </c>
      <c r="E866" s="35" t="s">
        <v>201</v>
      </c>
      <c r="F866" s="110">
        <f t="shared" si="56"/>
        <v>8.1</v>
      </c>
      <c r="G866" s="111">
        <f t="shared" si="57"/>
        <v>0</v>
      </c>
      <c r="H866" s="113">
        <f>IF(AND(NOT(ISBLANK(C866)), D866&lt;&gt;"-", ISNUMBER(F866), F866&gt;0, COUNTIFS($B$3:B866, B866, $C$3:C866, C866, $F$3:F866, "&gt;0")=1), 1, 0)</f>
        <v>1</v>
      </c>
      <c r="I866" s="17">
        <f t="shared" si="58"/>
        <v>0</v>
      </c>
      <c r="J866" s="17">
        <f t="shared" si="59"/>
        <v>1</v>
      </c>
      <c r="K866" s="7"/>
      <c r="L866" s="7"/>
      <c r="M866" s="7"/>
      <c r="N866" s="17"/>
      <c r="O866" s="120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6" customHeight="1">
      <c r="A867" s="17" t="s">
        <v>50</v>
      </c>
      <c r="B867" s="7" t="s">
        <v>133</v>
      </c>
      <c r="C867" s="135">
        <v>46250</v>
      </c>
      <c r="D867" s="41" t="s">
        <v>329</v>
      </c>
      <c r="E867" s="35" t="s">
        <v>669</v>
      </c>
      <c r="F867" s="110">
        <f t="shared" si="56"/>
        <v>4.9666666666666668</v>
      </c>
      <c r="G867" s="111">
        <f t="shared" si="57"/>
        <v>0</v>
      </c>
      <c r="H867" s="113">
        <f>IF(AND(NOT(ISBLANK(C867)), D867&lt;&gt;"-", ISNUMBER(F867), F867&gt;0, COUNTIFS($B$3:B867, B867, $C$3:C867, C867, $F$3:F867, "&gt;0")=1), 1, 0)</f>
        <v>0</v>
      </c>
      <c r="I867" s="17">
        <f t="shared" si="58"/>
        <v>0</v>
      </c>
      <c r="J867" s="17">
        <f t="shared" si="59"/>
        <v>1</v>
      </c>
      <c r="K867" s="7"/>
      <c r="L867" s="7"/>
      <c r="M867" s="7"/>
      <c r="N867" s="17"/>
      <c r="O867" s="120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6" customHeight="1">
      <c r="A868" s="17" t="s">
        <v>50</v>
      </c>
      <c r="B868" s="7" t="s">
        <v>133</v>
      </c>
      <c r="C868" s="135">
        <v>46250</v>
      </c>
      <c r="D868" s="41" t="s">
        <v>253</v>
      </c>
      <c r="E868" s="35" t="s">
        <v>254</v>
      </c>
      <c r="F868" s="110">
        <f t="shared" si="56"/>
        <v>7.083333333333333</v>
      </c>
      <c r="G868" s="111">
        <f t="shared" si="57"/>
        <v>0</v>
      </c>
      <c r="H868" s="113">
        <f>IF(AND(NOT(ISBLANK(C868)), D868&lt;&gt;"-", ISNUMBER(F868), F868&gt;0, COUNTIFS($B$3:B868, B868, $C$3:C868, C868, $F$3:F868, "&gt;0")=1), 1, 0)</f>
        <v>0</v>
      </c>
      <c r="I868" s="17">
        <f t="shared" si="58"/>
        <v>1</v>
      </c>
      <c r="J868" s="17">
        <f t="shared" si="59"/>
        <v>0</v>
      </c>
      <c r="K868" s="7"/>
      <c r="L868" s="7"/>
      <c r="M868" s="7"/>
      <c r="N868" s="17"/>
      <c r="O868" s="120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6" customHeight="1">
      <c r="A869" s="17" t="s">
        <v>50</v>
      </c>
      <c r="B869" s="7" t="s">
        <v>133</v>
      </c>
      <c r="C869" s="135">
        <v>46251</v>
      </c>
      <c r="D869" s="41" t="s">
        <v>269</v>
      </c>
      <c r="E869" s="35" t="s">
        <v>430</v>
      </c>
      <c r="F869" s="110">
        <f t="shared" si="56"/>
        <v>7.3166666666666664</v>
      </c>
      <c r="G869" s="111">
        <f t="shared" si="57"/>
        <v>0</v>
      </c>
      <c r="H869" s="113">
        <f>IF(AND(NOT(ISBLANK(C869)), D869&lt;&gt;"-", ISNUMBER(F869), F869&gt;0, COUNTIFS($B$3:B869, B869, $C$3:C869, C869, $F$3:F869, "&gt;0")=1), 1, 0)</f>
        <v>1</v>
      </c>
      <c r="I869" s="17">
        <f t="shared" si="58"/>
        <v>0</v>
      </c>
      <c r="J869" s="17">
        <f t="shared" si="59"/>
        <v>1</v>
      </c>
      <c r="K869" s="7"/>
      <c r="L869" s="7"/>
      <c r="M869" s="7"/>
      <c r="N869" s="17"/>
      <c r="O869" s="120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6" customHeight="1">
      <c r="A870" s="17" t="s">
        <v>50</v>
      </c>
      <c r="B870" s="7" t="s">
        <v>133</v>
      </c>
      <c r="C870" s="135">
        <v>46252</v>
      </c>
      <c r="D870" s="41" t="s">
        <v>269</v>
      </c>
      <c r="E870" s="35" t="s">
        <v>291</v>
      </c>
      <c r="F870" s="110">
        <f t="shared" si="56"/>
        <v>8.0500000000000007</v>
      </c>
      <c r="G870" s="111">
        <f t="shared" si="57"/>
        <v>0</v>
      </c>
      <c r="H870" s="113">
        <f>IF(AND(NOT(ISBLANK(C870)), D870&lt;&gt;"-", ISNUMBER(F870), F870&gt;0, COUNTIFS($B$3:B870, B870, $C$3:C870, C870, $F$3:F870, "&gt;0")=1), 1, 0)</f>
        <v>1</v>
      </c>
      <c r="I870" s="17">
        <f t="shared" si="58"/>
        <v>0</v>
      </c>
      <c r="J870" s="17">
        <f t="shared" si="59"/>
        <v>1</v>
      </c>
      <c r="K870" s="7"/>
      <c r="L870" s="7"/>
      <c r="M870" s="7"/>
      <c r="N870" s="17"/>
      <c r="O870" s="120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6" customHeight="1">
      <c r="A871" s="17" t="s">
        <v>50</v>
      </c>
      <c r="B871" s="7" t="s">
        <v>133</v>
      </c>
      <c r="C871" s="135">
        <v>46253</v>
      </c>
      <c r="D871" s="41" t="s">
        <v>269</v>
      </c>
      <c r="E871" s="35" t="s">
        <v>415</v>
      </c>
      <c r="F871" s="110">
        <f t="shared" si="56"/>
        <v>7.9333333333333336</v>
      </c>
      <c r="G871" s="111">
        <f t="shared" si="57"/>
        <v>0</v>
      </c>
      <c r="H871" s="113">
        <f>IF(AND(NOT(ISBLANK(C871)), D871&lt;&gt;"-", ISNUMBER(F871), F871&gt;0, COUNTIFS($B$3:B871, B871, $C$3:C871, C871, $F$3:F871, "&gt;0")=1), 1, 0)</f>
        <v>1</v>
      </c>
      <c r="I871" s="17">
        <f t="shared" si="58"/>
        <v>0</v>
      </c>
      <c r="J871" s="17">
        <f t="shared" si="59"/>
        <v>1</v>
      </c>
      <c r="K871" s="7"/>
      <c r="L871" s="7"/>
      <c r="M871" s="7"/>
      <c r="N871" s="17"/>
      <c r="O871" s="120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6" customHeight="1">
      <c r="A872" s="17" t="s">
        <v>50</v>
      </c>
      <c r="B872" s="7" t="s">
        <v>133</v>
      </c>
      <c r="C872" s="135">
        <v>46254</v>
      </c>
      <c r="D872" s="41" t="s">
        <v>193</v>
      </c>
      <c r="E872" s="35" t="s">
        <v>239</v>
      </c>
      <c r="F872" s="110">
        <f t="shared" si="56"/>
        <v>16</v>
      </c>
      <c r="G872" s="111">
        <f t="shared" si="57"/>
        <v>0</v>
      </c>
      <c r="H872" s="113">
        <f>IF(AND(NOT(ISBLANK(C872)), D872&lt;&gt;"-", ISNUMBER(F872), F872&gt;0, COUNTIFS($B$3:B872, B872, $C$3:C872, C872, $F$3:F872, "&gt;0")=1), 1, 0)</f>
        <v>1</v>
      </c>
      <c r="I872" s="17">
        <f t="shared" si="58"/>
        <v>0</v>
      </c>
      <c r="J872" s="17">
        <f t="shared" si="59"/>
        <v>1</v>
      </c>
      <c r="K872" s="7"/>
      <c r="L872" s="7"/>
      <c r="M872" s="7"/>
      <c r="N872" s="17"/>
      <c r="O872" s="120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6" customHeight="1">
      <c r="A873" s="17" t="s">
        <v>50</v>
      </c>
      <c r="B873" s="7" t="s">
        <v>133</v>
      </c>
      <c r="C873" s="135">
        <v>46255</v>
      </c>
      <c r="D873" s="41" t="s">
        <v>193</v>
      </c>
      <c r="E873" s="35" t="s">
        <v>670</v>
      </c>
      <c r="F873" s="110">
        <f t="shared" si="56"/>
        <v>15.516666666666667</v>
      </c>
      <c r="G873" s="111">
        <f t="shared" si="57"/>
        <v>0</v>
      </c>
      <c r="H873" s="113">
        <f>IF(AND(NOT(ISBLANK(C873)), D873&lt;&gt;"-", ISNUMBER(F873), F873&gt;0, COUNTIFS($B$3:B873, B873, $C$3:C873, C873, $F$3:F873, "&gt;0")=1), 1, 0)</f>
        <v>1</v>
      </c>
      <c r="I873" s="17">
        <f t="shared" si="58"/>
        <v>0</v>
      </c>
      <c r="J873" s="17">
        <f t="shared" si="59"/>
        <v>1</v>
      </c>
      <c r="K873" s="7"/>
      <c r="L873" s="7"/>
      <c r="M873" s="7"/>
      <c r="N873" s="17"/>
      <c r="O873" s="120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6" customHeight="1">
      <c r="A874" s="17" t="s">
        <v>50</v>
      </c>
      <c r="B874" s="7" t="s">
        <v>133</v>
      </c>
      <c r="C874" s="135">
        <v>46256</v>
      </c>
      <c r="D874" s="41" t="s">
        <v>266</v>
      </c>
      <c r="E874" s="35" t="s">
        <v>671</v>
      </c>
      <c r="F874" s="110">
        <f t="shared" si="56"/>
        <v>13.983333333333333</v>
      </c>
      <c r="G874" s="111">
        <f t="shared" si="57"/>
        <v>0</v>
      </c>
      <c r="H874" s="113">
        <f>IF(AND(NOT(ISBLANK(C874)), D874&lt;&gt;"-", ISNUMBER(F874), F874&gt;0, COUNTIFS($B$3:B874, B874, $C$3:C874, C874, $F$3:F874, "&gt;0")=1), 1, 0)</f>
        <v>1</v>
      </c>
      <c r="I874" s="17">
        <f t="shared" si="58"/>
        <v>0</v>
      </c>
      <c r="J874" s="17">
        <f t="shared" si="59"/>
        <v>1</v>
      </c>
      <c r="K874" s="7"/>
      <c r="L874" s="7"/>
      <c r="M874" s="7"/>
      <c r="N874" s="17"/>
      <c r="O874" s="120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6" customHeight="1">
      <c r="A875" s="17" t="s">
        <v>50</v>
      </c>
      <c r="B875" s="7" t="s">
        <v>133</v>
      </c>
      <c r="C875" s="135">
        <v>46257</v>
      </c>
      <c r="D875" s="41" t="s">
        <v>269</v>
      </c>
      <c r="E875" s="35" t="s">
        <v>508</v>
      </c>
      <c r="F875" s="110">
        <f t="shared" si="56"/>
        <v>7.6833333333333336</v>
      </c>
      <c r="G875" s="111">
        <f t="shared" si="57"/>
        <v>0</v>
      </c>
      <c r="H875" s="113">
        <f>IF(AND(NOT(ISBLANK(C875)), D875&lt;&gt;"-", ISNUMBER(F875), F875&gt;0, COUNTIFS($B$3:B875, B875, $C$3:C875, C875, $F$3:F875, "&gt;0")=1), 1, 0)</f>
        <v>1</v>
      </c>
      <c r="I875" s="17">
        <f t="shared" si="58"/>
        <v>0</v>
      </c>
      <c r="J875" s="17">
        <f t="shared" si="59"/>
        <v>1</v>
      </c>
      <c r="K875" s="7"/>
      <c r="L875" s="7"/>
      <c r="M875" s="7"/>
      <c r="N875" s="17"/>
      <c r="O875" s="120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6" customHeight="1">
      <c r="A876" s="17" t="s">
        <v>50</v>
      </c>
      <c r="B876" s="7" t="s">
        <v>133</v>
      </c>
      <c r="C876" s="135">
        <v>46258</v>
      </c>
      <c r="D876" s="41" t="s">
        <v>266</v>
      </c>
      <c r="E876" s="35" t="s">
        <v>671</v>
      </c>
      <c r="F876" s="110">
        <f t="shared" si="56"/>
        <v>13.983333333333333</v>
      </c>
      <c r="G876" s="111">
        <f t="shared" si="57"/>
        <v>0</v>
      </c>
      <c r="H876" s="113">
        <f>IF(AND(NOT(ISBLANK(C876)), D876&lt;&gt;"-", ISNUMBER(F876), F876&gt;0, COUNTIFS($B$3:B876, B876, $C$3:C876, C876, $F$3:F876, "&gt;0")=1), 1, 0)</f>
        <v>1</v>
      </c>
      <c r="I876" s="17">
        <f t="shared" si="58"/>
        <v>0</v>
      </c>
      <c r="J876" s="17">
        <f t="shared" si="59"/>
        <v>1</v>
      </c>
      <c r="K876" s="7"/>
      <c r="L876" s="7"/>
      <c r="M876" s="7"/>
      <c r="N876" s="17"/>
      <c r="O876" s="120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6" customHeight="1">
      <c r="A877" s="17" t="s">
        <v>50</v>
      </c>
      <c r="B877" s="7" t="s">
        <v>133</v>
      </c>
      <c r="C877" s="135">
        <v>46258</v>
      </c>
      <c r="D877" s="41" t="s">
        <v>253</v>
      </c>
      <c r="E877" s="35" t="s">
        <v>672</v>
      </c>
      <c r="F877" s="110">
        <f t="shared" si="56"/>
        <v>0.51666666666666672</v>
      </c>
      <c r="G877" s="111">
        <f t="shared" si="57"/>
        <v>1</v>
      </c>
      <c r="H877" s="113">
        <f>IF(AND(NOT(ISBLANK(C877)), D877&lt;&gt;"-", ISNUMBER(F877), F877&gt;0, COUNTIFS($B$3:B877, B877, $C$3:C877, C877, $F$3:F877, "&gt;0")=1), 1, 0)</f>
        <v>0</v>
      </c>
      <c r="I877" s="17">
        <f t="shared" si="58"/>
        <v>0</v>
      </c>
      <c r="J877" s="17">
        <f t="shared" si="59"/>
        <v>0</v>
      </c>
      <c r="K877" s="7"/>
      <c r="L877" s="7"/>
      <c r="M877" s="7"/>
      <c r="N877" s="17"/>
      <c r="O877" s="120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6" customHeight="1">
      <c r="A878" s="17" t="s">
        <v>50</v>
      </c>
      <c r="B878" s="7" t="s">
        <v>133</v>
      </c>
      <c r="C878" s="135">
        <v>46259</v>
      </c>
      <c r="D878" s="41" t="s">
        <v>266</v>
      </c>
      <c r="E878" s="35" t="s">
        <v>673</v>
      </c>
      <c r="F878" s="110">
        <f t="shared" si="56"/>
        <v>11.916666666666666</v>
      </c>
      <c r="G878" s="111">
        <f t="shared" si="57"/>
        <v>0</v>
      </c>
      <c r="H878" s="113">
        <f>IF(AND(NOT(ISBLANK(C878)), D878&lt;&gt;"-", ISNUMBER(F878), F878&gt;0, COUNTIFS($B$3:B878, B878, $C$3:C878, C878, $F$3:F878, "&gt;0")=1), 1, 0)</f>
        <v>1</v>
      </c>
      <c r="I878" s="17">
        <f t="shared" si="58"/>
        <v>0</v>
      </c>
      <c r="J878" s="17">
        <f t="shared" si="59"/>
        <v>1</v>
      </c>
      <c r="K878" s="7"/>
      <c r="L878" s="7"/>
      <c r="M878" s="7"/>
      <c r="N878" s="17"/>
      <c r="O878" s="120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6" customHeight="1">
      <c r="A879" s="17" t="s">
        <v>50</v>
      </c>
      <c r="B879" s="7" t="s">
        <v>133</v>
      </c>
      <c r="C879" s="135">
        <v>46260</v>
      </c>
      <c r="D879" s="41" t="s">
        <v>266</v>
      </c>
      <c r="E879" s="35" t="s">
        <v>674</v>
      </c>
      <c r="F879" s="110">
        <f t="shared" si="56"/>
        <v>12.966666666666667</v>
      </c>
      <c r="G879" s="111">
        <f t="shared" si="57"/>
        <v>0</v>
      </c>
      <c r="H879" s="113">
        <f>IF(AND(NOT(ISBLANK(C879)), D879&lt;&gt;"-", ISNUMBER(F879), F879&gt;0, COUNTIFS($B$3:B879, B879, $C$3:C879, C879, $F$3:F879, "&gt;0")=1), 1, 0)</f>
        <v>1</v>
      </c>
      <c r="I879" s="17">
        <f t="shared" si="58"/>
        <v>0</v>
      </c>
      <c r="J879" s="17">
        <f t="shared" si="59"/>
        <v>1</v>
      </c>
      <c r="K879" s="7"/>
      <c r="L879" s="7"/>
      <c r="M879" s="7"/>
      <c r="N879" s="17"/>
      <c r="O879" s="120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6" customHeight="1">
      <c r="A880" s="17" t="s">
        <v>50</v>
      </c>
      <c r="B880" s="7" t="s">
        <v>133</v>
      </c>
      <c r="C880" s="135">
        <v>46260</v>
      </c>
      <c r="D880" s="41" t="s">
        <v>253</v>
      </c>
      <c r="E880" s="35" t="s">
        <v>675</v>
      </c>
      <c r="F880" s="110">
        <f t="shared" si="56"/>
        <v>1.1166666666666667</v>
      </c>
      <c r="G880" s="111">
        <f t="shared" si="57"/>
        <v>1</v>
      </c>
      <c r="H880" s="113">
        <f>IF(AND(NOT(ISBLANK(C880)), D880&lt;&gt;"-", ISNUMBER(F880), F880&gt;0, COUNTIFS($B$3:B880, B880, $C$3:C880, C880, $F$3:F880, "&gt;0")=1), 1, 0)</f>
        <v>0</v>
      </c>
      <c r="I880" s="17">
        <f t="shared" si="58"/>
        <v>0</v>
      </c>
      <c r="J880" s="17">
        <f t="shared" si="59"/>
        <v>0</v>
      </c>
      <c r="K880" s="7"/>
      <c r="L880" s="7"/>
      <c r="M880" s="7"/>
      <c r="N880" s="17"/>
      <c r="O880" s="120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6" customHeight="1">
      <c r="A881" s="17" t="s">
        <v>50</v>
      </c>
      <c r="B881" s="7" t="s">
        <v>133</v>
      </c>
      <c r="C881" s="135">
        <v>46261</v>
      </c>
      <c r="D881" s="41" t="s">
        <v>266</v>
      </c>
      <c r="E881" s="35" t="s">
        <v>676</v>
      </c>
      <c r="F881" s="110">
        <f t="shared" si="56"/>
        <v>11.9</v>
      </c>
      <c r="G881" s="111">
        <f t="shared" si="57"/>
        <v>0</v>
      </c>
      <c r="H881" s="113">
        <f>IF(AND(NOT(ISBLANK(C881)), D881&lt;&gt;"-", ISNUMBER(F881), F881&gt;0, COUNTIFS($B$3:B881, B881, $C$3:C881, C881, $F$3:F881, "&gt;0")=1), 1, 0)</f>
        <v>1</v>
      </c>
      <c r="I881" s="17">
        <f t="shared" si="58"/>
        <v>0</v>
      </c>
      <c r="J881" s="17">
        <f t="shared" si="59"/>
        <v>1</v>
      </c>
      <c r="K881" s="7"/>
      <c r="L881" s="7"/>
      <c r="M881" s="7"/>
      <c r="N881" s="17"/>
      <c r="O881" s="120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6" customHeight="1">
      <c r="A882" s="17" t="s">
        <v>50</v>
      </c>
      <c r="B882" s="7" t="s">
        <v>133</v>
      </c>
      <c r="C882" s="135">
        <v>46261</v>
      </c>
      <c r="D882" s="41" t="s">
        <v>253</v>
      </c>
      <c r="E882" s="35" t="s">
        <v>647</v>
      </c>
      <c r="F882" s="110">
        <f t="shared" si="56"/>
        <v>2.1</v>
      </c>
      <c r="G882" s="111">
        <f t="shared" si="57"/>
        <v>1</v>
      </c>
      <c r="H882" s="113">
        <f>IF(AND(NOT(ISBLANK(C882)), D882&lt;&gt;"-", ISNUMBER(F882), F882&gt;0, COUNTIFS($B$3:B882, B882, $C$3:C882, C882, $F$3:F882, "&gt;0")=1), 1, 0)</f>
        <v>0</v>
      </c>
      <c r="I882" s="17">
        <f t="shared" si="58"/>
        <v>0</v>
      </c>
      <c r="J882" s="17">
        <f t="shared" si="59"/>
        <v>0</v>
      </c>
      <c r="K882" s="7"/>
      <c r="L882" s="7"/>
      <c r="M882" s="7"/>
      <c r="N882" s="17"/>
      <c r="O882" s="120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6" customHeight="1">
      <c r="A883" s="17" t="s">
        <v>50</v>
      </c>
      <c r="B883" s="7" t="s">
        <v>133</v>
      </c>
      <c r="C883" s="135">
        <v>46262</v>
      </c>
      <c r="D883" s="41" t="s">
        <v>266</v>
      </c>
      <c r="E883" s="35" t="s">
        <v>526</v>
      </c>
      <c r="F883" s="110">
        <f t="shared" si="56"/>
        <v>8.4833333333333325</v>
      </c>
      <c r="G883" s="111">
        <f t="shared" si="57"/>
        <v>0</v>
      </c>
      <c r="H883" s="113">
        <f>IF(AND(NOT(ISBLANK(C883)), D883&lt;&gt;"-", ISNUMBER(F883), F883&gt;0, COUNTIFS($B$3:B883, B883, $C$3:C883, C883, $F$3:F883, "&gt;0")=1), 1, 0)</f>
        <v>1</v>
      </c>
      <c r="I883" s="17">
        <f t="shared" si="58"/>
        <v>0</v>
      </c>
      <c r="J883" s="17">
        <f t="shared" si="59"/>
        <v>1</v>
      </c>
      <c r="K883" s="7"/>
      <c r="L883" s="7"/>
      <c r="M883" s="7"/>
      <c r="N883" s="17"/>
      <c r="O883" s="120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6" customHeight="1">
      <c r="A884" s="17" t="s">
        <v>50</v>
      </c>
      <c r="B884" s="7" t="s">
        <v>133</v>
      </c>
      <c r="C884" s="135">
        <v>46263</v>
      </c>
      <c r="D884" s="41" t="s">
        <v>269</v>
      </c>
      <c r="E884" s="35" t="s">
        <v>185</v>
      </c>
      <c r="F884" s="110">
        <f t="shared" si="56"/>
        <v>8</v>
      </c>
      <c r="G884" s="111">
        <f t="shared" si="57"/>
        <v>0</v>
      </c>
      <c r="H884" s="113">
        <f>IF(AND(NOT(ISBLANK(C884)), D884&lt;&gt;"-", ISNUMBER(F884), F884&gt;0, COUNTIFS($B$3:B884, B884, $C$3:C884, C884, $F$3:F884, "&gt;0")=1), 1, 0)</f>
        <v>1</v>
      </c>
      <c r="I884" s="17">
        <f t="shared" si="58"/>
        <v>0</v>
      </c>
      <c r="J884" s="17">
        <f t="shared" si="59"/>
        <v>1</v>
      </c>
      <c r="K884" s="7"/>
      <c r="L884" s="7"/>
      <c r="M884" s="7"/>
      <c r="N884" s="17"/>
      <c r="O884" s="120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6" customHeight="1">
      <c r="A885" s="17" t="s">
        <v>50</v>
      </c>
      <c r="B885" s="7" t="s">
        <v>133</v>
      </c>
      <c r="C885" s="135">
        <v>46263</v>
      </c>
      <c r="D885" s="41" t="s">
        <v>253</v>
      </c>
      <c r="E885" s="35" t="s">
        <v>677</v>
      </c>
      <c r="F885" s="110">
        <f t="shared" si="56"/>
        <v>7.0333333333333332</v>
      </c>
      <c r="G885" s="111">
        <f t="shared" si="57"/>
        <v>0</v>
      </c>
      <c r="H885" s="113">
        <f>IF(AND(NOT(ISBLANK(C885)), D885&lt;&gt;"-", ISNUMBER(F885), F885&gt;0, COUNTIFS($B$3:B885, B885, $C$3:C885, C885, $F$3:F885, "&gt;0")=1), 1, 0)</f>
        <v>0</v>
      </c>
      <c r="I885" s="17">
        <f t="shared" si="58"/>
        <v>1</v>
      </c>
      <c r="J885" s="17">
        <f t="shared" si="59"/>
        <v>0</v>
      </c>
      <c r="K885" s="7"/>
      <c r="L885" s="7"/>
      <c r="M885" s="7"/>
      <c r="N885" s="17"/>
      <c r="O885" s="120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6" customHeight="1">
      <c r="A886" s="17" t="s">
        <v>50</v>
      </c>
      <c r="B886" s="7" t="s">
        <v>133</v>
      </c>
      <c r="C886" s="135">
        <v>46264</v>
      </c>
      <c r="D886" s="41" t="s">
        <v>269</v>
      </c>
      <c r="E886" s="35" t="s">
        <v>497</v>
      </c>
      <c r="F886" s="110">
        <f t="shared" si="56"/>
        <v>7.8666666666666671</v>
      </c>
      <c r="G886" s="111">
        <f t="shared" si="57"/>
        <v>0</v>
      </c>
      <c r="H886" s="113">
        <f>IF(AND(NOT(ISBLANK(C886)), D886&lt;&gt;"-", ISNUMBER(F886), F886&gt;0, COUNTIFS($B$3:B886, B886, $C$3:C886, C886, $F$3:F886, "&gt;0")=1), 1, 0)</f>
        <v>1</v>
      </c>
      <c r="I886" s="17">
        <f t="shared" si="58"/>
        <v>0</v>
      </c>
      <c r="J886" s="17">
        <f t="shared" si="59"/>
        <v>1</v>
      </c>
      <c r="K886" s="7"/>
      <c r="L886" s="7"/>
      <c r="M886" s="7"/>
      <c r="N886" s="17"/>
      <c r="O886" s="120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6" customHeight="1">
      <c r="A887" s="17" t="s">
        <v>50</v>
      </c>
      <c r="B887" s="7" t="s">
        <v>133</v>
      </c>
      <c r="C887" s="135">
        <v>46264</v>
      </c>
      <c r="D887" s="41" t="s">
        <v>253</v>
      </c>
      <c r="E887" s="35" t="s">
        <v>678</v>
      </c>
      <c r="F887" s="110">
        <f t="shared" si="56"/>
        <v>7</v>
      </c>
      <c r="G887" s="111">
        <f t="shared" si="57"/>
        <v>0</v>
      </c>
      <c r="H887" s="113">
        <f>IF(AND(NOT(ISBLANK(C887)), D887&lt;&gt;"-", ISNUMBER(F887), F887&gt;0, COUNTIFS($B$3:B887, B887, $C$3:C887, C887, $F$3:F887, "&gt;0")=1), 1, 0)</f>
        <v>0</v>
      </c>
      <c r="I887" s="17">
        <f t="shared" si="58"/>
        <v>1</v>
      </c>
      <c r="J887" s="17">
        <f t="shared" si="59"/>
        <v>0</v>
      </c>
      <c r="K887" s="7"/>
      <c r="L887" s="7"/>
      <c r="M887" s="7"/>
      <c r="N887" s="17"/>
      <c r="O887" s="120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6" customHeight="1">
      <c r="A888" s="17" t="s">
        <v>50</v>
      </c>
      <c r="B888" s="7" t="s">
        <v>133</v>
      </c>
      <c r="C888" s="135">
        <v>46265</v>
      </c>
      <c r="D888" s="41" t="s">
        <v>269</v>
      </c>
      <c r="E888" s="35" t="s">
        <v>539</v>
      </c>
      <c r="F888" s="110">
        <f t="shared" si="56"/>
        <v>8.3166666666666664</v>
      </c>
      <c r="G888" s="111">
        <f t="shared" si="57"/>
        <v>0</v>
      </c>
      <c r="H888" s="113">
        <f>IF(AND(NOT(ISBLANK(C888)), D888&lt;&gt;"-", ISNUMBER(F888), F888&gt;0, COUNTIFS($B$3:B888, B888, $C$3:C888, C888, $F$3:F888, "&gt;0")=1), 1, 0)</f>
        <v>1</v>
      </c>
      <c r="I888" s="17">
        <f t="shared" si="58"/>
        <v>0</v>
      </c>
      <c r="J888" s="17">
        <f t="shared" si="59"/>
        <v>1</v>
      </c>
      <c r="K888" s="7"/>
      <c r="L888" s="7"/>
      <c r="M888" s="7"/>
      <c r="N888" s="17"/>
      <c r="O888" s="120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6" customHeight="1">
      <c r="A889" s="17" t="s">
        <v>50</v>
      </c>
      <c r="B889" s="7" t="s">
        <v>137</v>
      </c>
      <c r="C889" s="135"/>
      <c r="D889" s="41" t="s">
        <v>184</v>
      </c>
      <c r="E889" s="35" t="s">
        <v>185</v>
      </c>
      <c r="F889" s="110">
        <f t="shared" si="56"/>
        <v>8</v>
      </c>
      <c r="G889" s="111">
        <f t="shared" si="57"/>
        <v>0</v>
      </c>
      <c r="H889" s="113">
        <f>IF(AND(NOT(ISBLANK(C889)), D889&lt;&gt;"-", ISNUMBER(F889), F889&gt;0, COUNTIFS($B$3:B889, B889, $C$3:C889, C889, $F$3:F889, "&gt;0")=1), 1, 0)</f>
        <v>0</v>
      </c>
      <c r="I889" s="17">
        <f t="shared" si="58"/>
        <v>0</v>
      </c>
      <c r="J889" s="17">
        <f t="shared" si="59"/>
        <v>0</v>
      </c>
      <c r="K889" s="7"/>
      <c r="L889" s="7"/>
      <c r="M889" s="7"/>
      <c r="N889" s="17"/>
      <c r="O889" s="120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6" customHeight="1">
      <c r="A890" s="17" t="s">
        <v>50</v>
      </c>
      <c r="B890" s="7" t="s">
        <v>137</v>
      </c>
      <c r="C890" s="135">
        <v>46235</v>
      </c>
      <c r="D890" s="41" t="s">
        <v>193</v>
      </c>
      <c r="E890" s="35" t="s">
        <v>501</v>
      </c>
      <c r="F890" s="110">
        <f t="shared" si="56"/>
        <v>8.0166666666666675</v>
      </c>
      <c r="G890" s="111">
        <f t="shared" si="57"/>
        <v>0</v>
      </c>
      <c r="H890" s="113">
        <f>IF(AND(NOT(ISBLANK(C890)), D890&lt;&gt;"-", ISNUMBER(F890), F890&gt;0, COUNTIFS($B$3:B890, B890, $C$3:C890, C890, $F$3:F890, "&gt;0")=1), 1, 0)</f>
        <v>1</v>
      </c>
      <c r="I890" s="17">
        <f t="shared" si="58"/>
        <v>0</v>
      </c>
      <c r="J890" s="17">
        <f t="shared" si="59"/>
        <v>1</v>
      </c>
      <c r="K890" s="7"/>
      <c r="L890" s="7"/>
      <c r="M890" s="7"/>
      <c r="N890" s="17"/>
      <c r="O890" s="120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6" customHeight="1">
      <c r="A891" s="17" t="s">
        <v>50</v>
      </c>
      <c r="B891" s="7" t="s">
        <v>137</v>
      </c>
      <c r="C891" s="135">
        <v>46237</v>
      </c>
      <c r="D891" s="41" t="s">
        <v>266</v>
      </c>
      <c r="E891" s="35" t="s">
        <v>523</v>
      </c>
      <c r="F891" s="110">
        <f t="shared" si="56"/>
        <v>8.1666666666666661</v>
      </c>
      <c r="G891" s="111">
        <f t="shared" si="57"/>
        <v>0</v>
      </c>
      <c r="H891" s="113">
        <f>IF(AND(NOT(ISBLANK(C891)), D891&lt;&gt;"-", ISNUMBER(F891), F891&gt;0, COUNTIFS($B$3:B891, B891, $C$3:C891, C891, $F$3:F891, "&gt;0")=1), 1, 0)</f>
        <v>1</v>
      </c>
      <c r="I891" s="17">
        <f t="shared" si="58"/>
        <v>0</v>
      </c>
      <c r="J891" s="17">
        <f t="shared" si="59"/>
        <v>1</v>
      </c>
      <c r="K891" s="7"/>
      <c r="L891" s="7"/>
      <c r="M891" s="7"/>
      <c r="N891" s="17"/>
      <c r="O891" s="120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6" customHeight="1">
      <c r="A892" s="17" t="s">
        <v>50</v>
      </c>
      <c r="B892" s="7" t="s">
        <v>137</v>
      </c>
      <c r="C892" s="135">
        <v>46238</v>
      </c>
      <c r="D892" s="41" t="s">
        <v>193</v>
      </c>
      <c r="E892" s="35" t="s">
        <v>498</v>
      </c>
      <c r="F892" s="110">
        <f t="shared" si="56"/>
        <v>8.1166666666666671</v>
      </c>
      <c r="G892" s="111">
        <f t="shared" si="57"/>
        <v>0</v>
      </c>
      <c r="H892" s="113">
        <f>IF(AND(NOT(ISBLANK(C892)), D892&lt;&gt;"-", ISNUMBER(F892), F892&gt;0, COUNTIFS($B$3:B892, B892, $C$3:C892, C892, $F$3:F892, "&gt;0")=1), 1, 0)</f>
        <v>1</v>
      </c>
      <c r="I892" s="17">
        <f t="shared" si="58"/>
        <v>0</v>
      </c>
      <c r="J892" s="17">
        <f t="shared" si="59"/>
        <v>1</v>
      </c>
      <c r="K892" s="7"/>
      <c r="L892" s="7"/>
      <c r="M892" s="7"/>
      <c r="N892" s="17"/>
      <c r="O892" s="120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6" customHeight="1">
      <c r="A893" s="17" t="s">
        <v>50</v>
      </c>
      <c r="B893" s="7" t="s">
        <v>137</v>
      </c>
      <c r="C893" s="135">
        <v>46239</v>
      </c>
      <c r="D893" s="41" t="s">
        <v>266</v>
      </c>
      <c r="E893" s="35" t="s">
        <v>201</v>
      </c>
      <c r="F893" s="110">
        <f t="shared" si="56"/>
        <v>8.1</v>
      </c>
      <c r="G893" s="111">
        <f t="shared" si="57"/>
        <v>0</v>
      </c>
      <c r="H893" s="113">
        <f>IF(AND(NOT(ISBLANK(C893)), D893&lt;&gt;"-", ISNUMBER(F893), F893&gt;0, COUNTIFS($B$3:B893, B893, $C$3:C893, C893, $F$3:F893, "&gt;0")=1), 1, 0)</f>
        <v>1</v>
      </c>
      <c r="I893" s="17">
        <f t="shared" si="58"/>
        <v>0</v>
      </c>
      <c r="J893" s="17">
        <f t="shared" si="59"/>
        <v>1</v>
      </c>
      <c r="K893" s="7"/>
      <c r="L893" s="7"/>
      <c r="M893" s="7"/>
      <c r="N893" s="17"/>
      <c r="O893" s="120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6" customHeight="1">
      <c r="A894" s="17" t="s">
        <v>50</v>
      </c>
      <c r="B894" s="7" t="s">
        <v>137</v>
      </c>
      <c r="C894" s="135">
        <v>46240</v>
      </c>
      <c r="D894" s="41" t="s">
        <v>266</v>
      </c>
      <c r="E894" s="35" t="s">
        <v>498</v>
      </c>
      <c r="F894" s="110">
        <f t="shared" si="56"/>
        <v>8.1166666666666671</v>
      </c>
      <c r="G894" s="111">
        <f t="shared" si="57"/>
        <v>0</v>
      </c>
      <c r="H894" s="113">
        <f>IF(AND(NOT(ISBLANK(C894)), D894&lt;&gt;"-", ISNUMBER(F894), F894&gt;0, COUNTIFS($B$3:B894, B894, $C$3:C894, C894, $F$3:F894, "&gt;0")=1), 1, 0)</f>
        <v>1</v>
      </c>
      <c r="I894" s="17">
        <f t="shared" si="58"/>
        <v>0</v>
      </c>
      <c r="J894" s="17">
        <f t="shared" si="59"/>
        <v>1</v>
      </c>
      <c r="K894" s="7"/>
      <c r="L894" s="7"/>
      <c r="M894" s="7"/>
      <c r="N894" s="17"/>
      <c r="O894" s="120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6" customHeight="1">
      <c r="A895" s="17" t="s">
        <v>50</v>
      </c>
      <c r="B895" s="7" t="s">
        <v>137</v>
      </c>
      <c r="C895" s="135">
        <v>46241</v>
      </c>
      <c r="D895" s="41" t="s">
        <v>266</v>
      </c>
      <c r="E895" s="35" t="s">
        <v>498</v>
      </c>
      <c r="F895" s="110">
        <f t="shared" si="56"/>
        <v>8.1166666666666671</v>
      </c>
      <c r="G895" s="111">
        <f t="shared" si="57"/>
        <v>0</v>
      </c>
      <c r="H895" s="113">
        <f>IF(AND(NOT(ISBLANK(C895)), D895&lt;&gt;"-", ISNUMBER(F895), F895&gt;0, COUNTIFS($B$3:B895, B895, $C$3:C895, C895, $F$3:F895, "&gt;0")=1), 1, 0)</f>
        <v>1</v>
      </c>
      <c r="I895" s="17">
        <f t="shared" si="58"/>
        <v>0</v>
      </c>
      <c r="J895" s="17">
        <f t="shared" si="59"/>
        <v>1</v>
      </c>
      <c r="K895" s="7"/>
      <c r="L895" s="7"/>
      <c r="M895" s="7"/>
      <c r="N895" s="17"/>
      <c r="O895" s="120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6" customHeight="1">
      <c r="A896" s="17" t="s">
        <v>50</v>
      </c>
      <c r="B896" s="7" t="s">
        <v>137</v>
      </c>
      <c r="C896" s="135">
        <v>46242</v>
      </c>
      <c r="D896" s="41" t="s">
        <v>193</v>
      </c>
      <c r="E896" s="35" t="s">
        <v>535</v>
      </c>
      <c r="F896" s="110">
        <f t="shared" si="56"/>
        <v>8.1333333333333329</v>
      </c>
      <c r="G896" s="111">
        <f t="shared" si="57"/>
        <v>0</v>
      </c>
      <c r="H896" s="113">
        <f>IF(AND(NOT(ISBLANK(C896)), D896&lt;&gt;"-", ISNUMBER(F896), F896&gt;0, COUNTIFS($B$3:B896, B896, $C$3:C896, C896, $F$3:F896, "&gt;0")=1), 1, 0)</f>
        <v>1</v>
      </c>
      <c r="I896" s="17">
        <f t="shared" si="58"/>
        <v>0</v>
      </c>
      <c r="J896" s="17">
        <f t="shared" si="59"/>
        <v>1</v>
      </c>
      <c r="K896" s="7"/>
      <c r="L896" s="7"/>
      <c r="M896" s="7"/>
      <c r="N896" s="17"/>
      <c r="O896" s="120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6" customHeight="1">
      <c r="A897" s="17" t="s">
        <v>50</v>
      </c>
      <c r="B897" s="7" t="s">
        <v>137</v>
      </c>
      <c r="C897" s="135">
        <v>46244</v>
      </c>
      <c r="D897" s="41" t="s">
        <v>266</v>
      </c>
      <c r="E897" s="35" t="s">
        <v>185</v>
      </c>
      <c r="F897" s="110">
        <f t="shared" si="56"/>
        <v>8</v>
      </c>
      <c r="G897" s="111">
        <f t="shared" si="57"/>
        <v>0</v>
      </c>
      <c r="H897" s="113">
        <f>IF(AND(NOT(ISBLANK(C897)), D897&lt;&gt;"-", ISNUMBER(F897), F897&gt;0, COUNTIFS($B$3:B897, B897, $C$3:C897, C897, $F$3:F897, "&gt;0")=1), 1, 0)</f>
        <v>1</v>
      </c>
      <c r="I897" s="17">
        <f t="shared" si="58"/>
        <v>0</v>
      </c>
      <c r="J897" s="17">
        <f t="shared" si="59"/>
        <v>1</v>
      </c>
      <c r="K897" s="7"/>
      <c r="L897" s="7"/>
      <c r="M897" s="7"/>
      <c r="N897" s="17"/>
      <c r="O897" s="120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6" customHeight="1">
      <c r="A898" s="17" t="s">
        <v>50</v>
      </c>
      <c r="B898" s="7" t="s">
        <v>136</v>
      </c>
      <c r="C898" s="135"/>
      <c r="D898" s="41" t="s">
        <v>184</v>
      </c>
      <c r="E898" s="35" t="s">
        <v>185</v>
      </c>
      <c r="F898" s="110">
        <f t="shared" ref="F898:F961" si="60">IF(ISNUMBER(SEARCH("h",E898)), LEFT(E898,SEARCH("h",E898)-1) + MID(E898,SEARCH("h",E898)+1,SEARCH("p",E898)-SEARCH("h",E898)-1)/60, E898)</f>
        <v>8</v>
      </c>
      <c r="G898" s="111">
        <f t="shared" ref="G898:G961" si="61">IF(AND(ISNUMBER(F898), F898&lt;4), 1, 0)</f>
        <v>0</v>
      </c>
      <c r="H898" s="113">
        <f>IF(AND(NOT(ISBLANK(C898)), D898&lt;&gt;"-", ISNUMBER(F898), F898&gt;0, COUNTIFS($B$3:B898, B898, $C$3:C898, C898, $F$3:F898, "&gt;0")=1), 1, 0)</f>
        <v>0</v>
      </c>
      <c r="I898" s="17">
        <f t="shared" si="58"/>
        <v>0</v>
      </c>
      <c r="J898" s="17">
        <f t="shared" si="59"/>
        <v>0</v>
      </c>
      <c r="K898" s="7"/>
      <c r="L898" s="7"/>
      <c r="M898" s="7"/>
      <c r="N898" s="17"/>
      <c r="O898" s="120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6" customHeight="1">
      <c r="A899" s="17" t="s">
        <v>50</v>
      </c>
      <c r="B899" s="7" t="s">
        <v>136</v>
      </c>
      <c r="C899" s="135">
        <v>46235</v>
      </c>
      <c r="D899" s="41" t="s">
        <v>193</v>
      </c>
      <c r="E899" s="35" t="s">
        <v>353</v>
      </c>
      <c r="F899" s="110">
        <f t="shared" si="60"/>
        <v>7.95</v>
      </c>
      <c r="G899" s="111">
        <f t="shared" si="61"/>
        <v>0</v>
      </c>
      <c r="H899" s="113">
        <f>IF(AND(NOT(ISBLANK(C899)), D899&lt;&gt;"-", ISNUMBER(F899), F899&gt;0, COUNTIFS($B$3:B899, B899, $C$3:C899, C899, $F$3:F899, "&gt;0")=1), 1, 0)</f>
        <v>1</v>
      </c>
      <c r="I899" s="17">
        <f t="shared" ref="I899:I962" si="62">IF(AND(NOT(ISBLANK(C899)), D899&lt;&gt;"-", ISNUMBER(F899), F899&gt;=4, ISNUMBER(SEARCH("qua đêm", D899))), 1, 0)</f>
        <v>0</v>
      </c>
      <c r="J899" s="17">
        <f t="shared" ref="J899:J962" si="63">IF(AND(NOT(ISBLANK(C899)), D899&lt;&gt;"-", ISNUMBER(F899), F899&gt;=4, NOT(ISNUMBER(SEARCH("qua đêm", D899)))), 1, 0)</f>
        <v>1</v>
      </c>
      <c r="K899" s="7"/>
      <c r="L899" s="7"/>
      <c r="M899" s="7"/>
      <c r="N899" s="17"/>
      <c r="O899" s="120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6" customHeight="1">
      <c r="A900" s="17" t="s">
        <v>50</v>
      </c>
      <c r="B900" s="7" t="s">
        <v>136</v>
      </c>
      <c r="C900" s="135">
        <v>46236</v>
      </c>
      <c r="D900" s="41" t="s">
        <v>329</v>
      </c>
      <c r="E900" s="35" t="s">
        <v>679</v>
      </c>
      <c r="F900" s="110">
        <f t="shared" si="60"/>
        <v>4.9333333333333336</v>
      </c>
      <c r="G900" s="111">
        <f t="shared" si="61"/>
        <v>0</v>
      </c>
      <c r="H900" s="113">
        <f>IF(AND(NOT(ISBLANK(C900)), D900&lt;&gt;"-", ISNUMBER(F900), F900&gt;0, COUNTIFS($B$3:B900, B900, $C$3:C900, C900, $F$3:F900, "&gt;0")=1), 1, 0)</f>
        <v>1</v>
      </c>
      <c r="I900" s="17">
        <f t="shared" si="62"/>
        <v>0</v>
      </c>
      <c r="J900" s="17">
        <f t="shared" si="63"/>
        <v>1</v>
      </c>
      <c r="K900" s="7"/>
      <c r="L900" s="7"/>
      <c r="M900" s="7"/>
      <c r="N900" s="17"/>
      <c r="O900" s="120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6" customHeight="1">
      <c r="A901" s="17" t="s">
        <v>50</v>
      </c>
      <c r="B901" s="7" t="s">
        <v>136</v>
      </c>
      <c r="C901" s="135">
        <v>46236</v>
      </c>
      <c r="D901" s="41" t="s">
        <v>253</v>
      </c>
      <c r="E901" s="35" t="s">
        <v>353</v>
      </c>
      <c r="F901" s="110">
        <f t="shared" si="60"/>
        <v>7.95</v>
      </c>
      <c r="G901" s="111">
        <f t="shared" si="61"/>
        <v>0</v>
      </c>
      <c r="H901" s="113">
        <f>IF(AND(NOT(ISBLANK(C901)), D901&lt;&gt;"-", ISNUMBER(F901), F901&gt;0, COUNTIFS($B$3:B901, B901, $C$3:C901, C901, $F$3:F901, "&gt;0")=1), 1, 0)</f>
        <v>0</v>
      </c>
      <c r="I901" s="17">
        <f t="shared" si="62"/>
        <v>1</v>
      </c>
      <c r="J901" s="17">
        <f t="shared" si="63"/>
        <v>0</v>
      </c>
      <c r="K901" s="7"/>
      <c r="L901" s="7"/>
      <c r="M901" s="7"/>
      <c r="N901" s="17"/>
      <c r="O901" s="120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6" customHeight="1">
      <c r="A902" s="17" t="s">
        <v>50</v>
      </c>
      <c r="B902" s="7" t="s">
        <v>136</v>
      </c>
      <c r="C902" s="135">
        <v>46237</v>
      </c>
      <c r="D902" s="41" t="s">
        <v>329</v>
      </c>
      <c r="E902" s="35" t="s">
        <v>481</v>
      </c>
      <c r="F902" s="110">
        <f t="shared" si="60"/>
        <v>5.7833333333333332</v>
      </c>
      <c r="G902" s="111">
        <f t="shared" si="61"/>
        <v>0</v>
      </c>
      <c r="H902" s="113">
        <f>IF(AND(NOT(ISBLANK(C902)), D902&lt;&gt;"-", ISNUMBER(F902), F902&gt;0, COUNTIFS($B$3:B902, B902, $C$3:C902, C902, $F$3:F902, "&gt;0")=1), 1, 0)</f>
        <v>1</v>
      </c>
      <c r="I902" s="17">
        <f t="shared" si="62"/>
        <v>0</v>
      </c>
      <c r="J902" s="17">
        <f t="shared" si="63"/>
        <v>1</v>
      </c>
      <c r="K902" s="7"/>
      <c r="L902" s="7"/>
      <c r="M902" s="7"/>
      <c r="N902" s="17"/>
      <c r="O902" s="120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6" customHeight="1">
      <c r="A903" s="17" t="s">
        <v>50</v>
      </c>
      <c r="B903" s="7" t="s">
        <v>136</v>
      </c>
      <c r="C903" s="135">
        <v>46237</v>
      </c>
      <c r="D903" s="41" t="s">
        <v>306</v>
      </c>
      <c r="E903" s="35" t="s">
        <v>338</v>
      </c>
      <c r="F903" s="110">
        <f t="shared" si="60"/>
        <v>8.0333333333333332</v>
      </c>
      <c r="G903" s="111">
        <f t="shared" si="61"/>
        <v>0</v>
      </c>
      <c r="H903" s="113">
        <f>IF(AND(NOT(ISBLANK(C903)), D903&lt;&gt;"-", ISNUMBER(F903), F903&gt;0, COUNTIFS($B$3:B903, B903, $C$3:C903, C903, $F$3:F903, "&gt;0")=1), 1, 0)</f>
        <v>0</v>
      </c>
      <c r="I903" s="17">
        <f t="shared" si="62"/>
        <v>1</v>
      </c>
      <c r="J903" s="17">
        <f t="shared" si="63"/>
        <v>0</v>
      </c>
      <c r="K903" s="7"/>
      <c r="L903" s="7"/>
      <c r="M903" s="7"/>
      <c r="N903" s="17"/>
      <c r="O903" s="120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6" customHeight="1">
      <c r="A904" s="17" t="s">
        <v>50</v>
      </c>
      <c r="B904" s="7" t="s">
        <v>136</v>
      </c>
      <c r="C904" s="135">
        <v>46237</v>
      </c>
      <c r="D904" s="41" t="s">
        <v>253</v>
      </c>
      <c r="E904" s="35" t="s">
        <v>185</v>
      </c>
      <c r="F904" s="110">
        <f t="shared" si="60"/>
        <v>8</v>
      </c>
      <c r="G904" s="111">
        <f t="shared" si="61"/>
        <v>0</v>
      </c>
      <c r="H904" s="113">
        <f>IF(AND(NOT(ISBLANK(C904)), D904&lt;&gt;"-", ISNUMBER(F904), F904&gt;0, COUNTIFS($B$3:B904, B904, $C$3:C904, C904, $F$3:F904, "&gt;0")=1), 1, 0)</f>
        <v>0</v>
      </c>
      <c r="I904" s="17">
        <f t="shared" si="62"/>
        <v>1</v>
      </c>
      <c r="J904" s="17">
        <f t="shared" si="63"/>
        <v>0</v>
      </c>
      <c r="K904" s="7"/>
      <c r="L904" s="7"/>
      <c r="M904" s="7"/>
      <c r="N904" s="17"/>
      <c r="O904" s="120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6" customHeight="1">
      <c r="A905" s="17" t="s">
        <v>50</v>
      </c>
      <c r="B905" s="7" t="s">
        <v>136</v>
      </c>
      <c r="C905" s="135">
        <v>46238</v>
      </c>
      <c r="D905" s="41" t="s">
        <v>329</v>
      </c>
      <c r="E905" s="35" t="s">
        <v>668</v>
      </c>
      <c r="F905" s="110">
        <f t="shared" si="60"/>
        <v>7.0166666666666666</v>
      </c>
      <c r="G905" s="111">
        <f t="shared" si="61"/>
        <v>0</v>
      </c>
      <c r="H905" s="113">
        <f>IF(AND(NOT(ISBLANK(C905)), D905&lt;&gt;"-", ISNUMBER(F905), F905&gt;0, COUNTIFS($B$3:B905, B905, $C$3:C905, C905, $F$3:F905, "&gt;0")=1), 1, 0)</f>
        <v>1</v>
      </c>
      <c r="I905" s="17">
        <f t="shared" si="62"/>
        <v>0</v>
      </c>
      <c r="J905" s="17">
        <f t="shared" si="63"/>
        <v>1</v>
      </c>
      <c r="K905" s="7"/>
      <c r="L905" s="7"/>
      <c r="M905" s="7"/>
      <c r="N905" s="17"/>
      <c r="O905" s="120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6" customHeight="1">
      <c r="A906" s="17" t="s">
        <v>50</v>
      </c>
      <c r="B906" s="7" t="s">
        <v>136</v>
      </c>
      <c r="C906" s="135">
        <v>46238</v>
      </c>
      <c r="D906" s="41" t="s">
        <v>306</v>
      </c>
      <c r="E906" s="35" t="s">
        <v>501</v>
      </c>
      <c r="F906" s="110">
        <f t="shared" si="60"/>
        <v>8.0166666666666675</v>
      </c>
      <c r="G906" s="111">
        <f t="shared" si="61"/>
        <v>0</v>
      </c>
      <c r="H906" s="113">
        <f>IF(AND(NOT(ISBLANK(C906)), D906&lt;&gt;"-", ISNUMBER(F906), F906&gt;0, COUNTIFS($B$3:B906, B906, $C$3:C906, C906, $F$3:F906, "&gt;0")=1), 1, 0)</f>
        <v>0</v>
      </c>
      <c r="I906" s="17">
        <f t="shared" si="62"/>
        <v>1</v>
      </c>
      <c r="J906" s="17">
        <f t="shared" si="63"/>
        <v>0</v>
      </c>
      <c r="K906" s="7"/>
      <c r="L906" s="7"/>
      <c r="M906" s="7"/>
      <c r="N906" s="17"/>
      <c r="O906" s="120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6" customHeight="1">
      <c r="A907" s="17" t="s">
        <v>50</v>
      </c>
      <c r="B907" s="7" t="s">
        <v>136</v>
      </c>
      <c r="C907" s="135">
        <v>46239</v>
      </c>
      <c r="D907" s="41" t="s">
        <v>329</v>
      </c>
      <c r="E907" s="35" t="s">
        <v>680</v>
      </c>
      <c r="F907" s="110">
        <f t="shared" si="60"/>
        <v>5.7333333333333334</v>
      </c>
      <c r="G907" s="111">
        <f t="shared" si="61"/>
        <v>0</v>
      </c>
      <c r="H907" s="113">
        <f>IF(AND(NOT(ISBLANK(C907)), D907&lt;&gt;"-", ISNUMBER(F907), F907&gt;0, COUNTIFS($B$3:B907, B907, $C$3:C907, C907, $F$3:F907, "&gt;0")=1), 1, 0)</f>
        <v>1</v>
      </c>
      <c r="I907" s="17">
        <f t="shared" si="62"/>
        <v>0</v>
      </c>
      <c r="J907" s="17">
        <f t="shared" si="63"/>
        <v>1</v>
      </c>
      <c r="K907" s="7"/>
      <c r="L907" s="7"/>
      <c r="M907" s="7"/>
      <c r="N907" s="17"/>
      <c r="O907" s="120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6" customHeight="1">
      <c r="A908" s="17" t="s">
        <v>50</v>
      </c>
      <c r="B908" s="7" t="s">
        <v>136</v>
      </c>
      <c r="C908" s="135">
        <v>46239</v>
      </c>
      <c r="D908" s="41" t="s">
        <v>306</v>
      </c>
      <c r="E908" s="35" t="s">
        <v>185</v>
      </c>
      <c r="F908" s="110">
        <f t="shared" si="60"/>
        <v>8</v>
      </c>
      <c r="G908" s="111">
        <f t="shared" si="61"/>
        <v>0</v>
      </c>
      <c r="H908" s="113">
        <f>IF(AND(NOT(ISBLANK(C908)), D908&lt;&gt;"-", ISNUMBER(F908), F908&gt;0, COUNTIFS($B$3:B908, B908, $C$3:C908, C908, $F$3:F908, "&gt;0")=1), 1, 0)</f>
        <v>0</v>
      </c>
      <c r="I908" s="17">
        <f t="shared" si="62"/>
        <v>1</v>
      </c>
      <c r="J908" s="17">
        <f t="shared" si="63"/>
        <v>0</v>
      </c>
      <c r="K908" s="7"/>
      <c r="L908" s="7"/>
      <c r="M908" s="7"/>
      <c r="N908" s="17"/>
      <c r="O908" s="120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6" customHeight="1">
      <c r="A909" s="17" t="s">
        <v>50</v>
      </c>
      <c r="B909" s="7" t="s">
        <v>136</v>
      </c>
      <c r="C909" s="135">
        <v>46240</v>
      </c>
      <c r="D909" s="41" t="s">
        <v>269</v>
      </c>
      <c r="E909" s="35" t="s">
        <v>270</v>
      </c>
      <c r="F909" s="110">
        <f t="shared" si="60"/>
        <v>5.45</v>
      </c>
      <c r="G909" s="111">
        <f t="shared" si="61"/>
        <v>0</v>
      </c>
      <c r="H909" s="113">
        <f>IF(AND(NOT(ISBLANK(C909)), D909&lt;&gt;"-", ISNUMBER(F909), F909&gt;0, COUNTIFS($B$3:B909, B909, $C$3:C909, C909, $F$3:F909, "&gt;0")=1), 1, 0)</f>
        <v>1</v>
      </c>
      <c r="I909" s="17">
        <f t="shared" si="62"/>
        <v>0</v>
      </c>
      <c r="J909" s="17">
        <f t="shared" si="63"/>
        <v>1</v>
      </c>
      <c r="K909" s="7"/>
      <c r="L909" s="7"/>
      <c r="M909" s="7"/>
      <c r="N909" s="17"/>
      <c r="O909" s="120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6" customHeight="1">
      <c r="A910" s="17" t="s">
        <v>50</v>
      </c>
      <c r="B910" s="7" t="s">
        <v>136</v>
      </c>
      <c r="C910" s="135">
        <v>46241</v>
      </c>
      <c r="D910" s="41" t="s">
        <v>269</v>
      </c>
      <c r="E910" s="35" t="s">
        <v>681</v>
      </c>
      <c r="F910" s="110">
        <f t="shared" si="60"/>
        <v>7.2333333333333334</v>
      </c>
      <c r="G910" s="111">
        <f t="shared" si="61"/>
        <v>0</v>
      </c>
      <c r="H910" s="113">
        <f>IF(AND(NOT(ISBLANK(C910)), D910&lt;&gt;"-", ISNUMBER(F910), F910&gt;0, COUNTIFS($B$3:B910, B910, $C$3:C910, C910, $F$3:F910, "&gt;0")=1), 1, 0)</f>
        <v>1</v>
      </c>
      <c r="I910" s="17">
        <f t="shared" si="62"/>
        <v>0</v>
      </c>
      <c r="J910" s="17">
        <f t="shared" si="63"/>
        <v>1</v>
      </c>
      <c r="K910" s="7"/>
      <c r="L910" s="7"/>
      <c r="M910" s="7"/>
      <c r="N910" s="17"/>
      <c r="O910" s="120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6" customHeight="1">
      <c r="A911" s="17" t="s">
        <v>50</v>
      </c>
      <c r="B911" s="7" t="s">
        <v>136</v>
      </c>
      <c r="C911" s="135">
        <v>46242</v>
      </c>
      <c r="D911" s="41" t="s">
        <v>269</v>
      </c>
      <c r="E911" s="35" t="s">
        <v>600</v>
      </c>
      <c r="F911" s="110">
        <f t="shared" si="60"/>
        <v>6.4</v>
      </c>
      <c r="G911" s="111">
        <f t="shared" si="61"/>
        <v>0</v>
      </c>
      <c r="H911" s="113">
        <f>IF(AND(NOT(ISBLANK(C911)), D911&lt;&gt;"-", ISNUMBER(F911), F911&gt;0, COUNTIFS($B$3:B911, B911, $C$3:C911, C911, $F$3:F911, "&gt;0")=1), 1, 0)</f>
        <v>1</v>
      </c>
      <c r="I911" s="17">
        <f t="shared" si="62"/>
        <v>0</v>
      </c>
      <c r="J911" s="17">
        <f t="shared" si="63"/>
        <v>1</v>
      </c>
      <c r="K911" s="7"/>
      <c r="L911" s="7"/>
      <c r="M911" s="7"/>
      <c r="N911" s="17"/>
      <c r="O911" s="120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6" customHeight="1">
      <c r="A912" s="17" t="s">
        <v>50</v>
      </c>
      <c r="B912" s="7" t="s">
        <v>136</v>
      </c>
      <c r="C912" s="135">
        <v>46242</v>
      </c>
      <c r="D912" s="41" t="s">
        <v>253</v>
      </c>
      <c r="E912" s="35" t="s">
        <v>353</v>
      </c>
      <c r="F912" s="110">
        <f t="shared" si="60"/>
        <v>7.95</v>
      </c>
      <c r="G912" s="111">
        <f t="shared" si="61"/>
        <v>0</v>
      </c>
      <c r="H912" s="113">
        <f>IF(AND(NOT(ISBLANK(C912)), D912&lt;&gt;"-", ISNUMBER(F912), F912&gt;0, COUNTIFS($B$3:B912, B912, $C$3:C912, C912, $F$3:F912, "&gt;0")=1), 1, 0)</f>
        <v>0</v>
      </c>
      <c r="I912" s="17">
        <f t="shared" si="62"/>
        <v>1</v>
      </c>
      <c r="J912" s="17">
        <f t="shared" si="63"/>
        <v>0</v>
      </c>
      <c r="K912" s="7"/>
      <c r="L912" s="7"/>
      <c r="M912" s="7"/>
      <c r="N912" s="17"/>
      <c r="O912" s="120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6" customHeight="1">
      <c r="A913" s="17" t="s">
        <v>50</v>
      </c>
      <c r="B913" s="7" t="s">
        <v>136</v>
      </c>
      <c r="C913" s="135">
        <v>46243</v>
      </c>
      <c r="D913" s="41" t="s">
        <v>269</v>
      </c>
      <c r="E913" s="35" t="s">
        <v>682</v>
      </c>
      <c r="F913" s="110">
        <f t="shared" si="60"/>
        <v>6.25</v>
      </c>
      <c r="G913" s="111">
        <f t="shared" si="61"/>
        <v>0</v>
      </c>
      <c r="H913" s="113">
        <f>IF(AND(NOT(ISBLANK(C913)), D913&lt;&gt;"-", ISNUMBER(F913), F913&gt;0, COUNTIFS($B$3:B913, B913, $C$3:C913, C913, $F$3:F913, "&gt;0")=1), 1, 0)</f>
        <v>1</v>
      </c>
      <c r="I913" s="17">
        <f t="shared" si="62"/>
        <v>0</v>
      </c>
      <c r="J913" s="17">
        <f t="shared" si="63"/>
        <v>1</v>
      </c>
      <c r="K913" s="7"/>
      <c r="L913" s="7"/>
      <c r="M913" s="7"/>
      <c r="N913" s="17"/>
      <c r="O913" s="120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6" customHeight="1">
      <c r="A914" s="17" t="s">
        <v>50</v>
      </c>
      <c r="B914" s="7" t="s">
        <v>136</v>
      </c>
      <c r="C914" s="135">
        <v>46244</v>
      </c>
      <c r="D914" s="41" t="s">
        <v>269</v>
      </c>
      <c r="E914" s="35" t="s">
        <v>683</v>
      </c>
      <c r="F914" s="110">
        <f t="shared" si="60"/>
        <v>7.5333333333333332</v>
      </c>
      <c r="G914" s="111">
        <f t="shared" si="61"/>
        <v>0</v>
      </c>
      <c r="H914" s="113">
        <f>IF(AND(NOT(ISBLANK(C914)), D914&lt;&gt;"-", ISNUMBER(F914), F914&gt;0, COUNTIFS($B$3:B914, B914, $C$3:C914, C914, $F$3:F914, "&gt;0")=1), 1, 0)</f>
        <v>1</v>
      </c>
      <c r="I914" s="17">
        <f t="shared" si="62"/>
        <v>0</v>
      </c>
      <c r="J914" s="17">
        <f t="shared" si="63"/>
        <v>1</v>
      </c>
      <c r="K914" s="7"/>
      <c r="L914" s="7"/>
      <c r="M914" s="7"/>
      <c r="N914" s="17"/>
      <c r="O914" s="120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6" customHeight="1">
      <c r="A915" s="17" t="s">
        <v>50</v>
      </c>
      <c r="B915" s="7" t="s">
        <v>136</v>
      </c>
      <c r="C915" s="135">
        <v>46244</v>
      </c>
      <c r="D915" s="41" t="s">
        <v>284</v>
      </c>
      <c r="E915" s="35" t="s">
        <v>338</v>
      </c>
      <c r="F915" s="110">
        <f t="shared" si="60"/>
        <v>8.0333333333333332</v>
      </c>
      <c r="G915" s="111">
        <f t="shared" si="61"/>
        <v>0</v>
      </c>
      <c r="H915" s="113">
        <f>IF(AND(NOT(ISBLANK(C915)), D915&lt;&gt;"-", ISNUMBER(F915), F915&gt;0, COUNTIFS($B$3:B915, B915, $C$3:C915, C915, $F$3:F915, "&gt;0")=1), 1, 0)</f>
        <v>0</v>
      </c>
      <c r="I915" s="17">
        <f t="shared" si="62"/>
        <v>1</v>
      </c>
      <c r="J915" s="17">
        <f t="shared" si="63"/>
        <v>0</v>
      </c>
      <c r="K915" s="7"/>
      <c r="L915" s="7"/>
      <c r="M915" s="7"/>
      <c r="N915" s="17"/>
      <c r="O915" s="120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6" customHeight="1">
      <c r="A916" s="17" t="s">
        <v>50</v>
      </c>
      <c r="B916" s="7" t="s">
        <v>136</v>
      </c>
      <c r="C916" s="135">
        <v>46245</v>
      </c>
      <c r="D916" s="41" t="s">
        <v>269</v>
      </c>
      <c r="E916" s="35" t="s">
        <v>684</v>
      </c>
      <c r="F916" s="110">
        <f t="shared" si="60"/>
        <v>4.7166666666666668</v>
      </c>
      <c r="G916" s="111">
        <f t="shared" si="61"/>
        <v>0</v>
      </c>
      <c r="H916" s="113">
        <f>IF(AND(NOT(ISBLANK(C916)), D916&lt;&gt;"-", ISNUMBER(F916), F916&gt;0, COUNTIFS($B$3:B916, B916, $C$3:C916, C916, $F$3:F916, "&gt;0")=1), 1, 0)</f>
        <v>1</v>
      </c>
      <c r="I916" s="17">
        <f t="shared" si="62"/>
        <v>0</v>
      </c>
      <c r="J916" s="17">
        <f t="shared" si="63"/>
        <v>1</v>
      </c>
      <c r="K916" s="7"/>
      <c r="L916" s="7"/>
      <c r="M916" s="7"/>
      <c r="N916" s="17"/>
      <c r="O916" s="120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6" customHeight="1">
      <c r="A917" s="17" t="s">
        <v>50</v>
      </c>
      <c r="B917" s="7" t="s">
        <v>136</v>
      </c>
      <c r="C917" s="135">
        <v>46246</v>
      </c>
      <c r="D917" s="41" t="s">
        <v>269</v>
      </c>
      <c r="E917" s="35" t="s">
        <v>685</v>
      </c>
      <c r="F917" s="110">
        <f t="shared" si="60"/>
        <v>6.4333333333333336</v>
      </c>
      <c r="G917" s="111">
        <f t="shared" si="61"/>
        <v>0</v>
      </c>
      <c r="H917" s="113">
        <f>IF(AND(NOT(ISBLANK(C917)), D917&lt;&gt;"-", ISNUMBER(F917), F917&gt;0, COUNTIFS($B$3:B917, B917, $C$3:C917, C917, $F$3:F917, "&gt;0")=1), 1, 0)</f>
        <v>1</v>
      </c>
      <c r="I917" s="17">
        <f t="shared" si="62"/>
        <v>0</v>
      </c>
      <c r="J917" s="17">
        <f t="shared" si="63"/>
        <v>1</v>
      </c>
      <c r="K917" s="7"/>
      <c r="L917" s="7"/>
      <c r="M917" s="7"/>
      <c r="N917" s="17"/>
      <c r="O917" s="120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6" customHeight="1">
      <c r="A918" s="17" t="s">
        <v>50</v>
      </c>
      <c r="B918" s="7" t="s">
        <v>136</v>
      </c>
      <c r="C918" s="135">
        <v>46247</v>
      </c>
      <c r="D918" s="41" t="s">
        <v>269</v>
      </c>
      <c r="E918" s="35" t="s">
        <v>541</v>
      </c>
      <c r="F918" s="110">
        <f t="shared" si="60"/>
        <v>7.6333333333333329</v>
      </c>
      <c r="G918" s="111">
        <f t="shared" si="61"/>
        <v>0</v>
      </c>
      <c r="H918" s="113">
        <f>IF(AND(NOT(ISBLANK(C918)), D918&lt;&gt;"-", ISNUMBER(F918), F918&gt;0, COUNTIFS($B$3:B918, B918, $C$3:C918, C918, $F$3:F918, "&gt;0")=1), 1, 0)</f>
        <v>1</v>
      </c>
      <c r="I918" s="17">
        <f t="shared" si="62"/>
        <v>0</v>
      </c>
      <c r="J918" s="17">
        <f t="shared" si="63"/>
        <v>1</v>
      </c>
      <c r="K918" s="7"/>
      <c r="L918" s="7"/>
      <c r="M918" s="7"/>
      <c r="N918" s="17"/>
      <c r="O918" s="120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6" customHeight="1">
      <c r="A919" s="17" t="s">
        <v>50</v>
      </c>
      <c r="B919" s="7" t="s">
        <v>136</v>
      </c>
      <c r="C919" s="135">
        <v>46248</v>
      </c>
      <c r="D919" s="41" t="s">
        <v>269</v>
      </c>
      <c r="E919" s="35" t="s">
        <v>686</v>
      </c>
      <c r="F919" s="110">
        <f t="shared" si="60"/>
        <v>7.1833333333333336</v>
      </c>
      <c r="G919" s="111">
        <f t="shared" si="61"/>
        <v>0</v>
      </c>
      <c r="H919" s="113">
        <f>IF(AND(NOT(ISBLANK(C919)), D919&lt;&gt;"-", ISNUMBER(F919), F919&gt;0, COUNTIFS($B$3:B919, B919, $C$3:C919, C919, $F$3:F919, "&gt;0")=1), 1, 0)</f>
        <v>1</v>
      </c>
      <c r="I919" s="17">
        <f t="shared" si="62"/>
        <v>0</v>
      </c>
      <c r="J919" s="17">
        <f t="shared" si="63"/>
        <v>1</v>
      </c>
      <c r="K919" s="7"/>
      <c r="L919" s="7"/>
      <c r="M919" s="7"/>
      <c r="N919" s="17"/>
      <c r="O919" s="120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6" customHeight="1">
      <c r="A920" s="17" t="s">
        <v>50</v>
      </c>
      <c r="B920" s="7" t="s">
        <v>136</v>
      </c>
      <c r="C920" s="135">
        <v>46249</v>
      </c>
      <c r="D920" s="41" t="s">
        <v>193</v>
      </c>
      <c r="E920" s="35" t="s">
        <v>687</v>
      </c>
      <c r="F920" s="110">
        <f t="shared" si="60"/>
        <v>9.8000000000000007</v>
      </c>
      <c r="G920" s="111">
        <f t="shared" si="61"/>
        <v>0</v>
      </c>
      <c r="H920" s="113">
        <f>IF(AND(NOT(ISBLANK(C920)), D920&lt;&gt;"-", ISNUMBER(F920), F920&gt;0, COUNTIFS($B$3:B920, B920, $C$3:C920, C920, $F$3:F920, "&gt;0")=1), 1, 0)</f>
        <v>1</v>
      </c>
      <c r="I920" s="17">
        <f t="shared" si="62"/>
        <v>0</v>
      </c>
      <c r="J920" s="17">
        <f t="shared" si="63"/>
        <v>1</v>
      </c>
      <c r="K920" s="7"/>
      <c r="L920" s="7"/>
      <c r="M920" s="7"/>
      <c r="N920" s="17"/>
      <c r="O920" s="120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6" customHeight="1">
      <c r="A921" s="17" t="s">
        <v>50</v>
      </c>
      <c r="B921" s="7" t="s">
        <v>134</v>
      </c>
      <c r="C921" s="135"/>
      <c r="D921" s="41" t="s">
        <v>184</v>
      </c>
      <c r="E921" s="35" t="s">
        <v>185</v>
      </c>
      <c r="F921" s="110">
        <f t="shared" si="60"/>
        <v>8</v>
      </c>
      <c r="G921" s="111">
        <f t="shared" si="61"/>
        <v>0</v>
      </c>
      <c r="H921" s="113">
        <f>IF(AND(NOT(ISBLANK(C921)), D921&lt;&gt;"-", ISNUMBER(F921), F921&gt;0, COUNTIFS($B$3:B921, B921, $C$3:C921, C921, $F$3:F921, "&gt;0")=1), 1, 0)</f>
        <v>0</v>
      </c>
      <c r="I921" s="17">
        <f t="shared" si="62"/>
        <v>0</v>
      </c>
      <c r="J921" s="17">
        <f t="shared" si="63"/>
        <v>0</v>
      </c>
      <c r="K921" s="7"/>
      <c r="L921" s="7"/>
      <c r="M921" s="7"/>
      <c r="N921" s="17"/>
      <c r="O921" s="120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6" customHeight="1">
      <c r="A922" s="17" t="s">
        <v>50</v>
      </c>
      <c r="B922" s="7" t="s">
        <v>134</v>
      </c>
      <c r="C922" s="135">
        <v>46235</v>
      </c>
      <c r="D922" s="41" t="s">
        <v>193</v>
      </c>
      <c r="E922" s="35" t="s">
        <v>688</v>
      </c>
      <c r="F922" s="110">
        <f t="shared" si="60"/>
        <v>0.9</v>
      </c>
      <c r="G922" s="111">
        <f t="shared" si="61"/>
        <v>1</v>
      </c>
      <c r="H922" s="113">
        <f>IF(AND(NOT(ISBLANK(C922)), D922&lt;&gt;"-", ISNUMBER(F922), F922&gt;0, COUNTIFS($B$3:B922, B922, $C$3:C922, C922, $F$3:F922, "&gt;0")=1), 1, 0)</f>
        <v>1</v>
      </c>
      <c r="I922" s="17">
        <f t="shared" si="62"/>
        <v>0</v>
      </c>
      <c r="J922" s="17">
        <f t="shared" si="63"/>
        <v>0</v>
      </c>
      <c r="K922" s="7"/>
      <c r="L922" s="7"/>
      <c r="M922" s="7"/>
      <c r="N922" s="17"/>
      <c r="O922" s="120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6" customHeight="1">
      <c r="A923" s="17" t="s">
        <v>50</v>
      </c>
      <c r="B923" s="7" t="s">
        <v>134</v>
      </c>
      <c r="C923" s="135">
        <v>46235</v>
      </c>
      <c r="D923" s="41" t="s">
        <v>253</v>
      </c>
      <c r="E923" s="35" t="s">
        <v>185</v>
      </c>
      <c r="F923" s="110">
        <f t="shared" si="60"/>
        <v>8</v>
      </c>
      <c r="G923" s="111">
        <f t="shared" si="61"/>
        <v>0</v>
      </c>
      <c r="H923" s="113">
        <f>IF(AND(NOT(ISBLANK(C923)), D923&lt;&gt;"-", ISNUMBER(F923), F923&gt;0, COUNTIFS($B$3:B923, B923, $C$3:C923, C923, $F$3:F923, "&gt;0")=1), 1, 0)</f>
        <v>0</v>
      </c>
      <c r="I923" s="17">
        <f t="shared" si="62"/>
        <v>1</v>
      </c>
      <c r="J923" s="17">
        <f t="shared" si="63"/>
        <v>0</v>
      </c>
      <c r="K923" s="7"/>
      <c r="L923" s="7"/>
      <c r="M923" s="7"/>
      <c r="N923" s="17"/>
      <c r="O923" s="120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6" customHeight="1">
      <c r="A924" s="17" t="s">
        <v>50</v>
      </c>
      <c r="B924" s="7" t="s">
        <v>134</v>
      </c>
      <c r="C924" s="135">
        <v>46236</v>
      </c>
      <c r="D924" s="41" t="s">
        <v>193</v>
      </c>
      <c r="E924" s="35" t="s">
        <v>530</v>
      </c>
      <c r="F924" s="110">
        <f t="shared" si="60"/>
        <v>0</v>
      </c>
      <c r="G924" s="111">
        <f t="shared" si="61"/>
        <v>1</v>
      </c>
      <c r="H924" s="113">
        <f>IF(AND(NOT(ISBLANK(C924)), D924&lt;&gt;"-", ISNUMBER(F924), F924&gt;0, COUNTIFS($B$3:B924, B924, $C$3:C924, C924, $F$3:F924, "&gt;0")=1), 1, 0)</f>
        <v>0</v>
      </c>
      <c r="I924" s="17">
        <f t="shared" si="62"/>
        <v>0</v>
      </c>
      <c r="J924" s="17">
        <f t="shared" si="63"/>
        <v>0</v>
      </c>
      <c r="K924" s="7"/>
      <c r="L924" s="7"/>
      <c r="M924" s="7"/>
      <c r="N924" s="17"/>
      <c r="O924" s="120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6" customHeight="1">
      <c r="A925" s="17" t="s">
        <v>50</v>
      </c>
      <c r="B925" s="7" t="s">
        <v>134</v>
      </c>
      <c r="C925" s="135">
        <v>46236</v>
      </c>
      <c r="D925" s="41" t="s">
        <v>253</v>
      </c>
      <c r="E925" s="35" t="s">
        <v>499</v>
      </c>
      <c r="F925" s="110">
        <f t="shared" si="60"/>
        <v>7.8833333333333329</v>
      </c>
      <c r="G925" s="111">
        <f t="shared" si="61"/>
        <v>0</v>
      </c>
      <c r="H925" s="113">
        <f>IF(AND(NOT(ISBLANK(C925)), D925&lt;&gt;"-", ISNUMBER(F925), F925&gt;0, COUNTIFS($B$3:B925, B925, $C$3:C925, C925, $F$3:F925, "&gt;0")=1), 1, 0)</f>
        <v>1</v>
      </c>
      <c r="I925" s="17">
        <f t="shared" si="62"/>
        <v>1</v>
      </c>
      <c r="J925" s="17">
        <f t="shared" si="63"/>
        <v>0</v>
      </c>
      <c r="K925" s="7"/>
      <c r="L925" s="7"/>
      <c r="M925" s="7"/>
      <c r="N925" s="17"/>
      <c r="O925" s="120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6" customHeight="1">
      <c r="A926" s="17" t="s">
        <v>50</v>
      </c>
      <c r="B926" s="7" t="s">
        <v>134</v>
      </c>
      <c r="C926" s="135">
        <v>46237</v>
      </c>
      <c r="D926" s="41" t="s">
        <v>193</v>
      </c>
      <c r="E926" s="35" t="s">
        <v>689</v>
      </c>
      <c r="F926" s="110">
        <f t="shared" si="60"/>
        <v>2.9166666666666665</v>
      </c>
      <c r="G926" s="111">
        <f t="shared" si="61"/>
        <v>1</v>
      </c>
      <c r="H926" s="113">
        <f>IF(AND(NOT(ISBLANK(C926)), D926&lt;&gt;"-", ISNUMBER(F926), F926&gt;0, COUNTIFS($B$3:B926, B926, $C$3:C926, C926, $F$3:F926, "&gt;0")=1), 1, 0)</f>
        <v>1</v>
      </c>
      <c r="I926" s="17">
        <f t="shared" si="62"/>
        <v>0</v>
      </c>
      <c r="J926" s="17">
        <f t="shared" si="63"/>
        <v>0</v>
      </c>
      <c r="K926" s="7"/>
      <c r="L926" s="7"/>
      <c r="M926" s="7"/>
      <c r="N926" s="17"/>
      <c r="O926" s="120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6" customHeight="1">
      <c r="A927" s="17" t="s">
        <v>50</v>
      </c>
      <c r="B927" s="7" t="s">
        <v>134</v>
      </c>
      <c r="C927" s="135">
        <v>46237</v>
      </c>
      <c r="D927" s="41" t="s">
        <v>253</v>
      </c>
      <c r="E927" s="35" t="s">
        <v>452</v>
      </c>
      <c r="F927" s="110">
        <f t="shared" si="60"/>
        <v>7.3666666666666663</v>
      </c>
      <c r="G927" s="111">
        <f t="shared" si="61"/>
        <v>0</v>
      </c>
      <c r="H927" s="113">
        <f>IF(AND(NOT(ISBLANK(C927)), D927&lt;&gt;"-", ISNUMBER(F927), F927&gt;0, COUNTIFS($B$3:B927, B927, $C$3:C927, C927, $F$3:F927, "&gt;0")=1), 1, 0)</f>
        <v>0</v>
      </c>
      <c r="I927" s="17">
        <f t="shared" si="62"/>
        <v>1</v>
      </c>
      <c r="J927" s="17">
        <f t="shared" si="63"/>
        <v>0</v>
      </c>
      <c r="K927" s="7"/>
      <c r="L927" s="7"/>
      <c r="M927" s="7"/>
      <c r="N927" s="17"/>
      <c r="O927" s="120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6" customHeight="1">
      <c r="A928" s="17" t="s">
        <v>50</v>
      </c>
      <c r="B928" s="7" t="s">
        <v>134</v>
      </c>
      <c r="C928" s="135">
        <v>46238</v>
      </c>
      <c r="D928" s="41" t="s">
        <v>193</v>
      </c>
      <c r="E928" s="35" t="s">
        <v>690</v>
      </c>
      <c r="F928" s="110">
        <f t="shared" si="60"/>
        <v>0.73333333333333328</v>
      </c>
      <c r="G928" s="111">
        <f t="shared" si="61"/>
        <v>1</v>
      </c>
      <c r="H928" s="113">
        <f>IF(AND(NOT(ISBLANK(C928)), D928&lt;&gt;"-", ISNUMBER(F928), F928&gt;0, COUNTIFS($B$3:B928, B928, $C$3:C928, C928, $F$3:F928, "&gt;0")=1), 1, 0)</f>
        <v>1</v>
      </c>
      <c r="I928" s="17">
        <f t="shared" si="62"/>
        <v>0</v>
      </c>
      <c r="J928" s="17">
        <f t="shared" si="63"/>
        <v>0</v>
      </c>
      <c r="K928" s="7"/>
      <c r="L928" s="7"/>
      <c r="M928" s="7"/>
      <c r="N928" s="17"/>
      <c r="O928" s="120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6" customHeight="1">
      <c r="A929" s="17" t="s">
        <v>50</v>
      </c>
      <c r="B929" s="7" t="s">
        <v>134</v>
      </c>
      <c r="C929" s="135">
        <v>46238</v>
      </c>
      <c r="D929" s="41" t="s">
        <v>253</v>
      </c>
      <c r="E929" s="35" t="s">
        <v>505</v>
      </c>
      <c r="F929" s="110">
        <f t="shared" si="60"/>
        <v>7.916666666666667</v>
      </c>
      <c r="G929" s="111">
        <f t="shared" si="61"/>
        <v>0</v>
      </c>
      <c r="H929" s="113">
        <f>IF(AND(NOT(ISBLANK(C929)), D929&lt;&gt;"-", ISNUMBER(F929), F929&gt;0, COUNTIFS($B$3:B929, B929, $C$3:C929, C929, $F$3:F929, "&gt;0")=1), 1, 0)</f>
        <v>0</v>
      </c>
      <c r="I929" s="17">
        <f t="shared" si="62"/>
        <v>1</v>
      </c>
      <c r="J929" s="17">
        <f t="shared" si="63"/>
        <v>0</v>
      </c>
      <c r="K929" s="7"/>
      <c r="L929" s="7"/>
      <c r="M929" s="7"/>
      <c r="N929" s="17"/>
      <c r="O929" s="120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6" customHeight="1">
      <c r="A930" s="17" t="s">
        <v>50</v>
      </c>
      <c r="B930" s="7" t="s">
        <v>134</v>
      </c>
      <c r="C930" s="135">
        <v>46239</v>
      </c>
      <c r="D930" s="41" t="s">
        <v>193</v>
      </c>
      <c r="E930" s="35" t="s">
        <v>569</v>
      </c>
      <c r="F930" s="110">
        <f t="shared" si="60"/>
        <v>0.7</v>
      </c>
      <c r="G930" s="111">
        <f t="shared" si="61"/>
        <v>1</v>
      </c>
      <c r="H930" s="113">
        <f>IF(AND(NOT(ISBLANK(C930)), D930&lt;&gt;"-", ISNUMBER(F930), F930&gt;0, COUNTIFS($B$3:B930, B930, $C$3:C930, C930, $F$3:F930, "&gt;0")=1), 1, 0)</f>
        <v>1</v>
      </c>
      <c r="I930" s="17">
        <f t="shared" si="62"/>
        <v>0</v>
      </c>
      <c r="J930" s="17">
        <f t="shared" si="63"/>
        <v>0</v>
      </c>
      <c r="K930" s="7"/>
      <c r="L930" s="7"/>
      <c r="M930" s="7"/>
      <c r="N930" s="17"/>
      <c r="O930" s="120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6" customHeight="1">
      <c r="A931" s="17" t="s">
        <v>50</v>
      </c>
      <c r="B931" s="7" t="s">
        <v>134</v>
      </c>
      <c r="C931" s="135">
        <v>46239</v>
      </c>
      <c r="D931" s="41" t="s">
        <v>253</v>
      </c>
      <c r="E931" s="35" t="s">
        <v>185</v>
      </c>
      <c r="F931" s="110">
        <f t="shared" si="60"/>
        <v>8</v>
      </c>
      <c r="G931" s="111">
        <f t="shared" si="61"/>
        <v>0</v>
      </c>
      <c r="H931" s="113">
        <f>IF(AND(NOT(ISBLANK(C931)), D931&lt;&gt;"-", ISNUMBER(F931), F931&gt;0, COUNTIFS($B$3:B931, B931, $C$3:C931, C931, $F$3:F931, "&gt;0")=1), 1, 0)</f>
        <v>0</v>
      </c>
      <c r="I931" s="17">
        <f t="shared" si="62"/>
        <v>1</v>
      </c>
      <c r="J931" s="17">
        <f t="shared" si="63"/>
        <v>0</v>
      </c>
      <c r="K931" s="7"/>
      <c r="L931" s="7"/>
      <c r="M931" s="7"/>
      <c r="N931" s="17"/>
      <c r="O931" s="120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6" customHeight="1">
      <c r="A932" s="17" t="s">
        <v>50</v>
      </c>
      <c r="B932" s="7" t="s">
        <v>134</v>
      </c>
      <c r="C932" s="135">
        <v>46240</v>
      </c>
      <c r="D932" s="41" t="s">
        <v>193</v>
      </c>
      <c r="E932" s="35" t="s">
        <v>691</v>
      </c>
      <c r="F932" s="110">
        <f t="shared" si="60"/>
        <v>0.93333333333333335</v>
      </c>
      <c r="G932" s="111">
        <f t="shared" si="61"/>
        <v>1</v>
      </c>
      <c r="H932" s="113">
        <f>IF(AND(NOT(ISBLANK(C932)), D932&lt;&gt;"-", ISNUMBER(F932), F932&gt;0, COUNTIFS($B$3:B932, B932, $C$3:C932, C932, $F$3:F932, "&gt;0")=1), 1, 0)</f>
        <v>1</v>
      </c>
      <c r="I932" s="17">
        <f t="shared" si="62"/>
        <v>0</v>
      </c>
      <c r="J932" s="17">
        <f t="shared" si="63"/>
        <v>0</v>
      </c>
      <c r="K932" s="7"/>
      <c r="L932" s="7"/>
      <c r="M932" s="7"/>
      <c r="N932" s="17"/>
      <c r="O932" s="120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6" customHeight="1">
      <c r="A933" s="17" t="s">
        <v>50</v>
      </c>
      <c r="B933" s="7" t="s">
        <v>134</v>
      </c>
      <c r="C933" s="135">
        <v>46240</v>
      </c>
      <c r="D933" s="41" t="s">
        <v>253</v>
      </c>
      <c r="E933" s="35" t="s">
        <v>502</v>
      </c>
      <c r="F933" s="110">
        <f t="shared" si="60"/>
        <v>7.9666666666666668</v>
      </c>
      <c r="G933" s="111">
        <f t="shared" si="61"/>
        <v>0</v>
      </c>
      <c r="H933" s="113">
        <f>IF(AND(NOT(ISBLANK(C933)), D933&lt;&gt;"-", ISNUMBER(F933), F933&gt;0, COUNTIFS($B$3:B933, B933, $C$3:C933, C933, $F$3:F933, "&gt;0")=1), 1, 0)</f>
        <v>0</v>
      </c>
      <c r="I933" s="17">
        <f t="shared" si="62"/>
        <v>1</v>
      </c>
      <c r="J933" s="17">
        <f t="shared" si="63"/>
        <v>0</v>
      </c>
      <c r="K933" s="7"/>
      <c r="L933" s="7"/>
      <c r="M933" s="7"/>
      <c r="N933" s="17"/>
      <c r="O933" s="120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6" customHeight="1">
      <c r="A934" s="17" t="s">
        <v>50</v>
      </c>
      <c r="B934" s="7" t="s">
        <v>134</v>
      </c>
      <c r="C934" s="135">
        <v>46241</v>
      </c>
      <c r="D934" s="41" t="s">
        <v>193</v>
      </c>
      <c r="E934" s="35" t="s">
        <v>692</v>
      </c>
      <c r="F934" s="110">
        <f t="shared" si="60"/>
        <v>1.25</v>
      </c>
      <c r="G934" s="111">
        <f t="shared" si="61"/>
        <v>1</v>
      </c>
      <c r="H934" s="113">
        <f>IF(AND(NOT(ISBLANK(C934)), D934&lt;&gt;"-", ISNUMBER(F934), F934&gt;0, COUNTIFS($B$3:B934, B934, $C$3:C934, C934, $F$3:F934, "&gt;0")=1), 1, 0)</f>
        <v>1</v>
      </c>
      <c r="I934" s="17">
        <f t="shared" si="62"/>
        <v>0</v>
      </c>
      <c r="J934" s="17">
        <f t="shared" si="63"/>
        <v>0</v>
      </c>
      <c r="K934" s="7"/>
      <c r="L934" s="7"/>
      <c r="M934" s="7"/>
      <c r="N934" s="17"/>
      <c r="O934" s="120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6" customHeight="1">
      <c r="A935" s="17" t="s">
        <v>50</v>
      </c>
      <c r="B935" s="7" t="s">
        <v>134</v>
      </c>
      <c r="C935" s="135">
        <v>46241</v>
      </c>
      <c r="D935" s="41" t="s">
        <v>253</v>
      </c>
      <c r="E935" s="35" t="s">
        <v>498</v>
      </c>
      <c r="F935" s="110">
        <f t="shared" si="60"/>
        <v>8.1166666666666671</v>
      </c>
      <c r="G935" s="111">
        <f t="shared" si="61"/>
        <v>0</v>
      </c>
      <c r="H935" s="113">
        <f>IF(AND(NOT(ISBLANK(C935)), D935&lt;&gt;"-", ISNUMBER(F935), F935&gt;0, COUNTIFS($B$3:B935, B935, $C$3:C935, C935, $F$3:F935, "&gt;0")=1), 1, 0)</f>
        <v>0</v>
      </c>
      <c r="I935" s="17">
        <f t="shared" si="62"/>
        <v>1</v>
      </c>
      <c r="J935" s="17">
        <f t="shared" si="63"/>
        <v>0</v>
      </c>
      <c r="K935" s="7"/>
      <c r="L935" s="7"/>
      <c r="M935" s="7"/>
      <c r="N935" s="17"/>
      <c r="O935" s="120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6" customHeight="1">
      <c r="A936" s="17" t="s">
        <v>50</v>
      </c>
      <c r="B936" s="7" t="s">
        <v>134</v>
      </c>
      <c r="C936" s="135">
        <v>46242</v>
      </c>
      <c r="D936" s="41" t="s">
        <v>193</v>
      </c>
      <c r="E936" s="35" t="s">
        <v>693</v>
      </c>
      <c r="F936" s="110">
        <f t="shared" si="60"/>
        <v>0.68333333333333335</v>
      </c>
      <c r="G936" s="111">
        <f t="shared" si="61"/>
        <v>1</v>
      </c>
      <c r="H936" s="113">
        <f>IF(AND(NOT(ISBLANK(C936)), D936&lt;&gt;"-", ISNUMBER(F936), F936&gt;0, COUNTIFS($B$3:B936, B936, $C$3:C936, C936, $F$3:F936, "&gt;0")=1), 1, 0)</f>
        <v>1</v>
      </c>
      <c r="I936" s="17">
        <f t="shared" si="62"/>
        <v>0</v>
      </c>
      <c r="J936" s="17">
        <f t="shared" si="63"/>
        <v>0</v>
      </c>
      <c r="K936" s="7"/>
      <c r="L936" s="7"/>
      <c r="M936" s="7"/>
      <c r="N936" s="17"/>
      <c r="O936" s="120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6" customHeight="1">
      <c r="A937" s="17" t="s">
        <v>50</v>
      </c>
      <c r="B937" s="7" t="s">
        <v>134</v>
      </c>
      <c r="C937" s="135">
        <v>46242</v>
      </c>
      <c r="D937" s="41" t="s">
        <v>253</v>
      </c>
      <c r="E937" s="35" t="s">
        <v>291</v>
      </c>
      <c r="F937" s="110">
        <f t="shared" si="60"/>
        <v>8.0500000000000007</v>
      </c>
      <c r="G937" s="111">
        <f t="shared" si="61"/>
        <v>0</v>
      </c>
      <c r="H937" s="113">
        <f>IF(AND(NOT(ISBLANK(C937)), D937&lt;&gt;"-", ISNUMBER(F937), F937&gt;0, COUNTIFS($B$3:B937, B937, $C$3:C937, C937, $F$3:F937, "&gt;0")=1), 1, 0)</f>
        <v>0</v>
      </c>
      <c r="I937" s="17">
        <f t="shared" si="62"/>
        <v>1</v>
      </c>
      <c r="J937" s="17">
        <f t="shared" si="63"/>
        <v>0</v>
      </c>
      <c r="K937" s="7"/>
      <c r="L937" s="7"/>
      <c r="M937" s="7"/>
      <c r="N937" s="17"/>
      <c r="O937" s="120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6" customHeight="1">
      <c r="A938" s="17" t="s">
        <v>50</v>
      </c>
      <c r="B938" s="7" t="s">
        <v>134</v>
      </c>
      <c r="C938" s="135">
        <v>46243</v>
      </c>
      <c r="D938" s="41" t="s">
        <v>193</v>
      </c>
      <c r="E938" s="35" t="s">
        <v>643</v>
      </c>
      <c r="F938" s="110">
        <f t="shared" si="60"/>
        <v>1.2833333333333332</v>
      </c>
      <c r="G938" s="111">
        <f t="shared" si="61"/>
        <v>1</v>
      </c>
      <c r="H938" s="113">
        <f>IF(AND(NOT(ISBLANK(C938)), D938&lt;&gt;"-", ISNUMBER(F938), F938&gt;0, COUNTIFS($B$3:B938, B938, $C$3:C938, C938, $F$3:F938, "&gt;0")=1), 1, 0)</f>
        <v>1</v>
      </c>
      <c r="I938" s="17">
        <f t="shared" si="62"/>
        <v>0</v>
      </c>
      <c r="J938" s="17">
        <f t="shared" si="63"/>
        <v>0</v>
      </c>
      <c r="K938" s="7"/>
      <c r="L938" s="7"/>
      <c r="M938" s="7"/>
      <c r="N938" s="17"/>
      <c r="O938" s="120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6" customHeight="1">
      <c r="A939" s="17" t="s">
        <v>50</v>
      </c>
      <c r="B939" s="7" t="s">
        <v>134</v>
      </c>
      <c r="C939" s="135">
        <v>46243</v>
      </c>
      <c r="D939" s="41" t="s">
        <v>253</v>
      </c>
      <c r="E939" s="35" t="s">
        <v>246</v>
      </c>
      <c r="F939" s="110">
        <f t="shared" si="60"/>
        <v>8.0666666666666664</v>
      </c>
      <c r="G939" s="111">
        <f t="shared" si="61"/>
        <v>0</v>
      </c>
      <c r="H939" s="113">
        <f>IF(AND(NOT(ISBLANK(C939)), D939&lt;&gt;"-", ISNUMBER(F939), F939&gt;0, COUNTIFS($B$3:B939, B939, $C$3:C939, C939, $F$3:F939, "&gt;0")=1), 1, 0)</f>
        <v>0</v>
      </c>
      <c r="I939" s="17">
        <f t="shared" si="62"/>
        <v>1</v>
      </c>
      <c r="J939" s="17">
        <f t="shared" si="63"/>
        <v>0</v>
      </c>
      <c r="K939" s="7"/>
      <c r="L939" s="7"/>
      <c r="M939" s="7"/>
      <c r="N939" s="17"/>
      <c r="O939" s="120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6" customHeight="1">
      <c r="A940" s="17" t="s">
        <v>50</v>
      </c>
      <c r="B940" s="7" t="s">
        <v>134</v>
      </c>
      <c r="C940" s="135">
        <v>46244</v>
      </c>
      <c r="D940" s="41" t="s">
        <v>193</v>
      </c>
      <c r="E940" s="35" t="s">
        <v>603</v>
      </c>
      <c r="F940" s="110">
        <f t="shared" si="60"/>
        <v>1.0166666666666666</v>
      </c>
      <c r="G940" s="111">
        <f t="shared" si="61"/>
        <v>1</v>
      </c>
      <c r="H940" s="113">
        <f>IF(AND(NOT(ISBLANK(C940)), D940&lt;&gt;"-", ISNUMBER(F940), F940&gt;0, COUNTIFS($B$3:B940, B940, $C$3:C940, C940, $F$3:F940, "&gt;0")=1), 1, 0)</f>
        <v>1</v>
      </c>
      <c r="I940" s="17">
        <f t="shared" si="62"/>
        <v>0</v>
      </c>
      <c r="J940" s="17">
        <f t="shared" si="63"/>
        <v>0</v>
      </c>
      <c r="K940" s="7"/>
      <c r="L940" s="7"/>
      <c r="M940" s="7"/>
      <c r="N940" s="17"/>
      <c r="O940" s="120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6" customHeight="1">
      <c r="A941" s="17" t="s">
        <v>50</v>
      </c>
      <c r="B941" s="7" t="s">
        <v>134</v>
      </c>
      <c r="C941" s="135">
        <v>46244</v>
      </c>
      <c r="D941" s="41" t="s">
        <v>253</v>
      </c>
      <c r="E941" s="35" t="s">
        <v>415</v>
      </c>
      <c r="F941" s="110">
        <f t="shared" si="60"/>
        <v>7.9333333333333336</v>
      </c>
      <c r="G941" s="111">
        <f t="shared" si="61"/>
        <v>0</v>
      </c>
      <c r="H941" s="113">
        <f>IF(AND(NOT(ISBLANK(C941)), D941&lt;&gt;"-", ISNUMBER(F941), F941&gt;0, COUNTIFS($B$3:B941, B941, $C$3:C941, C941, $F$3:F941, "&gt;0")=1), 1, 0)</f>
        <v>0</v>
      </c>
      <c r="I941" s="17">
        <f t="shared" si="62"/>
        <v>1</v>
      </c>
      <c r="J941" s="17">
        <f t="shared" si="63"/>
        <v>0</v>
      </c>
      <c r="K941" s="7"/>
      <c r="L941" s="7"/>
      <c r="M941" s="7"/>
      <c r="N941" s="17"/>
      <c r="O941" s="120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6" customHeight="1">
      <c r="A942" s="17" t="s">
        <v>50</v>
      </c>
      <c r="B942" s="7" t="s">
        <v>134</v>
      </c>
      <c r="C942" s="135">
        <v>46245</v>
      </c>
      <c r="D942" s="41" t="s">
        <v>193</v>
      </c>
      <c r="E942" s="35" t="s">
        <v>522</v>
      </c>
      <c r="F942" s="110">
        <f t="shared" si="60"/>
        <v>0.53333333333333333</v>
      </c>
      <c r="G942" s="111">
        <f t="shared" si="61"/>
        <v>1</v>
      </c>
      <c r="H942" s="113">
        <f>IF(AND(NOT(ISBLANK(C942)), D942&lt;&gt;"-", ISNUMBER(F942), F942&gt;0, COUNTIFS($B$3:B942, B942, $C$3:C942, C942, $F$3:F942, "&gt;0")=1), 1, 0)</f>
        <v>1</v>
      </c>
      <c r="I942" s="17">
        <f t="shared" si="62"/>
        <v>0</v>
      </c>
      <c r="J942" s="17">
        <f t="shared" si="63"/>
        <v>0</v>
      </c>
      <c r="K942" s="7"/>
      <c r="L942" s="7"/>
      <c r="M942" s="7"/>
      <c r="N942" s="17"/>
      <c r="O942" s="120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6" customHeight="1">
      <c r="A943" s="17" t="s">
        <v>50</v>
      </c>
      <c r="B943" s="7" t="s">
        <v>134</v>
      </c>
      <c r="C943" s="135">
        <v>46245</v>
      </c>
      <c r="D943" s="41" t="s">
        <v>253</v>
      </c>
      <c r="E943" s="35" t="s">
        <v>496</v>
      </c>
      <c r="F943" s="110">
        <f t="shared" si="60"/>
        <v>7.9</v>
      </c>
      <c r="G943" s="111">
        <f t="shared" si="61"/>
        <v>0</v>
      </c>
      <c r="H943" s="113">
        <f>IF(AND(NOT(ISBLANK(C943)), D943&lt;&gt;"-", ISNUMBER(F943), F943&gt;0, COUNTIFS($B$3:B943, B943, $C$3:C943, C943, $F$3:F943, "&gt;0")=1), 1, 0)</f>
        <v>0</v>
      </c>
      <c r="I943" s="17">
        <f t="shared" si="62"/>
        <v>1</v>
      </c>
      <c r="J943" s="17">
        <f t="shared" si="63"/>
        <v>0</v>
      </c>
      <c r="K943" s="7"/>
      <c r="L943" s="7"/>
      <c r="M943" s="7"/>
      <c r="N943" s="17"/>
      <c r="O943" s="120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6" customHeight="1">
      <c r="A944" s="17" t="s">
        <v>50</v>
      </c>
      <c r="B944" s="7" t="s">
        <v>134</v>
      </c>
      <c r="C944" s="135">
        <v>46246</v>
      </c>
      <c r="D944" s="41" t="s">
        <v>193</v>
      </c>
      <c r="E944" s="35" t="s">
        <v>694</v>
      </c>
      <c r="F944" s="110">
        <f t="shared" si="60"/>
        <v>0.76666666666666672</v>
      </c>
      <c r="G944" s="111">
        <f t="shared" si="61"/>
        <v>1</v>
      </c>
      <c r="H944" s="113">
        <f>IF(AND(NOT(ISBLANK(C944)), D944&lt;&gt;"-", ISNUMBER(F944), F944&gt;0, COUNTIFS($B$3:B944, B944, $C$3:C944, C944, $F$3:F944, "&gt;0")=1), 1, 0)</f>
        <v>1</v>
      </c>
      <c r="I944" s="17">
        <f t="shared" si="62"/>
        <v>0</v>
      </c>
      <c r="J944" s="17">
        <f t="shared" si="63"/>
        <v>0</v>
      </c>
      <c r="K944" s="7"/>
      <c r="L944" s="7"/>
      <c r="M944" s="7"/>
      <c r="N944" s="17"/>
      <c r="O944" s="120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6" customHeight="1">
      <c r="A945" s="17" t="s">
        <v>50</v>
      </c>
      <c r="B945" s="7" t="s">
        <v>134</v>
      </c>
      <c r="C945" s="135">
        <v>46246</v>
      </c>
      <c r="D945" s="41" t="s">
        <v>253</v>
      </c>
      <c r="E945" s="35" t="s">
        <v>201</v>
      </c>
      <c r="F945" s="110">
        <f t="shared" si="60"/>
        <v>8.1</v>
      </c>
      <c r="G945" s="111">
        <f t="shared" si="61"/>
        <v>0</v>
      </c>
      <c r="H945" s="113">
        <f>IF(AND(NOT(ISBLANK(C945)), D945&lt;&gt;"-", ISNUMBER(F945), F945&gt;0, COUNTIFS($B$3:B945, B945, $C$3:C945, C945, $F$3:F945, "&gt;0")=1), 1, 0)</f>
        <v>0</v>
      </c>
      <c r="I945" s="17">
        <f t="shared" si="62"/>
        <v>1</v>
      </c>
      <c r="J945" s="17">
        <f t="shared" si="63"/>
        <v>0</v>
      </c>
      <c r="K945" s="7"/>
      <c r="L945" s="7"/>
      <c r="M945" s="7"/>
      <c r="N945" s="17"/>
      <c r="O945" s="120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6" customHeight="1">
      <c r="A946" s="17" t="s">
        <v>50</v>
      </c>
      <c r="B946" s="7" t="s">
        <v>134</v>
      </c>
      <c r="C946" s="135">
        <v>46247</v>
      </c>
      <c r="D946" s="41" t="s">
        <v>193</v>
      </c>
      <c r="E946" s="35" t="s">
        <v>695</v>
      </c>
      <c r="F946" s="110">
        <f t="shared" si="60"/>
        <v>0.43333333333333335</v>
      </c>
      <c r="G946" s="111">
        <f t="shared" si="61"/>
        <v>1</v>
      </c>
      <c r="H946" s="113">
        <f>IF(AND(NOT(ISBLANK(C946)), D946&lt;&gt;"-", ISNUMBER(F946), F946&gt;0, COUNTIFS($B$3:B946, B946, $C$3:C946, C946, $F$3:F946, "&gt;0")=1), 1, 0)</f>
        <v>1</v>
      </c>
      <c r="I946" s="17">
        <f t="shared" si="62"/>
        <v>0</v>
      </c>
      <c r="J946" s="17">
        <f t="shared" si="63"/>
        <v>0</v>
      </c>
      <c r="K946" s="7"/>
      <c r="L946" s="7"/>
      <c r="M946" s="7"/>
      <c r="N946" s="17"/>
      <c r="O946" s="120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6" customHeight="1">
      <c r="A947" s="17" t="s">
        <v>50</v>
      </c>
      <c r="B947" s="7" t="s">
        <v>134</v>
      </c>
      <c r="C947" s="135">
        <v>46247</v>
      </c>
      <c r="D947" s="41" t="s">
        <v>320</v>
      </c>
      <c r="E947" s="35" t="s">
        <v>696</v>
      </c>
      <c r="F947" s="110">
        <f t="shared" si="60"/>
        <v>1.4166666666666667</v>
      </c>
      <c r="G947" s="111">
        <f t="shared" si="61"/>
        <v>1</v>
      </c>
      <c r="H947" s="113">
        <f>IF(AND(NOT(ISBLANK(C947)), D947&lt;&gt;"-", ISNUMBER(F947), F947&gt;0, COUNTIFS($B$3:B947, B947, $C$3:C947, C947, $F$3:F947, "&gt;0")=1), 1, 0)</f>
        <v>0</v>
      </c>
      <c r="I947" s="17">
        <f t="shared" si="62"/>
        <v>0</v>
      </c>
      <c r="J947" s="17">
        <f t="shared" si="63"/>
        <v>0</v>
      </c>
      <c r="K947" s="7"/>
      <c r="L947" s="7"/>
      <c r="M947" s="7"/>
      <c r="N947" s="17"/>
      <c r="O947" s="120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6" customHeight="1">
      <c r="A948" s="17" t="s">
        <v>50</v>
      </c>
      <c r="B948" s="7" t="s">
        <v>134</v>
      </c>
      <c r="C948" s="135">
        <v>46247</v>
      </c>
      <c r="D948" s="41" t="s">
        <v>253</v>
      </c>
      <c r="E948" s="35" t="s">
        <v>291</v>
      </c>
      <c r="F948" s="110">
        <f t="shared" si="60"/>
        <v>8.0500000000000007</v>
      </c>
      <c r="G948" s="111">
        <f t="shared" si="61"/>
        <v>0</v>
      </c>
      <c r="H948" s="113">
        <f>IF(AND(NOT(ISBLANK(C948)), D948&lt;&gt;"-", ISNUMBER(F948), F948&gt;0, COUNTIFS($B$3:B948, B948, $C$3:C948, C948, $F$3:F948, "&gt;0")=1), 1, 0)</f>
        <v>0</v>
      </c>
      <c r="I948" s="17">
        <f t="shared" si="62"/>
        <v>1</v>
      </c>
      <c r="J948" s="17">
        <f t="shared" si="63"/>
        <v>0</v>
      </c>
      <c r="K948" s="7"/>
      <c r="L948" s="7"/>
      <c r="M948" s="7"/>
      <c r="N948" s="17"/>
      <c r="O948" s="120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6" customHeight="1">
      <c r="A949" s="17" t="s">
        <v>50</v>
      </c>
      <c r="B949" s="7" t="s">
        <v>134</v>
      </c>
      <c r="C949" s="135">
        <v>46248</v>
      </c>
      <c r="D949" s="41" t="s">
        <v>193</v>
      </c>
      <c r="E949" s="35" t="s">
        <v>694</v>
      </c>
      <c r="F949" s="110">
        <f t="shared" si="60"/>
        <v>0.76666666666666672</v>
      </c>
      <c r="G949" s="111">
        <f t="shared" si="61"/>
        <v>1</v>
      </c>
      <c r="H949" s="113">
        <f>IF(AND(NOT(ISBLANK(C949)), D949&lt;&gt;"-", ISNUMBER(F949), F949&gt;0, COUNTIFS($B$3:B949, B949, $C$3:C949, C949, $F$3:F949, "&gt;0")=1), 1, 0)</f>
        <v>1</v>
      </c>
      <c r="I949" s="17">
        <f t="shared" si="62"/>
        <v>0</v>
      </c>
      <c r="J949" s="17">
        <f t="shared" si="63"/>
        <v>0</v>
      </c>
      <c r="K949" s="7"/>
      <c r="L949" s="7"/>
      <c r="M949" s="7"/>
      <c r="N949" s="17"/>
      <c r="O949" s="120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6" customHeight="1">
      <c r="A950" s="17" t="s">
        <v>50</v>
      </c>
      <c r="B950" s="7" t="s">
        <v>134</v>
      </c>
      <c r="C950" s="135">
        <v>46248</v>
      </c>
      <c r="D950" s="41" t="s">
        <v>253</v>
      </c>
      <c r="E950" s="35" t="s">
        <v>415</v>
      </c>
      <c r="F950" s="110">
        <f t="shared" si="60"/>
        <v>7.9333333333333336</v>
      </c>
      <c r="G950" s="111">
        <f t="shared" si="61"/>
        <v>0</v>
      </c>
      <c r="H950" s="113">
        <f>IF(AND(NOT(ISBLANK(C950)), D950&lt;&gt;"-", ISNUMBER(F950), F950&gt;0, COUNTIFS($B$3:B950, B950, $C$3:C950, C950, $F$3:F950, "&gt;0")=1), 1, 0)</f>
        <v>0</v>
      </c>
      <c r="I950" s="17">
        <f t="shared" si="62"/>
        <v>1</v>
      </c>
      <c r="J950" s="17">
        <f t="shared" si="63"/>
        <v>0</v>
      </c>
      <c r="K950" s="7"/>
      <c r="L950" s="7"/>
      <c r="M950" s="7"/>
      <c r="N950" s="17"/>
      <c r="O950" s="120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6" customHeight="1">
      <c r="A951" s="17" t="s">
        <v>50</v>
      </c>
      <c r="B951" s="7" t="s">
        <v>134</v>
      </c>
      <c r="C951" s="135">
        <v>46249</v>
      </c>
      <c r="D951" s="41" t="s">
        <v>193</v>
      </c>
      <c r="E951" s="35" t="s">
        <v>522</v>
      </c>
      <c r="F951" s="110">
        <f t="shared" si="60"/>
        <v>0.53333333333333333</v>
      </c>
      <c r="G951" s="111">
        <f t="shared" si="61"/>
        <v>1</v>
      </c>
      <c r="H951" s="113">
        <f>IF(AND(NOT(ISBLANK(C951)), D951&lt;&gt;"-", ISNUMBER(F951), F951&gt;0, COUNTIFS($B$3:B951, B951, $C$3:C951, C951, $F$3:F951, "&gt;0")=1), 1, 0)</f>
        <v>1</v>
      </c>
      <c r="I951" s="17">
        <f t="shared" si="62"/>
        <v>0</v>
      </c>
      <c r="J951" s="17">
        <f t="shared" si="63"/>
        <v>0</v>
      </c>
      <c r="K951" s="7"/>
      <c r="L951" s="7"/>
      <c r="M951" s="7"/>
      <c r="N951" s="17"/>
      <c r="O951" s="120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6" customHeight="1">
      <c r="A952" s="17" t="s">
        <v>50</v>
      </c>
      <c r="B952" s="7" t="s">
        <v>134</v>
      </c>
      <c r="C952" s="135">
        <v>46251</v>
      </c>
      <c r="D952" s="41" t="s">
        <v>320</v>
      </c>
      <c r="E952" s="35" t="s">
        <v>197</v>
      </c>
      <c r="F952" s="110">
        <f t="shared" si="60"/>
        <v>1.1000000000000001</v>
      </c>
      <c r="G952" s="111">
        <f t="shared" si="61"/>
        <v>1</v>
      </c>
      <c r="H952" s="113">
        <f>IF(AND(NOT(ISBLANK(C952)), D952&lt;&gt;"-", ISNUMBER(F952), F952&gt;0, COUNTIFS($B$3:B952, B952, $C$3:C952, C952, $F$3:F952, "&gt;0")=1), 1, 0)</f>
        <v>1</v>
      </c>
      <c r="I952" s="17">
        <f t="shared" si="62"/>
        <v>0</v>
      </c>
      <c r="J952" s="17">
        <f t="shared" si="63"/>
        <v>0</v>
      </c>
      <c r="K952" s="7"/>
      <c r="L952" s="7"/>
      <c r="M952" s="7"/>
      <c r="N952" s="17"/>
      <c r="O952" s="120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6" customHeight="1">
      <c r="A953" s="17" t="s">
        <v>50</v>
      </c>
      <c r="B953" s="7" t="s">
        <v>134</v>
      </c>
      <c r="C953" s="135">
        <v>46251</v>
      </c>
      <c r="D953" s="41" t="s">
        <v>253</v>
      </c>
      <c r="E953" s="35" t="s">
        <v>213</v>
      </c>
      <c r="F953" s="110">
        <f t="shared" si="60"/>
        <v>8.0833333333333339</v>
      </c>
      <c r="G953" s="111">
        <f t="shared" si="61"/>
        <v>0</v>
      </c>
      <c r="H953" s="113">
        <f>IF(AND(NOT(ISBLANK(C953)), D953&lt;&gt;"-", ISNUMBER(F953), F953&gt;0, COUNTIFS($B$3:B953, B953, $C$3:C953, C953, $F$3:F953, "&gt;0")=1), 1, 0)</f>
        <v>0</v>
      </c>
      <c r="I953" s="17">
        <f t="shared" si="62"/>
        <v>1</v>
      </c>
      <c r="J953" s="17">
        <f t="shared" si="63"/>
        <v>0</v>
      </c>
      <c r="K953" s="7"/>
      <c r="L953" s="7"/>
      <c r="M953" s="7"/>
      <c r="N953" s="17"/>
      <c r="O953" s="120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6" customHeight="1">
      <c r="A954" s="17" t="s">
        <v>50</v>
      </c>
      <c r="B954" s="7" t="s">
        <v>134</v>
      </c>
      <c r="C954" s="135">
        <v>46252</v>
      </c>
      <c r="D954" s="41" t="s">
        <v>253</v>
      </c>
      <c r="E954" s="35" t="s">
        <v>499</v>
      </c>
      <c r="F954" s="110">
        <f t="shared" si="60"/>
        <v>7.8833333333333329</v>
      </c>
      <c r="G954" s="111">
        <f t="shared" si="61"/>
        <v>0</v>
      </c>
      <c r="H954" s="113">
        <f>IF(AND(NOT(ISBLANK(C954)), D954&lt;&gt;"-", ISNUMBER(F954), F954&gt;0, COUNTIFS($B$3:B954, B954, $C$3:C954, C954, $F$3:F954, "&gt;0")=1), 1, 0)</f>
        <v>1</v>
      </c>
      <c r="I954" s="17">
        <f t="shared" si="62"/>
        <v>1</v>
      </c>
      <c r="J954" s="17">
        <f t="shared" si="63"/>
        <v>0</v>
      </c>
      <c r="K954" s="7"/>
      <c r="L954" s="7"/>
      <c r="M954" s="7"/>
      <c r="N954" s="17"/>
      <c r="O954" s="120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6" customHeight="1">
      <c r="A955" s="17" t="s">
        <v>50</v>
      </c>
      <c r="B955" s="7" t="s">
        <v>134</v>
      </c>
      <c r="C955" s="135">
        <v>46253</v>
      </c>
      <c r="D955" s="41" t="s">
        <v>253</v>
      </c>
      <c r="E955" s="35" t="s">
        <v>503</v>
      </c>
      <c r="F955" s="110">
        <f t="shared" si="60"/>
        <v>7.9833333333333334</v>
      </c>
      <c r="G955" s="111">
        <f t="shared" si="61"/>
        <v>0</v>
      </c>
      <c r="H955" s="113">
        <f>IF(AND(NOT(ISBLANK(C955)), D955&lt;&gt;"-", ISNUMBER(F955), F955&gt;0, COUNTIFS($B$3:B955, B955, $C$3:C955, C955, $F$3:F955, "&gt;0")=1), 1, 0)</f>
        <v>1</v>
      </c>
      <c r="I955" s="17">
        <f t="shared" si="62"/>
        <v>1</v>
      </c>
      <c r="J955" s="17">
        <f t="shared" si="63"/>
        <v>0</v>
      </c>
      <c r="K955" s="7"/>
      <c r="L955" s="7"/>
      <c r="M955" s="7"/>
      <c r="N955" s="17"/>
      <c r="O955" s="120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6" customHeight="1">
      <c r="A956" s="17" t="s">
        <v>50</v>
      </c>
      <c r="B956" s="7" t="s">
        <v>134</v>
      </c>
      <c r="C956" s="135">
        <v>46254</v>
      </c>
      <c r="D956" s="41" t="s">
        <v>193</v>
      </c>
      <c r="E956" s="35" t="s">
        <v>697</v>
      </c>
      <c r="F956" s="110">
        <f t="shared" si="60"/>
        <v>0.6333333333333333</v>
      </c>
      <c r="G956" s="111">
        <f t="shared" si="61"/>
        <v>1</v>
      </c>
      <c r="H956" s="113">
        <f>IF(AND(NOT(ISBLANK(C956)), D956&lt;&gt;"-", ISNUMBER(F956), F956&gt;0, COUNTIFS($B$3:B956, B956, $C$3:C956, C956, $F$3:F956, "&gt;0")=1), 1, 0)</f>
        <v>1</v>
      </c>
      <c r="I956" s="17">
        <f t="shared" si="62"/>
        <v>0</v>
      </c>
      <c r="J956" s="17">
        <f t="shared" si="63"/>
        <v>0</v>
      </c>
      <c r="K956" s="7"/>
      <c r="L956" s="7"/>
      <c r="M956" s="7"/>
      <c r="N956" s="17"/>
      <c r="O956" s="120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6" customHeight="1">
      <c r="A957" s="17" t="s">
        <v>50</v>
      </c>
      <c r="B957" s="7" t="s">
        <v>134</v>
      </c>
      <c r="C957" s="135">
        <v>46254</v>
      </c>
      <c r="D957" s="41" t="s">
        <v>253</v>
      </c>
      <c r="E957" s="35" t="s">
        <v>502</v>
      </c>
      <c r="F957" s="110">
        <f t="shared" si="60"/>
        <v>7.9666666666666668</v>
      </c>
      <c r="G957" s="111">
        <f t="shared" si="61"/>
        <v>0</v>
      </c>
      <c r="H957" s="113">
        <f>IF(AND(NOT(ISBLANK(C957)), D957&lt;&gt;"-", ISNUMBER(F957), F957&gt;0, COUNTIFS($B$3:B957, B957, $C$3:C957, C957, $F$3:F957, "&gt;0")=1), 1, 0)</f>
        <v>0</v>
      </c>
      <c r="I957" s="17">
        <f t="shared" si="62"/>
        <v>1</v>
      </c>
      <c r="J957" s="17">
        <f t="shared" si="63"/>
        <v>0</v>
      </c>
      <c r="K957" s="7"/>
      <c r="L957" s="7"/>
      <c r="M957" s="7"/>
      <c r="N957" s="17"/>
      <c r="O957" s="120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6" customHeight="1">
      <c r="A958" s="17" t="s">
        <v>50</v>
      </c>
      <c r="B958" s="7" t="s">
        <v>134</v>
      </c>
      <c r="C958" s="135">
        <v>46255</v>
      </c>
      <c r="D958" s="41" t="s">
        <v>193</v>
      </c>
      <c r="E958" s="35" t="s">
        <v>694</v>
      </c>
      <c r="F958" s="110">
        <f t="shared" si="60"/>
        <v>0.76666666666666672</v>
      </c>
      <c r="G958" s="111">
        <f t="shared" si="61"/>
        <v>1</v>
      </c>
      <c r="H958" s="113">
        <f>IF(AND(NOT(ISBLANK(C958)), D958&lt;&gt;"-", ISNUMBER(F958), F958&gt;0, COUNTIFS($B$3:B958, B958, $C$3:C958, C958, $F$3:F958, "&gt;0")=1), 1, 0)</f>
        <v>1</v>
      </c>
      <c r="I958" s="17">
        <f t="shared" si="62"/>
        <v>0</v>
      </c>
      <c r="J958" s="17">
        <f t="shared" si="63"/>
        <v>0</v>
      </c>
      <c r="K958" s="7"/>
      <c r="L958" s="7"/>
      <c r="M958" s="7"/>
      <c r="N958" s="17"/>
      <c r="O958" s="120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6" customHeight="1">
      <c r="A959" s="17" t="s">
        <v>50</v>
      </c>
      <c r="B959" s="7" t="s">
        <v>134</v>
      </c>
      <c r="C959" s="135">
        <v>46255</v>
      </c>
      <c r="D959" s="41" t="s">
        <v>253</v>
      </c>
      <c r="E959" s="35" t="s">
        <v>501</v>
      </c>
      <c r="F959" s="110">
        <f t="shared" si="60"/>
        <v>8.0166666666666675</v>
      </c>
      <c r="G959" s="111">
        <f t="shared" si="61"/>
        <v>0</v>
      </c>
      <c r="H959" s="113">
        <f>IF(AND(NOT(ISBLANK(C959)), D959&lt;&gt;"-", ISNUMBER(F959), F959&gt;0, COUNTIFS($B$3:B959, B959, $C$3:C959, C959, $F$3:F959, "&gt;0")=1), 1, 0)</f>
        <v>0</v>
      </c>
      <c r="I959" s="17">
        <f t="shared" si="62"/>
        <v>1</v>
      </c>
      <c r="J959" s="17">
        <f t="shared" si="63"/>
        <v>0</v>
      </c>
      <c r="K959" s="7"/>
      <c r="L959" s="7"/>
      <c r="M959" s="7"/>
      <c r="N959" s="17"/>
      <c r="O959" s="120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6" customHeight="1">
      <c r="A960" s="17" t="s">
        <v>50</v>
      </c>
      <c r="B960" s="7" t="s">
        <v>134</v>
      </c>
      <c r="C960" s="135">
        <v>46256</v>
      </c>
      <c r="D960" s="41" t="s">
        <v>193</v>
      </c>
      <c r="E960" s="35" t="s">
        <v>698</v>
      </c>
      <c r="F960" s="110">
        <f t="shared" si="60"/>
        <v>2.4333333333333336</v>
      </c>
      <c r="G960" s="111">
        <f t="shared" si="61"/>
        <v>1</v>
      </c>
      <c r="H960" s="113">
        <f>IF(AND(NOT(ISBLANK(C960)), D960&lt;&gt;"-", ISNUMBER(F960), F960&gt;0, COUNTIFS($B$3:B960, B960, $C$3:C960, C960, $F$3:F960, "&gt;0")=1), 1, 0)</f>
        <v>1</v>
      </c>
      <c r="I960" s="17">
        <f t="shared" si="62"/>
        <v>0</v>
      </c>
      <c r="J960" s="17">
        <f t="shared" si="63"/>
        <v>0</v>
      </c>
      <c r="K960" s="7"/>
      <c r="L960" s="7"/>
      <c r="M960" s="7"/>
      <c r="N960" s="17"/>
      <c r="O960" s="120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6" customHeight="1">
      <c r="A961" s="17" t="s">
        <v>50</v>
      </c>
      <c r="B961" s="7" t="s">
        <v>134</v>
      </c>
      <c r="C961" s="135">
        <v>46256</v>
      </c>
      <c r="D961" s="41" t="s">
        <v>253</v>
      </c>
      <c r="E961" s="35" t="s">
        <v>504</v>
      </c>
      <c r="F961" s="110">
        <f t="shared" si="60"/>
        <v>7.85</v>
      </c>
      <c r="G961" s="111">
        <f t="shared" si="61"/>
        <v>0</v>
      </c>
      <c r="H961" s="113">
        <f>IF(AND(NOT(ISBLANK(C961)), D961&lt;&gt;"-", ISNUMBER(F961), F961&gt;0, COUNTIFS($B$3:B961, B961, $C$3:C961, C961, $F$3:F961, "&gt;0")=1), 1, 0)</f>
        <v>0</v>
      </c>
      <c r="I961" s="17">
        <f t="shared" si="62"/>
        <v>1</v>
      </c>
      <c r="J961" s="17">
        <f t="shared" si="63"/>
        <v>0</v>
      </c>
      <c r="K961" s="7"/>
      <c r="L961" s="7"/>
      <c r="M961" s="7"/>
      <c r="N961" s="17"/>
      <c r="O961" s="120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6" customHeight="1">
      <c r="A962" s="17" t="s">
        <v>50</v>
      </c>
      <c r="B962" s="7" t="s">
        <v>134</v>
      </c>
      <c r="C962" s="135">
        <v>46257</v>
      </c>
      <c r="D962" s="41" t="s">
        <v>193</v>
      </c>
      <c r="E962" s="35" t="s">
        <v>286</v>
      </c>
      <c r="F962" s="110">
        <f t="shared" ref="F962:F1025" si="64">IF(ISNUMBER(SEARCH("h",E962)), LEFT(E962,SEARCH("h",E962)-1) + MID(E962,SEARCH("h",E962)+1,SEARCH("p",E962)-SEARCH("h",E962)-1)/60, E962)</f>
        <v>2</v>
      </c>
      <c r="G962" s="111">
        <f t="shared" ref="G962:G1025" si="65">IF(AND(ISNUMBER(F962), F962&lt;4), 1, 0)</f>
        <v>1</v>
      </c>
      <c r="H962" s="113">
        <f>IF(AND(NOT(ISBLANK(C962)), D962&lt;&gt;"-", ISNUMBER(F962), F962&gt;0, COUNTIFS($B$3:B962, B962, $C$3:C962, C962, $F$3:F962, "&gt;0")=1), 1, 0)</f>
        <v>1</v>
      </c>
      <c r="I962" s="17">
        <f t="shared" si="62"/>
        <v>0</v>
      </c>
      <c r="J962" s="17">
        <f t="shared" si="63"/>
        <v>0</v>
      </c>
      <c r="K962" s="7"/>
      <c r="L962" s="7"/>
      <c r="M962" s="7"/>
      <c r="N962" s="17"/>
      <c r="O962" s="120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6" customHeight="1">
      <c r="A963" s="17" t="s">
        <v>50</v>
      </c>
      <c r="B963" s="7" t="s">
        <v>134</v>
      </c>
      <c r="C963" s="135">
        <v>46257</v>
      </c>
      <c r="D963" s="41" t="s">
        <v>320</v>
      </c>
      <c r="E963" s="35" t="s">
        <v>427</v>
      </c>
      <c r="F963" s="110">
        <f t="shared" si="64"/>
        <v>1.8166666666666667</v>
      </c>
      <c r="G963" s="111">
        <f t="shared" si="65"/>
        <v>1</v>
      </c>
      <c r="H963" s="113">
        <f>IF(AND(NOT(ISBLANK(C963)), D963&lt;&gt;"-", ISNUMBER(F963), F963&gt;0, COUNTIFS($B$3:B963, B963, $C$3:C963, C963, $F$3:F963, "&gt;0")=1), 1, 0)</f>
        <v>0</v>
      </c>
      <c r="I963" s="17">
        <f t="shared" ref="I963:I1026" si="66">IF(AND(NOT(ISBLANK(C963)), D963&lt;&gt;"-", ISNUMBER(F963), F963&gt;=4, ISNUMBER(SEARCH("qua đêm", D963))), 1, 0)</f>
        <v>0</v>
      </c>
      <c r="J963" s="17">
        <f t="shared" ref="J963:J1026" si="67">IF(AND(NOT(ISBLANK(C963)), D963&lt;&gt;"-", ISNUMBER(F963), F963&gt;=4, NOT(ISNUMBER(SEARCH("qua đêm", D963)))), 1, 0)</f>
        <v>0</v>
      </c>
      <c r="K963" s="7"/>
      <c r="L963" s="7"/>
      <c r="M963" s="7"/>
      <c r="N963" s="17"/>
      <c r="O963" s="120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6" customHeight="1">
      <c r="A964" s="17" t="s">
        <v>50</v>
      </c>
      <c r="B964" s="7" t="s">
        <v>134</v>
      </c>
      <c r="C964" s="135">
        <v>46257</v>
      </c>
      <c r="D964" s="41" t="s">
        <v>253</v>
      </c>
      <c r="E964" s="35" t="s">
        <v>246</v>
      </c>
      <c r="F964" s="110">
        <f t="shared" si="64"/>
        <v>8.0666666666666664</v>
      </c>
      <c r="G964" s="111">
        <f t="shared" si="65"/>
        <v>0</v>
      </c>
      <c r="H964" s="113">
        <f>IF(AND(NOT(ISBLANK(C964)), D964&lt;&gt;"-", ISNUMBER(F964), F964&gt;0, COUNTIFS($B$3:B964, B964, $C$3:C964, C964, $F$3:F964, "&gt;0")=1), 1, 0)</f>
        <v>0</v>
      </c>
      <c r="I964" s="17">
        <f t="shared" si="66"/>
        <v>1</v>
      </c>
      <c r="J964" s="17">
        <f t="shared" si="67"/>
        <v>0</v>
      </c>
      <c r="K964" s="7"/>
      <c r="L964" s="7"/>
      <c r="M964" s="7"/>
      <c r="N964" s="17"/>
      <c r="O964" s="120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6" customHeight="1">
      <c r="A965" s="17" t="s">
        <v>50</v>
      </c>
      <c r="B965" s="7" t="s">
        <v>134</v>
      </c>
      <c r="C965" s="135">
        <v>46258</v>
      </c>
      <c r="D965" s="41" t="s">
        <v>253</v>
      </c>
      <c r="E965" s="35" t="s">
        <v>503</v>
      </c>
      <c r="F965" s="110">
        <f t="shared" si="64"/>
        <v>7.9833333333333334</v>
      </c>
      <c r="G965" s="111">
        <f t="shared" si="65"/>
        <v>0</v>
      </c>
      <c r="H965" s="113">
        <f>IF(AND(NOT(ISBLANK(C965)), D965&lt;&gt;"-", ISNUMBER(F965), F965&gt;0, COUNTIFS($B$3:B965, B965, $C$3:C965, C965, $F$3:F965, "&gt;0")=1), 1, 0)</f>
        <v>1</v>
      </c>
      <c r="I965" s="17">
        <f t="shared" si="66"/>
        <v>1</v>
      </c>
      <c r="J965" s="17">
        <f t="shared" si="67"/>
        <v>0</v>
      </c>
      <c r="K965" s="7"/>
      <c r="L965" s="7"/>
      <c r="M965" s="7"/>
      <c r="N965" s="17"/>
      <c r="O965" s="120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6" customHeight="1">
      <c r="A966" s="17" t="s">
        <v>50</v>
      </c>
      <c r="B966" s="7" t="s">
        <v>134</v>
      </c>
      <c r="C966" s="135">
        <v>46259</v>
      </c>
      <c r="D966" s="41" t="s">
        <v>193</v>
      </c>
      <c r="E966" s="35" t="s">
        <v>690</v>
      </c>
      <c r="F966" s="110">
        <f t="shared" si="64"/>
        <v>0.73333333333333328</v>
      </c>
      <c r="G966" s="111">
        <f t="shared" si="65"/>
        <v>1</v>
      </c>
      <c r="H966" s="113">
        <f>IF(AND(NOT(ISBLANK(C966)), D966&lt;&gt;"-", ISNUMBER(F966), F966&gt;0, COUNTIFS($B$3:B966, B966, $C$3:C966, C966, $F$3:F966, "&gt;0")=1), 1, 0)</f>
        <v>1</v>
      </c>
      <c r="I966" s="17">
        <f t="shared" si="66"/>
        <v>0</v>
      </c>
      <c r="J966" s="17">
        <f t="shared" si="67"/>
        <v>0</v>
      </c>
      <c r="K966" s="7"/>
      <c r="L966" s="7"/>
      <c r="M966" s="7"/>
      <c r="N966" s="17"/>
      <c r="O966" s="120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6" customHeight="1">
      <c r="A967" s="17" t="s">
        <v>50</v>
      </c>
      <c r="B967" s="7" t="s">
        <v>134</v>
      </c>
      <c r="C967" s="135">
        <v>46259</v>
      </c>
      <c r="D967" s="41" t="s">
        <v>253</v>
      </c>
      <c r="E967" s="35" t="s">
        <v>291</v>
      </c>
      <c r="F967" s="110">
        <f t="shared" si="64"/>
        <v>8.0500000000000007</v>
      </c>
      <c r="G967" s="111">
        <f t="shared" si="65"/>
        <v>0</v>
      </c>
      <c r="H967" s="113">
        <f>IF(AND(NOT(ISBLANK(C967)), D967&lt;&gt;"-", ISNUMBER(F967), F967&gt;0, COUNTIFS($B$3:B967, B967, $C$3:C967, C967, $F$3:F967, "&gt;0")=1), 1, 0)</f>
        <v>0</v>
      </c>
      <c r="I967" s="17">
        <f t="shared" si="66"/>
        <v>1</v>
      </c>
      <c r="J967" s="17">
        <f t="shared" si="67"/>
        <v>0</v>
      </c>
      <c r="K967" s="7"/>
      <c r="L967" s="7"/>
      <c r="M967" s="7"/>
      <c r="N967" s="17"/>
      <c r="O967" s="120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6" customHeight="1">
      <c r="A968" s="17" t="s">
        <v>50</v>
      </c>
      <c r="B968" s="7" t="s">
        <v>134</v>
      </c>
      <c r="C968" s="135">
        <v>46260</v>
      </c>
      <c r="D968" s="41" t="s">
        <v>253</v>
      </c>
      <c r="E968" s="35" t="s">
        <v>185</v>
      </c>
      <c r="F968" s="110">
        <f t="shared" si="64"/>
        <v>8</v>
      </c>
      <c r="G968" s="111">
        <f t="shared" si="65"/>
        <v>0</v>
      </c>
      <c r="H968" s="113">
        <f>IF(AND(NOT(ISBLANK(C968)), D968&lt;&gt;"-", ISNUMBER(F968), F968&gt;0, COUNTIFS($B$3:B968, B968, $C$3:C968, C968, $F$3:F968, "&gt;0")=1), 1, 0)</f>
        <v>1</v>
      </c>
      <c r="I968" s="17">
        <f t="shared" si="66"/>
        <v>1</v>
      </c>
      <c r="J968" s="17">
        <f t="shared" si="67"/>
        <v>0</v>
      </c>
      <c r="K968" s="7"/>
      <c r="L968" s="7"/>
      <c r="M968" s="7"/>
      <c r="N968" s="17"/>
      <c r="O968" s="120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6" customHeight="1">
      <c r="A969" s="17" t="s">
        <v>50</v>
      </c>
      <c r="B969" s="7" t="s">
        <v>134</v>
      </c>
      <c r="C969" s="135">
        <v>46261</v>
      </c>
      <c r="D969" s="41" t="s">
        <v>193</v>
      </c>
      <c r="E969" s="35" t="s">
        <v>688</v>
      </c>
      <c r="F969" s="110">
        <f t="shared" si="64"/>
        <v>0.9</v>
      </c>
      <c r="G969" s="111">
        <f t="shared" si="65"/>
        <v>1</v>
      </c>
      <c r="H969" s="113">
        <f>IF(AND(NOT(ISBLANK(C969)), D969&lt;&gt;"-", ISNUMBER(F969), F969&gt;0, COUNTIFS($B$3:B969, B969, $C$3:C969, C969, $F$3:F969, "&gt;0")=1), 1, 0)</f>
        <v>1</v>
      </c>
      <c r="I969" s="17">
        <f t="shared" si="66"/>
        <v>0</v>
      </c>
      <c r="J969" s="17">
        <f t="shared" si="67"/>
        <v>0</v>
      </c>
      <c r="K969" s="7"/>
      <c r="L969" s="7"/>
      <c r="M969" s="7"/>
      <c r="N969" s="17"/>
      <c r="O969" s="120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6" customHeight="1">
      <c r="A970" s="17" t="s">
        <v>50</v>
      </c>
      <c r="B970" s="7" t="s">
        <v>134</v>
      </c>
      <c r="C970" s="135">
        <v>46261</v>
      </c>
      <c r="D970" s="41" t="s">
        <v>253</v>
      </c>
      <c r="E970" s="35" t="s">
        <v>415</v>
      </c>
      <c r="F970" s="110">
        <f t="shared" si="64"/>
        <v>7.9333333333333336</v>
      </c>
      <c r="G970" s="111">
        <f t="shared" si="65"/>
        <v>0</v>
      </c>
      <c r="H970" s="113">
        <f>IF(AND(NOT(ISBLANK(C970)), D970&lt;&gt;"-", ISNUMBER(F970), F970&gt;0, COUNTIFS($B$3:B970, B970, $C$3:C970, C970, $F$3:F970, "&gt;0")=1), 1, 0)</f>
        <v>0</v>
      </c>
      <c r="I970" s="17">
        <f t="shared" si="66"/>
        <v>1</v>
      </c>
      <c r="J970" s="17">
        <f t="shared" si="67"/>
        <v>0</v>
      </c>
      <c r="K970" s="7"/>
      <c r="L970" s="7"/>
      <c r="M970" s="7"/>
      <c r="N970" s="17"/>
      <c r="O970" s="120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6" customHeight="1">
      <c r="A971" s="17" t="s">
        <v>50</v>
      </c>
      <c r="B971" s="7" t="s">
        <v>134</v>
      </c>
      <c r="C971" s="135">
        <v>46262</v>
      </c>
      <c r="D971" s="41" t="s">
        <v>193</v>
      </c>
      <c r="E971" s="35" t="s">
        <v>699</v>
      </c>
      <c r="F971" s="110">
        <f t="shared" si="64"/>
        <v>2.2833333333333332</v>
      </c>
      <c r="G971" s="111">
        <f t="shared" si="65"/>
        <v>1</v>
      </c>
      <c r="H971" s="113">
        <f>IF(AND(NOT(ISBLANK(C971)), D971&lt;&gt;"-", ISNUMBER(F971), F971&gt;0, COUNTIFS($B$3:B971, B971, $C$3:C971, C971, $F$3:F971, "&gt;0")=1), 1, 0)</f>
        <v>1</v>
      </c>
      <c r="I971" s="17">
        <f t="shared" si="66"/>
        <v>0</v>
      </c>
      <c r="J971" s="17">
        <f t="shared" si="67"/>
        <v>0</v>
      </c>
      <c r="K971" s="7"/>
      <c r="L971" s="7"/>
      <c r="M971" s="7"/>
      <c r="N971" s="17"/>
      <c r="O971" s="120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6" customHeight="1">
      <c r="A972" s="17" t="s">
        <v>50</v>
      </c>
      <c r="B972" s="7" t="s">
        <v>134</v>
      </c>
      <c r="C972" s="135">
        <v>46262</v>
      </c>
      <c r="D972" s="41" t="s">
        <v>253</v>
      </c>
      <c r="E972" s="35" t="s">
        <v>246</v>
      </c>
      <c r="F972" s="110">
        <f t="shared" si="64"/>
        <v>8.0666666666666664</v>
      </c>
      <c r="G972" s="111">
        <f t="shared" si="65"/>
        <v>0</v>
      </c>
      <c r="H972" s="113">
        <f>IF(AND(NOT(ISBLANK(C972)), D972&lt;&gt;"-", ISNUMBER(F972), F972&gt;0, COUNTIFS($B$3:B972, B972, $C$3:C972, C972, $F$3:F972, "&gt;0")=1), 1, 0)</f>
        <v>0</v>
      </c>
      <c r="I972" s="17">
        <f t="shared" si="66"/>
        <v>1</v>
      </c>
      <c r="J972" s="17">
        <f t="shared" si="67"/>
        <v>0</v>
      </c>
      <c r="K972" s="7"/>
      <c r="L972" s="7"/>
      <c r="M972" s="7"/>
      <c r="N972" s="17"/>
      <c r="O972" s="120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6" customHeight="1">
      <c r="A973" s="17" t="s">
        <v>50</v>
      </c>
      <c r="B973" s="7" t="s">
        <v>134</v>
      </c>
      <c r="C973" s="135">
        <v>46263</v>
      </c>
      <c r="D973" s="41" t="s">
        <v>193</v>
      </c>
      <c r="E973" s="35" t="s">
        <v>700</v>
      </c>
      <c r="F973" s="110">
        <f t="shared" si="64"/>
        <v>14.916666666666666</v>
      </c>
      <c r="G973" s="111">
        <f t="shared" si="65"/>
        <v>0</v>
      </c>
      <c r="H973" s="113">
        <f>IF(AND(NOT(ISBLANK(C973)), D973&lt;&gt;"-", ISNUMBER(F973), F973&gt;0, COUNTIFS($B$3:B973, B973, $C$3:C973, C973, $F$3:F973, "&gt;0")=1), 1, 0)</f>
        <v>1</v>
      </c>
      <c r="I973" s="17">
        <f t="shared" si="66"/>
        <v>0</v>
      </c>
      <c r="J973" s="17">
        <f t="shared" si="67"/>
        <v>1</v>
      </c>
      <c r="K973" s="7"/>
      <c r="L973" s="7"/>
      <c r="M973" s="7"/>
      <c r="N973" s="17"/>
      <c r="O973" s="120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6" customHeight="1">
      <c r="A974" s="17" t="s">
        <v>50</v>
      </c>
      <c r="B974" s="7" t="s">
        <v>134</v>
      </c>
      <c r="C974" s="135">
        <v>46263</v>
      </c>
      <c r="D974" s="41" t="s">
        <v>320</v>
      </c>
      <c r="E974" s="35" t="s">
        <v>603</v>
      </c>
      <c r="F974" s="110">
        <f t="shared" si="64"/>
        <v>1.0166666666666666</v>
      </c>
      <c r="G974" s="111">
        <f t="shared" si="65"/>
        <v>1</v>
      </c>
      <c r="H974" s="113">
        <f>IF(AND(NOT(ISBLANK(C974)), D974&lt;&gt;"-", ISNUMBER(F974), F974&gt;0, COUNTIFS($B$3:B974, B974, $C$3:C974, C974, $F$3:F974, "&gt;0")=1), 1, 0)</f>
        <v>0</v>
      </c>
      <c r="I974" s="17">
        <f t="shared" si="66"/>
        <v>0</v>
      </c>
      <c r="J974" s="17">
        <f t="shared" si="67"/>
        <v>0</v>
      </c>
      <c r="K974" s="7"/>
      <c r="L974" s="7"/>
      <c r="M974" s="7"/>
      <c r="N974" s="17"/>
      <c r="O974" s="120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6" customHeight="1">
      <c r="A975" s="17" t="s">
        <v>50</v>
      </c>
      <c r="B975" s="7" t="s">
        <v>134</v>
      </c>
      <c r="C975" s="135">
        <v>46263</v>
      </c>
      <c r="D975" s="41" t="s">
        <v>253</v>
      </c>
      <c r="E975" s="35" t="s">
        <v>291</v>
      </c>
      <c r="F975" s="110">
        <f t="shared" si="64"/>
        <v>8.0500000000000007</v>
      </c>
      <c r="G975" s="111">
        <f t="shared" si="65"/>
        <v>0</v>
      </c>
      <c r="H975" s="113">
        <f>IF(AND(NOT(ISBLANK(C975)), D975&lt;&gt;"-", ISNUMBER(F975), F975&gt;0, COUNTIFS($B$3:B975, B975, $C$3:C975, C975, $F$3:F975, "&gt;0")=1), 1, 0)</f>
        <v>0</v>
      </c>
      <c r="I975" s="17">
        <f t="shared" si="66"/>
        <v>1</v>
      </c>
      <c r="J975" s="17">
        <f t="shared" si="67"/>
        <v>0</v>
      </c>
      <c r="K975" s="7"/>
      <c r="L975" s="7"/>
      <c r="M975" s="7"/>
      <c r="N975" s="17"/>
      <c r="O975" s="120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6" customHeight="1">
      <c r="A976" s="17" t="s">
        <v>50</v>
      </c>
      <c r="B976" s="7" t="s">
        <v>134</v>
      </c>
      <c r="C976" s="135">
        <v>46264</v>
      </c>
      <c r="D976" s="41" t="s">
        <v>193</v>
      </c>
      <c r="E976" s="35" t="s">
        <v>701</v>
      </c>
      <c r="F976" s="110">
        <f t="shared" si="64"/>
        <v>2.6333333333333333</v>
      </c>
      <c r="G976" s="111">
        <f t="shared" si="65"/>
        <v>1</v>
      </c>
      <c r="H976" s="113">
        <f>IF(AND(NOT(ISBLANK(C976)), D976&lt;&gt;"-", ISNUMBER(F976), F976&gt;0, COUNTIFS($B$3:B976, B976, $C$3:C976, C976, $F$3:F976, "&gt;0")=1), 1, 0)</f>
        <v>1</v>
      </c>
      <c r="I976" s="17">
        <f t="shared" si="66"/>
        <v>0</v>
      </c>
      <c r="J976" s="17">
        <f t="shared" si="67"/>
        <v>0</v>
      </c>
      <c r="K976" s="7"/>
      <c r="L976" s="7"/>
      <c r="M976" s="7"/>
      <c r="N976" s="17"/>
      <c r="O976" s="120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6" customHeight="1">
      <c r="A977" s="17" t="s">
        <v>50</v>
      </c>
      <c r="B977" s="7" t="s">
        <v>134</v>
      </c>
      <c r="C977" s="135">
        <v>46264</v>
      </c>
      <c r="D977" s="41" t="s">
        <v>253</v>
      </c>
      <c r="E977" s="35" t="s">
        <v>498</v>
      </c>
      <c r="F977" s="110">
        <f t="shared" si="64"/>
        <v>8.1166666666666671</v>
      </c>
      <c r="G977" s="111">
        <f t="shared" si="65"/>
        <v>0</v>
      </c>
      <c r="H977" s="113">
        <f>IF(AND(NOT(ISBLANK(C977)), D977&lt;&gt;"-", ISNUMBER(F977), F977&gt;0, COUNTIFS($B$3:B977, B977, $C$3:C977, C977, $F$3:F977, "&gt;0")=1), 1, 0)</f>
        <v>0</v>
      </c>
      <c r="I977" s="17">
        <f t="shared" si="66"/>
        <v>1</v>
      </c>
      <c r="J977" s="17">
        <f t="shared" si="67"/>
        <v>0</v>
      </c>
      <c r="K977" s="7"/>
      <c r="L977" s="7"/>
      <c r="M977" s="7"/>
      <c r="N977" s="17"/>
      <c r="O977" s="120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6" customHeight="1">
      <c r="A978" s="17" t="s">
        <v>50</v>
      </c>
      <c r="B978" s="7" t="s">
        <v>134</v>
      </c>
      <c r="C978" s="135">
        <v>46265</v>
      </c>
      <c r="D978" s="41" t="s">
        <v>253</v>
      </c>
      <c r="E978" s="35" t="s">
        <v>575</v>
      </c>
      <c r="F978" s="110">
        <f t="shared" si="64"/>
        <v>7.8</v>
      </c>
      <c r="G978" s="111">
        <f t="shared" si="65"/>
        <v>0</v>
      </c>
      <c r="H978" s="113">
        <f>IF(AND(NOT(ISBLANK(C978)), D978&lt;&gt;"-", ISNUMBER(F978), F978&gt;0, COUNTIFS($B$3:B978, B978, $C$3:C978, C978, $F$3:F978, "&gt;0")=1), 1, 0)</f>
        <v>1</v>
      </c>
      <c r="I978" s="17">
        <f t="shared" si="66"/>
        <v>1</v>
      </c>
      <c r="J978" s="17">
        <f t="shared" si="67"/>
        <v>0</v>
      </c>
      <c r="K978" s="7"/>
      <c r="L978" s="7"/>
      <c r="M978" s="7"/>
      <c r="N978" s="17"/>
      <c r="O978" s="120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6" customHeight="1">
      <c r="A979" s="17" t="s">
        <v>50</v>
      </c>
      <c r="B979" s="7" t="s">
        <v>138</v>
      </c>
      <c r="C979" s="135"/>
      <c r="D979" s="41" t="s">
        <v>184</v>
      </c>
      <c r="E979" s="35" t="s">
        <v>185</v>
      </c>
      <c r="F979" s="110">
        <f t="shared" si="64"/>
        <v>8</v>
      </c>
      <c r="G979" s="111">
        <f t="shared" si="65"/>
        <v>0</v>
      </c>
      <c r="H979" s="113">
        <f>IF(AND(NOT(ISBLANK(C979)), D979&lt;&gt;"-", ISNUMBER(F979), F979&gt;0, COUNTIFS($B$3:B979, B979, $C$3:C979, C979, $F$3:F979, "&gt;0")=1), 1, 0)</f>
        <v>0</v>
      </c>
      <c r="I979" s="17">
        <f t="shared" si="66"/>
        <v>0</v>
      </c>
      <c r="J979" s="17">
        <f t="shared" si="67"/>
        <v>0</v>
      </c>
      <c r="K979" s="7"/>
      <c r="L979" s="7"/>
      <c r="M979" s="7"/>
      <c r="N979" s="17"/>
      <c r="O979" s="120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6" customHeight="1">
      <c r="A980" s="17" t="s">
        <v>50</v>
      </c>
      <c r="B980" s="7" t="s">
        <v>138</v>
      </c>
      <c r="C980" s="135">
        <v>46244</v>
      </c>
      <c r="D980" s="41" t="s">
        <v>266</v>
      </c>
      <c r="E980" s="35" t="s">
        <v>525</v>
      </c>
      <c r="F980" s="110">
        <f t="shared" si="64"/>
        <v>8.1999999999999993</v>
      </c>
      <c r="G980" s="111">
        <f t="shared" si="65"/>
        <v>0</v>
      </c>
      <c r="H980" s="113">
        <f>IF(AND(NOT(ISBLANK(C980)), D980&lt;&gt;"-", ISNUMBER(F980), F980&gt;0, COUNTIFS($B$3:B980, B980, $C$3:C980, C980, $F$3:F980, "&gt;0")=1), 1, 0)</f>
        <v>1</v>
      </c>
      <c r="I980" s="17">
        <f t="shared" si="66"/>
        <v>0</v>
      </c>
      <c r="J980" s="17">
        <f t="shared" si="67"/>
        <v>1</v>
      </c>
      <c r="K980" s="7"/>
      <c r="L980" s="7"/>
      <c r="M980" s="7"/>
      <c r="N980" s="17"/>
      <c r="O980" s="120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6" customHeight="1">
      <c r="A981" s="17" t="s">
        <v>50</v>
      </c>
      <c r="B981" s="7" t="s">
        <v>138</v>
      </c>
      <c r="C981" s="135">
        <v>46245</v>
      </c>
      <c r="D981" s="41" t="s">
        <v>266</v>
      </c>
      <c r="E981" s="35" t="s">
        <v>291</v>
      </c>
      <c r="F981" s="110">
        <f t="shared" si="64"/>
        <v>8.0500000000000007</v>
      </c>
      <c r="G981" s="111">
        <f t="shared" si="65"/>
        <v>0</v>
      </c>
      <c r="H981" s="113">
        <f>IF(AND(NOT(ISBLANK(C981)), D981&lt;&gt;"-", ISNUMBER(F981), F981&gt;0, COUNTIFS($B$3:B981, B981, $C$3:C981, C981, $F$3:F981, "&gt;0")=1), 1, 0)</f>
        <v>1</v>
      </c>
      <c r="I981" s="17">
        <f t="shared" si="66"/>
        <v>0</v>
      </c>
      <c r="J981" s="17">
        <f t="shared" si="67"/>
        <v>1</v>
      </c>
      <c r="K981" s="7"/>
      <c r="L981" s="7"/>
      <c r="M981" s="7"/>
      <c r="N981" s="17"/>
      <c r="O981" s="120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6" customHeight="1">
      <c r="A982" s="17" t="s">
        <v>50</v>
      </c>
      <c r="B982" s="7" t="s">
        <v>138</v>
      </c>
      <c r="C982" s="135">
        <v>46246</v>
      </c>
      <c r="D982" s="41" t="s">
        <v>193</v>
      </c>
      <c r="E982" s="35" t="s">
        <v>213</v>
      </c>
      <c r="F982" s="110">
        <f t="shared" si="64"/>
        <v>8.0833333333333339</v>
      </c>
      <c r="G982" s="111">
        <f t="shared" si="65"/>
        <v>0</v>
      </c>
      <c r="H982" s="113">
        <f>IF(AND(NOT(ISBLANK(C982)), D982&lt;&gt;"-", ISNUMBER(F982), F982&gt;0, COUNTIFS($B$3:B982, B982, $C$3:C982, C982, $F$3:F982, "&gt;0")=1), 1, 0)</f>
        <v>1</v>
      </c>
      <c r="I982" s="17">
        <f t="shared" si="66"/>
        <v>0</v>
      </c>
      <c r="J982" s="17">
        <f t="shared" si="67"/>
        <v>1</v>
      </c>
      <c r="K982" s="7"/>
      <c r="L982" s="7"/>
      <c r="M982" s="7"/>
      <c r="N982" s="17"/>
      <c r="O982" s="120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6" customHeight="1">
      <c r="A983" s="17" t="s">
        <v>50</v>
      </c>
      <c r="B983" s="7" t="s">
        <v>138</v>
      </c>
      <c r="C983" s="135">
        <v>46247</v>
      </c>
      <c r="D983" s="41" t="s">
        <v>193</v>
      </c>
      <c r="E983" s="35" t="s">
        <v>213</v>
      </c>
      <c r="F983" s="110">
        <f t="shared" si="64"/>
        <v>8.0833333333333339</v>
      </c>
      <c r="G983" s="111">
        <f t="shared" si="65"/>
        <v>0</v>
      </c>
      <c r="H983" s="113">
        <f>IF(AND(NOT(ISBLANK(C983)), D983&lt;&gt;"-", ISNUMBER(F983), F983&gt;0, COUNTIFS($B$3:B983, B983, $C$3:C983, C983, $F$3:F983, "&gt;0")=1), 1, 0)</f>
        <v>1</v>
      </c>
      <c r="I983" s="17">
        <f t="shared" si="66"/>
        <v>0</v>
      </c>
      <c r="J983" s="17">
        <f t="shared" si="67"/>
        <v>1</v>
      </c>
      <c r="K983" s="7"/>
      <c r="L983" s="7"/>
      <c r="M983" s="7"/>
      <c r="N983" s="17"/>
      <c r="O983" s="120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6" customHeight="1">
      <c r="A984" s="17" t="s">
        <v>50</v>
      </c>
      <c r="B984" s="7" t="s">
        <v>138</v>
      </c>
      <c r="C984" s="135">
        <v>46248</v>
      </c>
      <c r="D984" s="41" t="s">
        <v>193</v>
      </c>
      <c r="E984" s="35" t="s">
        <v>338</v>
      </c>
      <c r="F984" s="110">
        <f t="shared" si="64"/>
        <v>8.0333333333333332</v>
      </c>
      <c r="G984" s="111">
        <f t="shared" si="65"/>
        <v>0</v>
      </c>
      <c r="H984" s="113">
        <f>IF(AND(NOT(ISBLANK(C984)), D984&lt;&gt;"-", ISNUMBER(F984), F984&gt;0, COUNTIFS($B$3:B984, B984, $C$3:C984, C984, $F$3:F984, "&gt;0")=1), 1, 0)</f>
        <v>1</v>
      </c>
      <c r="I984" s="17">
        <f t="shared" si="66"/>
        <v>0</v>
      </c>
      <c r="J984" s="17">
        <f t="shared" si="67"/>
        <v>1</v>
      </c>
      <c r="K984" s="7"/>
      <c r="L984" s="7"/>
      <c r="M984" s="7"/>
      <c r="N984" s="17"/>
      <c r="O984" s="120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6" customHeight="1">
      <c r="A985" s="17" t="s">
        <v>50</v>
      </c>
      <c r="B985" s="7" t="s">
        <v>138</v>
      </c>
      <c r="C985" s="135">
        <v>46251</v>
      </c>
      <c r="D985" s="41" t="s">
        <v>269</v>
      </c>
      <c r="E985" s="35" t="s">
        <v>501</v>
      </c>
      <c r="F985" s="110">
        <f t="shared" si="64"/>
        <v>8.0166666666666675</v>
      </c>
      <c r="G985" s="111">
        <f t="shared" si="65"/>
        <v>0</v>
      </c>
      <c r="H985" s="113">
        <f>IF(AND(NOT(ISBLANK(C985)), D985&lt;&gt;"-", ISNUMBER(F985), F985&gt;0, COUNTIFS($B$3:B985, B985, $C$3:C985, C985, $F$3:F985, "&gt;0")=1), 1, 0)</f>
        <v>1</v>
      </c>
      <c r="I985" s="17">
        <f t="shared" si="66"/>
        <v>0</v>
      </c>
      <c r="J985" s="17">
        <f t="shared" si="67"/>
        <v>1</v>
      </c>
      <c r="K985" s="7"/>
      <c r="L985" s="7"/>
      <c r="M985" s="7"/>
      <c r="N985" s="17"/>
      <c r="O985" s="120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6" customHeight="1">
      <c r="A986" s="17" t="s">
        <v>50</v>
      </c>
      <c r="B986" s="7" t="s">
        <v>138</v>
      </c>
      <c r="C986" s="135">
        <v>46252</v>
      </c>
      <c r="D986" s="41" t="s">
        <v>193</v>
      </c>
      <c r="E986" s="35" t="s">
        <v>525</v>
      </c>
      <c r="F986" s="110">
        <f t="shared" si="64"/>
        <v>8.1999999999999993</v>
      </c>
      <c r="G986" s="111">
        <f t="shared" si="65"/>
        <v>0</v>
      </c>
      <c r="H986" s="113">
        <f>IF(AND(NOT(ISBLANK(C986)), D986&lt;&gt;"-", ISNUMBER(F986), F986&gt;0, COUNTIFS($B$3:B986, B986, $C$3:C986, C986, $F$3:F986, "&gt;0")=1), 1, 0)</f>
        <v>1</v>
      </c>
      <c r="I986" s="17">
        <f t="shared" si="66"/>
        <v>0</v>
      </c>
      <c r="J986" s="17">
        <f t="shared" si="67"/>
        <v>1</v>
      </c>
      <c r="K986" s="7"/>
      <c r="L986" s="7"/>
      <c r="M986" s="7"/>
      <c r="N986" s="17"/>
      <c r="O986" s="120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6" customHeight="1">
      <c r="A987" s="17" t="s">
        <v>50</v>
      </c>
      <c r="B987" s="7" t="s">
        <v>138</v>
      </c>
      <c r="C987" s="135">
        <v>46253</v>
      </c>
      <c r="D987" s="41" t="s">
        <v>269</v>
      </c>
      <c r="E987" s="35" t="s">
        <v>291</v>
      </c>
      <c r="F987" s="110">
        <f t="shared" si="64"/>
        <v>8.0500000000000007</v>
      </c>
      <c r="G987" s="111">
        <f t="shared" si="65"/>
        <v>0</v>
      </c>
      <c r="H987" s="113">
        <f>IF(AND(NOT(ISBLANK(C987)), D987&lt;&gt;"-", ISNUMBER(F987), F987&gt;0, COUNTIFS($B$3:B987, B987, $C$3:C987, C987, $F$3:F987, "&gt;0")=1), 1, 0)</f>
        <v>1</v>
      </c>
      <c r="I987" s="17">
        <f t="shared" si="66"/>
        <v>0</v>
      </c>
      <c r="J987" s="17">
        <f t="shared" si="67"/>
        <v>1</v>
      </c>
      <c r="K987" s="7"/>
      <c r="L987" s="7"/>
      <c r="M987" s="7"/>
      <c r="N987" s="17"/>
      <c r="O987" s="120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6" customHeight="1">
      <c r="A988" s="17" t="s">
        <v>50</v>
      </c>
      <c r="B988" s="7" t="s">
        <v>138</v>
      </c>
      <c r="C988" s="135">
        <v>46254</v>
      </c>
      <c r="D988" s="41" t="s">
        <v>269</v>
      </c>
      <c r="E988" s="35" t="s">
        <v>201</v>
      </c>
      <c r="F988" s="110">
        <f t="shared" si="64"/>
        <v>8.1</v>
      </c>
      <c r="G988" s="111">
        <f t="shared" si="65"/>
        <v>0</v>
      </c>
      <c r="H988" s="113">
        <f>IF(AND(NOT(ISBLANK(C988)), D988&lt;&gt;"-", ISNUMBER(F988), F988&gt;0, COUNTIFS($B$3:B988, B988, $C$3:C988, C988, $F$3:F988, "&gt;0")=1), 1, 0)</f>
        <v>1</v>
      </c>
      <c r="I988" s="17">
        <f t="shared" si="66"/>
        <v>0</v>
      </c>
      <c r="J988" s="17">
        <f t="shared" si="67"/>
        <v>1</v>
      </c>
      <c r="K988" s="7"/>
      <c r="L988" s="7"/>
      <c r="M988" s="7"/>
      <c r="N988" s="17"/>
      <c r="O988" s="120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6" customHeight="1">
      <c r="A989" s="17" t="s">
        <v>50</v>
      </c>
      <c r="B989" s="7" t="s">
        <v>138</v>
      </c>
      <c r="C989" s="135">
        <v>46255</v>
      </c>
      <c r="D989" s="41" t="s">
        <v>193</v>
      </c>
      <c r="E989" s="35" t="s">
        <v>314</v>
      </c>
      <c r="F989" s="110">
        <f t="shared" si="64"/>
        <v>8.2833333333333332</v>
      </c>
      <c r="G989" s="111">
        <f t="shared" si="65"/>
        <v>0</v>
      </c>
      <c r="H989" s="113">
        <f>IF(AND(NOT(ISBLANK(C989)), D989&lt;&gt;"-", ISNUMBER(F989), F989&gt;0, COUNTIFS($B$3:B989, B989, $C$3:C989, C989, $F$3:F989, "&gt;0")=1), 1, 0)</f>
        <v>1</v>
      </c>
      <c r="I989" s="17">
        <f t="shared" si="66"/>
        <v>0</v>
      </c>
      <c r="J989" s="17">
        <f t="shared" si="67"/>
        <v>1</v>
      </c>
      <c r="K989" s="7"/>
      <c r="L989" s="7"/>
      <c r="M989" s="7"/>
      <c r="N989" s="17"/>
      <c r="O989" s="120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6" customHeight="1">
      <c r="A990" s="17" t="s">
        <v>50</v>
      </c>
      <c r="B990" s="7" t="s">
        <v>138</v>
      </c>
      <c r="C990" s="135">
        <v>46258</v>
      </c>
      <c r="D990" s="41" t="s">
        <v>269</v>
      </c>
      <c r="E990" s="35" t="s">
        <v>246</v>
      </c>
      <c r="F990" s="110">
        <f t="shared" si="64"/>
        <v>8.0666666666666664</v>
      </c>
      <c r="G990" s="111">
        <f t="shared" si="65"/>
        <v>0</v>
      </c>
      <c r="H990" s="113">
        <f>IF(AND(NOT(ISBLANK(C990)), D990&lt;&gt;"-", ISNUMBER(F990), F990&gt;0, COUNTIFS($B$3:B990, B990, $C$3:C990, C990, $F$3:F990, "&gt;0")=1), 1, 0)</f>
        <v>1</v>
      </c>
      <c r="I990" s="17">
        <f t="shared" si="66"/>
        <v>0</v>
      </c>
      <c r="J990" s="17">
        <f t="shared" si="67"/>
        <v>1</v>
      </c>
      <c r="K990" s="7"/>
      <c r="L990" s="7"/>
      <c r="M990" s="7"/>
      <c r="N990" s="17"/>
      <c r="O990" s="120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6" customHeight="1">
      <c r="A991" s="17" t="s">
        <v>50</v>
      </c>
      <c r="B991" s="7" t="s">
        <v>138</v>
      </c>
      <c r="C991" s="135">
        <v>46260</v>
      </c>
      <c r="D991" s="41" t="s">
        <v>269</v>
      </c>
      <c r="E991" s="35" t="s">
        <v>501</v>
      </c>
      <c r="F991" s="110">
        <f t="shared" si="64"/>
        <v>8.0166666666666675</v>
      </c>
      <c r="G991" s="111">
        <f t="shared" si="65"/>
        <v>0</v>
      </c>
      <c r="H991" s="113">
        <f>IF(AND(NOT(ISBLANK(C991)), D991&lt;&gt;"-", ISNUMBER(F991), F991&gt;0, COUNTIFS($B$3:B991, B991, $C$3:C991, C991, $F$3:F991, "&gt;0")=1), 1, 0)</f>
        <v>1</v>
      </c>
      <c r="I991" s="17">
        <f t="shared" si="66"/>
        <v>0</v>
      </c>
      <c r="J991" s="17">
        <f t="shared" si="67"/>
        <v>1</v>
      </c>
      <c r="K991" s="7"/>
      <c r="L991" s="7"/>
      <c r="M991" s="7"/>
      <c r="N991" s="17"/>
      <c r="O991" s="120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6" customHeight="1">
      <c r="A992" s="17" t="s">
        <v>50</v>
      </c>
      <c r="B992" s="7" t="s">
        <v>138</v>
      </c>
      <c r="C992" s="135">
        <v>46261</v>
      </c>
      <c r="D992" s="41" t="s">
        <v>269</v>
      </c>
      <c r="E992" s="35" t="s">
        <v>246</v>
      </c>
      <c r="F992" s="110">
        <f t="shared" si="64"/>
        <v>8.0666666666666664</v>
      </c>
      <c r="G992" s="111">
        <f t="shared" si="65"/>
        <v>0</v>
      </c>
      <c r="H992" s="113">
        <f>IF(AND(NOT(ISBLANK(C992)), D992&lt;&gt;"-", ISNUMBER(F992), F992&gt;0, COUNTIFS($B$3:B992, B992, $C$3:C992, C992, $F$3:F992, "&gt;0")=1), 1, 0)</f>
        <v>1</v>
      </c>
      <c r="I992" s="17">
        <f t="shared" si="66"/>
        <v>0</v>
      </c>
      <c r="J992" s="17">
        <f t="shared" si="67"/>
        <v>1</v>
      </c>
      <c r="K992" s="7"/>
      <c r="L992" s="7"/>
      <c r="M992" s="7"/>
      <c r="N992" s="17"/>
      <c r="O992" s="120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6" customHeight="1">
      <c r="A993" s="17" t="s">
        <v>50</v>
      </c>
      <c r="B993" s="7" t="s">
        <v>138</v>
      </c>
      <c r="C993" s="135">
        <v>46262</v>
      </c>
      <c r="D993" s="41" t="s">
        <v>193</v>
      </c>
      <c r="E993" s="35" t="s">
        <v>498</v>
      </c>
      <c r="F993" s="110">
        <f t="shared" si="64"/>
        <v>8.1166666666666671</v>
      </c>
      <c r="G993" s="111">
        <f t="shared" si="65"/>
        <v>0</v>
      </c>
      <c r="H993" s="113">
        <f>IF(AND(NOT(ISBLANK(C993)), D993&lt;&gt;"-", ISNUMBER(F993), F993&gt;0, COUNTIFS($B$3:B993, B993, $C$3:C993, C993, $F$3:F993, "&gt;0")=1), 1, 0)</f>
        <v>1</v>
      </c>
      <c r="I993" s="17">
        <f t="shared" si="66"/>
        <v>0</v>
      </c>
      <c r="J993" s="17">
        <f t="shared" si="67"/>
        <v>1</v>
      </c>
      <c r="K993" s="7"/>
      <c r="L993" s="7"/>
      <c r="M993" s="7"/>
      <c r="N993" s="17"/>
      <c r="O993" s="120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6" customHeight="1">
      <c r="A994" s="17" t="s">
        <v>50</v>
      </c>
      <c r="B994" s="7" t="s">
        <v>138</v>
      </c>
      <c r="C994" s="135">
        <v>46265</v>
      </c>
      <c r="D994" s="41" t="s">
        <v>269</v>
      </c>
      <c r="E994" s="35" t="s">
        <v>501</v>
      </c>
      <c r="F994" s="110">
        <f t="shared" si="64"/>
        <v>8.0166666666666675</v>
      </c>
      <c r="G994" s="111">
        <f t="shared" si="65"/>
        <v>0</v>
      </c>
      <c r="H994" s="113">
        <f>IF(AND(NOT(ISBLANK(C994)), D994&lt;&gt;"-", ISNUMBER(F994), F994&gt;0, COUNTIFS($B$3:B994, B994, $C$3:C994, C994, $F$3:F994, "&gt;0")=1), 1, 0)</f>
        <v>1</v>
      </c>
      <c r="I994" s="17">
        <f t="shared" si="66"/>
        <v>0</v>
      </c>
      <c r="J994" s="17">
        <f t="shared" si="67"/>
        <v>1</v>
      </c>
      <c r="K994" s="7"/>
      <c r="L994" s="7"/>
      <c r="M994" s="7"/>
      <c r="N994" s="17"/>
      <c r="O994" s="120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6" customHeight="1">
      <c r="A995" s="17" t="s">
        <v>51</v>
      </c>
      <c r="B995" s="7" t="s">
        <v>142</v>
      </c>
      <c r="C995" s="135"/>
      <c r="D995" s="41" t="s">
        <v>184</v>
      </c>
      <c r="E995" s="35" t="s">
        <v>185</v>
      </c>
      <c r="F995" s="110">
        <f t="shared" si="64"/>
        <v>8</v>
      </c>
      <c r="G995" s="111">
        <f t="shared" si="65"/>
        <v>0</v>
      </c>
      <c r="H995" s="113">
        <f>IF(AND(NOT(ISBLANK(C995)), D995&lt;&gt;"-", ISNUMBER(F995), F995&gt;0, COUNTIFS($B$3:B995, B995, $C$3:C995, C995, $F$3:F995, "&gt;0")=1), 1, 0)</f>
        <v>0</v>
      </c>
      <c r="I995" s="17">
        <f t="shared" si="66"/>
        <v>0</v>
      </c>
      <c r="J995" s="17">
        <f t="shared" si="67"/>
        <v>0</v>
      </c>
      <c r="K995" s="7"/>
      <c r="L995" s="7"/>
      <c r="M995" s="7"/>
      <c r="N995" s="17"/>
      <c r="O995" s="120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6" customHeight="1">
      <c r="A996" s="17" t="s">
        <v>51</v>
      </c>
      <c r="B996" s="7" t="s">
        <v>142</v>
      </c>
      <c r="C996" s="135">
        <v>46235</v>
      </c>
      <c r="D996" s="41" t="s">
        <v>193</v>
      </c>
      <c r="E996" s="35" t="s">
        <v>523</v>
      </c>
      <c r="F996" s="110">
        <f t="shared" si="64"/>
        <v>8.1666666666666661</v>
      </c>
      <c r="G996" s="111">
        <f t="shared" si="65"/>
        <v>0</v>
      </c>
      <c r="H996" s="113">
        <f>IF(AND(NOT(ISBLANK(C996)), D996&lt;&gt;"-", ISNUMBER(F996), F996&gt;0, COUNTIFS($B$3:B996, B996, $C$3:C996, C996, $F$3:F996, "&gt;0")=1), 1, 0)</f>
        <v>1</v>
      </c>
      <c r="I996" s="17">
        <f t="shared" si="66"/>
        <v>0</v>
      </c>
      <c r="J996" s="17">
        <f t="shared" si="67"/>
        <v>1</v>
      </c>
      <c r="K996" s="7"/>
      <c r="L996" s="7"/>
      <c r="M996" s="7"/>
      <c r="N996" s="17"/>
      <c r="O996" s="120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6" customHeight="1">
      <c r="A997" s="17" t="s">
        <v>51</v>
      </c>
      <c r="B997" s="7" t="s">
        <v>142</v>
      </c>
      <c r="C997" s="135">
        <v>46236</v>
      </c>
      <c r="D997" s="41" t="s">
        <v>193</v>
      </c>
      <c r="E997" s="35" t="s">
        <v>510</v>
      </c>
      <c r="F997" s="110">
        <f t="shared" si="64"/>
        <v>7.7666666666666666</v>
      </c>
      <c r="G997" s="111">
        <f t="shared" si="65"/>
        <v>0</v>
      </c>
      <c r="H997" s="113">
        <f>IF(AND(NOT(ISBLANK(C997)), D997&lt;&gt;"-", ISNUMBER(F997), F997&gt;0, COUNTIFS($B$3:B997, B997, $C$3:C997, C997, $F$3:F997, "&gt;0")=1), 1, 0)</f>
        <v>1</v>
      </c>
      <c r="I997" s="17">
        <f t="shared" si="66"/>
        <v>0</v>
      </c>
      <c r="J997" s="17">
        <f t="shared" si="67"/>
        <v>1</v>
      </c>
      <c r="K997" s="7"/>
      <c r="L997" s="7"/>
      <c r="M997" s="7"/>
      <c r="N997" s="17"/>
      <c r="O997" s="120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6" customHeight="1">
      <c r="A998" s="17" t="s">
        <v>51</v>
      </c>
      <c r="B998" s="7" t="s">
        <v>142</v>
      </c>
      <c r="C998" s="135">
        <v>46237</v>
      </c>
      <c r="D998" s="41" t="s">
        <v>345</v>
      </c>
      <c r="E998" s="35" t="s">
        <v>303</v>
      </c>
      <c r="F998" s="110">
        <f t="shared" si="64"/>
        <v>7.75</v>
      </c>
      <c r="G998" s="111">
        <f t="shared" si="65"/>
        <v>0</v>
      </c>
      <c r="H998" s="113">
        <f>IF(AND(NOT(ISBLANK(C998)), D998&lt;&gt;"-", ISNUMBER(F998), F998&gt;0, COUNTIFS($B$3:B998, B998, $C$3:C998, C998, $F$3:F998, "&gt;0")=1), 1, 0)</f>
        <v>1</v>
      </c>
      <c r="I998" s="17">
        <f t="shared" si="66"/>
        <v>0</v>
      </c>
      <c r="J998" s="17">
        <f t="shared" si="67"/>
        <v>1</v>
      </c>
      <c r="K998" s="7"/>
      <c r="L998" s="7"/>
      <c r="M998" s="7"/>
      <c r="N998" s="17"/>
      <c r="O998" s="120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6" customHeight="1">
      <c r="A999" s="17" t="s">
        <v>51</v>
      </c>
      <c r="B999" s="7" t="s">
        <v>142</v>
      </c>
      <c r="C999" s="135">
        <v>46238</v>
      </c>
      <c r="D999" s="41" t="s">
        <v>345</v>
      </c>
      <c r="E999" s="35" t="s">
        <v>635</v>
      </c>
      <c r="F999" s="110">
        <f t="shared" si="64"/>
        <v>7.5666666666666664</v>
      </c>
      <c r="G999" s="111">
        <f t="shared" si="65"/>
        <v>0</v>
      </c>
      <c r="H999" s="113">
        <f>IF(AND(NOT(ISBLANK(C999)), D999&lt;&gt;"-", ISNUMBER(F999), F999&gt;0, COUNTIFS($B$3:B999, B999, $C$3:C999, C999, $F$3:F999, "&gt;0")=1), 1, 0)</f>
        <v>1</v>
      </c>
      <c r="I999" s="17">
        <f t="shared" si="66"/>
        <v>0</v>
      </c>
      <c r="J999" s="17">
        <f t="shared" si="67"/>
        <v>1</v>
      </c>
      <c r="K999" s="7"/>
      <c r="L999" s="7"/>
      <c r="M999" s="7"/>
      <c r="N999" s="17"/>
      <c r="O999" s="120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6" customHeight="1">
      <c r="A1000" s="17" t="s">
        <v>51</v>
      </c>
      <c r="B1000" s="7" t="s">
        <v>142</v>
      </c>
      <c r="C1000" s="135">
        <v>46239</v>
      </c>
      <c r="D1000" s="41" t="s">
        <v>345</v>
      </c>
      <c r="E1000" s="35" t="s">
        <v>580</v>
      </c>
      <c r="F1000" s="110">
        <f t="shared" si="64"/>
        <v>7.35</v>
      </c>
      <c r="G1000" s="111">
        <f t="shared" si="65"/>
        <v>0</v>
      </c>
      <c r="H1000" s="113">
        <f>IF(AND(NOT(ISBLANK(C1000)), D1000&lt;&gt;"-", ISNUMBER(F1000), F1000&gt;0, COUNTIFS($B$3:B1000, B1000, $C$3:C1000, C1000, $F$3:F1000, "&gt;0")=1), 1, 0)</f>
        <v>1</v>
      </c>
      <c r="I1000" s="17">
        <f t="shared" si="66"/>
        <v>0</v>
      </c>
      <c r="J1000" s="17">
        <f t="shared" si="67"/>
        <v>1</v>
      </c>
      <c r="K1000" s="7"/>
      <c r="L1000" s="7"/>
      <c r="M1000" s="7"/>
      <c r="N1000" s="17"/>
      <c r="O1000" s="120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6" customHeight="1">
      <c r="A1001" s="17" t="s">
        <v>51</v>
      </c>
      <c r="B1001" s="7" t="s">
        <v>142</v>
      </c>
      <c r="C1001" s="135">
        <v>46240</v>
      </c>
      <c r="D1001" s="41" t="s">
        <v>345</v>
      </c>
      <c r="E1001" s="35" t="s">
        <v>702</v>
      </c>
      <c r="F1001" s="110">
        <f t="shared" si="64"/>
        <v>7.6</v>
      </c>
      <c r="G1001" s="111">
        <f t="shared" si="65"/>
        <v>0</v>
      </c>
      <c r="H1001" s="113">
        <f>IF(AND(NOT(ISBLANK(C1001)), D1001&lt;&gt;"-", ISNUMBER(F1001), F1001&gt;0, COUNTIFS($B$3:B1001, B1001, $C$3:C1001, C1001, $F$3:F1001, "&gt;0")=1), 1, 0)</f>
        <v>1</v>
      </c>
      <c r="I1001" s="17">
        <f t="shared" si="66"/>
        <v>0</v>
      </c>
      <c r="J1001" s="17">
        <f t="shared" si="67"/>
        <v>1</v>
      </c>
      <c r="K1001" s="7"/>
      <c r="L1001" s="7"/>
      <c r="M1001" s="7"/>
      <c r="N1001" s="17"/>
      <c r="O1001" s="120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6" customHeight="1">
      <c r="A1002" s="17" t="s">
        <v>51</v>
      </c>
      <c r="B1002" s="7" t="s">
        <v>142</v>
      </c>
      <c r="C1002" s="135">
        <v>46241</v>
      </c>
      <c r="D1002" s="41" t="s">
        <v>345</v>
      </c>
      <c r="E1002" s="35" t="s">
        <v>528</v>
      </c>
      <c r="F1002" s="110">
        <f t="shared" si="64"/>
        <v>8.1833333333333336</v>
      </c>
      <c r="G1002" s="111">
        <f t="shared" si="65"/>
        <v>0</v>
      </c>
      <c r="H1002" s="113">
        <f>IF(AND(NOT(ISBLANK(C1002)), D1002&lt;&gt;"-", ISNUMBER(F1002), F1002&gt;0, COUNTIFS($B$3:B1002, B1002, $C$3:C1002, C1002, $F$3:F1002, "&gt;0")=1), 1, 0)</f>
        <v>1</v>
      </c>
      <c r="I1002" s="17">
        <f t="shared" si="66"/>
        <v>0</v>
      </c>
      <c r="J1002" s="17">
        <f t="shared" si="67"/>
        <v>1</v>
      </c>
      <c r="K1002" s="7"/>
      <c r="L1002" s="7"/>
      <c r="M1002" s="7"/>
      <c r="N1002" s="17"/>
      <c r="O1002" s="120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6" customHeight="1">
      <c r="A1003" s="17" t="s">
        <v>51</v>
      </c>
      <c r="B1003" s="7" t="s">
        <v>142</v>
      </c>
      <c r="C1003" s="135">
        <v>46242</v>
      </c>
      <c r="D1003" s="41" t="s">
        <v>193</v>
      </c>
      <c r="E1003" s="35" t="s">
        <v>338</v>
      </c>
      <c r="F1003" s="110">
        <f t="shared" si="64"/>
        <v>8.0333333333333332</v>
      </c>
      <c r="G1003" s="111">
        <f t="shared" si="65"/>
        <v>0</v>
      </c>
      <c r="H1003" s="113">
        <f>IF(AND(NOT(ISBLANK(C1003)), D1003&lt;&gt;"-", ISNUMBER(F1003), F1003&gt;0, COUNTIFS($B$3:B1003, B1003, $C$3:C1003, C1003, $F$3:F1003, "&gt;0")=1), 1, 0)</f>
        <v>1</v>
      </c>
      <c r="I1003" s="17">
        <f t="shared" si="66"/>
        <v>0</v>
      </c>
      <c r="J1003" s="17">
        <f t="shared" si="67"/>
        <v>1</v>
      </c>
      <c r="K1003" s="7"/>
      <c r="L1003" s="7"/>
      <c r="M1003" s="7"/>
      <c r="N1003" s="17"/>
      <c r="O1003" s="120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6" customHeight="1">
      <c r="A1004" s="17" t="s">
        <v>51</v>
      </c>
      <c r="B1004" s="7" t="s">
        <v>142</v>
      </c>
      <c r="C1004" s="135">
        <v>46243</v>
      </c>
      <c r="D1004" s="41" t="s">
        <v>193</v>
      </c>
      <c r="E1004" s="35" t="s">
        <v>499</v>
      </c>
      <c r="F1004" s="110">
        <f t="shared" si="64"/>
        <v>7.8833333333333329</v>
      </c>
      <c r="G1004" s="111">
        <f t="shared" si="65"/>
        <v>0</v>
      </c>
      <c r="H1004" s="113">
        <f>IF(AND(NOT(ISBLANK(C1004)), D1004&lt;&gt;"-", ISNUMBER(F1004), F1004&gt;0, COUNTIFS($B$3:B1004, B1004, $C$3:C1004, C1004, $F$3:F1004, "&gt;0")=1), 1, 0)</f>
        <v>1</v>
      </c>
      <c r="I1004" s="17">
        <f t="shared" si="66"/>
        <v>0</v>
      </c>
      <c r="J1004" s="17">
        <f t="shared" si="67"/>
        <v>1</v>
      </c>
      <c r="K1004" s="7"/>
      <c r="L1004" s="7"/>
      <c r="M1004" s="7"/>
      <c r="N1004" s="17"/>
      <c r="O1004" s="120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6" customHeight="1">
      <c r="A1005" s="17" t="s">
        <v>51</v>
      </c>
      <c r="B1005" s="7" t="s">
        <v>142</v>
      </c>
      <c r="C1005" s="135">
        <v>46244</v>
      </c>
      <c r="D1005" s="41" t="s">
        <v>345</v>
      </c>
      <c r="E1005" s="35" t="s">
        <v>305</v>
      </c>
      <c r="F1005" s="110">
        <f t="shared" si="64"/>
        <v>7.25</v>
      </c>
      <c r="G1005" s="111">
        <f t="shared" si="65"/>
        <v>0</v>
      </c>
      <c r="H1005" s="113">
        <f>IF(AND(NOT(ISBLANK(C1005)), D1005&lt;&gt;"-", ISNUMBER(F1005), F1005&gt;0, COUNTIFS($B$3:B1005, B1005, $C$3:C1005, C1005, $F$3:F1005, "&gt;0")=1), 1, 0)</f>
        <v>1</v>
      </c>
      <c r="I1005" s="17">
        <f t="shared" si="66"/>
        <v>0</v>
      </c>
      <c r="J1005" s="17">
        <f t="shared" si="67"/>
        <v>1</v>
      </c>
      <c r="K1005" s="7"/>
      <c r="L1005" s="7"/>
      <c r="M1005" s="7"/>
      <c r="N1005" s="17"/>
      <c r="O1005" s="120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6" customHeight="1">
      <c r="A1006" s="17" t="s">
        <v>51</v>
      </c>
      <c r="B1006" s="7" t="s">
        <v>142</v>
      </c>
      <c r="C1006" s="135">
        <v>46245</v>
      </c>
      <c r="D1006" s="41" t="s">
        <v>345</v>
      </c>
      <c r="E1006" s="35" t="s">
        <v>703</v>
      </c>
      <c r="F1006" s="110">
        <f t="shared" si="64"/>
        <v>7.5166666666666666</v>
      </c>
      <c r="G1006" s="111">
        <f t="shared" si="65"/>
        <v>0</v>
      </c>
      <c r="H1006" s="113">
        <f>IF(AND(NOT(ISBLANK(C1006)), D1006&lt;&gt;"-", ISNUMBER(F1006), F1006&gt;0, COUNTIFS($B$3:B1006, B1006, $C$3:C1006, C1006, $F$3:F1006, "&gt;0")=1), 1, 0)</f>
        <v>1</v>
      </c>
      <c r="I1006" s="17">
        <f t="shared" si="66"/>
        <v>0</v>
      </c>
      <c r="J1006" s="17">
        <f t="shared" si="67"/>
        <v>1</v>
      </c>
      <c r="K1006" s="7"/>
      <c r="L1006" s="7"/>
      <c r="M1006" s="7"/>
      <c r="N1006" s="17"/>
      <c r="O1006" s="120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6" customHeight="1">
      <c r="A1007" s="17" t="s">
        <v>51</v>
      </c>
      <c r="B1007" s="7" t="s">
        <v>142</v>
      </c>
      <c r="C1007" s="135">
        <v>46246</v>
      </c>
      <c r="D1007" s="41" t="s">
        <v>345</v>
      </c>
      <c r="E1007" s="35" t="s">
        <v>704</v>
      </c>
      <c r="F1007" s="110">
        <f t="shared" si="64"/>
        <v>7.7333333333333334</v>
      </c>
      <c r="G1007" s="111">
        <f t="shared" si="65"/>
        <v>0</v>
      </c>
      <c r="H1007" s="113">
        <f>IF(AND(NOT(ISBLANK(C1007)), D1007&lt;&gt;"-", ISNUMBER(F1007), F1007&gt;0, COUNTIFS($B$3:B1007, B1007, $C$3:C1007, C1007, $F$3:F1007, "&gt;0")=1), 1, 0)</f>
        <v>1</v>
      </c>
      <c r="I1007" s="17">
        <f t="shared" si="66"/>
        <v>0</v>
      </c>
      <c r="J1007" s="17">
        <f t="shared" si="67"/>
        <v>1</v>
      </c>
      <c r="K1007" s="7"/>
      <c r="L1007" s="7"/>
      <c r="M1007" s="7"/>
      <c r="N1007" s="17"/>
      <c r="O1007" s="120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6" customHeight="1">
      <c r="A1008" s="17" t="s">
        <v>51</v>
      </c>
      <c r="B1008" s="7" t="s">
        <v>142</v>
      </c>
      <c r="C1008" s="135">
        <v>46247</v>
      </c>
      <c r="D1008" s="41" t="s">
        <v>345</v>
      </c>
      <c r="E1008" s="35" t="s">
        <v>303</v>
      </c>
      <c r="F1008" s="110">
        <f t="shared" si="64"/>
        <v>7.75</v>
      </c>
      <c r="G1008" s="111">
        <f t="shared" si="65"/>
        <v>0</v>
      </c>
      <c r="H1008" s="113">
        <f>IF(AND(NOT(ISBLANK(C1008)), D1008&lt;&gt;"-", ISNUMBER(F1008), F1008&gt;0, COUNTIFS($B$3:B1008, B1008, $C$3:C1008, C1008, $F$3:F1008, "&gt;0")=1), 1, 0)</f>
        <v>1</v>
      </c>
      <c r="I1008" s="17">
        <f t="shared" si="66"/>
        <v>0</v>
      </c>
      <c r="J1008" s="17">
        <f t="shared" si="67"/>
        <v>1</v>
      </c>
      <c r="K1008" s="7"/>
      <c r="L1008" s="7"/>
      <c r="M1008" s="7"/>
      <c r="N1008" s="17"/>
      <c r="O1008" s="120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6" customHeight="1">
      <c r="A1009" s="17" t="s">
        <v>51</v>
      </c>
      <c r="B1009" s="7" t="s">
        <v>142</v>
      </c>
      <c r="C1009" s="135">
        <v>46248</v>
      </c>
      <c r="D1009" s="41" t="s">
        <v>345</v>
      </c>
      <c r="E1009" s="35" t="s">
        <v>705</v>
      </c>
      <c r="F1009" s="110">
        <f t="shared" si="64"/>
        <v>7.45</v>
      </c>
      <c r="G1009" s="111">
        <f t="shared" si="65"/>
        <v>0</v>
      </c>
      <c r="H1009" s="113">
        <f>IF(AND(NOT(ISBLANK(C1009)), D1009&lt;&gt;"-", ISNUMBER(F1009), F1009&gt;0, COUNTIFS($B$3:B1009, B1009, $C$3:C1009, C1009, $F$3:F1009, "&gt;0")=1), 1, 0)</f>
        <v>1</v>
      </c>
      <c r="I1009" s="17">
        <f t="shared" si="66"/>
        <v>0</v>
      </c>
      <c r="J1009" s="17">
        <f t="shared" si="67"/>
        <v>1</v>
      </c>
      <c r="K1009" s="7"/>
      <c r="L1009" s="7"/>
      <c r="M1009" s="7"/>
      <c r="N1009" s="17"/>
      <c r="O1009" s="120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6" customHeight="1">
      <c r="A1010" s="17" t="s">
        <v>51</v>
      </c>
      <c r="B1010" s="7" t="s">
        <v>142</v>
      </c>
      <c r="C1010" s="135">
        <v>46249</v>
      </c>
      <c r="D1010" s="41" t="s">
        <v>193</v>
      </c>
      <c r="E1010" s="35" t="s">
        <v>513</v>
      </c>
      <c r="F1010" s="110">
        <f t="shared" si="64"/>
        <v>8.2333333333333325</v>
      </c>
      <c r="G1010" s="111">
        <f t="shared" si="65"/>
        <v>0</v>
      </c>
      <c r="H1010" s="113">
        <f>IF(AND(NOT(ISBLANK(C1010)), D1010&lt;&gt;"-", ISNUMBER(F1010), F1010&gt;0, COUNTIFS($B$3:B1010, B1010, $C$3:C1010, C1010, $F$3:F1010, "&gt;0")=1), 1, 0)</f>
        <v>1</v>
      </c>
      <c r="I1010" s="17">
        <f t="shared" si="66"/>
        <v>0</v>
      </c>
      <c r="J1010" s="17">
        <f t="shared" si="67"/>
        <v>1</v>
      </c>
      <c r="K1010" s="7"/>
      <c r="L1010" s="7"/>
      <c r="M1010" s="7"/>
      <c r="N1010" s="17"/>
      <c r="O1010" s="120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6" customHeight="1">
      <c r="A1011" s="17" t="s">
        <v>51</v>
      </c>
      <c r="B1011" s="7" t="s">
        <v>142</v>
      </c>
      <c r="C1011" s="135">
        <v>46250</v>
      </c>
      <c r="D1011" s="41" t="s">
        <v>193</v>
      </c>
      <c r="E1011" s="35" t="s">
        <v>509</v>
      </c>
      <c r="F1011" s="110">
        <f t="shared" si="64"/>
        <v>7.7833333333333332</v>
      </c>
      <c r="G1011" s="111">
        <f t="shared" si="65"/>
        <v>0</v>
      </c>
      <c r="H1011" s="113">
        <f>IF(AND(NOT(ISBLANK(C1011)), D1011&lt;&gt;"-", ISNUMBER(F1011), F1011&gt;0, COUNTIFS($B$3:B1011, B1011, $C$3:C1011, C1011, $F$3:F1011, "&gt;0")=1), 1, 0)</f>
        <v>1</v>
      </c>
      <c r="I1011" s="17">
        <f t="shared" si="66"/>
        <v>0</v>
      </c>
      <c r="J1011" s="17">
        <f t="shared" si="67"/>
        <v>1</v>
      </c>
      <c r="K1011" s="7"/>
      <c r="L1011" s="7"/>
      <c r="M1011" s="7"/>
      <c r="N1011" s="17"/>
      <c r="O1011" s="120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6" customHeight="1">
      <c r="A1012" s="17" t="s">
        <v>51</v>
      </c>
      <c r="B1012" s="7" t="s">
        <v>142</v>
      </c>
      <c r="C1012" s="135">
        <v>46251</v>
      </c>
      <c r="D1012" s="41" t="s">
        <v>345</v>
      </c>
      <c r="E1012" s="35" t="s">
        <v>705</v>
      </c>
      <c r="F1012" s="110">
        <f t="shared" si="64"/>
        <v>7.45</v>
      </c>
      <c r="G1012" s="111">
        <f t="shared" si="65"/>
        <v>0</v>
      </c>
      <c r="H1012" s="113">
        <f>IF(AND(NOT(ISBLANK(C1012)), D1012&lt;&gt;"-", ISNUMBER(F1012), F1012&gt;0, COUNTIFS($B$3:B1012, B1012, $C$3:C1012, C1012, $F$3:F1012, "&gt;0")=1), 1, 0)</f>
        <v>1</v>
      </c>
      <c r="I1012" s="17">
        <f t="shared" si="66"/>
        <v>0</v>
      </c>
      <c r="J1012" s="17">
        <f t="shared" si="67"/>
        <v>1</v>
      </c>
      <c r="K1012" s="7"/>
      <c r="L1012" s="7"/>
      <c r="M1012" s="7"/>
      <c r="N1012" s="17"/>
      <c r="O1012" s="120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6" customHeight="1">
      <c r="A1013" s="17" t="s">
        <v>51</v>
      </c>
      <c r="B1013" s="7" t="s">
        <v>142</v>
      </c>
      <c r="C1013" s="135">
        <v>46253</v>
      </c>
      <c r="D1013" s="41" t="s">
        <v>345</v>
      </c>
      <c r="E1013" s="35" t="s">
        <v>706</v>
      </c>
      <c r="F1013" s="110">
        <f t="shared" si="64"/>
        <v>7.2666666666666666</v>
      </c>
      <c r="G1013" s="111">
        <f t="shared" si="65"/>
        <v>0</v>
      </c>
      <c r="H1013" s="113">
        <f>IF(AND(NOT(ISBLANK(C1013)), D1013&lt;&gt;"-", ISNUMBER(F1013), F1013&gt;0, COUNTIFS($B$3:B1013, B1013, $C$3:C1013, C1013, $F$3:F1013, "&gt;0")=1), 1, 0)</f>
        <v>1</v>
      </c>
      <c r="I1013" s="17">
        <f t="shared" si="66"/>
        <v>0</v>
      </c>
      <c r="J1013" s="17">
        <f t="shared" si="67"/>
        <v>1</v>
      </c>
      <c r="K1013" s="7"/>
      <c r="L1013" s="7"/>
      <c r="M1013" s="7"/>
      <c r="N1013" s="17"/>
      <c r="O1013" s="120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6" customHeight="1">
      <c r="A1014" s="17" t="s">
        <v>51</v>
      </c>
      <c r="B1014" s="7" t="s">
        <v>142</v>
      </c>
      <c r="C1014" s="135">
        <v>46254</v>
      </c>
      <c r="D1014" s="41" t="s">
        <v>345</v>
      </c>
      <c r="E1014" s="35" t="s">
        <v>703</v>
      </c>
      <c r="F1014" s="110">
        <f t="shared" si="64"/>
        <v>7.5166666666666666</v>
      </c>
      <c r="G1014" s="111">
        <f t="shared" si="65"/>
        <v>0</v>
      </c>
      <c r="H1014" s="113">
        <f>IF(AND(NOT(ISBLANK(C1014)), D1014&lt;&gt;"-", ISNUMBER(F1014), F1014&gt;0, COUNTIFS($B$3:B1014, B1014, $C$3:C1014, C1014, $F$3:F1014, "&gt;0")=1), 1, 0)</f>
        <v>1</v>
      </c>
      <c r="I1014" s="17">
        <f t="shared" si="66"/>
        <v>0</v>
      </c>
      <c r="J1014" s="17">
        <f t="shared" si="67"/>
        <v>1</v>
      </c>
      <c r="K1014" s="7"/>
      <c r="L1014" s="7"/>
      <c r="M1014" s="7"/>
      <c r="N1014" s="17"/>
      <c r="O1014" s="120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6" customHeight="1">
      <c r="A1015" s="17" t="s">
        <v>51</v>
      </c>
      <c r="B1015" s="7" t="s">
        <v>142</v>
      </c>
      <c r="C1015" s="135">
        <v>46255</v>
      </c>
      <c r="D1015" s="41" t="s">
        <v>259</v>
      </c>
      <c r="E1015" s="35" t="s">
        <v>538</v>
      </c>
      <c r="F1015" s="110">
        <f t="shared" si="64"/>
        <v>8.2666666666666675</v>
      </c>
      <c r="G1015" s="111">
        <f t="shared" si="65"/>
        <v>0</v>
      </c>
      <c r="H1015" s="113">
        <f>IF(AND(NOT(ISBLANK(C1015)), D1015&lt;&gt;"-", ISNUMBER(F1015), F1015&gt;0, COUNTIFS($B$3:B1015, B1015, $C$3:C1015, C1015, $F$3:F1015, "&gt;0")=1), 1, 0)</f>
        <v>1</v>
      </c>
      <c r="I1015" s="17">
        <f t="shared" si="66"/>
        <v>0</v>
      </c>
      <c r="J1015" s="17">
        <f t="shared" si="67"/>
        <v>1</v>
      </c>
      <c r="K1015" s="7"/>
      <c r="L1015" s="7"/>
      <c r="M1015" s="7"/>
      <c r="N1015" s="17"/>
      <c r="O1015" s="120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6" customHeight="1">
      <c r="A1016" s="17" t="s">
        <v>51</v>
      </c>
      <c r="B1016" s="7" t="s">
        <v>142</v>
      </c>
      <c r="C1016" s="135">
        <v>46256</v>
      </c>
      <c r="D1016" s="41" t="s">
        <v>259</v>
      </c>
      <c r="E1016" s="35" t="s">
        <v>704</v>
      </c>
      <c r="F1016" s="110">
        <f t="shared" si="64"/>
        <v>7.7333333333333334</v>
      </c>
      <c r="G1016" s="111">
        <f t="shared" si="65"/>
        <v>0</v>
      </c>
      <c r="H1016" s="113">
        <f>IF(AND(NOT(ISBLANK(C1016)), D1016&lt;&gt;"-", ISNUMBER(F1016), F1016&gt;0, COUNTIFS($B$3:B1016, B1016, $C$3:C1016, C1016, $F$3:F1016, "&gt;0")=1), 1, 0)</f>
        <v>1</v>
      </c>
      <c r="I1016" s="17">
        <f t="shared" si="66"/>
        <v>0</v>
      </c>
      <c r="J1016" s="17">
        <f t="shared" si="67"/>
        <v>1</v>
      </c>
      <c r="K1016" s="7"/>
      <c r="L1016" s="7"/>
      <c r="M1016" s="7"/>
      <c r="N1016" s="17"/>
      <c r="O1016" s="120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6" customHeight="1">
      <c r="A1017" s="17" t="s">
        <v>51</v>
      </c>
      <c r="B1017" s="7" t="s">
        <v>142</v>
      </c>
      <c r="C1017" s="135">
        <v>46257</v>
      </c>
      <c r="D1017" s="41" t="s">
        <v>259</v>
      </c>
      <c r="E1017" s="35" t="s">
        <v>702</v>
      </c>
      <c r="F1017" s="110">
        <f t="shared" si="64"/>
        <v>7.6</v>
      </c>
      <c r="G1017" s="111">
        <f t="shared" si="65"/>
        <v>0</v>
      </c>
      <c r="H1017" s="113">
        <f>IF(AND(NOT(ISBLANK(C1017)), D1017&lt;&gt;"-", ISNUMBER(F1017), F1017&gt;0, COUNTIFS($B$3:B1017, B1017, $C$3:C1017, C1017, $F$3:F1017, "&gt;0")=1), 1, 0)</f>
        <v>1</v>
      </c>
      <c r="I1017" s="17">
        <f t="shared" si="66"/>
        <v>0</v>
      </c>
      <c r="J1017" s="17">
        <f t="shared" si="67"/>
        <v>1</v>
      </c>
      <c r="K1017" s="7"/>
      <c r="L1017" s="7"/>
      <c r="M1017" s="7"/>
      <c r="N1017" s="17"/>
      <c r="O1017" s="120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6" customHeight="1">
      <c r="A1018" s="17" t="s">
        <v>51</v>
      </c>
      <c r="B1018" s="7" t="s">
        <v>142</v>
      </c>
      <c r="C1018" s="135">
        <v>46258</v>
      </c>
      <c r="D1018" s="41" t="s">
        <v>345</v>
      </c>
      <c r="E1018" s="35" t="s">
        <v>707</v>
      </c>
      <c r="F1018" s="110">
        <f t="shared" si="64"/>
        <v>7.4833333333333334</v>
      </c>
      <c r="G1018" s="111">
        <f t="shared" si="65"/>
        <v>0</v>
      </c>
      <c r="H1018" s="113">
        <f>IF(AND(NOT(ISBLANK(C1018)), D1018&lt;&gt;"-", ISNUMBER(F1018), F1018&gt;0, COUNTIFS($B$3:B1018, B1018, $C$3:C1018, C1018, $F$3:F1018, "&gt;0")=1), 1, 0)</f>
        <v>1</v>
      </c>
      <c r="I1018" s="17">
        <f t="shared" si="66"/>
        <v>0</v>
      </c>
      <c r="J1018" s="17">
        <f t="shared" si="67"/>
        <v>1</v>
      </c>
      <c r="K1018" s="7"/>
      <c r="L1018" s="7"/>
      <c r="M1018" s="7"/>
      <c r="N1018" s="17"/>
      <c r="O1018" s="120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6" customHeight="1">
      <c r="A1019" s="17" t="s">
        <v>51</v>
      </c>
      <c r="B1019" s="7" t="s">
        <v>142</v>
      </c>
      <c r="C1019" s="135">
        <v>46259</v>
      </c>
      <c r="D1019" s="41" t="s">
        <v>345</v>
      </c>
      <c r="E1019" s="35" t="s">
        <v>702</v>
      </c>
      <c r="F1019" s="110">
        <f t="shared" si="64"/>
        <v>7.6</v>
      </c>
      <c r="G1019" s="111">
        <f t="shared" si="65"/>
        <v>0</v>
      </c>
      <c r="H1019" s="113">
        <f>IF(AND(NOT(ISBLANK(C1019)), D1019&lt;&gt;"-", ISNUMBER(F1019), F1019&gt;0, COUNTIFS($B$3:B1019, B1019, $C$3:C1019, C1019, $F$3:F1019, "&gt;0")=1), 1, 0)</f>
        <v>1</v>
      </c>
      <c r="I1019" s="17">
        <f t="shared" si="66"/>
        <v>0</v>
      </c>
      <c r="J1019" s="17">
        <f t="shared" si="67"/>
        <v>1</v>
      </c>
      <c r="K1019" s="7"/>
      <c r="L1019" s="7"/>
      <c r="M1019" s="7"/>
      <c r="N1019" s="17"/>
      <c r="O1019" s="120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6" customHeight="1">
      <c r="A1020" s="17" t="s">
        <v>51</v>
      </c>
      <c r="B1020" s="7" t="s">
        <v>142</v>
      </c>
      <c r="C1020" s="135">
        <v>46261</v>
      </c>
      <c r="D1020" s="41" t="s">
        <v>345</v>
      </c>
      <c r="E1020" s="35" t="s">
        <v>235</v>
      </c>
      <c r="F1020" s="110">
        <f t="shared" si="64"/>
        <v>7.5</v>
      </c>
      <c r="G1020" s="111">
        <f t="shared" si="65"/>
        <v>0</v>
      </c>
      <c r="H1020" s="113">
        <f>IF(AND(NOT(ISBLANK(C1020)), D1020&lt;&gt;"-", ISNUMBER(F1020), F1020&gt;0, COUNTIFS($B$3:B1020, B1020, $C$3:C1020, C1020, $F$3:F1020, "&gt;0")=1), 1, 0)</f>
        <v>1</v>
      </c>
      <c r="I1020" s="17">
        <f t="shared" si="66"/>
        <v>0</v>
      </c>
      <c r="J1020" s="17">
        <f t="shared" si="67"/>
        <v>1</v>
      </c>
      <c r="K1020" s="7"/>
      <c r="L1020" s="7"/>
      <c r="M1020" s="7"/>
      <c r="N1020" s="17"/>
      <c r="O1020" s="120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6" customHeight="1">
      <c r="A1021" s="17" t="s">
        <v>51</v>
      </c>
      <c r="B1021" s="7" t="s">
        <v>142</v>
      </c>
      <c r="C1021" s="135">
        <v>46262</v>
      </c>
      <c r="D1021" s="41" t="s">
        <v>345</v>
      </c>
      <c r="E1021" s="35" t="s">
        <v>518</v>
      </c>
      <c r="F1021" s="110">
        <f t="shared" si="64"/>
        <v>8.2166666666666668</v>
      </c>
      <c r="G1021" s="111">
        <f t="shared" si="65"/>
        <v>0</v>
      </c>
      <c r="H1021" s="113">
        <f>IF(AND(NOT(ISBLANK(C1021)), D1021&lt;&gt;"-", ISNUMBER(F1021), F1021&gt;0, COUNTIFS($B$3:B1021, B1021, $C$3:C1021, C1021, $F$3:F1021, "&gt;0")=1), 1, 0)</f>
        <v>1</v>
      </c>
      <c r="I1021" s="17">
        <f t="shared" si="66"/>
        <v>0</v>
      </c>
      <c r="J1021" s="17">
        <f t="shared" si="67"/>
        <v>1</v>
      </c>
      <c r="K1021" s="7"/>
      <c r="L1021" s="7"/>
      <c r="M1021" s="7"/>
      <c r="N1021" s="17"/>
      <c r="O1021" s="120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6" customHeight="1">
      <c r="A1022" s="17" t="s">
        <v>51</v>
      </c>
      <c r="B1022" s="7" t="s">
        <v>142</v>
      </c>
      <c r="C1022" s="135">
        <v>46263</v>
      </c>
      <c r="D1022" s="41" t="s">
        <v>193</v>
      </c>
      <c r="E1022" s="35" t="s">
        <v>504</v>
      </c>
      <c r="F1022" s="110">
        <f t="shared" si="64"/>
        <v>7.85</v>
      </c>
      <c r="G1022" s="111">
        <f t="shared" si="65"/>
        <v>0</v>
      </c>
      <c r="H1022" s="113">
        <f>IF(AND(NOT(ISBLANK(C1022)), D1022&lt;&gt;"-", ISNUMBER(F1022), F1022&gt;0, COUNTIFS($B$3:B1022, B1022, $C$3:C1022, C1022, $F$3:F1022, "&gt;0")=1), 1, 0)</f>
        <v>1</v>
      </c>
      <c r="I1022" s="17">
        <f t="shared" si="66"/>
        <v>0</v>
      </c>
      <c r="J1022" s="17">
        <f t="shared" si="67"/>
        <v>1</v>
      </c>
      <c r="K1022" s="7"/>
      <c r="L1022" s="7"/>
      <c r="M1022" s="7"/>
      <c r="N1022" s="17"/>
      <c r="O1022" s="120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6" customHeight="1">
      <c r="A1023" s="17" t="s">
        <v>51</v>
      </c>
      <c r="B1023" s="7" t="s">
        <v>142</v>
      </c>
      <c r="C1023" s="135">
        <v>46265</v>
      </c>
      <c r="D1023" s="41" t="s">
        <v>345</v>
      </c>
      <c r="E1023" s="35" t="s">
        <v>501</v>
      </c>
      <c r="F1023" s="110">
        <f t="shared" si="64"/>
        <v>8.0166666666666675</v>
      </c>
      <c r="G1023" s="111">
        <f t="shared" si="65"/>
        <v>0</v>
      </c>
      <c r="H1023" s="113">
        <f>IF(AND(NOT(ISBLANK(C1023)), D1023&lt;&gt;"-", ISNUMBER(F1023), F1023&gt;0, COUNTIFS($B$3:B1023, B1023, $C$3:C1023, C1023, $F$3:F1023, "&gt;0")=1), 1, 0)</f>
        <v>1</v>
      </c>
      <c r="I1023" s="17">
        <f t="shared" si="66"/>
        <v>0</v>
      </c>
      <c r="J1023" s="17">
        <f t="shared" si="67"/>
        <v>1</v>
      </c>
      <c r="K1023" s="7"/>
      <c r="L1023" s="7"/>
      <c r="M1023" s="7"/>
      <c r="N1023" s="17"/>
      <c r="O1023" s="120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6" customHeight="1">
      <c r="A1024" s="17" t="s">
        <v>51</v>
      </c>
      <c r="B1024" s="7" t="s">
        <v>141</v>
      </c>
      <c r="C1024" s="135"/>
      <c r="D1024" s="41" t="s">
        <v>184</v>
      </c>
      <c r="E1024" s="35" t="s">
        <v>185</v>
      </c>
      <c r="F1024" s="110">
        <f t="shared" si="64"/>
        <v>8</v>
      </c>
      <c r="G1024" s="111">
        <f t="shared" si="65"/>
        <v>0</v>
      </c>
      <c r="H1024" s="113">
        <f>IF(AND(NOT(ISBLANK(C1024)), D1024&lt;&gt;"-", ISNUMBER(F1024), F1024&gt;0, COUNTIFS($B$3:B1024, B1024, $C$3:C1024, C1024, $F$3:F1024, "&gt;0")=1), 1, 0)</f>
        <v>0</v>
      </c>
      <c r="I1024" s="17">
        <f t="shared" si="66"/>
        <v>0</v>
      </c>
      <c r="J1024" s="17">
        <f t="shared" si="67"/>
        <v>0</v>
      </c>
      <c r="K1024" s="7"/>
      <c r="L1024" s="7"/>
      <c r="M1024" s="7"/>
      <c r="N1024" s="17"/>
      <c r="O1024" s="120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6" customHeight="1">
      <c r="A1025" s="17" t="s">
        <v>51</v>
      </c>
      <c r="B1025" s="7" t="s">
        <v>141</v>
      </c>
      <c r="C1025" s="135">
        <v>46235</v>
      </c>
      <c r="D1025" s="41" t="s">
        <v>253</v>
      </c>
      <c r="E1025" s="35" t="s">
        <v>497</v>
      </c>
      <c r="F1025" s="110">
        <f t="shared" si="64"/>
        <v>7.8666666666666671</v>
      </c>
      <c r="G1025" s="111">
        <f t="shared" si="65"/>
        <v>0</v>
      </c>
      <c r="H1025" s="113">
        <f>IF(AND(NOT(ISBLANK(C1025)), D1025&lt;&gt;"-", ISNUMBER(F1025), F1025&gt;0, COUNTIFS($B$3:B1025, B1025, $C$3:C1025, C1025, $F$3:F1025, "&gt;0")=1), 1, 0)</f>
        <v>1</v>
      </c>
      <c r="I1025" s="17">
        <f t="shared" si="66"/>
        <v>1</v>
      </c>
      <c r="J1025" s="17">
        <f t="shared" si="67"/>
        <v>0</v>
      </c>
      <c r="K1025" s="7"/>
      <c r="L1025" s="7"/>
      <c r="M1025" s="7"/>
      <c r="N1025" s="17"/>
      <c r="O1025" s="120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6" customHeight="1">
      <c r="A1026" s="17" t="s">
        <v>51</v>
      </c>
      <c r="B1026" s="7" t="s">
        <v>141</v>
      </c>
      <c r="C1026" s="135">
        <v>46236</v>
      </c>
      <c r="D1026" s="41" t="s">
        <v>253</v>
      </c>
      <c r="E1026" s="35" t="s">
        <v>704</v>
      </c>
      <c r="F1026" s="110">
        <f t="shared" ref="F1026:F1089" si="68">IF(ISNUMBER(SEARCH("h",E1026)), LEFT(E1026,SEARCH("h",E1026)-1) + MID(E1026,SEARCH("h",E1026)+1,SEARCH("p",E1026)-SEARCH("h",E1026)-1)/60, E1026)</f>
        <v>7.7333333333333334</v>
      </c>
      <c r="G1026" s="111">
        <f t="shared" ref="G1026:G1089" si="69">IF(AND(ISNUMBER(F1026), F1026&lt;4), 1, 0)</f>
        <v>0</v>
      </c>
      <c r="H1026" s="113">
        <f>IF(AND(NOT(ISBLANK(C1026)), D1026&lt;&gt;"-", ISNUMBER(F1026), F1026&gt;0, COUNTIFS($B$3:B1026, B1026, $C$3:C1026, C1026, $F$3:F1026, "&gt;0")=1), 1, 0)</f>
        <v>1</v>
      </c>
      <c r="I1026" s="17">
        <f t="shared" si="66"/>
        <v>1</v>
      </c>
      <c r="J1026" s="17">
        <f t="shared" si="67"/>
        <v>0</v>
      </c>
      <c r="K1026" s="7"/>
      <c r="L1026" s="7"/>
      <c r="M1026" s="7"/>
      <c r="N1026" s="17"/>
      <c r="O1026" s="120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6" customHeight="1">
      <c r="A1027" s="17" t="s">
        <v>51</v>
      </c>
      <c r="B1027" s="7" t="s">
        <v>141</v>
      </c>
      <c r="C1027" s="135">
        <v>46237</v>
      </c>
      <c r="D1027" s="41" t="s">
        <v>349</v>
      </c>
      <c r="E1027" s="35" t="s">
        <v>350</v>
      </c>
      <c r="F1027" s="110">
        <f t="shared" si="68"/>
        <v>4.1500000000000004</v>
      </c>
      <c r="G1027" s="111">
        <f t="shared" si="69"/>
        <v>0</v>
      </c>
      <c r="H1027" s="113">
        <f>IF(AND(NOT(ISBLANK(C1027)), D1027&lt;&gt;"-", ISNUMBER(F1027), F1027&gt;0, COUNTIFS($B$3:B1027, B1027, $C$3:C1027, C1027, $F$3:F1027, "&gt;0")=1), 1, 0)</f>
        <v>1</v>
      </c>
      <c r="I1027" s="17">
        <f t="shared" ref="I1027:I1090" si="70">IF(AND(NOT(ISBLANK(C1027)), D1027&lt;&gt;"-", ISNUMBER(F1027), F1027&gt;=4, ISNUMBER(SEARCH("qua đêm", D1027))), 1, 0)</f>
        <v>0</v>
      </c>
      <c r="J1027" s="17">
        <f t="shared" ref="J1027:J1090" si="71">IF(AND(NOT(ISBLANK(C1027)), D1027&lt;&gt;"-", ISNUMBER(F1027), F1027&gt;=4, NOT(ISNUMBER(SEARCH("qua đêm", D1027)))), 1, 0)</f>
        <v>1</v>
      </c>
      <c r="K1027" s="7"/>
      <c r="L1027" s="7"/>
      <c r="M1027" s="7"/>
      <c r="N1027" s="17"/>
      <c r="O1027" s="120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6" customHeight="1">
      <c r="A1028" s="17" t="s">
        <v>51</v>
      </c>
      <c r="B1028" s="7" t="s">
        <v>141</v>
      </c>
      <c r="C1028" s="135">
        <v>46237</v>
      </c>
      <c r="D1028" s="41" t="s">
        <v>253</v>
      </c>
      <c r="E1028" s="35" t="s">
        <v>510</v>
      </c>
      <c r="F1028" s="110">
        <f t="shared" si="68"/>
        <v>7.7666666666666666</v>
      </c>
      <c r="G1028" s="111">
        <f t="shared" si="69"/>
        <v>0</v>
      </c>
      <c r="H1028" s="113">
        <f>IF(AND(NOT(ISBLANK(C1028)), D1028&lt;&gt;"-", ISNUMBER(F1028), F1028&gt;0, COUNTIFS($B$3:B1028, B1028, $C$3:C1028, C1028, $F$3:F1028, "&gt;0")=1), 1, 0)</f>
        <v>0</v>
      </c>
      <c r="I1028" s="17">
        <f t="shared" si="70"/>
        <v>1</v>
      </c>
      <c r="J1028" s="17">
        <f t="shared" si="71"/>
        <v>0</v>
      </c>
      <c r="K1028" s="7"/>
      <c r="L1028" s="7"/>
      <c r="M1028" s="7"/>
      <c r="N1028" s="17"/>
      <c r="O1028" s="120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6" customHeight="1">
      <c r="A1029" s="17" t="s">
        <v>51</v>
      </c>
      <c r="B1029" s="7" t="s">
        <v>141</v>
      </c>
      <c r="C1029" s="135">
        <v>46238</v>
      </c>
      <c r="D1029" s="41" t="s">
        <v>253</v>
      </c>
      <c r="E1029" s="35" t="s">
        <v>506</v>
      </c>
      <c r="F1029" s="110">
        <f t="shared" si="68"/>
        <v>7.8166666666666664</v>
      </c>
      <c r="G1029" s="111">
        <f t="shared" si="69"/>
        <v>0</v>
      </c>
      <c r="H1029" s="113">
        <f>IF(AND(NOT(ISBLANK(C1029)), D1029&lt;&gt;"-", ISNUMBER(F1029), F1029&gt;0, COUNTIFS($B$3:B1029, B1029, $C$3:C1029, C1029, $F$3:F1029, "&gt;0")=1), 1, 0)</f>
        <v>1</v>
      </c>
      <c r="I1029" s="17">
        <f t="shared" si="70"/>
        <v>1</v>
      </c>
      <c r="J1029" s="17">
        <f t="shared" si="71"/>
        <v>0</v>
      </c>
      <c r="K1029" s="7"/>
      <c r="L1029" s="7"/>
      <c r="M1029" s="7"/>
      <c r="N1029" s="17"/>
      <c r="O1029" s="120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6" customHeight="1">
      <c r="A1030" s="17" t="s">
        <v>51</v>
      </c>
      <c r="B1030" s="7" t="s">
        <v>141</v>
      </c>
      <c r="C1030" s="135">
        <v>46239</v>
      </c>
      <c r="D1030" s="41" t="s">
        <v>193</v>
      </c>
      <c r="E1030" s="35" t="s">
        <v>666</v>
      </c>
      <c r="F1030" s="110">
        <f t="shared" si="68"/>
        <v>9</v>
      </c>
      <c r="G1030" s="111">
        <f t="shared" si="69"/>
        <v>0</v>
      </c>
      <c r="H1030" s="113">
        <f>IF(AND(NOT(ISBLANK(C1030)), D1030&lt;&gt;"-", ISNUMBER(F1030), F1030&gt;0, COUNTIFS($B$3:B1030, B1030, $C$3:C1030, C1030, $F$3:F1030, "&gt;0")=1), 1, 0)</f>
        <v>1</v>
      </c>
      <c r="I1030" s="17">
        <f t="shared" si="70"/>
        <v>0</v>
      </c>
      <c r="J1030" s="17">
        <f t="shared" si="71"/>
        <v>1</v>
      </c>
      <c r="K1030" s="7"/>
      <c r="L1030" s="7"/>
      <c r="M1030" s="7"/>
      <c r="N1030" s="17"/>
      <c r="O1030" s="120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6" customHeight="1">
      <c r="A1031" s="17" t="s">
        <v>51</v>
      </c>
      <c r="B1031" s="7" t="s">
        <v>141</v>
      </c>
      <c r="C1031" s="135">
        <v>46239</v>
      </c>
      <c r="D1031" s="41" t="s">
        <v>253</v>
      </c>
      <c r="E1031" s="35" t="s">
        <v>566</v>
      </c>
      <c r="F1031" s="110">
        <f t="shared" si="68"/>
        <v>7.1</v>
      </c>
      <c r="G1031" s="111">
        <f t="shared" si="69"/>
        <v>0</v>
      </c>
      <c r="H1031" s="113">
        <f>IF(AND(NOT(ISBLANK(C1031)), D1031&lt;&gt;"-", ISNUMBER(F1031), F1031&gt;0, COUNTIFS($B$3:B1031, B1031, $C$3:C1031, C1031, $F$3:F1031, "&gt;0")=1), 1, 0)</f>
        <v>0</v>
      </c>
      <c r="I1031" s="17">
        <f t="shared" si="70"/>
        <v>1</v>
      </c>
      <c r="J1031" s="17">
        <f t="shared" si="71"/>
        <v>0</v>
      </c>
      <c r="K1031" s="7"/>
      <c r="L1031" s="7"/>
      <c r="M1031" s="7"/>
      <c r="N1031" s="17"/>
      <c r="O1031" s="120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6" customHeight="1">
      <c r="A1032" s="17" t="s">
        <v>51</v>
      </c>
      <c r="B1032" s="7" t="s">
        <v>141</v>
      </c>
      <c r="C1032" s="135">
        <v>46240</v>
      </c>
      <c r="D1032" s="41" t="s">
        <v>253</v>
      </c>
      <c r="E1032" s="35" t="s">
        <v>415</v>
      </c>
      <c r="F1032" s="110">
        <f t="shared" si="68"/>
        <v>7.9333333333333336</v>
      </c>
      <c r="G1032" s="111">
        <f t="shared" si="69"/>
        <v>0</v>
      </c>
      <c r="H1032" s="113">
        <f>IF(AND(NOT(ISBLANK(C1032)), D1032&lt;&gt;"-", ISNUMBER(F1032), F1032&gt;0, COUNTIFS($B$3:B1032, B1032, $C$3:C1032, C1032, $F$3:F1032, "&gt;0")=1), 1, 0)</f>
        <v>1</v>
      </c>
      <c r="I1032" s="17">
        <f t="shared" si="70"/>
        <v>1</v>
      </c>
      <c r="J1032" s="17">
        <f t="shared" si="71"/>
        <v>0</v>
      </c>
      <c r="K1032" s="7"/>
      <c r="L1032" s="7"/>
      <c r="M1032" s="7"/>
      <c r="N1032" s="17"/>
      <c r="O1032" s="120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6" customHeight="1">
      <c r="A1033" s="17" t="s">
        <v>51</v>
      </c>
      <c r="B1033" s="7" t="s">
        <v>141</v>
      </c>
      <c r="C1033" s="135">
        <v>46241</v>
      </c>
      <c r="D1033" s="41" t="s">
        <v>253</v>
      </c>
      <c r="E1033" s="35" t="s">
        <v>415</v>
      </c>
      <c r="F1033" s="110">
        <f t="shared" si="68"/>
        <v>7.9333333333333336</v>
      </c>
      <c r="G1033" s="111">
        <f t="shared" si="69"/>
        <v>0</v>
      </c>
      <c r="H1033" s="113">
        <f>IF(AND(NOT(ISBLANK(C1033)), D1033&lt;&gt;"-", ISNUMBER(F1033), F1033&gt;0, COUNTIFS($B$3:B1033, B1033, $C$3:C1033, C1033, $F$3:F1033, "&gt;0")=1), 1, 0)</f>
        <v>1</v>
      </c>
      <c r="I1033" s="17">
        <f t="shared" si="70"/>
        <v>1</v>
      </c>
      <c r="J1033" s="17">
        <f t="shared" si="71"/>
        <v>0</v>
      </c>
      <c r="K1033" s="7"/>
      <c r="L1033" s="7"/>
      <c r="M1033" s="7"/>
      <c r="N1033" s="17"/>
      <c r="O1033" s="120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6" customHeight="1">
      <c r="A1034" s="17" t="s">
        <v>51</v>
      </c>
      <c r="B1034" s="7" t="s">
        <v>141</v>
      </c>
      <c r="C1034" s="135">
        <v>46242</v>
      </c>
      <c r="D1034" s="41" t="s">
        <v>253</v>
      </c>
      <c r="E1034" s="35" t="s">
        <v>497</v>
      </c>
      <c r="F1034" s="110">
        <f t="shared" si="68"/>
        <v>7.8666666666666671</v>
      </c>
      <c r="G1034" s="111">
        <f t="shared" si="69"/>
        <v>0</v>
      </c>
      <c r="H1034" s="113">
        <f>IF(AND(NOT(ISBLANK(C1034)), D1034&lt;&gt;"-", ISNUMBER(F1034), F1034&gt;0, COUNTIFS($B$3:B1034, B1034, $C$3:C1034, C1034, $F$3:F1034, "&gt;0")=1), 1, 0)</f>
        <v>1</v>
      </c>
      <c r="I1034" s="17">
        <f t="shared" si="70"/>
        <v>1</v>
      </c>
      <c r="J1034" s="17">
        <f t="shared" si="71"/>
        <v>0</v>
      </c>
      <c r="K1034" s="7"/>
      <c r="L1034" s="7"/>
      <c r="M1034" s="7"/>
      <c r="N1034" s="17"/>
      <c r="O1034" s="120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6" customHeight="1">
      <c r="A1035" s="17" t="s">
        <v>51</v>
      </c>
      <c r="B1035" s="7" t="s">
        <v>141</v>
      </c>
      <c r="C1035" s="135">
        <v>46243</v>
      </c>
      <c r="D1035" s="41" t="s">
        <v>259</v>
      </c>
      <c r="E1035" s="35" t="s">
        <v>535</v>
      </c>
      <c r="F1035" s="110">
        <f t="shared" si="68"/>
        <v>8.1333333333333329</v>
      </c>
      <c r="G1035" s="111">
        <f t="shared" si="69"/>
        <v>0</v>
      </c>
      <c r="H1035" s="113">
        <f>IF(AND(NOT(ISBLANK(C1035)), D1035&lt;&gt;"-", ISNUMBER(F1035), F1035&gt;0, COUNTIFS($B$3:B1035, B1035, $C$3:C1035, C1035, $F$3:F1035, "&gt;0")=1), 1, 0)</f>
        <v>1</v>
      </c>
      <c r="I1035" s="17">
        <f t="shared" si="70"/>
        <v>0</v>
      </c>
      <c r="J1035" s="17">
        <f t="shared" si="71"/>
        <v>1</v>
      </c>
      <c r="K1035" s="7"/>
      <c r="L1035" s="7"/>
      <c r="M1035" s="7"/>
      <c r="N1035" s="17"/>
      <c r="O1035" s="120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6" customHeight="1">
      <c r="A1036" s="17" t="s">
        <v>51</v>
      </c>
      <c r="B1036" s="7" t="s">
        <v>141</v>
      </c>
      <c r="C1036" s="135">
        <v>46243</v>
      </c>
      <c r="D1036" s="41" t="s">
        <v>253</v>
      </c>
      <c r="E1036" s="35" t="s">
        <v>185</v>
      </c>
      <c r="F1036" s="110">
        <f t="shared" si="68"/>
        <v>8</v>
      </c>
      <c r="G1036" s="111">
        <f t="shared" si="69"/>
        <v>0</v>
      </c>
      <c r="H1036" s="113">
        <f>IF(AND(NOT(ISBLANK(C1036)), D1036&lt;&gt;"-", ISNUMBER(F1036), F1036&gt;0, COUNTIFS($B$3:B1036, B1036, $C$3:C1036, C1036, $F$3:F1036, "&gt;0")=1), 1, 0)</f>
        <v>0</v>
      </c>
      <c r="I1036" s="17">
        <f t="shared" si="70"/>
        <v>1</v>
      </c>
      <c r="J1036" s="17">
        <f t="shared" si="71"/>
        <v>0</v>
      </c>
      <c r="K1036" s="7"/>
      <c r="L1036" s="7"/>
      <c r="M1036" s="7"/>
      <c r="N1036" s="17"/>
      <c r="O1036" s="120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6" customHeight="1">
      <c r="A1037" s="17" t="s">
        <v>51</v>
      </c>
      <c r="B1037" s="7" t="s">
        <v>141</v>
      </c>
      <c r="C1037" s="135">
        <v>46244</v>
      </c>
      <c r="D1037" s="41" t="s">
        <v>253</v>
      </c>
      <c r="E1037" s="35" t="s">
        <v>185</v>
      </c>
      <c r="F1037" s="110">
        <f t="shared" si="68"/>
        <v>8</v>
      </c>
      <c r="G1037" s="111">
        <f t="shared" si="69"/>
        <v>0</v>
      </c>
      <c r="H1037" s="113">
        <f>IF(AND(NOT(ISBLANK(C1037)), D1037&lt;&gt;"-", ISNUMBER(F1037), F1037&gt;0, COUNTIFS($B$3:B1037, B1037, $C$3:C1037, C1037, $F$3:F1037, "&gt;0")=1), 1, 0)</f>
        <v>1</v>
      </c>
      <c r="I1037" s="17">
        <f t="shared" si="70"/>
        <v>1</v>
      </c>
      <c r="J1037" s="17">
        <f t="shared" si="71"/>
        <v>0</v>
      </c>
      <c r="K1037" s="7"/>
      <c r="L1037" s="7"/>
      <c r="M1037" s="7"/>
      <c r="N1037" s="17"/>
      <c r="O1037" s="120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6" customHeight="1">
      <c r="A1038" s="17" t="s">
        <v>51</v>
      </c>
      <c r="B1038" s="7" t="s">
        <v>141</v>
      </c>
      <c r="C1038" s="135">
        <v>46245</v>
      </c>
      <c r="D1038" s="41" t="s">
        <v>253</v>
      </c>
      <c r="E1038" s="35" t="s">
        <v>185</v>
      </c>
      <c r="F1038" s="110">
        <f t="shared" si="68"/>
        <v>8</v>
      </c>
      <c r="G1038" s="111">
        <f t="shared" si="69"/>
        <v>0</v>
      </c>
      <c r="H1038" s="113">
        <f>IF(AND(NOT(ISBLANK(C1038)), D1038&lt;&gt;"-", ISNUMBER(F1038), F1038&gt;0, COUNTIFS($B$3:B1038, B1038, $C$3:C1038, C1038, $F$3:F1038, "&gt;0")=1), 1, 0)</f>
        <v>1</v>
      </c>
      <c r="I1038" s="17">
        <f t="shared" si="70"/>
        <v>1</v>
      </c>
      <c r="J1038" s="17">
        <f t="shared" si="71"/>
        <v>0</v>
      </c>
      <c r="K1038" s="7"/>
      <c r="L1038" s="7"/>
      <c r="M1038" s="7"/>
      <c r="N1038" s="17"/>
      <c r="O1038" s="120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6" customHeight="1">
      <c r="A1039" s="17" t="s">
        <v>51</v>
      </c>
      <c r="B1039" s="7" t="s">
        <v>141</v>
      </c>
      <c r="C1039" s="135">
        <v>46246</v>
      </c>
      <c r="D1039" s="41" t="s">
        <v>253</v>
      </c>
      <c r="E1039" s="35" t="s">
        <v>509</v>
      </c>
      <c r="F1039" s="110">
        <f t="shared" si="68"/>
        <v>7.7833333333333332</v>
      </c>
      <c r="G1039" s="111">
        <f t="shared" si="69"/>
        <v>0</v>
      </c>
      <c r="H1039" s="113">
        <f>IF(AND(NOT(ISBLANK(C1039)), D1039&lt;&gt;"-", ISNUMBER(F1039), F1039&gt;0, COUNTIFS($B$3:B1039, B1039, $C$3:C1039, C1039, $F$3:F1039, "&gt;0")=1), 1, 0)</f>
        <v>1</v>
      </c>
      <c r="I1039" s="17">
        <f t="shared" si="70"/>
        <v>1</v>
      </c>
      <c r="J1039" s="17">
        <f t="shared" si="71"/>
        <v>0</v>
      </c>
      <c r="K1039" s="7"/>
      <c r="L1039" s="7"/>
      <c r="M1039" s="7"/>
      <c r="N1039" s="17"/>
      <c r="O1039" s="120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6" customHeight="1">
      <c r="A1040" s="17" t="s">
        <v>51</v>
      </c>
      <c r="B1040" s="7" t="s">
        <v>141</v>
      </c>
      <c r="C1040" s="135">
        <v>46247</v>
      </c>
      <c r="D1040" s="41" t="s">
        <v>193</v>
      </c>
      <c r="E1040" s="35" t="s">
        <v>708</v>
      </c>
      <c r="F1040" s="110">
        <f t="shared" si="68"/>
        <v>8.9166666666666661</v>
      </c>
      <c r="G1040" s="111">
        <f t="shared" si="69"/>
        <v>0</v>
      </c>
      <c r="H1040" s="113">
        <f>IF(AND(NOT(ISBLANK(C1040)), D1040&lt;&gt;"-", ISNUMBER(F1040), F1040&gt;0, COUNTIFS($B$3:B1040, B1040, $C$3:C1040, C1040, $F$3:F1040, "&gt;0")=1), 1, 0)</f>
        <v>1</v>
      </c>
      <c r="I1040" s="17">
        <f t="shared" si="70"/>
        <v>0</v>
      </c>
      <c r="J1040" s="17">
        <f t="shared" si="71"/>
        <v>1</v>
      </c>
      <c r="K1040" s="7"/>
      <c r="L1040" s="7"/>
      <c r="M1040" s="7"/>
      <c r="N1040" s="17"/>
      <c r="O1040" s="120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6" customHeight="1">
      <c r="A1041" s="17" t="s">
        <v>51</v>
      </c>
      <c r="B1041" s="7" t="s">
        <v>141</v>
      </c>
      <c r="C1041" s="135">
        <v>46247</v>
      </c>
      <c r="D1041" s="41" t="s">
        <v>253</v>
      </c>
      <c r="E1041" s="35" t="s">
        <v>500</v>
      </c>
      <c r="F1041" s="110">
        <f t="shared" si="68"/>
        <v>7.7</v>
      </c>
      <c r="G1041" s="111">
        <f t="shared" si="69"/>
        <v>0</v>
      </c>
      <c r="H1041" s="113">
        <f>IF(AND(NOT(ISBLANK(C1041)), D1041&lt;&gt;"-", ISNUMBER(F1041), F1041&gt;0, COUNTIFS($B$3:B1041, B1041, $C$3:C1041, C1041, $F$3:F1041, "&gt;0")=1), 1, 0)</f>
        <v>0</v>
      </c>
      <c r="I1041" s="17">
        <f t="shared" si="70"/>
        <v>1</v>
      </c>
      <c r="J1041" s="17">
        <f t="shared" si="71"/>
        <v>0</v>
      </c>
      <c r="K1041" s="7"/>
      <c r="L1041" s="7"/>
      <c r="M1041" s="7"/>
      <c r="N1041" s="17"/>
      <c r="O1041" s="120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6" customHeight="1">
      <c r="A1042" s="17" t="s">
        <v>51</v>
      </c>
      <c r="B1042" s="7" t="s">
        <v>141</v>
      </c>
      <c r="C1042" s="135">
        <v>46248</v>
      </c>
      <c r="D1042" s="41" t="s">
        <v>253</v>
      </c>
      <c r="E1042" s="35" t="s">
        <v>309</v>
      </c>
      <c r="F1042" s="110">
        <f t="shared" si="68"/>
        <v>7.833333333333333</v>
      </c>
      <c r="G1042" s="111">
        <f t="shared" si="69"/>
        <v>0</v>
      </c>
      <c r="H1042" s="113">
        <f>IF(AND(NOT(ISBLANK(C1042)), D1042&lt;&gt;"-", ISNUMBER(F1042), F1042&gt;0, COUNTIFS($B$3:B1042, B1042, $C$3:C1042, C1042, $F$3:F1042, "&gt;0")=1), 1, 0)</f>
        <v>1</v>
      </c>
      <c r="I1042" s="17">
        <f t="shared" si="70"/>
        <v>1</v>
      </c>
      <c r="J1042" s="17">
        <f t="shared" si="71"/>
        <v>0</v>
      </c>
      <c r="K1042" s="7"/>
      <c r="L1042" s="7"/>
      <c r="M1042" s="7"/>
      <c r="N1042" s="17"/>
      <c r="O1042" s="120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6" customHeight="1">
      <c r="A1043" s="17" t="s">
        <v>51</v>
      </c>
      <c r="B1043" s="7" t="s">
        <v>141</v>
      </c>
      <c r="C1043" s="135">
        <v>46251</v>
      </c>
      <c r="D1043" s="41" t="s">
        <v>253</v>
      </c>
      <c r="E1043" s="35" t="s">
        <v>575</v>
      </c>
      <c r="F1043" s="110">
        <f t="shared" si="68"/>
        <v>7.8</v>
      </c>
      <c r="G1043" s="111">
        <f t="shared" si="69"/>
        <v>0</v>
      </c>
      <c r="H1043" s="113">
        <f>IF(AND(NOT(ISBLANK(C1043)), D1043&lt;&gt;"-", ISNUMBER(F1043), F1043&gt;0, COUNTIFS($B$3:B1043, B1043, $C$3:C1043, C1043, $F$3:F1043, "&gt;0")=1), 1, 0)</f>
        <v>1</v>
      </c>
      <c r="I1043" s="17">
        <f t="shared" si="70"/>
        <v>1</v>
      </c>
      <c r="J1043" s="17">
        <f t="shared" si="71"/>
        <v>0</v>
      </c>
      <c r="K1043" s="7"/>
      <c r="L1043" s="7"/>
      <c r="M1043" s="7"/>
      <c r="N1043" s="17"/>
      <c r="O1043" s="120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6" customHeight="1">
      <c r="A1044" s="17" t="s">
        <v>51</v>
      </c>
      <c r="B1044" s="7" t="s">
        <v>141</v>
      </c>
      <c r="C1044" s="135">
        <v>46252</v>
      </c>
      <c r="D1044" s="41" t="s">
        <v>259</v>
      </c>
      <c r="E1044" s="35" t="s">
        <v>185</v>
      </c>
      <c r="F1044" s="110">
        <f t="shared" si="68"/>
        <v>8</v>
      </c>
      <c r="G1044" s="111">
        <f t="shared" si="69"/>
        <v>0</v>
      </c>
      <c r="H1044" s="113">
        <f>IF(AND(NOT(ISBLANK(C1044)), D1044&lt;&gt;"-", ISNUMBER(F1044), F1044&gt;0, COUNTIFS($B$3:B1044, B1044, $C$3:C1044, C1044, $F$3:F1044, "&gt;0")=1), 1, 0)</f>
        <v>1</v>
      </c>
      <c r="I1044" s="17">
        <f t="shared" si="70"/>
        <v>0</v>
      </c>
      <c r="J1044" s="17">
        <f t="shared" si="71"/>
        <v>1</v>
      </c>
      <c r="K1044" s="7"/>
      <c r="L1044" s="7"/>
      <c r="M1044" s="7"/>
      <c r="N1044" s="17"/>
      <c r="O1044" s="120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6" customHeight="1">
      <c r="A1045" s="17" t="s">
        <v>51</v>
      </c>
      <c r="B1045" s="7" t="s">
        <v>141</v>
      </c>
      <c r="C1045" s="135">
        <v>46252</v>
      </c>
      <c r="D1045" s="41" t="s">
        <v>253</v>
      </c>
      <c r="E1045" s="35" t="s">
        <v>501</v>
      </c>
      <c r="F1045" s="110">
        <f t="shared" si="68"/>
        <v>8.0166666666666675</v>
      </c>
      <c r="G1045" s="111">
        <f t="shared" si="69"/>
        <v>0</v>
      </c>
      <c r="H1045" s="113">
        <f>IF(AND(NOT(ISBLANK(C1045)), D1045&lt;&gt;"-", ISNUMBER(F1045), F1045&gt;0, COUNTIFS($B$3:B1045, B1045, $C$3:C1045, C1045, $F$3:F1045, "&gt;0")=1), 1, 0)</f>
        <v>0</v>
      </c>
      <c r="I1045" s="17">
        <f t="shared" si="70"/>
        <v>1</v>
      </c>
      <c r="J1045" s="17">
        <f t="shared" si="71"/>
        <v>0</v>
      </c>
      <c r="K1045" s="7"/>
      <c r="L1045" s="7"/>
      <c r="M1045" s="7"/>
      <c r="N1045" s="17"/>
      <c r="O1045" s="120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6" customHeight="1">
      <c r="A1046" s="17" t="s">
        <v>51</v>
      </c>
      <c r="B1046" s="7" t="s">
        <v>141</v>
      </c>
      <c r="C1046" s="135">
        <v>46253</v>
      </c>
      <c r="D1046" s="41" t="s">
        <v>253</v>
      </c>
      <c r="E1046" s="35" t="s">
        <v>309</v>
      </c>
      <c r="F1046" s="110">
        <f t="shared" si="68"/>
        <v>7.833333333333333</v>
      </c>
      <c r="G1046" s="111">
        <f t="shared" si="69"/>
        <v>0</v>
      </c>
      <c r="H1046" s="113">
        <f>IF(AND(NOT(ISBLANK(C1046)), D1046&lt;&gt;"-", ISNUMBER(F1046), F1046&gt;0, COUNTIFS($B$3:B1046, B1046, $C$3:C1046, C1046, $F$3:F1046, "&gt;0")=1), 1, 0)</f>
        <v>1</v>
      </c>
      <c r="I1046" s="17">
        <f t="shared" si="70"/>
        <v>1</v>
      </c>
      <c r="J1046" s="17">
        <f t="shared" si="71"/>
        <v>0</v>
      </c>
      <c r="K1046" s="7"/>
      <c r="L1046" s="7"/>
      <c r="M1046" s="7"/>
      <c r="N1046" s="17"/>
      <c r="O1046" s="120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6" customHeight="1">
      <c r="A1047" s="17" t="s">
        <v>51</v>
      </c>
      <c r="B1047" s="7" t="s">
        <v>141</v>
      </c>
      <c r="C1047" s="135">
        <v>46254</v>
      </c>
      <c r="D1047" s="41" t="s">
        <v>253</v>
      </c>
      <c r="E1047" s="35" t="s">
        <v>509</v>
      </c>
      <c r="F1047" s="110">
        <f t="shared" si="68"/>
        <v>7.7833333333333332</v>
      </c>
      <c r="G1047" s="111">
        <f t="shared" si="69"/>
        <v>0</v>
      </c>
      <c r="H1047" s="113">
        <f>IF(AND(NOT(ISBLANK(C1047)), D1047&lt;&gt;"-", ISNUMBER(F1047), F1047&gt;0, COUNTIFS($B$3:B1047, B1047, $C$3:C1047, C1047, $F$3:F1047, "&gt;0")=1), 1, 0)</f>
        <v>1</v>
      </c>
      <c r="I1047" s="17">
        <f t="shared" si="70"/>
        <v>1</v>
      </c>
      <c r="J1047" s="17">
        <f t="shared" si="71"/>
        <v>0</v>
      </c>
      <c r="K1047" s="7"/>
      <c r="L1047" s="7"/>
      <c r="M1047" s="7"/>
      <c r="N1047" s="17"/>
      <c r="O1047" s="120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6" customHeight="1">
      <c r="A1048" s="17" t="s">
        <v>51</v>
      </c>
      <c r="B1048" s="7" t="s">
        <v>141</v>
      </c>
      <c r="C1048" s="135">
        <v>46255</v>
      </c>
      <c r="D1048" s="41" t="s">
        <v>253</v>
      </c>
      <c r="E1048" s="35" t="s">
        <v>496</v>
      </c>
      <c r="F1048" s="110">
        <f t="shared" si="68"/>
        <v>7.9</v>
      </c>
      <c r="G1048" s="111">
        <f t="shared" si="69"/>
        <v>0</v>
      </c>
      <c r="H1048" s="113">
        <f>IF(AND(NOT(ISBLANK(C1048)), D1048&lt;&gt;"-", ISNUMBER(F1048), F1048&gt;0, COUNTIFS($B$3:B1048, B1048, $C$3:C1048, C1048, $F$3:F1048, "&gt;0")=1), 1, 0)</f>
        <v>1</v>
      </c>
      <c r="I1048" s="17">
        <f t="shared" si="70"/>
        <v>1</v>
      </c>
      <c r="J1048" s="17">
        <f t="shared" si="71"/>
        <v>0</v>
      </c>
      <c r="K1048" s="7"/>
      <c r="L1048" s="7"/>
      <c r="M1048" s="7"/>
      <c r="N1048" s="17"/>
      <c r="O1048" s="120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6" customHeight="1">
      <c r="A1049" s="17" t="s">
        <v>51</v>
      </c>
      <c r="B1049" s="7" t="s">
        <v>141</v>
      </c>
      <c r="C1049" s="135">
        <v>46256</v>
      </c>
      <c r="D1049" s="41" t="s">
        <v>193</v>
      </c>
      <c r="E1049" s="35" t="s">
        <v>709</v>
      </c>
      <c r="F1049" s="110">
        <f t="shared" si="68"/>
        <v>8.8000000000000007</v>
      </c>
      <c r="G1049" s="111">
        <f t="shared" si="69"/>
        <v>0</v>
      </c>
      <c r="H1049" s="113">
        <f>IF(AND(NOT(ISBLANK(C1049)), D1049&lt;&gt;"-", ISNUMBER(F1049), F1049&gt;0, COUNTIFS($B$3:B1049, B1049, $C$3:C1049, C1049, $F$3:F1049, "&gt;0")=1), 1, 0)</f>
        <v>1</v>
      </c>
      <c r="I1049" s="17">
        <f t="shared" si="70"/>
        <v>0</v>
      </c>
      <c r="J1049" s="17">
        <f t="shared" si="71"/>
        <v>1</v>
      </c>
      <c r="K1049" s="7"/>
      <c r="L1049" s="7"/>
      <c r="M1049" s="7"/>
      <c r="N1049" s="17"/>
      <c r="O1049" s="120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6" customHeight="1">
      <c r="A1050" s="17" t="s">
        <v>51</v>
      </c>
      <c r="B1050" s="7" t="s">
        <v>141</v>
      </c>
      <c r="C1050" s="135">
        <v>46256</v>
      </c>
      <c r="D1050" s="41" t="s">
        <v>253</v>
      </c>
      <c r="E1050" s="35" t="s">
        <v>710</v>
      </c>
      <c r="F1050" s="110">
        <f t="shared" si="68"/>
        <v>7.583333333333333</v>
      </c>
      <c r="G1050" s="111">
        <f t="shared" si="69"/>
        <v>0</v>
      </c>
      <c r="H1050" s="113">
        <f>IF(AND(NOT(ISBLANK(C1050)), D1050&lt;&gt;"-", ISNUMBER(F1050), F1050&gt;0, COUNTIFS($B$3:B1050, B1050, $C$3:C1050, C1050, $F$3:F1050, "&gt;0")=1), 1, 0)</f>
        <v>0</v>
      </c>
      <c r="I1050" s="17">
        <f t="shared" si="70"/>
        <v>1</v>
      </c>
      <c r="J1050" s="17">
        <f t="shared" si="71"/>
        <v>0</v>
      </c>
      <c r="K1050" s="7"/>
      <c r="L1050" s="7"/>
      <c r="M1050" s="7"/>
      <c r="N1050" s="17"/>
      <c r="O1050" s="120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6" customHeight="1">
      <c r="A1051" s="17" t="s">
        <v>51</v>
      </c>
      <c r="B1051" s="7" t="s">
        <v>141</v>
      </c>
      <c r="C1051" s="135">
        <v>46257</v>
      </c>
      <c r="D1051" s="41" t="s">
        <v>193</v>
      </c>
      <c r="E1051" s="35" t="s">
        <v>711</v>
      </c>
      <c r="F1051" s="110">
        <f t="shared" si="68"/>
        <v>8.9666666666666668</v>
      </c>
      <c r="G1051" s="111">
        <f t="shared" si="69"/>
        <v>0</v>
      </c>
      <c r="H1051" s="113">
        <f>IF(AND(NOT(ISBLANK(C1051)), D1051&lt;&gt;"-", ISNUMBER(F1051), F1051&gt;0, COUNTIFS($B$3:B1051, B1051, $C$3:C1051, C1051, $F$3:F1051, "&gt;0")=1), 1, 0)</f>
        <v>1</v>
      </c>
      <c r="I1051" s="17">
        <f t="shared" si="70"/>
        <v>0</v>
      </c>
      <c r="J1051" s="17">
        <f t="shared" si="71"/>
        <v>1</v>
      </c>
      <c r="K1051" s="7"/>
      <c r="L1051" s="7"/>
      <c r="M1051" s="7"/>
      <c r="N1051" s="17"/>
      <c r="O1051" s="120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6" customHeight="1">
      <c r="A1052" s="17" t="s">
        <v>51</v>
      </c>
      <c r="B1052" s="7" t="s">
        <v>141</v>
      </c>
      <c r="C1052" s="135">
        <v>46257</v>
      </c>
      <c r="D1052" s="41" t="s">
        <v>253</v>
      </c>
      <c r="E1052" s="35" t="s">
        <v>710</v>
      </c>
      <c r="F1052" s="110">
        <f t="shared" si="68"/>
        <v>7.583333333333333</v>
      </c>
      <c r="G1052" s="111">
        <f t="shared" si="69"/>
        <v>0</v>
      </c>
      <c r="H1052" s="113">
        <f>IF(AND(NOT(ISBLANK(C1052)), D1052&lt;&gt;"-", ISNUMBER(F1052), F1052&gt;0, COUNTIFS($B$3:B1052, B1052, $C$3:C1052, C1052, $F$3:F1052, "&gt;0")=1), 1, 0)</f>
        <v>0</v>
      </c>
      <c r="I1052" s="17">
        <f t="shared" si="70"/>
        <v>1</v>
      </c>
      <c r="J1052" s="17">
        <f t="shared" si="71"/>
        <v>0</v>
      </c>
      <c r="K1052" s="7"/>
      <c r="L1052" s="7"/>
      <c r="M1052" s="7"/>
      <c r="N1052" s="17"/>
      <c r="O1052" s="120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6" customHeight="1">
      <c r="A1053" s="17" t="s">
        <v>51</v>
      </c>
      <c r="B1053" s="7" t="s">
        <v>141</v>
      </c>
      <c r="C1053" s="135">
        <v>46258</v>
      </c>
      <c r="D1053" s="41" t="s">
        <v>253</v>
      </c>
      <c r="E1053" s="35" t="s">
        <v>508</v>
      </c>
      <c r="F1053" s="110">
        <f t="shared" si="68"/>
        <v>7.6833333333333336</v>
      </c>
      <c r="G1053" s="111">
        <f t="shared" si="69"/>
        <v>0</v>
      </c>
      <c r="H1053" s="113">
        <f>IF(AND(NOT(ISBLANK(C1053)), D1053&lt;&gt;"-", ISNUMBER(F1053), F1053&gt;0, COUNTIFS($B$3:B1053, B1053, $C$3:C1053, C1053, $F$3:F1053, "&gt;0")=1), 1, 0)</f>
        <v>1</v>
      </c>
      <c r="I1053" s="17">
        <f t="shared" si="70"/>
        <v>1</v>
      </c>
      <c r="J1053" s="17">
        <f t="shared" si="71"/>
        <v>0</v>
      </c>
      <c r="K1053" s="7"/>
      <c r="L1053" s="7"/>
      <c r="M1053" s="7"/>
      <c r="N1053" s="17"/>
      <c r="O1053" s="120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6" customHeight="1">
      <c r="A1054" s="17" t="s">
        <v>51</v>
      </c>
      <c r="B1054" s="7" t="s">
        <v>141</v>
      </c>
      <c r="C1054" s="135">
        <v>46259</v>
      </c>
      <c r="D1054" s="41" t="s">
        <v>253</v>
      </c>
      <c r="E1054" s="35" t="s">
        <v>575</v>
      </c>
      <c r="F1054" s="110">
        <f t="shared" si="68"/>
        <v>7.8</v>
      </c>
      <c r="G1054" s="111">
        <f t="shared" si="69"/>
        <v>0</v>
      </c>
      <c r="H1054" s="113">
        <f>IF(AND(NOT(ISBLANK(C1054)), D1054&lt;&gt;"-", ISNUMBER(F1054), F1054&gt;0, COUNTIFS($B$3:B1054, B1054, $C$3:C1054, C1054, $F$3:F1054, "&gt;0")=1), 1, 0)</f>
        <v>1</v>
      </c>
      <c r="I1054" s="17">
        <f t="shared" si="70"/>
        <v>1</v>
      </c>
      <c r="J1054" s="17">
        <f t="shared" si="71"/>
        <v>0</v>
      </c>
      <c r="K1054" s="7"/>
      <c r="L1054" s="7"/>
      <c r="M1054" s="7"/>
      <c r="N1054" s="17"/>
      <c r="O1054" s="120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6" customHeight="1">
      <c r="A1055" s="17" t="s">
        <v>51</v>
      </c>
      <c r="B1055" s="7" t="s">
        <v>141</v>
      </c>
      <c r="C1055" s="135">
        <v>46260</v>
      </c>
      <c r="D1055" s="41" t="s">
        <v>345</v>
      </c>
      <c r="E1055" s="35" t="s">
        <v>353</v>
      </c>
      <c r="F1055" s="110">
        <f t="shared" si="68"/>
        <v>7.95</v>
      </c>
      <c r="G1055" s="111">
        <f t="shared" si="69"/>
        <v>0</v>
      </c>
      <c r="H1055" s="113">
        <f>IF(AND(NOT(ISBLANK(C1055)), D1055&lt;&gt;"-", ISNUMBER(F1055), F1055&gt;0, COUNTIFS($B$3:B1055, B1055, $C$3:C1055, C1055, $F$3:F1055, "&gt;0")=1), 1, 0)</f>
        <v>1</v>
      </c>
      <c r="I1055" s="17">
        <f t="shared" si="70"/>
        <v>0</v>
      </c>
      <c r="J1055" s="17">
        <f t="shared" si="71"/>
        <v>1</v>
      </c>
      <c r="K1055" s="7"/>
      <c r="L1055" s="7"/>
      <c r="M1055" s="7"/>
      <c r="N1055" s="17"/>
      <c r="O1055" s="120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6" customHeight="1">
      <c r="A1056" s="17" t="s">
        <v>51</v>
      </c>
      <c r="B1056" s="7" t="s">
        <v>141</v>
      </c>
      <c r="C1056" s="135">
        <v>46260</v>
      </c>
      <c r="D1056" s="41" t="s">
        <v>253</v>
      </c>
      <c r="E1056" s="35" t="s">
        <v>291</v>
      </c>
      <c r="F1056" s="110">
        <f t="shared" si="68"/>
        <v>8.0500000000000007</v>
      </c>
      <c r="G1056" s="111">
        <f t="shared" si="69"/>
        <v>0</v>
      </c>
      <c r="H1056" s="113">
        <f>IF(AND(NOT(ISBLANK(C1056)), D1056&lt;&gt;"-", ISNUMBER(F1056), F1056&gt;0, COUNTIFS($B$3:B1056, B1056, $C$3:C1056, C1056, $F$3:F1056, "&gt;0")=1), 1, 0)</f>
        <v>0</v>
      </c>
      <c r="I1056" s="17">
        <f t="shared" si="70"/>
        <v>1</v>
      </c>
      <c r="J1056" s="17">
        <f t="shared" si="71"/>
        <v>0</v>
      </c>
      <c r="K1056" s="7"/>
      <c r="L1056" s="7"/>
      <c r="M1056" s="7"/>
      <c r="N1056" s="17"/>
      <c r="O1056" s="120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6" customHeight="1">
      <c r="A1057" s="17" t="s">
        <v>51</v>
      </c>
      <c r="B1057" s="7" t="s">
        <v>141</v>
      </c>
      <c r="C1057" s="135">
        <v>46261</v>
      </c>
      <c r="D1057" s="41" t="s">
        <v>253</v>
      </c>
      <c r="E1057" s="35" t="s">
        <v>500</v>
      </c>
      <c r="F1057" s="110">
        <f t="shared" si="68"/>
        <v>7.7</v>
      </c>
      <c r="G1057" s="111">
        <f t="shared" si="69"/>
        <v>0</v>
      </c>
      <c r="H1057" s="113">
        <f>IF(AND(NOT(ISBLANK(C1057)), D1057&lt;&gt;"-", ISNUMBER(F1057), F1057&gt;0, COUNTIFS($B$3:B1057, B1057, $C$3:C1057, C1057, $F$3:F1057, "&gt;0")=1), 1, 0)</f>
        <v>1</v>
      </c>
      <c r="I1057" s="17">
        <f t="shared" si="70"/>
        <v>1</v>
      </c>
      <c r="J1057" s="17">
        <f t="shared" si="71"/>
        <v>0</v>
      </c>
      <c r="K1057" s="7"/>
      <c r="L1057" s="7"/>
      <c r="M1057" s="7"/>
      <c r="N1057" s="17"/>
      <c r="O1057" s="120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6" customHeight="1">
      <c r="A1058" s="17" t="s">
        <v>51</v>
      </c>
      <c r="B1058" s="7" t="s">
        <v>141</v>
      </c>
      <c r="C1058" s="135">
        <v>46262</v>
      </c>
      <c r="D1058" s="41" t="s">
        <v>253</v>
      </c>
      <c r="E1058" s="35" t="s">
        <v>497</v>
      </c>
      <c r="F1058" s="110">
        <f t="shared" si="68"/>
        <v>7.8666666666666671</v>
      </c>
      <c r="G1058" s="111">
        <f t="shared" si="69"/>
        <v>0</v>
      </c>
      <c r="H1058" s="113">
        <f>IF(AND(NOT(ISBLANK(C1058)), D1058&lt;&gt;"-", ISNUMBER(F1058), F1058&gt;0, COUNTIFS($B$3:B1058, B1058, $C$3:C1058, C1058, $F$3:F1058, "&gt;0")=1), 1, 0)</f>
        <v>1</v>
      </c>
      <c r="I1058" s="17">
        <f t="shared" si="70"/>
        <v>1</v>
      </c>
      <c r="J1058" s="17">
        <f t="shared" si="71"/>
        <v>0</v>
      </c>
      <c r="K1058" s="7"/>
      <c r="L1058" s="7"/>
      <c r="M1058" s="7"/>
      <c r="N1058" s="17"/>
      <c r="O1058" s="120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6" customHeight="1">
      <c r="A1059" s="17" t="s">
        <v>51</v>
      </c>
      <c r="B1059" s="7" t="s">
        <v>141</v>
      </c>
      <c r="C1059" s="135">
        <v>46263</v>
      </c>
      <c r="D1059" s="41" t="s">
        <v>253</v>
      </c>
      <c r="E1059" s="35" t="s">
        <v>496</v>
      </c>
      <c r="F1059" s="110">
        <f t="shared" si="68"/>
        <v>7.9</v>
      </c>
      <c r="G1059" s="111">
        <f t="shared" si="69"/>
        <v>0</v>
      </c>
      <c r="H1059" s="113">
        <f>IF(AND(NOT(ISBLANK(C1059)), D1059&lt;&gt;"-", ISNUMBER(F1059), F1059&gt;0, COUNTIFS($B$3:B1059, B1059, $C$3:C1059, C1059, $F$3:F1059, "&gt;0")=1), 1, 0)</f>
        <v>1</v>
      </c>
      <c r="I1059" s="17">
        <f t="shared" si="70"/>
        <v>1</v>
      </c>
      <c r="J1059" s="17">
        <f t="shared" si="71"/>
        <v>0</v>
      </c>
      <c r="K1059" s="7"/>
      <c r="L1059" s="7"/>
      <c r="M1059" s="7"/>
      <c r="N1059" s="17"/>
      <c r="O1059" s="120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6" customHeight="1">
      <c r="A1060" s="17" t="s">
        <v>51</v>
      </c>
      <c r="B1060" s="7" t="s">
        <v>141</v>
      </c>
      <c r="C1060" s="135">
        <v>46264</v>
      </c>
      <c r="D1060" s="41" t="s">
        <v>193</v>
      </c>
      <c r="E1060" s="35" t="s">
        <v>502</v>
      </c>
      <c r="F1060" s="110">
        <f t="shared" si="68"/>
        <v>7.9666666666666668</v>
      </c>
      <c r="G1060" s="111">
        <f t="shared" si="69"/>
        <v>0</v>
      </c>
      <c r="H1060" s="113">
        <f>IF(AND(NOT(ISBLANK(C1060)), D1060&lt;&gt;"-", ISNUMBER(F1060), F1060&gt;0, COUNTIFS($B$3:B1060, B1060, $C$3:C1060, C1060, $F$3:F1060, "&gt;0")=1), 1, 0)</f>
        <v>1</v>
      </c>
      <c r="I1060" s="17">
        <f t="shared" si="70"/>
        <v>0</v>
      </c>
      <c r="J1060" s="17">
        <f t="shared" si="71"/>
        <v>1</v>
      </c>
      <c r="K1060" s="7"/>
      <c r="L1060" s="7"/>
      <c r="M1060" s="7"/>
      <c r="N1060" s="17"/>
      <c r="O1060" s="120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6" customHeight="1">
      <c r="A1061" s="17" t="s">
        <v>51</v>
      </c>
      <c r="B1061" s="7" t="s">
        <v>141</v>
      </c>
      <c r="C1061" s="135">
        <v>46264</v>
      </c>
      <c r="D1061" s="41" t="s">
        <v>253</v>
      </c>
      <c r="E1061" s="35" t="s">
        <v>303</v>
      </c>
      <c r="F1061" s="110">
        <f t="shared" si="68"/>
        <v>7.75</v>
      </c>
      <c r="G1061" s="111">
        <f t="shared" si="69"/>
        <v>0</v>
      </c>
      <c r="H1061" s="113">
        <f>IF(AND(NOT(ISBLANK(C1061)), D1061&lt;&gt;"-", ISNUMBER(F1061), F1061&gt;0, COUNTIFS($B$3:B1061, B1061, $C$3:C1061, C1061, $F$3:F1061, "&gt;0")=1), 1, 0)</f>
        <v>0</v>
      </c>
      <c r="I1061" s="17">
        <f t="shared" si="70"/>
        <v>1</v>
      </c>
      <c r="J1061" s="17">
        <f t="shared" si="71"/>
        <v>0</v>
      </c>
      <c r="K1061" s="7"/>
      <c r="L1061" s="7"/>
      <c r="M1061" s="7"/>
      <c r="N1061" s="17"/>
      <c r="O1061" s="120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6" customHeight="1">
      <c r="A1062" s="17" t="s">
        <v>51</v>
      </c>
      <c r="B1062" s="7" t="s">
        <v>141</v>
      </c>
      <c r="C1062" s="135">
        <v>46265</v>
      </c>
      <c r="D1062" s="41" t="s">
        <v>193</v>
      </c>
      <c r="E1062" s="35" t="s">
        <v>666</v>
      </c>
      <c r="F1062" s="110">
        <f t="shared" si="68"/>
        <v>9</v>
      </c>
      <c r="G1062" s="111">
        <f t="shared" si="69"/>
        <v>0</v>
      </c>
      <c r="H1062" s="113">
        <f>IF(AND(NOT(ISBLANK(C1062)), D1062&lt;&gt;"-", ISNUMBER(F1062), F1062&gt;0, COUNTIFS($B$3:B1062, B1062, $C$3:C1062, C1062, $F$3:F1062, "&gt;0")=1), 1, 0)</f>
        <v>1</v>
      </c>
      <c r="I1062" s="17">
        <f t="shared" si="70"/>
        <v>0</v>
      </c>
      <c r="J1062" s="17">
        <f t="shared" si="71"/>
        <v>1</v>
      </c>
      <c r="K1062" s="7"/>
      <c r="L1062" s="7"/>
      <c r="M1062" s="7"/>
      <c r="N1062" s="17"/>
      <c r="O1062" s="120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6" customHeight="1">
      <c r="A1063" s="17" t="s">
        <v>51</v>
      </c>
      <c r="B1063" s="7" t="s">
        <v>141</v>
      </c>
      <c r="C1063" s="135">
        <v>46265</v>
      </c>
      <c r="D1063" s="41" t="s">
        <v>253</v>
      </c>
      <c r="E1063" s="35" t="s">
        <v>635</v>
      </c>
      <c r="F1063" s="110">
        <f t="shared" si="68"/>
        <v>7.5666666666666664</v>
      </c>
      <c r="G1063" s="111">
        <f t="shared" si="69"/>
        <v>0</v>
      </c>
      <c r="H1063" s="113">
        <f>IF(AND(NOT(ISBLANK(C1063)), D1063&lt;&gt;"-", ISNUMBER(F1063), F1063&gt;0, COUNTIFS($B$3:B1063, B1063, $C$3:C1063, C1063, $F$3:F1063, "&gt;0")=1), 1, 0)</f>
        <v>0</v>
      </c>
      <c r="I1063" s="17">
        <f t="shared" si="70"/>
        <v>1</v>
      </c>
      <c r="J1063" s="17">
        <f t="shared" si="71"/>
        <v>0</v>
      </c>
      <c r="K1063" s="7"/>
      <c r="L1063" s="7"/>
      <c r="M1063" s="7"/>
      <c r="N1063" s="17"/>
      <c r="O1063" s="120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6" customHeight="1">
      <c r="A1064" s="17" t="s">
        <v>51</v>
      </c>
      <c r="B1064" s="7" t="s">
        <v>140</v>
      </c>
      <c r="C1064" s="135"/>
      <c r="D1064" s="41" t="s">
        <v>184</v>
      </c>
      <c r="E1064" s="35" t="s">
        <v>185</v>
      </c>
      <c r="F1064" s="110">
        <f t="shared" si="68"/>
        <v>8</v>
      </c>
      <c r="G1064" s="111">
        <f t="shared" si="69"/>
        <v>0</v>
      </c>
      <c r="H1064" s="113">
        <f>IF(AND(NOT(ISBLANK(C1064)), D1064&lt;&gt;"-", ISNUMBER(F1064), F1064&gt;0, COUNTIFS($B$3:B1064, B1064, $C$3:C1064, C1064, $F$3:F1064, "&gt;0")=1), 1, 0)</f>
        <v>0</v>
      </c>
      <c r="I1064" s="17">
        <f t="shared" si="70"/>
        <v>0</v>
      </c>
      <c r="J1064" s="17">
        <f t="shared" si="71"/>
        <v>0</v>
      </c>
      <c r="K1064" s="7"/>
      <c r="L1064" s="7"/>
      <c r="M1064" s="7"/>
      <c r="N1064" s="17"/>
      <c r="O1064" s="120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6" customHeight="1">
      <c r="A1065" s="17" t="s">
        <v>51</v>
      </c>
      <c r="B1065" s="7" t="s">
        <v>140</v>
      </c>
      <c r="C1065" s="135">
        <v>46238</v>
      </c>
      <c r="D1065" s="41" t="s">
        <v>253</v>
      </c>
      <c r="E1065" s="35" t="s">
        <v>291</v>
      </c>
      <c r="F1065" s="110">
        <f t="shared" si="68"/>
        <v>8.0500000000000007</v>
      </c>
      <c r="G1065" s="111">
        <f t="shared" si="69"/>
        <v>0</v>
      </c>
      <c r="H1065" s="113">
        <f>IF(AND(NOT(ISBLANK(C1065)), D1065&lt;&gt;"-", ISNUMBER(F1065), F1065&gt;0, COUNTIFS($B$3:B1065, B1065, $C$3:C1065, C1065, $F$3:F1065, "&gt;0")=1), 1, 0)</f>
        <v>1</v>
      </c>
      <c r="I1065" s="17">
        <f t="shared" si="70"/>
        <v>1</v>
      </c>
      <c r="J1065" s="17">
        <f t="shared" si="71"/>
        <v>0</v>
      </c>
      <c r="K1065" s="7"/>
      <c r="L1065" s="7"/>
      <c r="M1065" s="7"/>
      <c r="N1065" s="17"/>
      <c r="O1065" s="120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6" customHeight="1">
      <c r="A1066" s="17" t="s">
        <v>51</v>
      </c>
      <c r="B1066" s="7" t="s">
        <v>140</v>
      </c>
      <c r="C1066" s="135">
        <v>46239</v>
      </c>
      <c r="D1066" s="41" t="s">
        <v>253</v>
      </c>
      <c r="E1066" s="35" t="s">
        <v>501</v>
      </c>
      <c r="F1066" s="110">
        <f t="shared" si="68"/>
        <v>8.0166666666666675</v>
      </c>
      <c r="G1066" s="111">
        <f t="shared" si="69"/>
        <v>0</v>
      </c>
      <c r="H1066" s="113">
        <f>IF(AND(NOT(ISBLANK(C1066)), D1066&lt;&gt;"-", ISNUMBER(F1066), F1066&gt;0, COUNTIFS($B$3:B1066, B1066, $C$3:C1066, C1066, $F$3:F1066, "&gt;0")=1), 1, 0)</f>
        <v>1</v>
      </c>
      <c r="I1066" s="17">
        <f t="shared" si="70"/>
        <v>1</v>
      </c>
      <c r="J1066" s="17">
        <f t="shared" si="71"/>
        <v>0</v>
      </c>
      <c r="K1066" s="7"/>
      <c r="L1066" s="7"/>
      <c r="M1066" s="7"/>
      <c r="N1066" s="17"/>
      <c r="O1066" s="120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6" customHeight="1">
      <c r="A1067" s="17" t="s">
        <v>51</v>
      </c>
      <c r="B1067" s="7" t="s">
        <v>140</v>
      </c>
      <c r="C1067" s="135">
        <v>46240</v>
      </c>
      <c r="D1067" s="41" t="s">
        <v>253</v>
      </c>
      <c r="E1067" s="35" t="s">
        <v>415</v>
      </c>
      <c r="F1067" s="110">
        <f t="shared" si="68"/>
        <v>7.9333333333333336</v>
      </c>
      <c r="G1067" s="111">
        <f t="shared" si="69"/>
        <v>0</v>
      </c>
      <c r="H1067" s="113">
        <f>IF(AND(NOT(ISBLANK(C1067)), D1067&lt;&gt;"-", ISNUMBER(F1067), F1067&gt;0, COUNTIFS($B$3:B1067, B1067, $C$3:C1067, C1067, $F$3:F1067, "&gt;0")=1), 1, 0)</f>
        <v>1</v>
      </c>
      <c r="I1067" s="17">
        <f t="shared" si="70"/>
        <v>1</v>
      </c>
      <c r="J1067" s="17">
        <f t="shared" si="71"/>
        <v>0</v>
      </c>
      <c r="K1067" s="7"/>
      <c r="L1067" s="7"/>
      <c r="M1067" s="7"/>
      <c r="N1067" s="17"/>
      <c r="O1067" s="120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6" customHeight="1">
      <c r="A1068" s="17" t="s">
        <v>51</v>
      </c>
      <c r="B1068" s="7" t="s">
        <v>140</v>
      </c>
      <c r="C1068" s="135">
        <v>46241</v>
      </c>
      <c r="D1068" s="41" t="s">
        <v>349</v>
      </c>
      <c r="E1068" s="35" t="s">
        <v>712</v>
      </c>
      <c r="F1068" s="110">
        <f t="shared" si="68"/>
        <v>1.9833333333333334</v>
      </c>
      <c r="G1068" s="111">
        <f t="shared" si="69"/>
        <v>1</v>
      </c>
      <c r="H1068" s="113">
        <f>IF(AND(NOT(ISBLANK(C1068)), D1068&lt;&gt;"-", ISNUMBER(F1068), F1068&gt;0, COUNTIFS($B$3:B1068, B1068, $C$3:C1068, C1068, $F$3:F1068, "&gt;0")=1), 1, 0)</f>
        <v>1</v>
      </c>
      <c r="I1068" s="17">
        <f t="shared" si="70"/>
        <v>0</v>
      </c>
      <c r="J1068" s="17">
        <f t="shared" si="71"/>
        <v>0</v>
      </c>
      <c r="K1068" s="7"/>
      <c r="L1068" s="7"/>
      <c r="M1068" s="7"/>
      <c r="N1068" s="17"/>
      <c r="O1068" s="120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6" customHeight="1">
      <c r="A1069" s="17" t="s">
        <v>51</v>
      </c>
      <c r="B1069" s="7" t="s">
        <v>140</v>
      </c>
      <c r="C1069" s="135">
        <v>46241</v>
      </c>
      <c r="D1069" s="41" t="s">
        <v>253</v>
      </c>
      <c r="E1069" s="35" t="s">
        <v>632</v>
      </c>
      <c r="F1069" s="110">
        <f t="shared" si="68"/>
        <v>6.75</v>
      </c>
      <c r="G1069" s="111">
        <f t="shared" si="69"/>
        <v>0</v>
      </c>
      <c r="H1069" s="113">
        <f>IF(AND(NOT(ISBLANK(C1069)), D1069&lt;&gt;"-", ISNUMBER(F1069), F1069&gt;0, COUNTIFS($B$3:B1069, B1069, $C$3:C1069, C1069, $F$3:F1069, "&gt;0")=1), 1, 0)</f>
        <v>0</v>
      </c>
      <c r="I1069" s="17">
        <f t="shared" si="70"/>
        <v>1</v>
      </c>
      <c r="J1069" s="17">
        <f t="shared" si="71"/>
        <v>0</v>
      </c>
      <c r="K1069" s="7"/>
      <c r="L1069" s="7"/>
      <c r="M1069" s="7"/>
      <c r="N1069" s="17"/>
      <c r="O1069" s="120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6" customHeight="1">
      <c r="A1070" s="17" t="s">
        <v>51</v>
      </c>
      <c r="B1070" s="7" t="s">
        <v>140</v>
      </c>
      <c r="C1070" s="135">
        <v>46242</v>
      </c>
      <c r="D1070" s="41" t="s">
        <v>253</v>
      </c>
      <c r="E1070" s="35" t="s">
        <v>704</v>
      </c>
      <c r="F1070" s="110">
        <f t="shared" si="68"/>
        <v>7.7333333333333334</v>
      </c>
      <c r="G1070" s="111">
        <f t="shared" si="69"/>
        <v>0</v>
      </c>
      <c r="H1070" s="113">
        <f>IF(AND(NOT(ISBLANK(C1070)), D1070&lt;&gt;"-", ISNUMBER(F1070), F1070&gt;0, COUNTIFS($B$3:B1070, B1070, $C$3:C1070, C1070, $F$3:F1070, "&gt;0")=1), 1, 0)</f>
        <v>1</v>
      </c>
      <c r="I1070" s="17">
        <f t="shared" si="70"/>
        <v>1</v>
      </c>
      <c r="J1070" s="17">
        <f t="shared" si="71"/>
        <v>0</v>
      </c>
      <c r="K1070" s="7"/>
      <c r="L1070" s="7"/>
      <c r="M1070" s="7"/>
      <c r="N1070" s="17"/>
      <c r="O1070" s="120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6" customHeight="1">
      <c r="A1071" s="17" t="s">
        <v>51</v>
      </c>
      <c r="B1071" s="7" t="s">
        <v>140</v>
      </c>
      <c r="C1071" s="135">
        <v>46243</v>
      </c>
      <c r="D1071" s="41" t="s">
        <v>253</v>
      </c>
      <c r="E1071" s="35" t="s">
        <v>415</v>
      </c>
      <c r="F1071" s="110">
        <f t="shared" si="68"/>
        <v>7.9333333333333336</v>
      </c>
      <c r="G1071" s="111">
        <f t="shared" si="69"/>
        <v>0</v>
      </c>
      <c r="H1071" s="113">
        <f>IF(AND(NOT(ISBLANK(C1071)), D1071&lt;&gt;"-", ISNUMBER(F1071), F1071&gt;0, COUNTIFS($B$3:B1071, B1071, $C$3:C1071, C1071, $F$3:F1071, "&gt;0")=1), 1, 0)</f>
        <v>1</v>
      </c>
      <c r="I1071" s="17">
        <f t="shared" si="70"/>
        <v>1</v>
      </c>
      <c r="J1071" s="17">
        <f t="shared" si="71"/>
        <v>0</v>
      </c>
      <c r="K1071" s="7"/>
      <c r="L1071" s="7"/>
      <c r="M1071" s="7"/>
      <c r="N1071" s="17"/>
      <c r="O1071" s="120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6" customHeight="1">
      <c r="A1072" s="17" t="s">
        <v>51</v>
      </c>
      <c r="B1072" s="7" t="s">
        <v>140</v>
      </c>
      <c r="C1072" s="135">
        <v>46244</v>
      </c>
      <c r="D1072" s="41" t="s">
        <v>253</v>
      </c>
      <c r="E1072" s="35" t="s">
        <v>353</v>
      </c>
      <c r="F1072" s="110">
        <f t="shared" si="68"/>
        <v>7.95</v>
      </c>
      <c r="G1072" s="111">
        <f t="shared" si="69"/>
        <v>0</v>
      </c>
      <c r="H1072" s="113">
        <f>IF(AND(NOT(ISBLANK(C1072)), D1072&lt;&gt;"-", ISNUMBER(F1072), F1072&gt;0, COUNTIFS($B$3:B1072, B1072, $C$3:C1072, C1072, $F$3:F1072, "&gt;0")=1), 1, 0)</f>
        <v>1</v>
      </c>
      <c r="I1072" s="17">
        <f t="shared" si="70"/>
        <v>1</v>
      </c>
      <c r="J1072" s="17">
        <f t="shared" si="71"/>
        <v>0</v>
      </c>
      <c r="K1072" s="7"/>
      <c r="L1072" s="7"/>
      <c r="M1072" s="7"/>
      <c r="N1072" s="17"/>
      <c r="O1072" s="120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6" customHeight="1">
      <c r="A1073" s="17" t="s">
        <v>51</v>
      </c>
      <c r="B1073" s="7" t="s">
        <v>140</v>
      </c>
      <c r="C1073" s="135">
        <v>46245</v>
      </c>
      <c r="D1073" s="41" t="s">
        <v>253</v>
      </c>
      <c r="E1073" s="35" t="s">
        <v>415</v>
      </c>
      <c r="F1073" s="110">
        <f t="shared" si="68"/>
        <v>7.9333333333333336</v>
      </c>
      <c r="G1073" s="111">
        <f t="shared" si="69"/>
        <v>0</v>
      </c>
      <c r="H1073" s="113">
        <f>IF(AND(NOT(ISBLANK(C1073)), D1073&lt;&gt;"-", ISNUMBER(F1073), F1073&gt;0, COUNTIFS($B$3:B1073, B1073, $C$3:C1073, C1073, $F$3:F1073, "&gt;0")=1), 1, 0)</f>
        <v>1</v>
      </c>
      <c r="I1073" s="17">
        <f t="shared" si="70"/>
        <v>1</v>
      </c>
      <c r="J1073" s="17">
        <f t="shared" si="71"/>
        <v>0</v>
      </c>
      <c r="K1073" s="7"/>
      <c r="L1073" s="7"/>
      <c r="M1073" s="7"/>
      <c r="N1073" s="17"/>
      <c r="O1073" s="120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6" customHeight="1">
      <c r="A1074" s="17" t="s">
        <v>51</v>
      </c>
      <c r="B1074" s="7" t="s">
        <v>140</v>
      </c>
      <c r="C1074" s="135">
        <v>46246</v>
      </c>
      <c r="D1074" s="41" t="s">
        <v>349</v>
      </c>
      <c r="E1074" s="35" t="s">
        <v>713</v>
      </c>
      <c r="F1074" s="110">
        <f t="shared" si="68"/>
        <v>2.5833333333333335</v>
      </c>
      <c r="G1074" s="111">
        <f t="shared" si="69"/>
        <v>1</v>
      </c>
      <c r="H1074" s="113">
        <f>IF(AND(NOT(ISBLANK(C1074)), D1074&lt;&gt;"-", ISNUMBER(F1074), F1074&gt;0, COUNTIFS($B$3:B1074, B1074, $C$3:C1074, C1074, $F$3:F1074, "&gt;0")=1), 1, 0)</f>
        <v>1</v>
      </c>
      <c r="I1074" s="17">
        <f t="shared" si="70"/>
        <v>0</v>
      </c>
      <c r="J1074" s="17">
        <f t="shared" si="71"/>
        <v>0</v>
      </c>
      <c r="K1074" s="7"/>
      <c r="L1074" s="7"/>
      <c r="M1074" s="7"/>
      <c r="N1074" s="17"/>
      <c r="O1074" s="120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6" customHeight="1">
      <c r="A1075" s="17" t="s">
        <v>51</v>
      </c>
      <c r="B1075" s="7" t="s">
        <v>140</v>
      </c>
      <c r="C1075" s="135">
        <v>46246</v>
      </c>
      <c r="D1075" s="41" t="s">
        <v>253</v>
      </c>
      <c r="E1075" s="35" t="s">
        <v>714</v>
      </c>
      <c r="F1075" s="110">
        <f t="shared" si="68"/>
        <v>4.5666666666666664</v>
      </c>
      <c r="G1075" s="111">
        <f t="shared" si="69"/>
        <v>0</v>
      </c>
      <c r="H1075" s="113">
        <f>IF(AND(NOT(ISBLANK(C1075)), D1075&lt;&gt;"-", ISNUMBER(F1075), F1075&gt;0, COUNTIFS($B$3:B1075, B1075, $C$3:C1075, C1075, $F$3:F1075, "&gt;0")=1), 1, 0)</f>
        <v>0</v>
      </c>
      <c r="I1075" s="17">
        <f t="shared" si="70"/>
        <v>1</v>
      </c>
      <c r="J1075" s="17">
        <f t="shared" si="71"/>
        <v>0</v>
      </c>
      <c r="K1075" s="7"/>
      <c r="L1075" s="7"/>
      <c r="M1075" s="7"/>
      <c r="N1075" s="17"/>
      <c r="O1075" s="120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6" customHeight="1">
      <c r="A1076" s="17" t="s">
        <v>51</v>
      </c>
      <c r="B1076" s="7" t="s">
        <v>140</v>
      </c>
      <c r="C1076" s="135">
        <v>46247</v>
      </c>
      <c r="D1076" s="41" t="s">
        <v>253</v>
      </c>
      <c r="E1076" s="35" t="s">
        <v>715</v>
      </c>
      <c r="F1076" s="110">
        <f t="shared" si="68"/>
        <v>6.666666666666667</v>
      </c>
      <c r="G1076" s="111">
        <f t="shared" si="69"/>
        <v>0</v>
      </c>
      <c r="H1076" s="113">
        <f>IF(AND(NOT(ISBLANK(C1076)), D1076&lt;&gt;"-", ISNUMBER(F1076), F1076&gt;0, COUNTIFS($B$3:B1076, B1076, $C$3:C1076, C1076, $F$3:F1076, "&gt;0")=1), 1, 0)</f>
        <v>1</v>
      </c>
      <c r="I1076" s="17">
        <f t="shared" si="70"/>
        <v>1</v>
      </c>
      <c r="J1076" s="17">
        <f t="shared" si="71"/>
        <v>0</v>
      </c>
      <c r="K1076" s="7"/>
      <c r="L1076" s="7"/>
      <c r="M1076" s="7"/>
      <c r="N1076" s="17"/>
      <c r="O1076" s="120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6" customHeight="1">
      <c r="A1077" s="17" t="s">
        <v>51</v>
      </c>
      <c r="B1077" s="7" t="s">
        <v>140</v>
      </c>
      <c r="C1077" s="135">
        <v>46248</v>
      </c>
      <c r="D1077" s="41" t="s">
        <v>253</v>
      </c>
      <c r="E1077" s="35" t="s">
        <v>505</v>
      </c>
      <c r="F1077" s="110">
        <f t="shared" si="68"/>
        <v>7.916666666666667</v>
      </c>
      <c r="G1077" s="111">
        <f t="shared" si="69"/>
        <v>0</v>
      </c>
      <c r="H1077" s="113">
        <f>IF(AND(NOT(ISBLANK(C1077)), D1077&lt;&gt;"-", ISNUMBER(F1077), F1077&gt;0, COUNTIFS($B$3:B1077, B1077, $C$3:C1077, C1077, $F$3:F1077, "&gt;0")=1), 1, 0)</f>
        <v>1</v>
      </c>
      <c r="I1077" s="17">
        <f t="shared" si="70"/>
        <v>1</v>
      </c>
      <c r="J1077" s="17">
        <f t="shared" si="71"/>
        <v>0</v>
      </c>
      <c r="K1077" s="7"/>
      <c r="L1077" s="7"/>
      <c r="M1077" s="7"/>
      <c r="N1077" s="17"/>
      <c r="O1077" s="120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6" customHeight="1">
      <c r="A1078" s="17" t="s">
        <v>51</v>
      </c>
      <c r="B1078" s="7" t="s">
        <v>140</v>
      </c>
      <c r="C1078" s="135">
        <v>46249</v>
      </c>
      <c r="D1078" s="41" t="s">
        <v>253</v>
      </c>
      <c r="E1078" s="35" t="s">
        <v>353</v>
      </c>
      <c r="F1078" s="110">
        <f t="shared" si="68"/>
        <v>7.95</v>
      </c>
      <c r="G1078" s="111">
        <f t="shared" si="69"/>
        <v>0</v>
      </c>
      <c r="H1078" s="113">
        <f>IF(AND(NOT(ISBLANK(C1078)), D1078&lt;&gt;"-", ISNUMBER(F1078), F1078&gt;0, COUNTIFS($B$3:B1078, B1078, $C$3:C1078, C1078, $F$3:F1078, "&gt;0")=1), 1, 0)</f>
        <v>1</v>
      </c>
      <c r="I1078" s="17">
        <f t="shared" si="70"/>
        <v>1</v>
      </c>
      <c r="J1078" s="17">
        <f t="shared" si="71"/>
        <v>0</v>
      </c>
      <c r="K1078" s="7"/>
      <c r="L1078" s="7"/>
      <c r="M1078" s="7"/>
      <c r="N1078" s="17"/>
      <c r="O1078" s="120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6" customHeight="1">
      <c r="A1079" s="17" t="s">
        <v>51</v>
      </c>
      <c r="B1079" s="7" t="s">
        <v>140</v>
      </c>
      <c r="C1079" s="135">
        <v>46250</v>
      </c>
      <c r="D1079" s="41" t="s">
        <v>253</v>
      </c>
      <c r="E1079" s="35" t="s">
        <v>353</v>
      </c>
      <c r="F1079" s="110">
        <f t="shared" si="68"/>
        <v>7.95</v>
      </c>
      <c r="G1079" s="111">
        <f t="shared" si="69"/>
        <v>0</v>
      </c>
      <c r="H1079" s="113">
        <f>IF(AND(NOT(ISBLANK(C1079)), D1079&lt;&gt;"-", ISNUMBER(F1079), F1079&gt;0, COUNTIFS($B$3:B1079, B1079, $C$3:C1079, C1079, $F$3:F1079, "&gt;0")=1), 1, 0)</f>
        <v>1</v>
      </c>
      <c r="I1079" s="17">
        <f t="shared" si="70"/>
        <v>1</v>
      </c>
      <c r="J1079" s="17">
        <f t="shared" si="71"/>
        <v>0</v>
      </c>
      <c r="K1079" s="7"/>
      <c r="L1079" s="7"/>
      <c r="M1079" s="7"/>
      <c r="N1079" s="17"/>
      <c r="O1079" s="120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6" customHeight="1">
      <c r="A1080" s="17" t="s">
        <v>51</v>
      </c>
      <c r="B1080" s="7" t="s">
        <v>140</v>
      </c>
      <c r="C1080" s="135">
        <v>46251</v>
      </c>
      <c r="D1080" s="41" t="s">
        <v>349</v>
      </c>
      <c r="E1080" s="35" t="s">
        <v>699</v>
      </c>
      <c r="F1080" s="110">
        <f t="shared" si="68"/>
        <v>2.2833333333333332</v>
      </c>
      <c r="G1080" s="111">
        <f t="shared" si="69"/>
        <v>1</v>
      </c>
      <c r="H1080" s="113">
        <f>IF(AND(NOT(ISBLANK(C1080)), D1080&lt;&gt;"-", ISNUMBER(F1080), F1080&gt;0, COUNTIFS($B$3:B1080, B1080, $C$3:C1080, C1080, $F$3:F1080, "&gt;0")=1), 1, 0)</f>
        <v>1</v>
      </c>
      <c r="I1080" s="17">
        <f t="shared" si="70"/>
        <v>0</v>
      </c>
      <c r="J1080" s="17">
        <f t="shared" si="71"/>
        <v>0</v>
      </c>
      <c r="K1080" s="7"/>
      <c r="L1080" s="7"/>
      <c r="M1080" s="7"/>
      <c r="N1080" s="17"/>
      <c r="O1080" s="120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6" customHeight="1">
      <c r="A1081" s="17" t="s">
        <v>51</v>
      </c>
      <c r="B1081" s="7" t="s">
        <v>140</v>
      </c>
      <c r="C1081" s="135">
        <v>46251</v>
      </c>
      <c r="D1081" s="41" t="s">
        <v>253</v>
      </c>
      <c r="E1081" s="35" t="s">
        <v>716</v>
      </c>
      <c r="F1081" s="110">
        <f t="shared" si="68"/>
        <v>6.8</v>
      </c>
      <c r="G1081" s="111">
        <f t="shared" si="69"/>
        <v>0</v>
      </c>
      <c r="H1081" s="113">
        <f>IF(AND(NOT(ISBLANK(C1081)), D1081&lt;&gt;"-", ISNUMBER(F1081), F1081&gt;0, COUNTIFS($B$3:B1081, B1081, $C$3:C1081, C1081, $F$3:F1081, "&gt;0")=1), 1, 0)</f>
        <v>0</v>
      </c>
      <c r="I1081" s="17">
        <f t="shared" si="70"/>
        <v>1</v>
      </c>
      <c r="J1081" s="17">
        <f t="shared" si="71"/>
        <v>0</v>
      </c>
      <c r="K1081" s="7"/>
      <c r="L1081" s="7"/>
      <c r="M1081" s="7"/>
      <c r="N1081" s="17"/>
      <c r="O1081" s="120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6" customHeight="1">
      <c r="A1082" s="17" t="s">
        <v>51</v>
      </c>
      <c r="B1082" s="7" t="s">
        <v>140</v>
      </c>
      <c r="C1082" s="135">
        <v>46252</v>
      </c>
      <c r="D1082" s="41" t="s">
        <v>253</v>
      </c>
      <c r="E1082" s="35" t="s">
        <v>185</v>
      </c>
      <c r="F1082" s="110">
        <f t="shared" si="68"/>
        <v>8</v>
      </c>
      <c r="G1082" s="111">
        <f t="shared" si="69"/>
        <v>0</v>
      </c>
      <c r="H1082" s="113">
        <f>IF(AND(NOT(ISBLANK(C1082)), D1082&lt;&gt;"-", ISNUMBER(F1082), F1082&gt;0, COUNTIFS($B$3:B1082, B1082, $C$3:C1082, C1082, $F$3:F1082, "&gt;0")=1), 1, 0)</f>
        <v>1</v>
      </c>
      <c r="I1082" s="17">
        <f t="shared" si="70"/>
        <v>1</v>
      </c>
      <c r="J1082" s="17">
        <f t="shared" si="71"/>
        <v>0</v>
      </c>
      <c r="K1082" s="7"/>
      <c r="L1082" s="7"/>
      <c r="M1082" s="7"/>
      <c r="N1082" s="17"/>
      <c r="O1082" s="120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6" customHeight="1">
      <c r="A1083" s="17" t="s">
        <v>51</v>
      </c>
      <c r="B1083" s="7" t="s">
        <v>140</v>
      </c>
      <c r="C1083" s="135">
        <v>46253</v>
      </c>
      <c r="D1083" s="41" t="s">
        <v>349</v>
      </c>
      <c r="E1083" s="35" t="s">
        <v>717</v>
      </c>
      <c r="F1083" s="110">
        <f t="shared" si="68"/>
        <v>2.3166666666666664</v>
      </c>
      <c r="G1083" s="111">
        <f t="shared" si="69"/>
        <v>1</v>
      </c>
      <c r="H1083" s="113">
        <f>IF(AND(NOT(ISBLANK(C1083)), D1083&lt;&gt;"-", ISNUMBER(F1083), F1083&gt;0, COUNTIFS($B$3:B1083, B1083, $C$3:C1083, C1083, $F$3:F1083, "&gt;0")=1), 1, 0)</f>
        <v>1</v>
      </c>
      <c r="I1083" s="17">
        <f t="shared" si="70"/>
        <v>0</v>
      </c>
      <c r="J1083" s="17">
        <f t="shared" si="71"/>
        <v>0</v>
      </c>
      <c r="K1083" s="7"/>
      <c r="L1083" s="7"/>
      <c r="M1083" s="7"/>
      <c r="N1083" s="17"/>
      <c r="O1083" s="120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6" customHeight="1">
      <c r="A1084" s="17" t="s">
        <v>51</v>
      </c>
      <c r="B1084" s="7" t="s">
        <v>140</v>
      </c>
      <c r="C1084" s="135">
        <v>46253</v>
      </c>
      <c r="D1084" s="41" t="s">
        <v>253</v>
      </c>
      <c r="E1084" s="35" t="s">
        <v>502</v>
      </c>
      <c r="F1084" s="110">
        <f t="shared" si="68"/>
        <v>7.9666666666666668</v>
      </c>
      <c r="G1084" s="111">
        <f t="shared" si="69"/>
        <v>0</v>
      </c>
      <c r="H1084" s="113">
        <f>IF(AND(NOT(ISBLANK(C1084)), D1084&lt;&gt;"-", ISNUMBER(F1084), F1084&gt;0, COUNTIFS($B$3:B1084, B1084, $C$3:C1084, C1084, $F$3:F1084, "&gt;0")=1), 1, 0)</f>
        <v>0</v>
      </c>
      <c r="I1084" s="17">
        <f t="shared" si="70"/>
        <v>1</v>
      </c>
      <c r="J1084" s="17">
        <f t="shared" si="71"/>
        <v>0</v>
      </c>
      <c r="K1084" s="7"/>
      <c r="L1084" s="7"/>
      <c r="M1084" s="7"/>
      <c r="N1084" s="17"/>
      <c r="O1084" s="120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6" customHeight="1">
      <c r="A1085" s="17" t="s">
        <v>51</v>
      </c>
      <c r="B1085" s="7" t="s">
        <v>140</v>
      </c>
      <c r="C1085" s="135">
        <v>46254</v>
      </c>
      <c r="D1085" s="41" t="s">
        <v>253</v>
      </c>
      <c r="E1085" s="35" t="s">
        <v>353</v>
      </c>
      <c r="F1085" s="110">
        <f t="shared" si="68"/>
        <v>7.95</v>
      </c>
      <c r="G1085" s="111">
        <f t="shared" si="69"/>
        <v>0</v>
      </c>
      <c r="H1085" s="113">
        <f>IF(AND(NOT(ISBLANK(C1085)), D1085&lt;&gt;"-", ISNUMBER(F1085), F1085&gt;0, COUNTIFS($B$3:B1085, B1085, $C$3:C1085, C1085, $F$3:F1085, "&gt;0")=1), 1, 0)</f>
        <v>1</v>
      </c>
      <c r="I1085" s="17">
        <f t="shared" si="70"/>
        <v>1</v>
      </c>
      <c r="J1085" s="17">
        <f t="shared" si="71"/>
        <v>0</v>
      </c>
      <c r="K1085" s="7"/>
      <c r="L1085" s="7"/>
      <c r="M1085" s="7"/>
      <c r="N1085" s="17"/>
      <c r="O1085" s="120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6" customHeight="1">
      <c r="A1086" s="17" t="s">
        <v>51</v>
      </c>
      <c r="B1086" s="7" t="s">
        <v>140</v>
      </c>
      <c r="C1086" s="135">
        <v>46255</v>
      </c>
      <c r="D1086" s="41" t="s">
        <v>253</v>
      </c>
      <c r="E1086" s="35" t="s">
        <v>718</v>
      </c>
      <c r="F1086" s="110">
        <f t="shared" si="68"/>
        <v>5.7166666666666668</v>
      </c>
      <c r="G1086" s="111">
        <f t="shared" si="69"/>
        <v>0</v>
      </c>
      <c r="H1086" s="113">
        <f>IF(AND(NOT(ISBLANK(C1086)), D1086&lt;&gt;"-", ISNUMBER(F1086), F1086&gt;0, COUNTIFS($B$3:B1086, B1086, $C$3:C1086, C1086, $F$3:F1086, "&gt;0")=1), 1, 0)</f>
        <v>1</v>
      </c>
      <c r="I1086" s="17">
        <f t="shared" si="70"/>
        <v>1</v>
      </c>
      <c r="J1086" s="17">
        <f t="shared" si="71"/>
        <v>0</v>
      </c>
      <c r="K1086" s="7"/>
      <c r="L1086" s="7"/>
      <c r="M1086" s="7"/>
      <c r="N1086" s="17"/>
      <c r="O1086" s="120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6" customHeight="1">
      <c r="A1087" s="17" t="s">
        <v>51</v>
      </c>
      <c r="B1087" s="7" t="s">
        <v>140</v>
      </c>
      <c r="C1087" s="135">
        <v>46256</v>
      </c>
      <c r="D1087" s="41" t="s">
        <v>253</v>
      </c>
      <c r="E1087" s="35" t="s">
        <v>353</v>
      </c>
      <c r="F1087" s="110">
        <f t="shared" si="68"/>
        <v>7.95</v>
      </c>
      <c r="G1087" s="111">
        <f t="shared" si="69"/>
        <v>0</v>
      </c>
      <c r="H1087" s="113">
        <f>IF(AND(NOT(ISBLANK(C1087)), D1087&lt;&gt;"-", ISNUMBER(F1087), F1087&gt;0, COUNTIFS($B$3:B1087, B1087, $C$3:C1087, C1087, $F$3:F1087, "&gt;0")=1), 1, 0)</f>
        <v>1</v>
      </c>
      <c r="I1087" s="17">
        <f t="shared" si="70"/>
        <v>1</v>
      </c>
      <c r="J1087" s="17">
        <f t="shared" si="71"/>
        <v>0</v>
      </c>
      <c r="K1087" s="7"/>
      <c r="L1087" s="7"/>
      <c r="M1087" s="7"/>
      <c r="N1087" s="17"/>
      <c r="O1087" s="120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6" customHeight="1">
      <c r="A1088" s="17" t="s">
        <v>51</v>
      </c>
      <c r="B1088" s="7" t="s">
        <v>140</v>
      </c>
      <c r="C1088" s="135">
        <v>46257</v>
      </c>
      <c r="D1088" s="41" t="s">
        <v>253</v>
      </c>
      <c r="E1088" s="35" t="s">
        <v>541</v>
      </c>
      <c r="F1088" s="110">
        <f t="shared" si="68"/>
        <v>7.6333333333333329</v>
      </c>
      <c r="G1088" s="111">
        <f t="shared" si="69"/>
        <v>0</v>
      </c>
      <c r="H1088" s="113">
        <f>IF(AND(NOT(ISBLANK(C1088)), D1088&lt;&gt;"-", ISNUMBER(F1088), F1088&gt;0, COUNTIFS($B$3:B1088, B1088, $C$3:C1088, C1088, $F$3:F1088, "&gt;0")=1), 1, 0)</f>
        <v>1</v>
      </c>
      <c r="I1088" s="17">
        <f t="shared" si="70"/>
        <v>1</v>
      </c>
      <c r="J1088" s="17">
        <f t="shared" si="71"/>
        <v>0</v>
      </c>
      <c r="K1088" s="7"/>
      <c r="L1088" s="7"/>
      <c r="M1088" s="7"/>
      <c r="N1088" s="17"/>
      <c r="O1088" s="120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6" customHeight="1">
      <c r="A1089" s="17" t="s">
        <v>51</v>
      </c>
      <c r="B1089" s="7" t="s">
        <v>140</v>
      </c>
      <c r="C1089" s="135">
        <v>46258</v>
      </c>
      <c r="D1089" s="41" t="s">
        <v>253</v>
      </c>
      <c r="E1089" s="35" t="s">
        <v>502</v>
      </c>
      <c r="F1089" s="110">
        <f t="shared" si="68"/>
        <v>7.9666666666666668</v>
      </c>
      <c r="G1089" s="111">
        <f t="shared" si="69"/>
        <v>0</v>
      </c>
      <c r="H1089" s="113">
        <f>IF(AND(NOT(ISBLANK(C1089)), D1089&lt;&gt;"-", ISNUMBER(F1089), F1089&gt;0, COUNTIFS($B$3:B1089, B1089, $C$3:C1089, C1089, $F$3:F1089, "&gt;0")=1), 1, 0)</f>
        <v>1</v>
      </c>
      <c r="I1089" s="17">
        <f t="shared" si="70"/>
        <v>1</v>
      </c>
      <c r="J1089" s="17">
        <f t="shared" si="71"/>
        <v>0</v>
      </c>
      <c r="K1089" s="7"/>
      <c r="L1089" s="7"/>
      <c r="M1089" s="7"/>
      <c r="N1089" s="17"/>
      <c r="O1089" s="120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6" customHeight="1">
      <c r="A1090" s="17" t="s">
        <v>51</v>
      </c>
      <c r="B1090" s="7" t="s">
        <v>140</v>
      </c>
      <c r="C1090" s="135">
        <v>46260</v>
      </c>
      <c r="D1090" s="41" t="s">
        <v>253</v>
      </c>
      <c r="E1090" s="35" t="s">
        <v>504</v>
      </c>
      <c r="F1090" s="110">
        <f t="shared" ref="F1090:F1153" si="72">IF(ISNUMBER(SEARCH("h",E1090)), LEFT(E1090,SEARCH("h",E1090)-1) + MID(E1090,SEARCH("h",E1090)+1,SEARCH("p",E1090)-SEARCH("h",E1090)-1)/60, E1090)</f>
        <v>7.85</v>
      </c>
      <c r="G1090" s="111">
        <f t="shared" ref="G1090:G1153" si="73">IF(AND(ISNUMBER(F1090), F1090&lt;4), 1, 0)</f>
        <v>0</v>
      </c>
      <c r="H1090" s="113">
        <f>IF(AND(NOT(ISBLANK(C1090)), D1090&lt;&gt;"-", ISNUMBER(F1090), F1090&gt;0, COUNTIFS($B$3:B1090, B1090, $C$3:C1090, C1090, $F$3:F1090, "&gt;0")=1), 1, 0)</f>
        <v>1</v>
      </c>
      <c r="I1090" s="17">
        <f t="shared" si="70"/>
        <v>1</v>
      </c>
      <c r="J1090" s="17">
        <f t="shared" si="71"/>
        <v>0</v>
      </c>
      <c r="K1090" s="7"/>
      <c r="L1090" s="7"/>
      <c r="M1090" s="7"/>
      <c r="N1090" s="17"/>
      <c r="O1090" s="120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6" customHeight="1">
      <c r="A1091" s="17" t="s">
        <v>51</v>
      </c>
      <c r="B1091" s="7" t="s">
        <v>140</v>
      </c>
      <c r="C1091" s="135">
        <v>46261</v>
      </c>
      <c r="D1091" s="41" t="s">
        <v>193</v>
      </c>
      <c r="E1091" s="35" t="s">
        <v>356</v>
      </c>
      <c r="F1091" s="110">
        <f t="shared" si="72"/>
        <v>8.9333333333333336</v>
      </c>
      <c r="G1091" s="111">
        <f t="shared" si="73"/>
        <v>0</v>
      </c>
      <c r="H1091" s="113">
        <f>IF(AND(NOT(ISBLANK(C1091)), D1091&lt;&gt;"-", ISNUMBER(F1091), F1091&gt;0, COUNTIFS($B$3:B1091, B1091, $C$3:C1091, C1091, $F$3:F1091, "&gt;0")=1), 1, 0)</f>
        <v>1</v>
      </c>
      <c r="I1091" s="17">
        <f t="shared" ref="I1091:I1154" si="74">IF(AND(NOT(ISBLANK(C1091)), D1091&lt;&gt;"-", ISNUMBER(F1091), F1091&gt;=4, ISNUMBER(SEARCH("qua đêm", D1091))), 1, 0)</f>
        <v>0</v>
      </c>
      <c r="J1091" s="17">
        <f t="shared" ref="J1091:J1154" si="75">IF(AND(NOT(ISBLANK(C1091)), D1091&lt;&gt;"-", ISNUMBER(F1091), F1091&gt;=4, NOT(ISNUMBER(SEARCH("qua đêm", D1091)))), 1, 0)</f>
        <v>1</v>
      </c>
      <c r="K1091" s="7"/>
      <c r="L1091" s="7"/>
      <c r="M1091" s="7"/>
      <c r="N1091" s="17"/>
      <c r="O1091" s="120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6" customHeight="1">
      <c r="A1092" s="17" t="s">
        <v>51</v>
      </c>
      <c r="B1092" s="7" t="s">
        <v>140</v>
      </c>
      <c r="C1092" s="135">
        <v>46262</v>
      </c>
      <c r="D1092" s="41" t="s">
        <v>253</v>
      </c>
      <c r="E1092" s="35" t="s">
        <v>499</v>
      </c>
      <c r="F1092" s="110">
        <f t="shared" si="72"/>
        <v>7.8833333333333329</v>
      </c>
      <c r="G1092" s="111">
        <f t="shared" si="73"/>
        <v>0</v>
      </c>
      <c r="H1092" s="113">
        <f>IF(AND(NOT(ISBLANK(C1092)), D1092&lt;&gt;"-", ISNUMBER(F1092), F1092&gt;0, COUNTIFS($B$3:B1092, B1092, $C$3:C1092, C1092, $F$3:F1092, "&gt;0")=1), 1, 0)</f>
        <v>1</v>
      </c>
      <c r="I1092" s="17">
        <f t="shared" si="74"/>
        <v>1</v>
      </c>
      <c r="J1092" s="17">
        <f t="shared" si="75"/>
        <v>0</v>
      </c>
      <c r="K1092" s="7"/>
      <c r="L1092" s="7"/>
      <c r="M1092" s="7"/>
      <c r="N1092" s="17"/>
      <c r="O1092" s="120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6" customHeight="1">
      <c r="A1093" s="17" t="s">
        <v>51</v>
      </c>
      <c r="B1093" s="7" t="s">
        <v>140</v>
      </c>
      <c r="C1093" s="135">
        <v>46263</v>
      </c>
      <c r="D1093" s="41" t="s">
        <v>253</v>
      </c>
      <c r="E1093" s="35" t="s">
        <v>497</v>
      </c>
      <c r="F1093" s="110">
        <f t="shared" si="72"/>
        <v>7.8666666666666671</v>
      </c>
      <c r="G1093" s="111">
        <f t="shared" si="73"/>
        <v>0</v>
      </c>
      <c r="H1093" s="113">
        <f>IF(AND(NOT(ISBLANK(C1093)), D1093&lt;&gt;"-", ISNUMBER(F1093), F1093&gt;0, COUNTIFS($B$3:B1093, B1093, $C$3:C1093, C1093, $F$3:F1093, "&gt;0")=1), 1, 0)</f>
        <v>1</v>
      </c>
      <c r="I1093" s="17">
        <f t="shared" si="74"/>
        <v>1</v>
      </c>
      <c r="J1093" s="17">
        <f t="shared" si="75"/>
        <v>0</v>
      </c>
      <c r="K1093" s="7"/>
      <c r="L1093" s="7"/>
      <c r="M1093" s="7"/>
      <c r="N1093" s="17"/>
      <c r="O1093" s="120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6" customHeight="1">
      <c r="A1094" s="17" t="s">
        <v>51</v>
      </c>
      <c r="B1094" s="7" t="s">
        <v>140</v>
      </c>
      <c r="C1094" s="135">
        <v>46264</v>
      </c>
      <c r="D1094" s="41" t="s">
        <v>253</v>
      </c>
      <c r="E1094" s="35" t="s">
        <v>505</v>
      </c>
      <c r="F1094" s="110">
        <f t="shared" si="72"/>
        <v>7.916666666666667</v>
      </c>
      <c r="G1094" s="111">
        <f t="shared" si="73"/>
        <v>0</v>
      </c>
      <c r="H1094" s="113">
        <f>IF(AND(NOT(ISBLANK(C1094)), D1094&lt;&gt;"-", ISNUMBER(F1094), F1094&gt;0, COUNTIFS($B$3:B1094, B1094, $C$3:C1094, C1094, $F$3:F1094, "&gt;0")=1), 1, 0)</f>
        <v>1</v>
      </c>
      <c r="I1094" s="17">
        <f t="shared" si="74"/>
        <v>1</v>
      </c>
      <c r="J1094" s="17">
        <f t="shared" si="75"/>
        <v>0</v>
      </c>
      <c r="K1094" s="7"/>
      <c r="L1094" s="7"/>
      <c r="M1094" s="7"/>
      <c r="N1094" s="17"/>
      <c r="O1094" s="120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6" customHeight="1">
      <c r="A1095" s="17" t="s">
        <v>51</v>
      </c>
      <c r="B1095" s="7" t="s">
        <v>140</v>
      </c>
      <c r="C1095" s="135">
        <v>46265</v>
      </c>
      <c r="D1095" s="41" t="s">
        <v>253</v>
      </c>
      <c r="E1095" s="35" t="s">
        <v>502</v>
      </c>
      <c r="F1095" s="110">
        <f t="shared" si="72"/>
        <v>7.9666666666666668</v>
      </c>
      <c r="G1095" s="111">
        <f t="shared" si="73"/>
        <v>0</v>
      </c>
      <c r="H1095" s="113">
        <f>IF(AND(NOT(ISBLANK(C1095)), D1095&lt;&gt;"-", ISNUMBER(F1095), F1095&gt;0, COUNTIFS($B$3:B1095, B1095, $C$3:C1095, C1095, $F$3:F1095, "&gt;0")=1), 1, 0)</f>
        <v>1</v>
      </c>
      <c r="I1095" s="17">
        <f t="shared" si="74"/>
        <v>1</v>
      </c>
      <c r="J1095" s="17">
        <f t="shared" si="75"/>
        <v>0</v>
      </c>
      <c r="K1095" s="7"/>
      <c r="L1095" s="7"/>
      <c r="M1095" s="7"/>
      <c r="N1095" s="17"/>
      <c r="O1095" s="120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6" customHeight="1">
      <c r="A1096" s="17" t="s">
        <v>51</v>
      </c>
      <c r="B1096" s="7" t="s">
        <v>139</v>
      </c>
      <c r="C1096" s="135"/>
      <c r="D1096" s="41" t="s">
        <v>184</v>
      </c>
      <c r="E1096" s="35" t="s">
        <v>185</v>
      </c>
      <c r="F1096" s="110">
        <f t="shared" si="72"/>
        <v>8</v>
      </c>
      <c r="G1096" s="111">
        <f t="shared" si="73"/>
        <v>0</v>
      </c>
      <c r="H1096" s="113">
        <f>IF(AND(NOT(ISBLANK(C1096)), D1096&lt;&gt;"-", ISNUMBER(F1096), F1096&gt;0, COUNTIFS($B$3:B1096, B1096, $C$3:C1096, C1096, $F$3:F1096, "&gt;0")=1), 1, 0)</f>
        <v>0</v>
      </c>
      <c r="I1096" s="17">
        <f t="shared" si="74"/>
        <v>0</v>
      </c>
      <c r="J1096" s="17">
        <f t="shared" si="75"/>
        <v>0</v>
      </c>
      <c r="K1096" s="7"/>
      <c r="L1096" s="7"/>
      <c r="M1096" s="7"/>
      <c r="N1096" s="17"/>
      <c r="O1096" s="120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6" customHeight="1">
      <c r="A1097" s="17" t="s">
        <v>51</v>
      </c>
      <c r="B1097" s="7" t="s">
        <v>139</v>
      </c>
      <c r="C1097" s="135">
        <v>46235</v>
      </c>
      <c r="D1097" s="41" t="s">
        <v>259</v>
      </c>
      <c r="E1097" s="35" t="s">
        <v>499</v>
      </c>
      <c r="F1097" s="110">
        <f t="shared" si="72"/>
        <v>7.8833333333333329</v>
      </c>
      <c r="G1097" s="111">
        <f t="shared" si="73"/>
        <v>0</v>
      </c>
      <c r="H1097" s="113">
        <f>IF(AND(NOT(ISBLANK(C1097)), D1097&lt;&gt;"-", ISNUMBER(F1097), F1097&gt;0, COUNTIFS($B$3:B1097, B1097, $C$3:C1097, C1097, $F$3:F1097, "&gt;0")=1), 1, 0)</f>
        <v>1</v>
      </c>
      <c r="I1097" s="17">
        <f t="shared" si="74"/>
        <v>0</v>
      </c>
      <c r="J1097" s="17">
        <f t="shared" si="75"/>
        <v>1</v>
      </c>
      <c r="K1097" s="7"/>
      <c r="L1097" s="7"/>
      <c r="M1097" s="7"/>
      <c r="N1097" s="17"/>
      <c r="O1097" s="120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6" customHeight="1">
      <c r="A1098" s="17" t="s">
        <v>51</v>
      </c>
      <c r="B1098" s="7" t="s">
        <v>139</v>
      </c>
      <c r="C1098" s="135">
        <v>46236</v>
      </c>
      <c r="D1098" s="41" t="s">
        <v>259</v>
      </c>
      <c r="E1098" s="35" t="s">
        <v>502</v>
      </c>
      <c r="F1098" s="110">
        <f t="shared" si="72"/>
        <v>7.9666666666666668</v>
      </c>
      <c r="G1098" s="111">
        <f t="shared" si="73"/>
        <v>0</v>
      </c>
      <c r="H1098" s="113">
        <f>IF(AND(NOT(ISBLANK(C1098)), D1098&lt;&gt;"-", ISNUMBER(F1098), F1098&gt;0, COUNTIFS($B$3:B1098, B1098, $C$3:C1098, C1098, $F$3:F1098, "&gt;0")=1), 1, 0)</f>
        <v>1</v>
      </c>
      <c r="I1098" s="17">
        <f t="shared" si="74"/>
        <v>0</v>
      </c>
      <c r="J1098" s="17">
        <f t="shared" si="75"/>
        <v>1</v>
      </c>
      <c r="K1098" s="7"/>
      <c r="L1098" s="7"/>
      <c r="M1098" s="7"/>
      <c r="N1098" s="17"/>
      <c r="O1098" s="120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6" customHeight="1">
      <c r="A1099" s="17" t="s">
        <v>51</v>
      </c>
      <c r="B1099" s="7" t="s">
        <v>139</v>
      </c>
      <c r="C1099" s="135">
        <v>46236</v>
      </c>
      <c r="D1099" s="41" t="s">
        <v>358</v>
      </c>
      <c r="E1099" s="35" t="s">
        <v>185</v>
      </c>
      <c r="F1099" s="110">
        <f t="shared" si="72"/>
        <v>8</v>
      </c>
      <c r="G1099" s="111">
        <f t="shared" si="73"/>
        <v>0</v>
      </c>
      <c r="H1099" s="113">
        <f>IF(AND(NOT(ISBLANK(C1099)), D1099&lt;&gt;"-", ISNUMBER(F1099), F1099&gt;0, COUNTIFS($B$3:B1099, B1099, $C$3:C1099, C1099, $F$3:F1099, "&gt;0")=1), 1, 0)</f>
        <v>0</v>
      </c>
      <c r="I1099" s="17">
        <f t="shared" si="74"/>
        <v>1</v>
      </c>
      <c r="J1099" s="17">
        <f t="shared" si="75"/>
        <v>0</v>
      </c>
      <c r="K1099" s="7"/>
      <c r="L1099" s="7"/>
      <c r="M1099" s="7"/>
      <c r="N1099" s="17"/>
      <c r="O1099" s="120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6" customHeight="1">
      <c r="A1100" s="17" t="s">
        <v>51</v>
      </c>
      <c r="B1100" s="7" t="s">
        <v>139</v>
      </c>
      <c r="C1100" s="135">
        <v>46237</v>
      </c>
      <c r="D1100" s="41" t="s">
        <v>193</v>
      </c>
      <c r="E1100" s="35" t="s">
        <v>719</v>
      </c>
      <c r="F1100" s="110">
        <f t="shared" si="72"/>
        <v>4.6500000000000004</v>
      </c>
      <c r="G1100" s="111">
        <f t="shared" si="73"/>
        <v>0</v>
      </c>
      <c r="H1100" s="113">
        <f>IF(AND(NOT(ISBLANK(C1100)), D1100&lt;&gt;"-", ISNUMBER(F1100), F1100&gt;0, COUNTIFS($B$3:B1100, B1100, $C$3:C1100, C1100, $F$3:F1100, "&gt;0")=1), 1, 0)</f>
        <v>1</v>
      </c>
      <c r="I1100" s="17">
        <f t="shared" si="74"/>
        <v>0</v>
      </c>
      <c r="J1100" s="17">
        <f t="shared" si="75"/>
        <v>1</v>
      </c>
      <c r="K1100" s="7"/>
      <c r="L1100" s="7"/>
      <c r="M1100" s="7"/>
      <c r="N1100" s="17"/>
      <c r="O1100" s="120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6" customHeight="1">
      <c r="A1101" s="17" t="s">
        <v>51</v>
      </c>
      <c r="B1101" s="7" t="s">
        <v>139</v>
      </c>
      <c r="C1101" s="135">
        <v>46238</v>
      </c>
      <c r="D1101" s="41" t="s">
        <v>193</v>
      </c>
      <c r="E1101" s="35" t="s">
        <v>209</v>
      </c>
      <c r="F1101" s="110">
        <f t="shared" si="72"/>
        <v>8.6833333333333336</v>
      </c>
      <c r="G1101" s="111">
        <f t="shared" si="73"/>
        <v>0</v>
      </c>
      <c r="H1101" s="113">
        <f>IF(AND(NOT(ISBLANK(C1101)), D1101&lt;&gt;"-", ISNUMBER(F1101), F1101&gt;0, COUNTIFS($B$3:B1101, B1101, $C$3:C1101, C1101, $F$3:F1101, "&gt;0")=1), 1, 0)</f>
        <v>1</v>
      </c>
      <c r="I1101" s="17">
        <f t="shared" si="74"/>
        <v>0</v>
      </c>
      <c r="J1101" s="17">
        <f t="shared" si="75"/>
        <v>1</v>
      </c>
      <c r="K1101" s="7"/>
      <c r="L1101" s="7"/>
      <c r="M1101" s="7"/>
      <c r="N1101" s="17"/>
      <c r="O1101" s="120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6" customHeight="1">
      <c r="A1102" s="17" t="s">
        <v>51</v>
      </c>
      <c r="B1102" s="7" t="s">
        <v>139</v>
      </c>
      <c r="C1102" s="135">
        <v>46240</v>
      </c>
      <c r="D1102" s="41" t="s">
        <v>193</v>
      </c>
      <c r="E1102" s="35" t="s">
        <v>637</v>
      </c>
      <c r="F1102" s="110">
        <f t="shared" si="72"/>
        <v>8.6666666666666661</v>
      </c>
      <c r="G1102" s="111">
        <f t="shared" si="73"/>
        <v>0</v>
      </c>
      <c r="H1102" s="113">
        <f>IF(AND(NOT(ISBLANK(C1102)), D1102&lt;&gt;"-", ISNUMBER(F1102), F1102&gt;0, COUNTIFS($B$3:B1102, B1102, $C$3:C1102, C1102, $F$3:F1102, "&gt;0")=1), 1, 0)</f>
        <v>1</v>
      </c>
      <c r="I1102" s="17">
        <f t="shared" si="74"/>
        <v>0</v>
      </c>
      <c r="J1102" s="17">
        <f t="shared" si="75"/>
        <v>1</v>
      </c>
      <c r="K1102" s="7"/>
      <c r="L1102" s="7"/>
      <c r="M1102" s="7"/>
      <c r="N1102" s="17"/>
      <c r="O1102" s="120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6" customHeight="1">
      <c r="A1103" s="17" t="s">
        <v>51</v>
      </c>
      <c r="B1103" s="7" t="s">
        <v>139</v>
      </c>
      <c r="C1103" s="135">
        <v>46241</v>
      </c>
      <c r="D1103" s="41" t="s">
        <v>193</v>
      </c>
      <c r="E1103" s="35" t="s">
        <v>565</v>
      </c>
      <c r="F1103" s="110">
        <f t="shared" si="72"/>
        <v>6.2666666666666666</v>
      </c>
      <c r="G1103" s="111">
        <f t="shared" si="73"/>
        <v>0</v>
      </c>
      <c r="H1103" s="113">
        <f>IF(AND(NOT(ISBLANK(C1103)), D1103&lt;&gt;"-", ISNUMBER(F1103), F1103&gt;0, COUNTIFS($B$3:B1103, B1103, $C$3:C1103, C1103, $F$3:F1103, "&gt;0")=1), 1, 0)</f>
        <v>1</v>
      </c>
      <c r="I1103" s="17">
        <f t="shared" si="74"/>
        <v>0</v>
      </c>
      <c r="J1103" s="17">
        <f t="shared" si="75"/>
        <v>1</v>
      </c>
      <c r="K1103" s="7"/>
      <c r="L1103" s="7"/>
      <c r="M1103" s="7"/>
      <c r="N1103" s="17"/>
      <c r="O1103" s="120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6" customHeight="1">
      <c r="A1104" s="17" t="s">
        <v>51</v>
      </c>
      <c r="B1104" s="7" t="s">
        <v>139</v>
      </c>
      <c r="C1104" s="135">
        <v>46242</v>
      </c>
      <c r="D1104" s="41" t="s">
        <v>259</v>
      </c>
      <c r="E1104" s="35" t="s">
        <v>720</v>
      </c>
      <c r="F1104" s="110">
        <f t="shared" si="72"/>
        <v>7.65</v>
      </c>
      <c r="G1104" s="111">
        <f t="shared" si="73"/>
        <v>0</v>
      </c>
      <c r="H1104" s="113">
        <f>IF(AND(NOT(ISBLANK(C1104)), D1104&lt;&gt;"-", ISNUMBER(F1104), F1104&gt;0, COUNTIFS($B$3:B1104, B1104, $C$3:C1104, C1104, $F$3:F1104, "&gt;0")=1), 1, 0)</f>
        <v>1</v>
      </c>
      <c r="I1104" s="17">
        <f t="shared" si="74"/>
        <v>0</v>
      </c>
      <c r="J1104" s="17">
        <f t="shared" si="75"/>
        <v>1</v>
      </c>
      <c r="K1104" s="7"/>
      <c r="L1104" s="7"/>
      <c r="M1104" s="7"/>
      <c r="N1104" s="17"/>
      <c r="O1104" s="120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6" customHeight="1">
      <c r="A1105" s="17" t="s">
        <v>51</v>
      </c>
      <c r="B1105" s="7" t="s">
        <v>139</v>
      </c>
      <c r="C1105" s="135">
        <v>46244</v>
      </c>
      <c r="D1105" s="41" t="s">
        <v>193</v>
      </c>
      <c r="E1105" s="35" t="s">
        <v>222</v>
      </c>
      <c r="F1105" s="110">
        <f t="shared" si="72"/>
        <v>8.7666666666666675</v>
      </c>
      <c r="G1105" s="111">
        <f t="shared" si="73"/>
        <v>0</v>
      </c>
      <c r="H1105" s="113">
        <f>IF(AND(NOT(ISBLANK(C1105)), D1105&lt;&gt;"-", ISNUMBER(F1105), F1105&gt;0, COUNTIFS($B$3:B1105, B1105, $C$3:C1105, C1105, $F$3:F1105, "&gt;0")=1), 1, 0)</f>
        <v>1</v>
      </c>
      <c r="I1105" s="17">
        <f t="shared" si="74"/>
        <v>0</v>
      </c>
      <c r="J1105" s="17">
        <f t="shared" si="75"/>
        <v>1</v>
      </c>
      <c r="K1105" s="7"/>
      <c r="L1105" s="7"/>
      <c r="M1105" s="7"/>
      <c r="N1105" s="17"/>
      <c r="O1105" s="120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6" customHeight="1">
      <c r="A1106" s="17" t="s">
        <v>51</v>
      </c>
      <c r="B1106" s="7" t="s">
        <v>139</v>
      </c>
      <c r="C1106" s="135">
        <v>46245</v>
      </c>
      <c r="D1106" s="41" t="s">
        <v>193</v>
      </c>
      <c r="E1106" s="35" t="s">
        <v>533</v>
      </c>
      <c r="F1106" s="110">
        <f t="shared" si="72"/>
        <v>8.75</v>
      </c>
      <c r="G1106" s="111">
        <f t="shared" si="73"/>
        <v>0</v>
      </c>
      <c r="H1106" s="113">
        <f>IF(AND(NOT(ISBLANK(C1106)), D1106&lt;&gt;"-", ISNUMBER(F1106), F1106&gt;0, COUNTIFS($B$3:B1106, B1106, $C$3:C1106, C1106, $F$3:F1106, "&gt;0")=1), 1, 0)</f>
        <v>1</v>
      </c>
      <c r="I1106" s="17">
        <f t="shared" si="74"/>
        <v>0</v>
      </c>
      <c r="J1106" s="17">
        <f t="shared" si="75"/>
        <v>1</v>
      </c>
      <c r="K1106" s="7"/>
      <c r="L1106" s="7"/>
      <c r="M1106" s="7"/>
      <c r="N1106" s="17"/>
      <c r="O1106" s="120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6" customHeight="1">
      <c r="A1107" s="17" t="s">
        <v>51</v>
      </c>
      <c r="B1107" s="7" t="s">
        <v>139</v>
      </c>
      <c r="C1107" s="135">
        <v>46246</v>
      </c>
      <c r="D1107" s="41" t="s">
        <v>193</v>
      </c>
      <c r="E1107" s="35" t="s">
        <v>721</v>
      </c>
      <c r="F1107" s="110">
        <f t="shared" si="72"/>
        <v>6.5</v>
      </c>
      <c r="G1107" s="111">
        <f t="shared" si="73"/>
        <v>0</v>
      </c>
      <c r="H1107" s="113">
        <f>IF(AND(NOT(ISBLANK(C1107)), D1107&lt;&gt;"-", ISNUMBER(F1107), F1107&gt;0, COUNTIFS($B$3:B1107, B1107, $C$3:C1107, C1107, $F$3:F1107, "&gt;0")=1), 1, 0)</f>
        <v>1</v>
      </c>
      <c r="I1107" s="17">
        <f t="shared" si="74"/>
        <v>0</v>
      </c>
      <c r="J1107" s="17">
        <f t="shared" si="75"/>
        <v>1</v>
      </c>
      <c r="K1107" s="7"/>
      <c r="L1107" s="7"/>
      <c r="M1107" s="7"/>
      <c r="N1107" s="17"/>
      <c r="O1107" s="120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6" customHeight="1">
      <c r="A1108" s="17" t="s">
        <v>51</v>
      </c>
      <c r="B1108" s="7" t="s">
        <v>139</v>
      </c>
      <c r="C1108" s="135">
        <v>46247</v>
      </c>
      <c r="D1108" s="41" t="s">
        <v>193</v>
      </c>
      <c r="E1108" s="35" t="s">
        <v>185</v>
      </c>
      <c r="F1108" s="110">
        <f t="shared" si="72"/>
        <v>8</v>
      </c>
      <c r="G1108" s="111">
        <f t="shared" si="73"/>
        <v>0</v>
      </c>
      <c r="H1108" s="113">
        <f>IF(AND(NOT(ISBLANK(C1108)), D1108&lt;&gt;"-", ISNUMBER(F1108), F1108&gt;0, COUNTIFS($B$3:B1108, B1108, $C$3:C1108, C1108, $F$3:F1108, "&gt;0")=1), 1, 0)</f>
        <v>1</v>
      </c>
      <c r="I1108" s="17">
        <f t="shared" si="74"/>
        <v>0</v>
      </c>
      <c r="J1108" s="17">
        <f t="shared" si="75"/>
        <v>1</v>
      </c>
      <c r="K1108" s="7"/>
      <c r="L1108" s="7"/>
      <c r="M1108" s="7"/>
      <c r="N1108" s="17"/>
      <c r="O1108" s="120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6" customHeight="1">
      <c r="A1109" s="17" t="s">
        <v>51</v>
      </c>
      <c r="B1109" s="7" t="s">
        <v>139</v>
      </c>
      <c r="C1109" s="135">
        <v>46248</v>
      </c>
      <c r="D1109" s="41" t="s">
        <v>193</v>
      </c>
      <c r="E1109" s="35" t="s">
        <v>561</v>
      </c>
      <c r="F1109" s="110">
        <f t="shared" si="72"/>
        <v>8.6999999999999993</v>
      </c>
      <c r="G1109" s="111">
        <f t="shared" si="73"/>
        <v>0</v>
      </c>
      <c r="H1109" s="113">
        <f>IF(AND(NOT(ISBLANK(C1109)), D1109&lt;&gt;"-", ISNUMBER(F1109), F1109&gt;0, COUNTIFS($B$3:B1109, B1109, $C$3:C1109, C1109, $F$3:F1109, "&gt;0")=1), 1, 0)</f>
        <v>1</v>
      </c>
      <c r="I1109" s="17">
        <f t="shared" si="74"/>
        <v>0</v>
      </c>
      <c r="J1109" s="17">
        <f t="shared" si="75"/>
        <v>1</v>
      </c>
      <c r="K1109" s="7"/>
      <c r="L1109" s="7"/>
      <c r="M1109" s="7"/>
      <c r="N1109" s="17"/>
      <c r="O1109" s="120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6" customHeight="1">
      <c r="A1110" s="17" t="s">
        <v>51</v>
      </c>
      <c r="B1110" s="7" t="s">
        <v>139</v>
      </c>
      <c r="C1110" s="135">
        <v>46249</v>
      </c>
      <c r="D1110" s="41" t="s">
        <v>259</v>
      </c>
      <c r="E1110" s="35" t="s">
        <v>506</v>
      </c>
      <c r="F1110" s="110">
        <f t="shared" si="72"/>
        <v>7.8166666666666664</v>
      </c>
      <c r="G1110" s="111">
        <f t="shared" si="73"/>
        <v>0</v>
      </c>
      <c r="H1110" s="113">
        <f>IF(AND(NOT(ISBLANK(C1110)), D1110&lt;&gt;"-", ISNUMBER(F1110), F1110&gt;0, COUNTIFS($B$3:B1110, B1110, $C$3:C1110, C1110, $F$3:F1110, "&gt;0")=1), 1, 0)</f>
        <v>1</v>
      </c>
      <c r="I1110" s="17">
        <f t="shared" si="74"/>
        <v>0</v>
      </c>
      <c r="J1110" s="17">
        <f t="shared" si="75"/>
        <v>1</v>
      </c>
      <c r="K1110" s="7"/>
      <c r="L1110" s="7"/>
      <c r="M1110" s="7"/>
      <c r="N1110" s="17"/>
      <c r="O1110" s="120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6" customHeight="1">
      <c r="A1111" s="17" t="s">
        <v>51</v>
      </c>
      <c r="B1111" s="7" t="s">
        <v>139</v>
      </c>
      <c r="C1111" s="135">
        <v>46250</v>
      </c>
      <c r="D1111" s="41" t="s">
        <v>259</v>
      </c>
      <c r="E1111" s="35" t="s">
        <v>353</v>
      </c>
      <c r="F1111" s="110">
        <f t="shared" si="72"/>
        <v>7.95</v>
      </c>
      <c r="G1111" s="111">
        <f t="shared" si="73"/>
        <v>0</v>
      </c>
      <c r="H1111" s="113">
        <f>IF(AND(NOT(ISBLANK(C1111)), D1111&lt;&gt;"-", ISNUMBER(F1111), F1111&gt;0, COUNTIFS($B$3:B1111, B1111, $C$3:C1111, C1111, $F$3:F1111, "&gt;0")=1), 1, 0)</f>
        <v>1</v>
      </c>
      <c r="I1111" s="17">
        <f t="shared" si="74"/>
        <v>0</v>
      </c>
      <c r="J1111" s="17">
        <f t="shared" si="75"/>
        <v>1</v>
      </c>
      <c r="K1111" s="7"/>
      <c r="L1111" s="7"/>
      <c r="M1111" s="7"/>
      <c r="N1111" s="17"/>
      <c r="O1111" s="120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6" customHeight="1">
      <c r="A1112" s="17" t="s">
        <v>51</v>
      </c>
      <c r="B1112" s="7" t="s">
        <v>139</v>
      </c>
      <c r="C1112" s="135">
        <v>46251</v>
      </c>
      <c r="D1112" s="41" t="s">
        <v>193</v>
      </c>
      <c r="E1112" s="35" t="s">
        <v>715</v>
      </c>
      <c r="F1112" s="110">
        <f t="shared" si="72"/>
        <v>6.666666666666667</v>
      </c>
      <c r="G1112" s="111">
        <f t="shared" si="73"/>
        <v>0</v>
      </c>
      <c r="H1112" s="113">
        <f>IF(AND(NOT(ISBLANK(C1112)), D1112&lt;&gt;"-", ISNUMBER(F1112), F1112&gt;0, COUNTIFS($B$3:B1112, B1112, $C$3:C1112, C1112, $F$3:F1112, "&gt;0")=1), 1, 0)</f>
        <v>1</v>
      </c>
      <c r="I1112" s="17">
        <f t="shared" si="74"/>
        <v>0</v>
      </c>
      <c r="J1112" s="17">
        <f t="shared" si="75"/>
        <v>1</v>
      </c>
      <c r="K1112" s="7"/>
      <c r="L1112" s="7"/>
      <c r="M1112" s="7"/>
      <c r="N1112" s="17"/>
      <c r="O1112" s="120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6" customHeight="1">
      <c r="A1113" s="17" t="s">
        <v>51</v>
      </c>
      <c r="B1113" s="7" t="s">
        <v>139</v>
      </c>
      <c r="C1113" s="135">
        <v>46252</v>
      </c>
      <c r="D1113" s="41" t="s">
        <v>193</v>
      </c>
      <c r="E1113" s="35" t="s">
        <v>508</v>
      </c>
      <c r="F1113" s="110">
        <f t="shared" si="72"/>
        <v>7.6833333333333336</v>
      </c>
      <c r="G1113" s="111">
        <f t="shared" si="73"/>
        <v>0</v>
      </c>
      <c r="H1113" s="113">
        <f>IF(AND(NOT(ISBLANK(C1113)), D1113&lt;&gt;"-", ISNUMBER(F1113), F1113&gt;0, COUNTIFS($B$3:B1113, B1113, $C$3:C1113, C1113, $F$3:F1113, "&gt;0")=1), 1, 0)</f>
        <v>1</v>
      </c>
      <c r="I1113" s="17">
        <f t="shared" si="74"/>
        <v>0</v>
      </c>
      <c r="J1113" s="17">
        <f t="shared" si="75"/>
        <v>1</v>
      </c>
      <c r="K1113" s="7"/>
      <c r="L1113" s="7"/>
      <c r="M1113" s="7"/>
      <c r="N1113" s="17"/>
      <c r="O1113" s="120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6" customHeight="1">
      <c r="A1114" s="17" t="s">
        <v>51</v>
      </c>
      <c r="B1114" s="7" t="s">
        <v>139</v>
      </c>
      <c r="C1114" s="135">
        <v>46253</v>
      </c>
      <c r="D1114" s="41" t="s">
        <v>193</v>
      </c>
      <c r="E1114" s="35" t="s">
        <v>574</v>
      </c>
      <c r="F1114" s="110">
        <f t="shared" si="72"/>
        <v>6.7333333333333334</v>
      </c>
      <c r="G1114" s="111">
        <f t="shared" si="73"/>
        <v>0</v>
      </c>
      <c r="H1114" s="113">
        <f>IF(AND(NOT(ISBLANK(C1114)), D1114&lt;&gt;"-", ISNUMBER(F1114), F1114&gt;0, COUNTIFS($B$3:B1114, B1114, $C$3:C1114, C1114, $F$3:F1114, "&gt;0")=1), 1, 0)</f>
        <v>1</v>
      </c>
      <c r="I1114" s="17">
        <f t="shared" si="74"/>
        <v>0</v>
      </c>
      <c r="J1114" s="17">
        <f t="shared" si="75"/>
        <v>1</v>
      </c>
      <c r="K1114" s="7"/>
      <c r="L1114" s="7"/>
      <c r="M1114" s="7"/>
      <c r="N1114" s="17"/>
      <c r="O1114" s="120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6" customHeight="1">
      <c r="A1115" s="17" t="s">
        <v>51</v>
      </c>
      <c r="B1115" s="7" t="s">
        <v>139</v>
      </c>
      <c r="C1115" s="135">
        <v>46254</v>
      </c>
      <c r="D1115" s="41" t="s">
        <v>193</v>
      </c>
      <c r="E1115" s="35" t="s">
        <v>558</v>
      </c>
      <c r="F1115" s="110">
        <f t="shared" si="72"/>
        <v>8.7833333333333332</v>
      </c>
      <c r="G1115" s="111">
        <f t="shared" si="73"/>
        <v>0</v>
      </c>
      <c r="H1115" s="113">
        <f>IF(AND(NOT(ISBLANK(C1115)), D1115&lt;&gt;"-", ISNUMBER(F1115), F1115&gt;0, COUNTIFS($B$3:B1115, B1115, $C$3:C1115, C1115, $F$3:F1115, "&gt;0")=1), 1, 0)</f>
        <v>1</v>
      </c>
      <c r="I1115" s="17">
        <f t="shared" si="74"/>
        <v>0</v>
      </c>
      <c r="J1115" s="17">
        <f t="shared" si="75"/>
        <v>1</v>
      </c>
      <c r="K1115" s="7"/>
      <c r="L1115" s="7"/>
      <c r="M1115" s="7"/>
      <c r="N1115" s="17"/>
      <c r="O1115" s="120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6" customHeight="1">
      <c r="A1116" s="17" t="s">
        <v>51</v>
      </c>
      <c r="B1116" s="7" t="s">
        <v>139</v>
      </c>
      <c r="C1116" s="135">
        <v>46255</v>
      </c>
      <c r="D1116" s="41" t="s">
        <v>193</v>
      </c>
      <c r="E1116" s="35" t="s">
        <v>353</v>
      </c>
      <c r="F1116" s="110">
        <f t="shared" si="72"/>
        <v>7.95</v>
      </c>
      <c r="G1116" s="111">
        <f t="shared" si="73"/>
        <v>0</v>
      </c>
      <c r="H1116" s="113">
        <f>IF(AND(NOT(ISBLANK(C1116)), D1116&lt;&gt;"-", ISNUMBER(F1116), F1116&gt;0, COUNTIFS($B$3:B1116, B1116, $C$3:C1116, C1116, $F$3:F1116, "&gt;0")=1), 1, 0)</f>
        <v>1</v>
      </c>
      <c r="I1116" s="17">
        <f t="shared" si="74"/>
        <v>0</v>
      </c>
      <c r="J1116" s="17">
        <f t="shared" si="75"/>
        <v>1</v>
      </c>
      <c r="K1116" s="7"/>
      <c r="L1116" s="7"/>
      <c r="M1116" s="7"/>
      <c r="N1116" s="17"/>
      <c r="O1116" s="120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6" customHeight="1">
      <c r="A1117" s="17" t="s">
        <v>51</v>
      </c>
      <c r="B1117" s="7" t="s">
        <v>139</v>
      </c>
      <c r="C1117" s="135">
        <v>46258</v>
      </c>
      <c r="D1117" s="41" t="s">
        <v>193</v>
      </c>
      <c r="E1117" s="35" t="s">
        <v>558</v>
      </c>
      <c r="F1117" s="110">
        <f t="shared" si="72"/>
        <v>8.7833333333333332</v>
      </c>
      <c r="G1117" s="111">
        <f t="shared" si="73"/>
        <v>0</v>
      </c>
      <c r="H1117" s="113">
        <f>IF(AND(NOT(ISBLANK(C1117)), D1117&lt;&gt;"-", ISNUMBER(F1117), F1117&gt;0, COUNTIFS($B$3:B1117, B1117, $C$3:C1117, C1117, $F$3:F1117, "&gt;0")=1), 1, 0)</f>
        <v>1</v>
      </c>
      <c r="I1117" s="17">
        <f t="shared" si="74"/>
        <v>0</v>
      </c>
      <c r="J1117" s="17">
        <f t="shared" si="75"/>
        <v>1</v>
      </c>
      <c r="K1117" s="7"/>
      <c r="L1117" s="7"/>
      <c r="M1117" s="7"/>
      <c r="N1117" s="17"/>
      <c r="O1117" s="120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6" customHeight="1">
      <c r="A1118" s="17" t="s">
        <v>51</v>
      </c>
      <c r="B1118" s="7" t="s">
        <v>139</v>
      </c>
      <c r="C1118" s="135">
        <v>46259</v>
      </c>
      <c r="D1118" s="41" t="s">
        <v>193</v>
      </c>
      <c r="E1118" s="35" t="s">
        <v>722</v>
      </c>
      <c r="F1118" s="110">
        <f t="shared" si="72"/>
        <v>8.6</v>
      </c>
      <c r="G1118" s="111">
        <f t="shared" si="73"/>
        <v>0</v>
      </c>
      <c r="H1118" s="113">
        <f>IF(AND(NOT(ISBLANK(C1118)), D1118&lt;&gt;"-", ISNUMBER(F1118), F1118&gt;0, COUNTIFS($B$3:B1118, B1118, $C$3:C1118, C1118, $F$3:F1118, "&gt;0")=1), 1, 0)</f>
        <v>1</v>
      </c>
      <c r="I1118" s="17">
        <f t="shared" si="74"/>
        <v>0</v>
      </c>
      <c r="J1118" s="17">
        <f t="shared" si="75"/>
        <v>1</v>
      </c>
      <c r="K1118" s="7"/>
      <c r="L1118" s="7"/>
      <c r="M1118" s="7"/>
      <c r="N1118" s="17"/>
      <c r="O1118" s="120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6" customHeight="1">
      <c r="A1119" s="17" t="s">
        <v>51</v>
      </c>
      <c r="B1119" s="7" t="s">
        <v>139</v>
      </c>
      <c r="C1119" s="135">
        <v>46260</v>
      </c>
      <c r="D1119" s="41" t="s">
        <v>193</v>
      </c>
      <c r="E1119" s="35" t="s">
        <v>353</v>
      </c>
      <c r="F1119" s="110">
        <f t="shared" si="72"/>
        <v>7.95</v>
      </c>
      <c r="G1119" s="111">
        <f t="shared" si="73"/>
        <v>0</v>
      </c>
      <c r="H1119" s="113">
        <f>IF(AND(NOT(ISBLANK(C1119)), D1119&lt;&gt;"-", ISNUMBER(F1119), F1119&gt;0, COUNTIFS($B$3:B1119, B1119, $C$3:C1119, C1119, $F$3:F1119, "&gt;0")=1), 1, 0)</f>
        <v>1</v>
      </c>
      <c r="I1119" s="17">
        <f t="shared" si="74"/>
        <v>0</v>
      </c>
      <c r="J1119" s="17">
        <f t="shared" si="75"/>
        <v>1</v>
      </c>
      <c r="K1119" s="7"/>
      <c r="L1119" s="7"/>
      <c r="M1119" s="7"/>
      <c r="N1119" s="17"/>
      <c r="O1119" s="120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6" customHeight="1">
      <c r="A1120" s="17" t="s">
        <v>51</v>
      </c>
      <c r="B1120" s="7" t="s">
        <v>139</v>
      </c>
      <c r="C1120" s="135">
        <v>46262</v>
      </c>
      <c r="D1120" s="41" t="s">
        <v>193</v>
      </c>
      <c r="E1120" s="35" t="s">
        <v>209</v>
      </c>
      <c r="F1120" s="110">
        <f t="shared" si="72"/>
        <v>8.6833333333333336</v>
      </c>
      <c r="G1120" s="111">
        <f t="shared" si="73"/>
        <v>0</v>
      </c>
      <c r="H1120" s="113">
        <f>IF(AND(NOT(ISBLANK(C1120)), D1120&lt;&gt;"-", ISNUMBER(F1120), F1120&gt;0, COUNTIFS($B$3:B1120, B1120, $C$3:C1120, C1120, $F$3:F1120, "&gt;0")=1), 1, 0)</f>
        <v>1</v>
      </c>
      <c r="I1120" s="17">
        <f t="shared" si="74"/>
        <v>0</v>
      </c>
      <c r="J1120" s="17">
        <f t="shared" si="75"/>
        <v>1</v>
      </c>
      <c r="K1120" s="7"/>
      <c r="L1120" s="7"/>
      <c r="M1120" s="7"/>
      <c r="N1120" s="17"/>
      <c r="O1120" s="120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6" customHeight="1">
      <c r="A1121" s="17" t="s">
        <v>51</v>
      </c>
      <c r="B1121" s="7" t="s">
        <v>139</v>
      </c>
      <c r="C1121" s="135">
        <v>46263</v>
      </c>
      <c r="D1121" s="41" t="s">
        <v>259</v>
      </c>
      <c r="E1121" s="35" t="s">
        <v>496</v>
      </c>
      <c r="F1121" s="110">
        <f t="shared" si="72"/>
        <v>7.9</v>
      </c>
      <c r="G1121" s="111">
        <f t="shared" si="73"/>
        <v>0</v>
      </c>
      <c r="H1121" s="113">
        <f>IF(AND(NOT(ISBLANK(C1121)), D1121&lt;&gt;"-", ISNUMBER(F1121), F1121&gt;0, COUNTIFS($B$3:B1121, B1121, $C$3:C1121, C1121, $F$3:F1121, "&gt;0")=1), 1, 0)</f>
        <v>1</v>
      </c>
      <c r="I1121" s="17">
        <f t="shared" si="74"/>
        <v>0</v>
      </c>
      <c r="J1121" s="17">
        <f t="shared" si="75"/>
        <v>1</v>
      </c>
      <c r="K1121" s="7"/>
      <c r="L1121" s="7"/>
      <c r="M1121" s="7"/>
      <c r="N1121" s="17"/>
      <c r="O1121" s="120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6" customHeight="1">
      <c r="A1122" s="17" t="s">
        <v>51</v>
      </c>
      <c r="B1122" s="7" t="s">
        <v>139</v>
      </c>
      <c r="C1122" s="135">
        <v>46264</v>
      </c>
      <c r="D1122" s="41" t="s">
        <v>259</v>
      </c>
      <c r="E1122" s="35" t="s">
        <v>499</v>
      </c>
      <c r="F1122" s="110">
        <f t="shared" si="72"/>
        <v>7.8833333333333329</v>
      </c>
      <c r="G1122" s="111">
        <f t="shared" si="73"/>
        <v>0</v>
      </c>
      <c r="H1122" s="113">
        <f>IF(AND(NOT(ISBLANK(C1122)), D1122&lt;&gt;"-", ISNUMBER(F1122), F1122&gt;0, COUNTIFS($B$3:B1122, B1122, $C$3:C1122, C1122, $F$3:F1122, "&gt;0")=1), 1, 0)</f>
        <v>1</v>
      </c>
      <c r="I1122" s="17">
        <f t="shared" si="74"/>
        <v>0</v>
      </c>
      <c r="J1122" s="17">
        <f t="shared" si="75"/>
        <v>1</v>
      </c>
      <c r="K1122" s="7"/>
      <c r="L1122" s="7"/>
      <c r="M1122" s="7"/>
      <c r="N1122" s="17"/>
      <c r="O1122" s="120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6" customHeight="1">
      <c r="A1123" s="17" t="s">
        <v>51</v>
      </c>
      <c r="B1123" s="7" t="s">
        <v>139</v>
      </c>
      <c r="C1123" s="135">
        <v>46265</v>
      </c>
      <c r="D1123" s="41" t="s">
        <v>193</v>
      </c>
      <c r="E1123" s="35" t="s">
        <v>185</v>
      </c>
      <c r="F1123" s="110">
        <f t="shared" si="72"/>
        <v>8</v>
      </c>
      <c r="G1123" s="111">
        <f t="shared" si="73"/>
        <v>0</v>
      </c>
      <c r="H1123" s="113">
        <f>IF(AND(NOT(ISBLANK(C1123)), D1123&lt;&gt;"-", ISNUMBER(F1123), F1123&gt;0, COUNTIFS($B$3:B1123, B1123, $C$3:C1123, C1123, $F$3:F1123, "&gt;0")=1), 1, 0)</f>
        <v>1</v>
      </c>
      <c r="I1123" s="17">
        <f t="shared" si="74"/>
        <v>0</v>
      </c>
      <c r="J1123" s="17">
        <f t="shared" si="75"/>
        <v>1</v>
      </c>
      <c r="K1123" s="7"/>
      <c r="L1123" s="7"/>
      <c r="M1123" s="7"/>
      <c r="N1123" s="17"/>
      <c r="O1123" s="120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6" customHeight="1">
      <c r="A1124" s="17" t="s">
        <v>51</v>
      </c>
      <c r="B1124" s="7" t="s">
        <v>139</v>
      </c>
      <c r="C1124" s="135">
        <v>46265</v>
      </c>
      <c r="D1124" s="41" t="s">
        <v>193</v>
      </c>
      <c r="E1124" s="35" t="s">
        <v>360</v>
      </c>
      <c r="F1124" s="110">
        <f t="shared" si="72"/>
        <v>14</v>
      </c>
      <c r="G1124" s="111">
        <f t="shared" si="73"/>
        <v>0</v>
      </c>
      <c r="H1124" s="113">
        <f>IF(AND(NOT(ISBLANK(C1124)), D1124&lt;&gt;"-", ISNUMBER(F1124), F1124&gt;0, COUNTIFS($B$3:B1124, B1124, $C$3:C1124, C1124, $F$3:F1124, "&gt;0")=1), 1, 0)</f>
        <v>0</v>
      </c>
      <c r="I1124" s="17">
        <f t="shared" si="74"/>
        <v>0</v>
      </c>
      <c r="J1124" s="17">
        <f t="shared" si="75"/>
        <v>1</v>
      </c>
      <c r="K1124" s="7"/>
      <c r="L1124" s="7"/>
      <c r="M1124" s="7"/>
      <c r="N1124" s="17"/>
      <c r="O1124" s="120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6" customHeight="1">
      <c r="A1125" s="17" t="s">
        <v>53</v>
      </c>
      <c r="B1125" s="7" t="s">
        <v>150</v>
      </c>
      <c r="C1125" s="135"/>
      <c r="D1125" s="41" t="s">
        <v>184</v>
      </c>
      <c r="E1125" s="35" t="s">
        <v>185</v>
      </c>
      <c r="F1125" s="110">
        <f t="shared" si="72"/>
        <v>8</v>
      </c>
      <c r="G1125" s="111">
        <f t="shared" si="73"/>
        <v>0</v>
      </c>
      <c r="H1125" s="113">
        <f>IF(AND(NOT(ISBLANK(C1125)), D1125&lt;&gt;"-", ISNUMBER(F1125), F1125&gt;0, COUNTIFS($B$3:B1125, B1125, $C$3:C1125, C1125, $F$3:F1125, "&gt;0")=1), 1, 0)</f>
        <v>0</v>
      </c>
      <c r="I1125" s="17">
        <f t="shared" si="74"/>
        <v>0</v>
      </c>
      <c r="J1125" s="17">
        <f t="shared" si="75"/>
        <v>0</v>
      </c>
      <c r="K1125" s="7"/>
      <c r="L1125" s="7"/>
      <c r="M1125" s="7"/>
      <c r="N1125" s="17"/>
      <c r="O1125" s="120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6" customHeight="1">
      <c r="A1126" s="17" t="s">
        <v>53</v>
      </c>
      <c r="B1126" s="7" t="s">
        <v>150</v>
      </c>
      <c r="C1126" s="135">
        <v>46235</v>
      </c>
      <c r="D1126" s="41" t="s">
        <v>217</v>
      </c>
      <c r="E1126" s="35" t="s">
        <v>246</v>
      </c>
      <c r="F1126" s="110">
        <f t="shared" si="72"/>
        <v>8.0666666666666664</v>
      </c>
      <c r="G1126" s="111">
        <f t="shared" si="73"/>
        <v>0</v>
      </c>
      <c r="H1126" s="113">
        <f>IF(AND(NOT(ISBLANK(C1126)), D1126&lt;&gt;"-", ISNUMBER(F1126), F1126&gt;0, COUNTIFS($B$3:B1126, B1126, $C$3:C1126, C1126, $F$3:F1126, "&gt;0")=1), 1, 0)</f>
        <v>1</v>
      </c>
      <c r="I1126" s="17">
        <f t="shared" si="74"/>
        <v>1</v>
      </c>
      <c r="J1126" s="17">
        <f t="shared" si="75"/>
        <v>0</v>
      </c>
      <c r="K1126" s="7"/>
      <c r="L1126" s="7"/>
      <c r="M1126" s="7"/>
      <c r="N1126" s="17"/>
      <c r="O1126" s="120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6" customHeight="1">
      <c r="A1127" s="17" t="s">
        <v>53</v>
      </c>
      <c r="B1127" s="7" t="s">
        <v>150</v>
      </c>
      <c r="C1127" s="135">
        <v>46236</v>
      </c>
      <c r="D1127" s="41" t="s">
        <v>217</v>
      </c>
      <c r="E1127" s="35" t="s">
        <v>524</v>
      </c>
      <c r="F1127" s="110">
        <f t="shared" si="72"/>
        <v>8.15</v>
      </c>
      <c r="G1127" s="111">
        <f t="shared" si="73"/>
        <v>0</v>
      </c>
      <c r="H1127" s="113">
        <f>IF(AND(NOT(ISBLANK(C1127)), D1127&lt;&gt;"-", ISNUMBER(F1127), F1127&gt;0, COUNTIFS($B$3:B1127, B1127, $C$3:C1127, C1127, $F$3:F1127, "&gt;0")=1), 1, 0)</f>
        <v>1</v>
      </c>
      <c r="I1127" s="17">
        <f t="shared" si="74"/>
        <v>1</v>
      </c>
      <c r="J1127" s="17">
        <f t="shared" si="75"/>
        <v>0</v>
      </c>
      <c r="K1127" s="7"/>
      <c r="L1127" s="7"/>
      <c r="M1127" s="7"/>
      <c r="N1127" s="17"/>
      <c r="O1127" s="120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6" customHeight="1">
      <c r="A1128" s="17" t="s">
        <v>53</v>
      </c>
      <c r="B1128" s="7" t="s">
        <v>150</v>
      </c>
      <c r="C1128" s="135">
        <v>46237</v>
      </c>
      <c r="D1128" s="41" t="s">
        <v>217</v>
      </c>
      <c r="E1128" s="35" t="s">
        <v>201</v>
      </c>
      <c r="F1128" s="110">
        <f t="shared" si="72"/>
        <v>8.1</v>
      </c>
      <c r="G1128" s="111">
        <f t="shared" si="73"/>
        <v>0</v>
      </c>
      <c r="H1128" s="113">
        <f>IF(AND(NOT(ISBLANK(C1128)), D1128&lt;&gt;"-", ISNUMBER(F1128), F1128&gt;0, COUNTIFS($B$3:B1128, B1128, $C$3:C1128, C1128, $F$3:F1128, "&gt;0")=1), 1, 0)</f>
        <v>1</v>
      </c>
      <c r="I1128" s="17">
        <f t="shared" si="74"/>
        <v>1</v>
      </c>
      <c r="J1128" s="17">
        <f t="shared" si="75"/>
        <v>0</v>
      </c>
      <c r="K1128" s="7"/>
      <c r="L1128" s="7"/>
      <c r="M1128" s="7"/>
      <c r="N1128" s="17"/>
      <c r="O1128" s="120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6" customHeight="1">
      <c r="A1129" s="17" t="s">
        <v>53</v>
      </c>
      <c r="B1129" s="7" t="s">
        <v>150</v>
      </c>
      <c r="C1129" s="135">
        <v>46238</v>
      </c>
      <c r="D1129" s="41" t="s">
        <v>217</v>
      </c>
      <c r="E1129" s="35" t="s">
        <v>291</v>
      </c>
      <c r="F1129" s="110">
        <f t="shared" si="72"/>
        <v>8.0500000000000007</v>
      </c>
      <c r="G1129" s="111">
        <f t="shared" si="73"/>
        <v>0</v>
      </c>
      <c r="H1129" s="113">
        <f>IF(AND(NOT(ISBLANK(C1129)), D1129&lt;&gt;"-", ISNUMBER(F1129), F1129&gt;0, COUNTIFS($B$3:B1129, B1129, $C$3:C1129, C1129, $F$3:F1129, "&gt;0")=1), 1, 0)</f>
        <v>1</v>
      </c>
      <c r="I1129" s="17">
        <f t="shared" si="74"/>
        <v>1</v>
      </c>
      <c r="J1129" s="17">
        <f t="shared" si="75"/>
        <v>0</v>
      </c>
      <c r="K1129" s="7"/>
      <c r="L1129" s="7"/>
      <c r="M1129" s="7"/>
      <c r="N1129" s="17"/>
      <c r="O1129" s="120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6" customHeight="1">
      <c r="A1130" s="17" t="s">
        <v>53</v>
      </c>
      <c r="B1130" s="7" t="s">
        <v>150</v>
      </c>
      <c r="C1130" s="135">
        <v>46239</v>
      </c>
      <c r="D1130" s="41" t="s">
        <v>217</v>
      </c>
      <c r="E1130" s="35" t="s">
        <v>519</v>
      </c>
      <c r="F1130" s="110">
        <f t="shared" si="72"/>
        <v>8.35</v>
      </c>
      <c r="G1130" s="111">
        <f t="shared" si="73"/>
        <v>0</v>
      </c>
      <c r="H1130" s="113">
        <f>IF(AND(NOT(ISBLANK(C1130)), D1130&lt;&gt;"-", ISNUMBER(F1130), F1130&gt;0, COUNTIFS($B$3:B1130, B1130, $C$3:C1130, C1130, $F$3:F1130, "&gt;0")=1), 1, 0)</f>
        <v>1</v>
      </c>
      <c r="I1130" s="17">
        <f t="shared" si="74"/>
        <v>1</v>
      </c>
      <c r="J1130" s="17">
        <f t="shared" si="75"/>
        <v>0</v>
      </c>
      <c r="K1130" s="7"/>
      <c r="L1130" s="7"/>
      <c r="M1130" s="7"/>
      <c r="N1130" s="17"/>
      <c r="O1130" s="120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6" customHeight="1">
      <c r="A1131" s="17" t="s">
        <v>53</v>
      </c>
      <c r="B1131" s="7" t="s">
        <v>150</v>
      </c>
      <c r="C1131" s="135">
        <v>46240</v>
      </c>
      <c r="D1131" s="41" t="s">
        <v>217</v>
      </c>
      <c r="E1131" s="35" t="s">
        <v>526</v>
      </c>
      <c r="F1131" s="110">
        <f t="shared" si="72"/>
        <v>8.4833333333333325</v>
      </c>
      <c r="G1131" s="111">
        <f t="shared" si="73"/>
        <v>0</v>
      </c>
      <c r="H1131" s="113">
        <f>IF(AND(NOT(ISBLANK(C1131)), D1131&lt;&gt;"-", ISNUMBER(F1131), F1131&gt;0, COUNTIFS($B$3:B1131, B1131, $C$3:C1131, C1131, $F$3:F1131, "&gt;0")=1), 1, 0)</f>
        <v>1</v>
      </c>
      <c r="I1131" s="17">
        <f t="shared" si="74"/>
        <v>1</v>
      </c>
      <c r="J1131" s="17">
        <f t="shared" si="75"/>
        <v>0</v>
      </c>
      <c r="K1131" s="7"/>
      <c r="L1131" s="7"/>
      <c r="M1131" s="7"/>
      <c r="N1131" s="17"/>
      <c r="O1131" s="120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6" customHeight="1">
      <c r="A1132" s="17" t="s">
        <v>53</v>
      </c>
      <c r="B1132" s="7" t="s">
        <v>150</v>
      </c>
      <c r="C1132" s="135">
        <v>46241</v>
      </c>
      <c r="D1132" s="41" t="s">
        <v>217</v>
      </c>
      <c r="E1132" s="35" t="s">
        <v>505</v>
      </c>
      <c r="F1132" s="110">
        <f t="shared" si="72"/>
        <v>7.916666666666667</v>
      </c>
      <c r="G1132" s="111">
        <f t="shared" si="73"/>
        <v>0</v>
      </c>
      <c r="H1132" s="113">
        <f>IF(AND(NOT(ISBLANK(C1132)), D1132&lt;&gt;"-", ISNUMBER(F1132), F1132&gt;0, COUNTIFS($B$3:B1132, B1132, $C$3:C1132, C1132, $F$3:F1132, "&gt;0")=1), 1, 0)</f>
        <v>1</v>
      </c>
      <c r="I1132" s="17">
        <f t="shared" si="74"/>
        <v>1</v>
      </c>
      <c r="J1132" s="17">
        <f t="shared" si="75"/>
        <v>0</v>
      </c>
      <c r="K1132" s="7"/>
      <c r="L1132" s="7"/>
      <c r="M1132" s="7"/>
      <c r="N1132" s="17"/>
      <c r="O1132" s="120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6" customHeight="1">
      <c r="A1133" s="17" t="s">
        <v>53</v>
      </c>
      <c r="B1133" s="7" t="s">
        <v>150</v>
      </c>
      <c r="C1133" s="135">
        <v>46242</v>
      </c>
      <c r="D1133" s="41" t="s">
        <v>217</v>
      </c>
      <c r="E1133" s="35" t="s">
        <v>246</v>
      </c>
      <c r="F1133" s="110">
        <f t="shared" si="72"/>
        <v>8.0666666666666664</v>
      </c>
      <c r="G1133" s="111">
        <f t="shared" si="73"/>
        <v>0</v>
      </c>
      <c r="H1133" s="113">
        <f>IF(AND(NOT(ISBLANK(C1133)), D1133&lt;&gt;"-", ISNUMBER(F1133), F1133&gt;0, COUNTIFS($B$3:B1133, B1133, $C$3:C1133, C1133, $F$3:F1133, "&gt;0")=1), 1, 0)</f>
        <v>1</v>
      </c>
      <c r="I1133" s="17">
        <f t="shared" si="74"/>
        <v>1</v>
      </c>
      <c r="J1133" s="17">
        <f t="shared" si="75"/>
        <v>0</v>
      </c>
      <c r="K1133" s="7"/>
      <c r="L1133" s="7"/>
      <c r="M1133" s="7"/>
      <c r="N1133" s="17"/>
      <c r="O1133" s="120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6" customHeight="1">
      <c r="A1134" s="17" t="s">
        <v>53</v>
      </c>
      <c r="B1134" s="7" t="s">
        <v>150</v>
      </c>
      <c r="C1134" s="135">
        <v>46243</v>
      </c>
      <c r="D1134" s="41" t="s">
        <v>217</v>
      </c>
      <c r="E1134" s="35" t="s">
        <v>513</v>
      </c>
      <c r="F1134" s="110">
        <f t="shared" si="72"/>
        <v>8.2333333333333325</v>
      </c>
      <c r="G1134" s="111">
        <f t="shared" si="73"/>
        <v>0</v>
      </c>
      <c r="H1134" s="113">
        <f>IF(AND(NOT(ISBLANK(C1134)), D1134&lt;&gt;"-", ISNUMBER(F1134), F1134&gt;0, COUNTIFS($B$3:B1134, B1134, $C$3:C1134, C1134, $F$3:F1134, "&gt;0")=1), 1, 0)</f>
        <v>1</v>
      </c>
      <c r="I1134" s="17">
        <f t="shared" si="74"/>
        <v>1</v>
      </c>
      <c r="J1134" s="17">
        <f t="shared" si="75"/>
        <v>0</v>
      </c>
      <c r="K1134" s="7"/>
      <c r="L1134" s="7"/>
      <c r="M1134" s="7"/>
      <c r="N1134" s="17"/>
      <c r="O1134" s="120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6" customHeight="1">
      <c r="A1135" s="17" t="s">
        <v>53</v>
      </c>
      <c r="B1135" s="7" t="s">
        <v>150</v>
      </c>
      <c r="C1135" s="135">
        <v>46244</v>
      </c>
      <c r="D1135" s="41" t="s">
        <v>217</v>
      </c>
      <c r="E1135" s="35" t="s">
        <v>528</v>
      </c>
      <c r="F1135" s="110">
        <f t="shared" si="72"/>
        <v>8.1833333333333336</v>
      </c>
      <c r="G1135" s="111">
        <f t="shared" si="73"/>
        <v>0</v>
      </c>
      <c r="H1135" s="113">
        <f>IF(AND(NOT(ISBLANK(C1135)), D1135&lt;&gt;"-", ISNUMBER(F1135), F1135&gt;0, COUNTIFS($B$3:B1135, B1135, $C$3:C1135, C1135, $F$3:F1135, "&gt;0")=1), 1, 0)</f>
        <v>1</v>
      </c>
      <c r="I1135" s="17">
        <f t="shared" si="74"/>
        <v>1</v>
      </c>
      <c r="J1135" s="17">
        <f t="shared" si="75"/>
        <v>0</v>
      </c>
      <c r="K1135" s="7"/>
      <c r="L1135" s="7"/>
      <c r="M1135" s="7"/>
      <c r="N1135" s="17"/>
      <c r="O1135" s="120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6" customHeight="1">
      <c r="A1136" s="17" t="s">
        <v>53</v>
      </c>
      <c r="B1136" s="7" t="s">
        <v>150</v>
      </c>
      <c r="C1136" s="135">
        <v>46245</v>
      </c>
      <c r="D1136" s="41" t="s">
        <v>217</v>
      </c>
      <c r="E1136" s="35" t="s">
        <v>520</v>
      </c>
      <c r="F1136" s="110">
        <f t="shared" si="72"/>
        <v>8.4333333333333336</v>
      </c>
      <c r="G1136" s="111">
        <f t="shared" si="73"/>
        <v>0</v>
      </c>
      <c r="H1136" s="113">
        <f>IF(AND(NOT(ISBLANK(C1136)), D1136&lt;&gt;"-", ISNUMBER(F1136), F1136&gt;0, COUNTIFS($B$3:B1136, B1136, $C$3:C1136, C1136, $F$3:F1136, "&gt;0")=1), 1, 0)</f>
        <v>1</v>
      </c>
      <c r="I1136" s="17">
        <f t="shared" si="74"/>
        <v>1</v>
      </c>
      <c r="J1136" s="17">
        <f t="shared" si="75"/>
        <v>0</v>
      </c>
      <c r="K1136" s="7"/>
      <c r="L1136" s="7"/>
      <c r="M1136" s="7"/>
      <c r="N1136" s="17"/>
      <c r="O1136" s="120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6" customHeight="1">
      <c r="A1137" s="17" t="s">
        <v>53</v>
      </c>
      <c r="B1137" s="7" t="s">
        <v>150</v>
      </c>
      <c r="C1137" s="135">
        <v>46246</v>
      </c>
      <c r="D1137" s="41" t="s">
        <v>217</v>
      </c>
      <c r="E1137" s="35" t="s">
        <v>535</v>
      </c>
      <c r="F1137" s="110">
        <f t="shared" si="72"/>
        <v>8.1333333333333329</v>
      </c>
      <c r="G1137" s="111">
        <f t="shared" si="73"/>
        <v>0</v>
      </c>
      <c r="H1137" s="113">
        <f>IF(AND(NOT(ISBLANK(C1137)), D1137&lt;&gt;"-", ISNUMBER(F1137), F1137&gt;0, COUNTIFS($B$3:B1137, B1137, $C$3:C1137, C1137, $F$3:F1137, "&gt;0")=1), 1, 0)</f>
        <v>1</v>
      </c>
      <c r="I1137" s="17">
        <f t="shared" si="74"/>
        <v>1</v>
      </c>
      <c r="J1137" s="17">
        <f t="shared" si="75"/>
        <v>0</v>
      </c>
      <c r="K1137" s="7"/>
      <c r="L1137" s="7"/>
      <c r="M1137" s="7"/>
      <c r="N1137" s="17"/>
      <c r="O1137" s="120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6" customHeight="1">
      <c r="A1138" s="17" t="s">
        <v>53</v>
      </c>
      <c r="B1138" s="7" t="s">
        <v>150</v>
      </c>
      <c r="C1138" s="135">
        <v>46247</v>
      </c>
      <c r="D1138" s="41" t="s">
        <v>217</v>
      </c>
      <c r="E1138" s="35" t="s">
        <v>508</v>
      </c>
      <c r="F1138" s="110">
        <f t="shared" si="72"/>
        <v>7.6833333333333336</v>
      </c>
      <c r="G1138" s="111">
        <f t="shared" si="73"/>
        <v>0</v>
      </c>
      <c r="H1138" s="113">
        <f>IF(AND(NOT(ISBLANK(C1138)), D1138&lt;&gt;"-", ISNUMBER(F1138), F1138&gt;0, COUNTIFS($B$3:B1138, B1138, $C$3:C1138, C1138, $F$3:F1138, "&gt;0")=1), 1, 0)</f>
        <v>1</v>
      </c>
      <c r="I1138" s="17">
        <f t="shared" si="74"/>
        <v>1</v>
      </c>
      <c r="J1138" s="17">
        <f t="shared" si="75"/>
        <v>0</v>
      </c>
      <c r="K1138" s="7"/>
      <c r="L1138" s="7"/>
      <c r="M1138" s="7"/>
      <c r="N1138" s="17"/>
      <c r="O1138" s="120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6" customHeight="1">
      <c r="A1139" s="17" t="s">
        <v>53</v>
      </c>
      <c r="B1139" s="7" t="s">
        <v>150</v>
      </c>
      <c r="C1139" s="135">
        <v>46248</v>
      </c>
      <c r="D1139" s="41" t="s">
        <v>217</v>
      </c>
      <c r="E1139" s="35" t="s">
        <v>704</v>
      </c>
      <c r="F1139" s="110">
        <f t="shared" si="72"/>
        <v>7.7333333333333334</v>
      </c>
      <c r="G1139" s="111">
        <f t="shared" si="73"/>
        <v>0</v>
      </c>
      <c r="H1139" s="113">
        <f>IF(AND(NOT(ISBLANK(C1139)), D1139&lt;&gt;"-", ISNUMBER(F1139), F1139&gt;0, COUNTIFS($B$3:B1139, B1139, $C$3:C1139, C1139, $F$3:F1139, "&gt;0")=1), 1, 0)</f>
        <v>1</v>
      </c>
      <c r="I1139" s="17">
        <f t="shared" si="74"/>
        <v>1</v>
      </c>
      <c r="J1139" s="17">
        <f t="shared" si="75"/>
        <v>0</v>
      </c>
      <c r="K1139" s="7"/>
      <c r="L1139" s="7"/>
      <c r="M1139" s="7"/>
      <c r="N1139" s="17"/>
      <c r="O1139" s="120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6" customHeight="1">
      <c r="A1140" s="17" t="s">
        <v>53</v>
      </c>
      <c r="B1140" s="7" t="s">
        <v>150</v>
      </c>
      <c r="C1140" s="135">
        <v>46249</v>
      </c>
      <c r="D1140" s="41" t="s">
        <v>217</v>
      </c>
      <c r="E1140" s="35" t="s">
        <v>291</v>
      </c>
      <c r="F1140" s="110">
        <f t="shared" si="72"/>
        <v>8.0500000000000007</v>
      </c>
      <c r="G1140" s="111">
        <f t="shared" si="73"/>
        <v>0</v>
      </c>
      <c r="H1140" s="113">
        <f>IF(AND(NOT(ISBLANK(C1140)), D1140&lt;&gt;"-", ISNUMBER(F1140), F1140&gt;0, COUNTIFS($B$3:B1140, B1140, $C$3:C1140, C1140, $F$3:F1140, "&gt;0")=1), 1, 0)</f>
        <v>1</v>
      </c>
      <c r="I1140" s="17">
        <f t="shared" si="74"/>
        <v>1</v>
      </c>
      <c r="J1140" s="17">
        <f t="shared" si="75"/>
        <v>0</v>
      </c>
      <c r="K1140" s="7"/>
      <c r="L1140" s="7"/>
      <c r="M1140" s="7"/>
      <c r="N1140" s="17"/>
      <c r="O1140" s="120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6" customHeight="1">
      <c r="A1141" s="17" t="s">
        <v>53</v>
      </c>
      <c r="B1141" s="7" t="s">
        <v>150</v>
      </c>
      <c r="C1141" s="135">
        <v>46250</v>
      </c>
      <c r="D1141" s="41" t="s">
        <v>223</v>
      </c>
      <c r="E1141" s="35" t="s">
        <v>362</v>
      </c>
      <c r="F1141" s="110">
        <f t="shared" si="72"/>
        <v>4.166666666666667</v>
      </c>
      <c r="G1141" s="111">
        <f t="shared" si="73"/>
        <v>0</v>
      </c>
      <c r="H1141" s="113">
        <f>IF(AND(NOT(ISBLANK(C1141)), D1141&lt;&gt;"-", ISNUMBER(F1141), F1141&gt;0, COUNTIFS($B$3:B1141, B1141, $C$3:C1141, C1141, $F$3:F1141, "&gt;0")=1), 1, 0)</f>
        <v>1</v>
      </c>
      <c r="I1141" s="17">
        <f t="shared" si="74"/>
        <v>0</v>
      </c>
      <c r="J1141" s="17">
        <f t="shared" si="75"/>
        <v>1</v>
      </c>
      <c r="K1141" s="7"/>
      <c r="L1141" s="7"/>
      <c r="M1141" s="7"/>
      <c r="N1141" s="17"/>
      <c r="O1141" s="120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6" customHeight="1">
      <c r="A1142" s="17" t="s">
        <v>53</v>
      </c>
      <c r="B1142" s="7" t="s">
        <v>150</v>
      </c>
      <c r="C1142" s="135">
        <v>46250</v>
      </c>
      <c r="D1142" s="41" t="s">
        <v>217</v>
      </c>
      <c r="E1142" s="35" t="s">
        <v>703</v>
      </c>
      <c r="F1142" s="110">
        <f t="shared" si="72"/>
        <v>7.5166666666666666</v>
      </c>
      <c r="G1142" s="111">
        <f t="shared" si="73"/>
        <v>0</v>
      </c>
      <c r="H1142" s="113">
        <f>IF(AND(NOT(ISBLANK(C1142)), D1142&lt;&gt;"-", ISNUMBER(F1142), F1142&gt;0, COUNTIFS($B$3:B1142, B1142, $C$3:C1142, C1142, $F$3:F1142, "&gt;0")=1), 1, 0)</f>
        <v>0</v>
      </c>
      <c r="I1142" s="17">
        <f t="shared" si="74"/>
        <v>1</v>
      </c>
      <c r="J1142" s="17">
        <f t="shared" si="75"/>
        <v>0</v>
      </c>
      <c r="K1142" s="7"/>
      <c r="L1142" s="7"/>
      <c r="M1142" s="7"/>
      <c r="N1142" s="17"/>
      <c r="O1142" s="120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6" customHeight="1">
      <c r="A1143" s="17" t="s">
        <v>53</v>
      </c>
      <c r="B1143" s="7" t="s">
        <v>150</v>
      </c>
      <c r="C1143" s="135">
        <v>46251</v>
      </c>
      <c r="D1143" s="41" t="s">
        <v>217</v>
      </c>
      <c r="E1143" s="35" t="s">
        <v>523</v>
      </c>
      <c r="F1143" s="110">
        <f t="shared" si="72"/>
        <v>8.1666666666666661</v>
      </c>
      <c r="G1143" s="111">
        <f t="shared" si="73"/>
        <v>0</v>
      </c>
      <c r="H1143" s="113">
        <f>IF(AND(NOT(ISBLANK(C1143)), D1143&lt;&gt;"-", ISNUMBER(F1143), F1143&gt;0, COUNTIFS($B$3:B1143, B1143, $C$3:C1143, C1143, $F$3:F1143, "&gt;0")=1), 1, 0)</f>
        <v>1</v>
      </c>
      <c r="I1143" s="17">
        <f t="shared" si="74"/>
        <v>1</v>
      </c>
      <c r="J1143" s="17">
        <f t="shared" si="75"/>
        <v>0</v>
      </c>
      <c r="K1143" s="7"/>
      <c r="L1143" s="7"/>
      <c r="M1143" s="7"/>
      <c r="N1143" s="17"/>
      <c r="O1143" s="120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6" customHeight="1">
      <c r="A1144" s="17" t="s">
        <v>53</v>
      </c>
      <c r="B1144" s="7" t="s">
        <v>150</v>
      </c>
      <c r="C1144" s="135">
        <v>46252</v>
      </c>
      <c r="D1144" s="41" t="s">
        <v>217</v>
      </c>
      <c r="E1144" s="35" t="s">
        <v>524</v>
      </c>
      <c r="F1144" s="110">
        <f t="shared" si="72"/>
        <v>8.15</v>
      </c>
      <c r="G1144" s="111">
        <f t="shared" si="73"/>
        <v>0</v>
      </c>
      <c r="H1144" s="113">
        <f>IF(AND(NOT(ISBLANK(C1144)), D1144&lt;&gt;"-", ISNUMBER(F1144), F1144&gt;0, COUNTIFS($B$3:B1144, B1144, $C$3:C1144, C1144, $F$3:F1144, "&gt;0")=1), 1, 0)</f>
        <v>1</v>
      </c>
      <c r="I1144" s="17">
        <f t="shared" si="74"/>
        <v>1</v>
      </c>
      <c r="J1144" s="17">
        <f t="shared" si="75"/>
        <v>0</v>
      </c>
      <c r="K1144" s="7"/>
      <c r="L1144" s="7"/>
      <c r="M1144" s="7"/>
      <c r="N1144" s="17"/>
      <c r="O1144" s="120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6" customHeight="1">
      <c r="A1145" s="17" t="s">
        <v>53</v>
      </c>
      <c r="B1145" s="7" t="s">
        <v>150</v>
      </c>
      <c r="C1145" s="135">
        <v>46253</v>
      </c>
      <c r="D1145" s="41" t="s">
        <v>217</v>
      </c>
      <c r="E1145" s="35" t="s">
        <v>283</v>
      </c>
      <c r="F1145" s="110">
        <f t="shared" si="72"/>
        <v>8.25</v>
      </c>
      <c r="G1145" s="111">
        <f t="shared" si="73"/>
        <v>0</v>
      </c>
      <c r="H1145" s="113">
        <f>IF(AND(NOT(ISBLANK(C1145)), D1145&lt;&gt;"-", ISNUMBER(F1145), F1145&gt;0, COUNTIFS($B$3:B1145, B1145, $C$3:C1145, C1145, $F$3:F1145, "&gt;0")=1), 1, 0)</f>
        <v>1</v>
      </c>
      <c r="I1145" s="17">
        <f t="shared" si="74"/>
        <v>1</v>
      </c>
      <c r="J1145" s="17">
        <f t="shared" si="75"/>
        <v>0</v>
      </c>
      <c r="K1145" s="7"/>
      <c r="L1145" s="7"/>
      <c r="M1145" s="7"/>
      <c r="N1145" s="17"/>
      <c r="O1145" s="120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6" customHeight="1">
      <c r="A1146" s="17" t="s">
        <v>53</v>
      </c>
      <c r="B1146" s="7" t="s">
        <v>150</v>
      </c>
      <c r="C1146" s="135">
        <v>46254</v>
      </c>
      <c r="D1146" s="41" t="s">
        <v>217</v>
      </c>
      <c r="E1146" s="35" t="s">
        <v>723</v>
      </c>
      <c r="F1146" s="110">
        <f t="shared" si="72"/>
        <v>7.7166666666666668</v>
      </c>
      <c r="G1146" s="111">
        <f t="shared" si="73"/>
        <v>0</v>
      </c>
      <c r="H1146" s="113">
        <f>IF(AND(NOT(ISBLANK(C1146)), D1146&lt;&gt;"-", ISNUMBER(F1146), F1146&gt;0, COUNTIFS($B$3:B1146, B1146, $C$3:C1146, C1146, $F$3:F1146, "&gt;0")=1), 1, 0)</f>
        <v>1</v>
      </c>
      <c r="I1146" s="17">
        <f t="shared" si="74"/>
        <v>1</v>
      </c>
      <c r="J1146" s="17">
        <f t="shared" si="75"/>
        <v>0</v>
      </c>
      <c r="K1146" s="7"/>
      <c r="L1146" s="7"/>
      <c r="M1146" s="7"/>
      <c r="N1146" s="17"/>
      <c r="O1146" s="120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6" customHeight="1">
      <c r="A1147" s="17" t="s">
        <v>53</v>
      </c>
      <c r="B1147" s="7" t="s">
        <v>150</v>
      </c>
      <c r="C1147" s="135">
        <v>46255</v>
      </c>
      <c r="D1147" s="41" t="s">
        <v>217</v>
      </c>
      <c r="E1147" s="35" t="s">
        <v>528</v>
      </c>
      <c r="F1147" s="110">
        <f t="shared" si="72"/>
        <v>8.1833333333333336</v>
      </c>
      <c r="G1147" s="111">
        <f t="shared" si="73"/>
        <v>0</v>
      </c>
      <c r="H1147" s="113">
        <f>IF(AND(NOT(ISBLANK(C1147)), D1147&lt;&gt;"-", ISNUMBER(F1147), F1147&gt;0, COUNTIFS($B$3:B1147, B1147, $C$3:C1147, C1147, $F$3:F1147, "&gt;0")=1), 1, 0)</f>
        <v>1</v>
      </c>
      <c r="I1147" s="17">
        <f t="shared" si="74"/>
        <v>1</v>
      </c>
      <c r="J1147" s="17">
        <f t="shared" si="75"/>
        <v>0</v>
      </c>
      <c r="K1147" s="7"/>
      <c r="L1147" s="7"/>
      <c r="M1147" s="7"/>
      <c r="N1147" s="17"/>
      <c r="O1147" s="120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6" customHeight="1">
      <c r="A1148" s="17" t="s">
        <v>53</v>
      </c>
      <c r="B1148" s="7" t="s">
        <v>150</v>
      </c>
      <c r="C1148" s="135">
        <v>46256</v>
      </c>
      <c r="D1148" s="41" t="s">
        <v>217</v>
      </c>
      <c r="E1148" s="35" t="s">
        <v>246</v>
      </c>
      <c r="F1148" s="110">
        <f t="shared" si="72"/>
        <v>8.0666666666666664</v>
      </c>
      <c r="G1148" s="111">
        <f t="shared" si="73"/>
        <v>0</v>
      </c>
      <c r="H1148" s="113">
        <f>IF(AND(NOT(ISBLANK(C1148)), D1148&lt;&gt;"-", ISNUMBER(F1148), F1148&gt;0, COUNTIFS($B$3:B1148, B1148, $C$3:C1148, C1148, $F$3:F1148, "&gt;0")=1), 1, 0)</f>
        <v>1</v>
      </c>
      <c r="I1148" s="17">
        <f t="shared" si="74"/>
        <v>1</v>
      </c>
      <c r="J1148" s="17">
        <f t="shared" si="75"/>
        <v>0</v>
      </c>
      <c r="K1148" s="7"/>
      <c r="L1148" s="7"/>
      <c r="M1148" s="7"/>
      <c r="N1148" s="17"/>
      <c r="O1148" s="120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6" customHeight="1">
      <c r="A1149" s="17" t="s">
        <v>53</v>
      </c>
      <c r="B1149" s="7" t="s">
        <v>150</v>
      </c>
      <c r="C1149" s="135">
        <v>46257</v>
      </c>
      <c r="D1149" s="41" t="s">
        <v>217</v>
      </c>
      <c r="E1149" s="35" t="s">
        <v>201</v>
      </c>
      <c r="F1149" s="110">
        <f t="shared" si="72"/>
        <v>8.1</v>
      </c>
      <c r="G1149" s="111">
        <f t="shared" si="73"/>
        <v>0</v>
      </c>
      <c r="H1149" s="113">
        <f>IF(AND(NOT(ISBLANK(C1149)), D1149&lt;&gt;"-", ISNUMBER(F1149), F1149&gt;0, COUNTIFS($B$3:B1149, B1149, $C$3:C1149, C1149, $F$3:F1149, "&gt;0")=1), 1, 0)</f>
        <v>1</v>
      </c>
      <c r="I1149" s="17">
        <f t="shared" si="74"/>
        <v>1</v>
      </c>
      <c r="J1149" s="17">
        <f t="shared" si="75"/>
        <v>0</v>
      </c>
      <c r="K1149" s="7"/>
      <c r="L1149" s="7"/>
      <c r="M1149" s="7"/>
      <c r="N1149" s="17"/>
      <c r="O1149" s="120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6" customHeight="1">
      <c r="A1150" s="17" t="s">
        <v>53</v>
      </c>
      <c r="B1150" s="7" t="s">
        <v>150</v>
      </c>
      <c r="C1150" s="135">
        <v>46258</v>
      </c>
      <c r="D1150" s="41" t="s">
        <v>217</v>
      </c>
      <c r="E1150" s="35" t="s">
        <v>201</v>
      </c>
      <c r="F1150" s="110">
        <f t="shared" si="72"/>
        <v>8.1</v>
      </c>
      <c r="G1150" s="111">
        <f t="shared" si="73"/>
        <v>0</v>
      </c>
      <c r="H1150" s="113">
        <f>IF(AND(NOT(ISBLANK(C1150)), D1150&lt;&gt;"-", ISNUMBER(F1150), F1150&gt;0, COUNTIFS($B$3:B1150, B1150, $C$3:C1150, C1150, $F$3:F1150, "&gt;0")=1), 1, 0)</f>
        <v>1</v>
      </c>
      <c r="I1150" s="17">
        <f t="shared" si="74"/>
        <v>1</v>
      </c>
      <c r="J1150" s="17">
        <f t="shared" si="75"/>
        <v>0</v>
      </c>
      <c r="K1150" s="7"/>
      <c r="L1150" s="7"/>
      <c r="M1150" s="7"/>
      <c r="N1150" s="17"/>
      <c r="O1150" s="120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6" customHeight="1">
      <c r="A1151" s="17" t="s">
        <v>53</v>
      </c>
      <c r="B1151" s="7" t="s">
        <v>150</v>
      </c>
      <c r="C1151" s="135">
        <v>46259</v>
      </c>
      <c r="D1151" s="41" t="s">
        <v>217</v>
      </c>
      <c r="E1151" s="35" t="s">
        <v>291</v>
      </c>
      <c r="F1151" s="110">
        <f t="shared" si="72"/>
        <v>8.0500000000000007</v>
      </c>
      <c r="G1151" s="111">
        <f t="shared" si="73"/>
        <v>0</v>
      </c>
      <c r="H1151" s="113">
        <f>IF(AND(NOT(ISBLANK(C1151)), D1151&lt;&gt;"-", ISNUMBER(F1151), F1151&gt;0, COUNTIFS($B$3:B1151, B1151, $C$3:C1151, C1151, $F$3:F1151, "&gt;0")=1), 1, 0)</f>
        <v>1</v>
      </c>
      <c r="I1151" s="17">
        <f t="shared" si="74"/>
        <v>1</v>
      </c>
      <c r="J1151" s="17">
        <f t="shared" si="75"/>
        <v>0</v>
      </c>
      <c r="K1151" s="7"/>
      <c r="L1151" s="7"/>
      <c r="M1151" s="7"/>
      <c r="N1151" s="17"/>
      <c r="O1151" s="120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6" customHeight="1">
      <c r="A1152" s="17" t="s">
        <v>53</v>
      </c>
      <c r="B1152" s="7" t="s">
        <v>150</v>
      </c>
      <c r="C1152" s="135">
        <v>46260</v>
      </c>
      <c r="D1152" s="41" t="s">
        <v>217</v>
      </c>
      <c r="E1152" s="35" t="s">
        <v>415</v>
      </c>
      <c r="F1152" s="110">
        <f t="shared" si="72"/>
        <v>7.9333333333333336</v>
      </c>
      <c r="G1152" s="111">
        <f t="shared" si="73"/>
        <v>0</v>
      </c>
      <c r="H1152" s="113">
        <f>IF(AND(NOT(ISBLANK(C1152)), D1152&lt;&gt;"-", ISNUMBER(F1152), F1152&gt;0, COUNTIFS($B$3:B1152, B1152, $C$3:C1152, C1152, $F$3:F1152, "&gt;0")=1), 1, 0)</f>
        <v>1</v>
      </c>
      <c r="I1152" s="17">
        <f t="shared" si="74"/>
        <v>1</v>
      </c>
      <c r="J1152" s="17">
        <f t="shared" si="75"/>
        <v>0</v>
      </c>
      <c r="K1152" s="7"/>
      <c r="L1152" s="7"/>
      <c r="M1152" s="7"/>
      <c r="N1152" s="17"/>
      <c r="O1152" s="120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6" customHeight="1">
      <c r="A1153" s="17" t="s">
        <v>53</v>
      </c>
      <c r="B1153" s="7" t="s">
        <v>150</v>
      </c>
      <c r="C1153" s="135">
        <v>46261</v>
      </c>
      <c r="D1153" s="41" t="s">
        <v>217</v>
      </c>
      <c r="E1153" s="35" t="s">
        <v>338</v>
      </c>
      <c r="F1153" s="110">
        <f t="shared" si="72"/>
        <v>8.0333333333333332</v>
      </c>
      <c r="G1153" s="111">
        <f t="shared" si="73"/>
        <v>0</v>
      </c>
      <c r="H1153" s="113">
        <f>IF(AND(NOT(ISBLANK(C1153)), D1153&lt;&gt;"-", ISNUMBER(F1153), F1153&gt;0, COUNTIFS($B$3:B1153, B1153, $C$3:C1153, C1153, $F$3:F1153, "&gt;0")=1), 1, 0)</f>
        <v>1</v>
      </c>
      <c r="I1153" s="17">
        <f t="shared" si="74"/>
        <v>1</v>
      </c>
      <c r="J1153" s="17">
        <f t="shared" si="75"/>
        <v>0</v>
      </c>
      <c r="K1153" s="7"/>
      <c r="L1153" s="7"/>
      <c r="M1153" s="7"/>
      <c r="N1153" s="17"/>
      <c r="O1153" s="120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6" customHeight="1">
      <c r="A1154" s="17" t="s">
        <v>52</v>
      </c>
      <c r="B1154" s="7" t="s">
        <v>144</v>
      </c>
      <c r="C1154" s="135"/>
      <c r="D1154" s="41" t="s">
        <v>184</v>
      </c>
      <c r="E1154" s="35" t="s">
        <v>185</v>
      </c>
      <c r="F1154" s="110">
        <f t="shared" ref="F1154:F1217" si="76">IF(ISNUMBER(SEARCH("h",E1154)), LEFT(E1154,SEARCH("h",E1154)-1) + MID(E1154,SEARCH("h",E1154)+1,SEARCH("p",E1154)-SEARCH("h",E1154)-1)/60, E1154)</f>
        <v>8</v>
      </c>
      <c r="G1154" s="111">
        <f t="shared" ref="G1154:G1217" si="77">IF(AND(ISNUMBER(F1154), F1154&lt;4), 1, 0)</f>
        <v>0</v>
      </c>
      <c r="H1154" s="113">
        <f>IF(AND(NOT(ISBLANK(C1154)), D1154&lt;&gt;"-", ISNUMBER(F1154), F1154&gt;0, COUNTIFS($B$3:B1154, B1154, $C$3:C1154, C1154, $F$3:F1154, "&gt;0")=1), 1, 0)</f>
        <v>0</v>
      </c>
      <c r="I1154" s="17">
        <f t="shared" si="74"/>
        <v>0</v>
      </c>
      <c r="J1154" s="17">
        <f t="shared" si="75"/>
        <v>0</v>
      </c>
      <c r="K1154" s="7"/>
      <c r="L1154" s="7"/>
      <c r="M1154" s="7"/>
      <c r="N1154" s="17"/>
      <c r="O1154" s="120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6" customHeight="1">
      <c r="A1155" s="17" t="s">
        <v>52</v>
      </c>
      <c r="B1155" s="7" t="s">
        <v>144</v>
      </c>
      <c r="C1155" s="135">
        <v>46236</v>
      </c>
      <c r="D1155" s="41" t="s">
        <v>198</v>
      </c>
      <c r="E1155" s="35" t="s">
        <v>501</v>
      </c>
      <c r="F1155" s="110">
        <f t="shared" si="76"/>
        <v>8.0166666666666675</v>
      </c>
      <c r="G1155" s="111">
        <f t="shared" si="77"/>
        <v>0</v>
      </c>
      <c r="H1155" s="113">
        <f>IF(AND(NOT(ISBLANK(C1155)), D1155&lt;&gt;"-", ISNUMBER(F1155), F1155&gt;0, COUNTIFS($B$3:B1155, B1155, $C$3:C1155, C1155, $F$3:F1155, "&gt;0")=1), 1, 0)</f>
        <v>1</v>
      </c>
      <c r="I1155" s="17">
        <f t="shared" ref="I1155:I1218" si="78">IF(AND(NOT(ISBLANK(C1155)), D1155&lt;&gt;"-", ISNUMBER(F1155), F1155&gt;=4, ISNUMBER(SEARCH("qua đêm", D1155))), 1, 0)</f>
        <v>1</v>
      </c>
      <c r="J1155" s="17">
        <f t="shared" ref="J1155:J1218" si="79">IF(AND(NOT(ISBLANK(C1155)), D1155&lt;&gt;"-", ISNUMBER(F1155), F1155&gt;=4, NOT(ISNUMBER(SEARCH("qua đêm", D1155)))), 1, 0)</f>
        <v>0</v>
      </c>
      <c r="K1155" s="7"/>
      <c r="L1155" s="7"/>
      <c r="M1155" s="7"/>
      <c r="N1155" s="17"/>
      <c r="O1155" s="120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6" customHeight="1">
      <c r="A1156" s="17" t="s">
        <v>52</v>
      </c>
      <c r="B1156" s="7" t="s">
        <v>144</v>
      </c>
      <c r="C1156" s="135">
        <v>46237</v>
      </c>
      <c r="D1156" s="41" t="s">
        <v>204</v>
      </c>
      <c r="E1156" s="35" t="s">
        <v>724</v>
      </c>
      <c r="F1156" s="110">
        <f t="shared" si="76"/>
        <v>1.3166666666666667</v>
      </c>
      <c r="G1156" s="111">
        <f t="shared" si="77"/>
        <v>1</v>
      </c>
      <c r="H1156" s="113">
        <f>IF(AND(NOT(ISBLANK(C1156)), D1156&lt;&gt;"-", ISNUMBER(F1156), F1156&gt;0, COUNTIFS($B$3:B1156, B1156, $C$3:C1156, C1156, $F$3:F1156, "&gt;0")=1), 1, 0)</f>
        <v>1</v>
      </c>
      <c r="I1156" s="17">
        <f t="shared" si="78"/>
        <v>0</v>
      </c>
      <c r="J1156" s="17">
        <f t="shared" si="79"/>
        <v>0</v>
      </c>
      <c r="K1156" s="7"/>
      <c r="L1156" s="7"/>
      <c r="M1156" s="7"/>
      <c r="N1156" s="17"/>
      <c r="O1156" s="120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6" customHeight="1">
      <c r="A1157" s="17" t="s">
        <v>52</v>
      </c>
      <c r="B1157" s="7" t="s">
        <v>144</v>
      </c>
      <c r="C1157" s="135">
        <v>46237</v>
      </c>
      <c r="D1157" s="41" t="s">
        <v>198</v>
      </c>
      <c r="E1157" s="35" t="s">
        <v>505</v>
      </c>
      <c r="F1157" s="110">
        <f t="shared" si="76"/>
        <v>7.916666666666667</v>
      </c>
      <c r="G1157" s="111">
        <f t="shared" si="77"/>
        <v>0</v>
      </c>
      <c r="H1157" s="113">
        <f>IF(AND(NOT(ISBLANK(C1157)), D1157&lt;&gt;"-", ISNUMBER(F1157), F1157&gt;0, COUNTIFS($B$3:B1157, B1157, $C$3:C1157, C1157, $F$3:F1157, "&gt;0")=1), 1, 0)</f>
        <v>0</v>
      </c>
      <c r="I1157" s="17">
        <f t="shared" si="78"/>
        <v>1</v>
      </c>
      <c r="J1157" s="17">
        <f t="shared" si="79"/>
        <v>0</v>
      </c>
      <c r="K1157" s="7"/>
      <c r="L1157" s="7"/>
      <c r="M1157" s="7"/>
      <c r="N1157" s="17"/>
      <c r="O1157" s="120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6" customHeight="1">
      <c r="A1158" s="17" t="s">
        <v>52</v>
      </c>
      <c r="B1158" s="7" t="s">
        <v>144</v>
      </c>
      <c r="C1158" s="135">
        <v>46238</v>
      </c>
      <c r="D1158" s="41" t="s">
        <v>204</v>
      </c>
      <c r="E1158" s="35" t="s">
        <v>725</v>
      </c>
      <c r="F1158" s="110">
        <f t="shared" si="76"/>
        <v>0.71666666666666667</v>
      </c>
      <c r="G1158" s="111">
        <f t="shared" si="77"/>
        <v>1</v>
      </c>
      <c r="H1158" s="113">
        <f>IF(AND(NOT(ISBLANK(C1158)), D1158&lt;&gt;"-", ISNUMBER(F1158), F1158&gt;0, COUNTIFS($B$3:B1158, B1158, $C$3:C1158, C1158, $F$3:F1158, "&gt;0")=1), 1, 0)</f>
        <v>1</v>
      </c>
      <c r="I1158" s="17">
        <f t="shared" si="78"/>
        <v>0</v>
      </c>
      <c r="J1158" s="17">
        <f t="shared" si="79"/>
        <v>0</v>
      </c>
      <c r="K1158" s="7"/>
      <c r="L1158" s="7"/>
      <c r="M1158" s="7"/>
      <c r="N1158" s="17"/>
      <c r="O1158" s="120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6" customHeight="1">
      <c r="A1159" s="17" t="s">
        <v>52</v>
      </c>
      <c r="B1159" s="7" t="s">
        <v>144</v>
      </c>
      <c r="C1159" s="135">
        <v>46242</v>
      </c>
      <c r="D1159" s="41" t="s">
        <v>198</v>
      </c>
      <c r="E1159" s="35" t="s">
        <v>309</v>
      </c>
      <c r="F1159" s="110">
        <f t="shared" si="76"/>
        <v>7.833333333333333</v>
      </c>
      <c r="G1159" s="111">
        <f t="shared" si="77"/>
        <v>0</v>
      </c>
      <c r="H1159" s="113">
        <f>IF(AND(NOT(ISBLANK(C1159)), D1159&lt;&gt;"-", ISNUMBER(F1159), F1159&gt;0, COUNTIFS($B$3:B1159, B1159, $C$3:C1159, C1159, $F$3:F1159, "&gt;0")=1), 1, 0)</f>
        <v>1</v>
      </c>
      <c r="I1159" s="17">
        <f t="shared" si="78"/>
        <v>1</v>
      </c>
      <c r="J1159" s="17">
        <f t="shared" si="79"/>
        <v>0</v>
      </c>
      <c r="K1159" s="7"/>
      <c r="L1159" s="7"/>
      <c r="M1159" s="7"/>
      <c r="N1159" s="17"/>
      <c r="O1159" s="120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6" customHeight="1">
      <c r="A1160" s="17" t="s">
        <v>52</v>
      </c>
      <c r="B1160" s="7" t="s">
        <v>144</v>
      </c>
      <c r="C1160" s="135">
        <v>46243</v>
      </c>
      <c r="D1160" s="41" t="s">
        <v>204</v>
      </c>
      <c r="E1160" s="35" t="s">
        <v>651</v>
      </c>
      <c r="F1160" s="110">
        <f t="shared" si="76"/>
        <v>0.6166666666666667</v>
      </c>
      <c r="G1160" s="111">
        <f t="shared" si="77"/>
        <v>1</v>
      </c>
      <c r="H1160" s="113">
        <f>IF(AND(NOT(ISBLANK(C1160)), D1160&lt;&gt;"-", ISNUMBER(F1160), F1160&gt;0, COUNTIFS($B$3:B1160, B1160, $C$3:C1160, C1160, $F$3:F1160, "&gt;0")=1), 1, 0)</f>
        <v>1</v>
      </c>
      <c r="I1160" s="17">
        <f t="shared" si="78"/>
        <v>0</v>
      </c>
      <c r="J1160" s="17">
        <f t="shared" si="79"/>
        <v>0</v>
      </c>
      <c r="K1160" s="7"/>
      <c r="L1160" s="7"/>
      <c r="M1160" s="7"/>
      <c r="N1160" s="17"/>
      <c r="O1160" s="120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6" customHeight="1">
      <c r="A1161" s="17" t="s">
        <v>52</v>
      </c>
      <c r="B1161" s="7" t="s">
        <v>144</v>
      </c>
      <c r="C1161" s="135">
        <v>46243</v>
      </c>
      <c r="D1161" s="41" t="s">
        <v>198</v>
      </c>
      <c r="E1161" s="35" t="s">
        <v>499</v>
      </c>
      <c r="F1161" s="110">
        <f t="shared" si="76"/>
        <v>7.8833333333333329</v>
      </c>
      <c r="G1161" s="111">
        <f t="shared" si="77"/>
        <v>0</v>
      </c>
      <c r="H1161" s="113">
        <f>IF(AND(NOT(ISBLANK(C1161)), D1161&lt;&gt;"-", ISNUMBER(F1161), F1161&gt;0, COUNTIFS($B$3:B1161, B1161, $C$3:C1161, C1161, $F$3:F1161, "&gt;0")=1), 1, 0)</f>
        <v>0</v>
      </c>
      <c r="I1161" s="17">
        <f t="shared" si="78"/>
        <v>1</v>
      </c>
      <c r="J1161" s="17">
        <f t="shared" si="79"/>
        <v>0</v>
      </c>
      <c r="K1161" s="7"/>
      <c r="L1161" s="7"/>
      <c r="M1161" s="7"/>
      <c r="N1161" s="17"/>
      <c r="O1161" s="120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6" customHeight="1">
      <c r="A1162" s="17" t="s">
        <v>52</v>
      </c>
      <c r="B1162" s="7" t="s">
        <v>144</v>
      </c>
      <c r="C1162" s="135">
        <v>46244</v>
      </c>
      <c r="D1162" s="41" t="s">
        <v>204</v>
      </c>
      <c r="E1162" s="35" t="s">
        <v>726</v>
      </c>
      <c r="F1162" s="110">
        <f t="shared" si="76"/>
        <v>0.41666666666666669</v>
      </c>
      <c r="G1162" s="111">
        <f t="shared" si="77"/>
        <v>1</v>
      </c>
      <c r="H1162" s="113">
        <f>IF(AND(NOT(ISBLANK(C1162)), D1162&lt;&gt;"-", ISNUMBER(F1162), F1162&gt;0, COUNTIFS($B$3:B1162, B1162, $C$3:C1162, C1162, $F$3:F1162, "&gt;0")=1), 1, 0)</f>
        <v>1</v>
      </c>
      <c r="I1162" s="17">
        <f t="shared" si="78"/>
        <v>0</v>
      </c>
      <c r="J1162" s="17">
        <f t="shared" si="79"/>
        <v>0</v>
      </c>
      <c r="K1162" s="7"/>
      <c r="L1162" s="7"/>
      <c r="M1162" s="7"/>
      <c r="N1162" s="17"/>
      <c r="O1162" s="120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6" customHeight="1">
      <c r="A1163" s="17" t="s">
        <v>52</v>
      </c>
      <c r="B1163" s="7" t="s">
        <v>144</v>
      </c>
      <c r="C1163" s="135">
        <v>46244</v>
      </c>
      <c r="D1163" s="41" t="s">
        <v>198</v>
      </c>
      <c r="E1163" s="35" t="s">
        <v>503</v>
      </c>
      <c r="F1163" s="110">
        <f t="shared" si="76"/>
        <v>7.9833333333333334</v>
      </c>
      <c r="G1163" s="111">
        <f t="shared" si="77"/>
        <v>0</v>
      </c>
      <c r="H1163" s="113">
        <f>IF(AND(NOT(ISBLANK(C1163)), D1163&lt;&gt;"-", ISNUMBER(F1163), F1163&gt;0, COUNTIFS($B$3:B1163, B1163, $C$3:C1163, C1163, $F$3:F1163, "&gt;0")=1), 1, 0)</f>
        <v>0</v>
      </c>
      <c r="I1163" s="17">
        <f t="shared" si="78"/>
        <v>1</v>
      </c>
      <c r="J1163" s="17">
        <f t="shared" si="79"/>
        <v>0</v>
      </c>
      <c r="K1163" s="7"/>
      <c r="L1163" s="7"/>
      <c r="M1163" s="7"/>
      <c r="N1163" s="17"/>
      <c r="O1163" s="120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6" customHeight="1">
      <c r="A1164" s="17" t="s">
        <v>52</v>
      </c>
      <c r="B1164" s="7" t="s">
        <v>144</v>
      </c>
      <c r="C1164" s="135">
        <v>46245</v>
      </c>
      <c r="D1164" s="41" t="s">
        <v>198</v>
      </c>
      <c r="E1164" s="35" t="s">
        <v>309</v>
      </c>
      <c r="F1164" s="110">
        <f t="shared" si="76"/>
        <v>7.833333333333333</v>
      </c>
      <c r="G1164" s="111">
        <f t="shared" si="77"/>
        <v>0</v>
      </c>
      <c r="H1164" s="113">
        <f>IF(AND(NOT(ISBLANK(C1164)), D1164&lt;&gt;"-", ISNUMBER(F1164), F1164&gt;0, COUNTIFS($B$3:B1164, B1164, $C$3:C1164, C1164, $F$3:F1164, "&gt;0")=1), 1, 0)</f>
        <v>1</v>
      </c>
      <c r="I1164" s="17">
        <f t="shared" si="78"/>
        <v>1</v>
      </c>
      <c r="J1164" s="17">
        <f t="shared" si="79"/>
        <v>0</v>
      </c>
      <c r="K1164" s="7"/>
      <c r="L1164" s="7"/>
      <c r="M1164" s="7"/>
      <c r="N1164" s="17"/>
      <c r="O1164" s="120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6" customHeight="1">
      <c r="A1165" s="17" t="s">
        <v>52</v>
      </c>
      <c r="B1165" s="7" t="s">
        <v>144</v>
      </c>
      <c r="C1165" s="135">
        <v>46246</v>
      </c>
      <c r="D1165" s="41" t="s">
        <v>204</v>
      </c>
      <c r="E1165" s="35" t="s">
        <v>727</v>
      </c>
      <c r="F1165" s="110">
        <f t="shared" si="76"/>
        <v>0.48333333333333334</v>
      </c>
      <c r="G1165" s="111">
        <f t="shared" si="77"/>
        <v>1</v>
      </c>
      <c r="H1165" s="113">
        <f>IF(AND(NOT(ISBLANK(C1165)), D1165&lt;&gt;"-", ISNUMBER(F1165), F1165&gt;0, COUNTIFS($B$3:B1165, B1165, $C$3:C1165, C1165, $F$3:F1165, "&gt;0")=1), 1, 0)</f>
        <v>1</v>
      </c>
      <c r="I1165" s="17">
        <f t="shared" si="78"/>
        <v>0</v>
      </c>
      <c r="J1165" s="17">
        <f t="shared" si="79"/>
        <v>0</v>
      </c>
      <c r="K1165" s="7"/>
      <c r="L1165" s="7"/>
      <c r="M1165" s="7"/>
      <c r="N1165" s="17"/>
      <c r="O1165" s="120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6" customHeight="1">
      <c r="A1166" s="17" t="s">
        <v>52</v>
      </c>
      <c r="B1166" s="7" t="s">
        <v>144</v>
      </c>
      <c r="C1166" s="135">
        <v>46246</v>
      </c>
      <c r="D1166" s="41" t="s">
        <v>198</v>
      </c>
      <c r="E1166" s="35" t="s">
        <v>499</v>
      </c>
      <c r="F1166" s="110">
        <f t="shared" si="76"/>
        <v>7.8833333333333329</v>
      </c>
      <c r="G1166" s="111">
        <f t="shared" si="77"/>
        <v>0</v>
      </c>
      <c r="H1166" s="113">
        <f>IF(AND(NOT(ISBLANK(C1166)), D1166&lt;&gt;"-", ISNUMBER(F1166), F1166&gt;0, COUNTIFS($B$3:B1166, B1166, $C$3:C1166, C1166, $F$3:F1166, "&gt;0")=1), 1, 0)</f>
        <v>0</v>
      </c>
      <c r="I1166" s="17">
        <f t="shared" si="78"/>
        <v>1</v>
      </c>
      <c r="J1166" s="17">
        <f t="shared" si="79"/>
        <v>0</v>
      </c>
      <c r="K1166" s="7"/>
      <c r="L1166" s="7"/>
      <c r="M1166" s="7"/>
      <c r="N1166" s="17"/>
      <c r="O1166" s="120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6" customHeight="1">
      <c r="A1167" s="17" t="s">
        <v>52</v>
      </c>
      <c r="B1167" s="7" t="s">
        <v>144</v>
      </c>
      <c r="C1167" s="135">
        <v>46247</v>
      </c>
      <c r="D1167" s="41" t="s">
        <v>198</v>
      </c>
      <c r="E1167" s="35" t="s">
        <v>501</v>
      </c>
      <c r="F1167" s="110">
        <f t="shared" si="76"/>
        <v>8.0166666666666675</v>
      </c>
      <c r="G1167" s="111">
        <f t="shared" si="77"/>
        <v>0</v>
      </c>
      <c r="H1167" s="113">
        <f>IF(AND(NOT(ISBLANK(C1167)), D1167&lt;&gt;"-", ISNUMBER(F1167), F1167&gt;0, COUNTIFS($B$3:B1167, B1167, $C$3:C1167, C1167, $F$3:F1167, "&gt;0")=1), 1, 0)</f>
        <v>1</v>
      </c>
      <c r="I1167" s="17">
        <f t="shared" si="78"/>
        <v>1</v>
      </c>
      <c r="J1167" s="17">
        <f t="shared" si="79"/>
        <v>0</v>
      </c>
      <c r="K1167" s="7"/>
      <c r="L1167" s="7"/>
      <c r="M1167" s="7"/>
      <c r="N1167" s="17"/>
      <c r="O1167" s="120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6" customHeight="1">
      <c r="A1168" s="17" t="s">
        <v>52</v>
      </c>
      <c r="B1168" s="7" t="s">
        <v>144</v>
      </c>
      <c r="C1168" s="135">
        <v>46248</v>
      </c>
      <c r="D1168" s="41" t="s">
        <v>198</v>
      </c>
      <c r="E1168" s="35" t="s">
        <v>502</v>
      </c>
      <c r="F1168" s="110">
        <f t="shared" si="76"/>
        <v>7.9666666666666668</v>
      </c>
      <c r="G1168" s="111">
        <f t="shared" si="77"/>
        <v>0</v>
      </c>
      <c r="H1168" s="113">
        <f>IF(AND(NOT(ISBLANK(C1168)), D1168&lt;&gt;"-", ISNUMBER(F1168), F1168&gt;0, COUNTIFS($B$3:B1168, B1168, $C$3:C1168, C1168, $F$3:F1168, "&gt;0")=1), 1, 0)</f>
        <v>1</v>
      </c>
      <c r="I1168" s="17">
        <f t="shared" si="78"/>
        <v>1</v>
      </c>
      <c r="J1168" s="17">
        <f t="shared" si="79"/>
        <v>0</v>
      </c>
      <c r="K1168" s="7"/>
      <c r="L1168" s="7"/>
      <c r="M1168" s="7"/>
      <c r="N1168" s="17"/>
      <c r="O1168" s="120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6" customHeight="1">
      <c r="A1169" s="17" t="s">
        <v>52</v>
      </c>
      <c r="B1169" s="7" t="s">
        <v>144</v>
      </c>
      <c r="C1169" s="135">
        <v>46249</v>
      </c>
      <c r="D1169" s="41" t="s">
        <v>198</v>
      </c>
      <c r="E1169" s="35" t="s">
        <v>353</v>
      </c>
      <c r="F1169" s="110">
        <f t="shared" si="76"/>
        <v>7.95</v>
      </c>
      <c r="G1169" s="111">
        <f t="shared" si="77"/>
        <v>0</v>
      </c>
      <c r="H1169" s="113">
        <f>IF(AND(NOT(ISBLANK(C1169)), D1169&lt;&gt;"-", ISNUMBER(F1169), F1169&gt;0, COUNTIFS($B$3:B1169, B1169, $C$3:C1169, C1169, $F$3:F1169, "&gt;0")=1), 1, 0)</f>
        <v>1</v>
      </c>
      <c r="I1169" s="17">
        <f t="shared" si="78"/>
        <v>1</v>
      </c>
      <c r="J1169" s="17">
        <f t="shared" si="79"/>
        <v>0</v>
      </c>
      <c r="K1169" s="7"/>
      <c r="L1169" s="7"/>
      <c r="M1169" s="7"/>
      <c r="N1169" s="17"/>
      <c r="O1169" s="120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6" customHeight="1">
      <c r="A1170" s="17" t="s">
        <v>52</v>
      </c>
      <c r="B1170" s="7" t="s">
        <v>144</v>
      </c>
      <c r="C1170" s="135">
        <v>46250</v>
      </c>
      <c r="D1170" s="41" t="s">
        <v>204</v>
      </c>
      <c r="E1170" s="35" t="s">
        <v>725</v>
      </c>
      <c r="F1170" s="110">
        <f t="shared" si="76"/>
        <v>0.71666666666666667</v>
      </c>
      <c r="G1170" s="111">
        <f t="shared" si="77"/>
        <v>1</v>
      </c>
      <c r="H1170" s="113">
        <f>IF(AND(NOT(ISBLANK(C1170)), D1170&lt;&gt;"-", ISNUMBER(F1170), F1170&gt;0, COUNTIFS($B$3:B1170, B1170, $C$3:C1170, C1170, $F$3:F1170, "&gt;0")=1), 1, 0)</f>
        <v>1</v>
      </c>
      <c r="I1170" s="17">
        <f t="shared" si="78"/>
        <v>0</v>
      </c>
      <c r="J1170" s="17">
        <f t="shared" si="79"/>
        <v>0</v>
      </c>
      <c r="K1170" s="7"/>
      <c r="L1170" s="7"/>
      <c r="M1170" s="7"/>
      <c r="N1170" s="17"/>
      <c r="O1170" s="120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6" customHeight="1">
      <c r="A1171" s="17" t="s">
        <v>52</v>
      </c>
      <c r="B1171" s="7" t="s">
        <v>144</v>
      </c>
      <c r="C1171" s="135">
        <v>46250</v>
      </c>
      <c r="D1171" s="41" t="s">
        <v>206</v>
      </c>
      <c r="E1171" s="35" t="s">
        <v>728</v>
      </c>
      <c r="F1171" s="110">
        <f t="shared" si="76"/>
        <v>0.83333333333333337</v>
      </c>
      <c r="G1171" s="111">
        <f t="shared" si="77"/>
        <v>1</v>
      </c>
      <c r="H1171" s="113">
        <f>IF(AND(NOT(ISBLANK(C1171)), D1171&lt;&gt;"-", ISNUMBER(F1171), F1171&gt;0, COUNTIFS($B$3:B1171, B1171, $C$3:C1171, C1171, $F$3:F1171, "&gt;0")=1), 1, 0)</f>
        <v>0</v>
      </c>
      <c r="I1171" s="17">
        <f t="shared" si="78"/>
        <v>0</v>
      </c>
      <c r="J1171" s="17">
        <f t="shared" si="79"/>
        <v>0</v>
      </c>
      <c r="K1171" s="7"/>
      <c r="L1171" s="7"/>
      <c r="M1171" s="7"/>
      <c r="N1171" s="17"/>
      <c r="O1171" s="120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6" customHeight="1">
      <c r="A1172" s="17" t="s">
        <v>52</v>
      </c>
      <c r="B1172" s="7" t="s">
        <v>144</v>
      </c>
      <c r="C1172" s="135">
        <v>46250</v>
      </c>
      <c r="D1172" s="41" t="s">
        <v>198</v>
      </c>
      <c r="E1172" s="35" t="s">
        <v>185</v>
      </c>
      <c r="F1172" s="110">
        <f t="shared" si="76"/>
        <v>8</v>
      </c>
      <c r="G1172" s="111">
        <f t="shared" si="77"/>
        <v>0</v>
      </c>
      <c r="H1172" s="113">
        <f>IF(AND(NOT(ISBLANK(C1172)), D1172&lt;&gt;"-", ISNUMBER(F1172), F1172&gt;0, COUNTIFS($B$3:B1172, B1172, $C$3:C1172, C1172, $F$3:F1172, "&gt;0")=1), 1, 0)</f>
        <v>0</v>
      </c>
      <c r="I1172" s="17">
        <f t="shared" si="78"/>
        <v>1</v>
      </c>
      <c r="J1172" s="17">
        <f t="shared" si="79"/>
        <v>0</v>
      </c>
      <c r="K1172" s="7"/>
      <c r="L1172" s="7"/>
      <c r="M1172" s="7"/>
      <c r="N1172" s="17"/>
      <c r="O1172" s="120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6" customHeight="1">
      <c r="A1173" s="17" t="s">
        <v>52</v>
      </c>
      <c r="B1173" s="7" t="s">
        <v>144</v>
      </c>
      <c r="C1173" s="135">
        <v>46251</v>
      </c>
      <c r="D1173" s="41" t="s">
        <v>204</v>
      </c>
      <c r="E1173" s="35" t="s">
        <v>729</v>
      </c>
      <c r="F1173" s="110">
        <f t="shared" si="76"/>
        <v>0.26666666666666666</v>
      </c>
      <c r="G1173" s="111">
        <f t="shared" si="77"/>
        <v>1</v>
      </c>
      <c r="H1173" s="113">
        <f>IF(AND(NOT(ISBLANK(C1173)), D1173&lt;&gt;"-", ISNUMBER(F1173), F1173&gt;0, COUNTIFS($B$3:B1173, B1173, $C$3:C1173, C1173, $F$3:F1173, "&gt;0")=1), 1, 0)</f>
        <v>1</v>
      </c>
      <c r="I1173" s="17">
        <f t="shared" si="78"/>
        <v>0</v>
      </c>
      <c r="J1173" s="17">
        <f t="shared" si="79"/>
        <v>0</v>
      </c>
      <c r="K1173" s="7"/>
      <c r="L1173" s="7"/>
      <c r="M1173" s="7"/>
      <c r="N1173" s="17"/>
      <c r="O1173" s="120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6" customHeight="1">
      <c r="A1174" s="17" t="s">
        <v>52</v>
      </c>
      <c r="B1174" s="7" t="s">
        <v>144</v>
      </c>
      <c r="C1174" s="135">
        <v>46251</v>
      </c>
      <c r="D1174" s="41" t="s">
        <v>198</v>
      </c>
      <c r="E1174" s="35" t="s">
        <v>502</v>
      </c>
      <c r="F1174" s="110">
        <f t="shared" si="76"/>
        <v>7.9666666666666668</v>
      </c>
      <c r="G1174" s="111">
        <f t="shared" si="77"/>
        <v>0</v>
      </c>
      <c r="H1174" s="113">
        <f>IF(AND(NOT(ISBLANK(C1174)), D1174&lt;&gt;"-", ISNUMBER(F1174), F1174&gt;0, COUNTIFS($B$3:B1174, B1174, $C$3:C1174, C1174, $F$3:F1174, "&gt;0")=1), 1, 0)</f>
        <v>0</v>
      </c>
      <c r="I1174" s="17">
        <f t="shared" si="78"/>
        <v>1</v>
      </c>
      <c r="J1174" s="17">
        <f t="shared" si="79"/>
        <v>0</v>
      </c>
      <c r="K1174" s="7"/>
      <c r="L1174" s="7"/>
      <c r="M1174" s="7"/>
      <c r="N1174" s="17"/>
      <c r="O1174" s="120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6" customHeight="1">
      <c r="A1175" s="17" t="s">
        <v>52</v>
      </c>
      <c r="B1175" s="7" t="s">
        <v>144</v>
      </c>
      <c r="C1175" s="135">
        <v>46252</v>
      </c>
      <c r="D1175" s="41" t="s">
        <v>198</v>
      </c>
      <c r="E1175" s="35" t="s">
        <v>185</v>
      </c>
      <c r="F1175" s="110">
        <f t="shared" si="76"/>
        <v>8</v>
      </c>
      <c r="G1175" s="111">
        <f t="shared" si="77"/>
        <v>0</v>
      </c>
      <c r="H1175" s="113">
        <f>IF(AND(NOT(ISBLANK(C1175)), D1175&lt;&gt;"-", ISNUMBER(F1175), F1175&gt;0, COUNTIFS($B$3:B1175, B1175, $C$3:C1175, C1175, $F$3:F1175, "&gt;0")=1), 1, 0)</f>
        <v>1</v>
      </c>
      <c r="I1175" s="17">
        <f t="shared" si="78"/>
        <v>1</v>
      </c>
      <c r="J1175" s="17">
        <f t="shared" si="79"/>
        <v>0</v>
      </c>
      <c r="K1175" s="7"/>
      <c r="L1175" s="7"/>
      <c r="M1175" s="7"/>
      <c r="N1175" s="17"/>
      <c r="O1175" s="120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6" customHeight="1">
      <c r="A1176" s="17" t="s">
        <v>52</v>
      </c>
      <c r="B1176" s="7" t="s">
        <v>144</v>
      </c>
      <c r="C1176" s="135">
        <v>46253</v>
      </c>
      <c r="D1176" s="41" t="s">
        <v>198</v>
      </c>
      <c r="E1176" s="35" t="s">
        <v>502</v>
      </c>
      <c r="F1176" s="110">
        <f t="shared" si="76"/>
        <v>7.9666666666666668</v>
      </c>
      <c r="G1176" s="111">
        <f t="shared" si="77"/>
        <v>0</v>
      </c>
      <c r="H1176" s="113">
        <f>IF(AND(NOT(ISBLANK(C1176)), D1176&lt;&gt;"-", ISNUMBER(F1176), F1176&gt;0, COUNTIFS($B$3:B1176, B1176, $C$3:C1176, C1176, $F$3:F1176, "&gt;0")=1), 1, 0)</f>
        <v>1</v>
      </c>
      <c r="I1176" s="17">
        <f t="shared" si="78"/>
        <v>1</v>
      </c>
      <c r="J1176" s="17">
        <f t="shared" si="79"/>
        <v>0</v>
      </c>
      <c r="K1176" s="7"/>
      <c r="L1176" s="7"/>
      <c r="M1176" s="7"/>
      <c r="N1176" s="17"/>
      <c r="O1176" s="120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6" customHeight="1">
      <c r="A1177" s="17" t="s">
        <v>52</v>
      </c>
      <c r="B1177" s="7" t="s">
        <v>144</v>
      </c>
      <c r="C1177" s="135">
        <v>46254</v>
      </c>
      <c r="D1177" s="41" t="s">
        <v>198</v>
      </c>
      <c r="E1177" s="35" t="s">
        <v>502</v>
      </c>
      <c r="F1177" s="110">
        <f t="shared" si="76"/>
        <v>7.9666666666666668</v>
      </c>
      <c r="G1177" s="111">
        <f t="shared" si="77"/>
        <v>0</v>
      </c>
      <c r="H1177" s="113">
        <f>IF(AND(NOT(ISBLANK(C1177)), D1177&lt;&gt;"-", ISNUMBER(F1177), F1177&gt;0, COUNTIFS($B$3:B1177, B1177, $C$3:C1177, C1177, $F$3:F1177, "&gt;0")=1), 1, 0)</f>
        <v>1</v>
      </c>
      <c r="I1177" s="17">
        <f t="shared" si="78"/>
        <v>1</v>
      </c>
      <c r="J1177" s="17">
        <f t="shared" si="79"/>
        <v>0</v>
      </c>
      <c r="K1177" s="7"/>
      <c r="L1177" s="7"/>
      <c r="M1177" s="7"/>
      <c r="N1177" s="17"/>
      <c r="O1177" s="120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6" customHeight="1">
      <c r="A1178" s="17" t="s">
        <v>52</v>
      </c>
      <c r="B1178" s="7" t="s">
        <v>144</v>
      </c>
      <c r="C1178" s="135">
        <v>46255</v>
      </c>
      <c r="D1178" s="41" t="s">
        <v>198</v>
      </c>
      <c r="E1178" s="35" t="s">
        <v>415</v>
      </c>
      <c r="F1178" s="110">
        <f t="shared" si="76"/>
        <v>7.9333333333333336</v>
      </c>
      <c r="G1178" s="111">
        <f t="shared" si="77"/>
        <v>0</v>
      </c>
      <c r="H1178" s="113">
        <f>IF(AND(NOT(ISBLANK(C1178)), D1178&lt;&gt;"-", ISNUMBER(F1178), F1178&gt;0, COUNTIFS($B$3:B1178, B1178, $C$3:C1178, C1178, $F$3:F1178, "&gt;0")=1), 1, 0)</f>
        <v>1</v>
      </c>
      <c r="I1178" s="17">
        <f t="shared" si="78"/>
        <v>1</v>
      </c>
      <c r="J1178" s="17">
        <f t="shared" si="79"/>
        <v>0</v>
      </c>
      <c r="K1178" s="7"/>
      <c r="L1178" s="7"/>
      <c r="M1178" s="7"/>
      <c r="N1178" s="17"/>
      <c r="O1178" s="120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6" customHeight="1">
      <c r="A1179" s="17" t="s">
        <v>52</v>
      </c>
      <c r="B1179" s="7" t="s">
        <v>144</v>
      </c>
      <c r="C1179" s="135">
        <v>46256</v>
      </c>
      <c r="D1179" s="41" t="s">
        <v>206</v>
      </c>
      <c r="E1179" s="35" t="s">
        <v>730</v>
      </c>
      <c r="F1179" s="110">
        <f t="shared" si="76"/>
        <v>0.8666666666666667</v>
      </c>
      <c r="G1179" s="111">
        <f t="shared" si="77"/>
        <v>1</v>
      </c>
      <c r="H1179" s="113">
        <f>IF(AND(NOT(ISBLANK(C1179)), D1179&lt;&gt;"-", ISNUMBER(F1179), F1179&gt;0, COUNTIFS($B$3:B1179, B1179, $C$3:C1179, C1179, $F$3:F1179, "&gt;0")=1), 1, 0)</f>
        <v>1</v>
      </c>
      <c r="I1179" s="17">
        <f t="shared" si="78"/>
        <v>0</v>
      </c>
      <c r="J1179" s="17">
        <f t="shared" si="79"/>
        <v>0</v>
      </c>
      <c r="K1179" s="7"/>
      <c r="L1179" s="7"/>
      <c r="M1179" s="7"/>
      <c r="N1179" s="17"/>
      <c r="O1179" s="120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6" customHeight="1">
      <c r="A1180" s="17" t="s">
        <v>52</v>
      </c>
      <c r="B1180" s="7" t="s">
        <v>144</v>
      </c>
      <c r="C1180" s="135">
        <v>46256</v>
      </c>
      <c r="D1180" s="41" t="s">
        <v>198</v>
      </c>
      <c r="E1180" s="35" t="s">
        <v>503</v>
      </c>
      <c r="F1180" s="110">
        <f t="shared" si="76"/>
        <v>7.9833333333333334</v>
      </c>
      <c r="G1180" s="111">
        <f t="shared" si="77"/>
        <v>0</v>
      </c>
      <c r="H1180" s="113">
        <f>IF(AND(NOT(ISBLANK(C1180)), D1180&lt;&gt;"-", ISNUMBER(F1180), F1180&gt;0, COUNTIFS($B$3:B1180, B1180, $C$3:C1180, C1180, $F$3:F1180, "&gt;0")=1), 1, 0)</f>
        <v>0</v>
      </c>
      <c r="I1180" s="17">
        <f t="shared" si="78"/>
        <v>1</v>
      </c>
      <c r="J1180" s="17">
        <f t="shared" si="79"/>
        <v>0</v>
      </c>
      <c r="K1180" s="7"/>
      <c r="L1180" s="7"/>
      <c r="M1180" s="7"/>
      <c r="N1180" s="17"/>
      <c r="O1180" s="120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6" customHeight="1">
      <c r="A1181" s="17" t="s">
        <v>52</v>
      </c>
      <c r="B1181" s="7" t="s">
        <v>144</v>
      </c>
      <c r="C1181" s="135">
        <v>46257</v>
      </c>
      <c r="D1181" s="41" t="s">
        <v>204</v>
      </c>
      <c r="E1181" s="35" t="s">
        <v>731</v>
      </c>
      <c r="F1181" s="110">
        <f t="shared" si="76"/>
        <v>0.36666666666666664</v>
      </c>
      <c r="G1181" s="111">
        <f t="shared" si="77"/>
        <v>1</v>
      </c>
      <c r="H1181" s="113">
        <f>IF(AND(NOT(ISBLANK(C1181)), D1181&lt;&gt;"-", ISNUMBER(F1181), F1181&gt;0, COUNTIFS($B$3:B1181, B1181, $C$3:C1181, C1181, $F$3:F1181, "&gt;0")=1), 1, 0)</f>
        <v>1</v>
      </c>
      <c r="I1181" s="17">
        <f t="shared" si="78"/>
        <v>0</v>
      </c>
      <c r="J1181" s="17">
        <f t="shared" si="79"/>
        <v>0</v>
      </c>
      <c r="K1181" s="7"/>
      <c r="L1181" s="7"/>
      <c r="M1181" s="7"/>
      <c r="N1181" s="17"/>
      <c r="O1181" s="120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6" customHeight="1">
      <c r="A1182" s="17" t="s">
        <v>52</v>
      </c>
      <c r="B1182" s="7" t="s">
        <v>144</v>
      </c>
      <c r="C1182" s="135">
        <v>46257</v>
      </c>
      <c r="D1182" s="41" t="s">
        <v>206</v>
      </c>
      <c r="E1182" s="35" t="s">
        <v>688</v>
      </c>
      <c r="F1182" s="110">
        <f t="shared" si="76"/>
        <v>0.9</v>
      </c>
      <c r="G1182" s="111">
        <f t="shared" si="77"/>
        <v>1</v>
      </c>
      <c r="H1182" s="113">
        <f>IF(AND(NOT(ISBLANK(C1182)), D1182&lt;&gt;"-", ISNUMBER(F1182), F1182&gt;0, COUNTIFS($B$3:B1182, B1182, $C$3:C1182, C1182, $F$3:F1182, "&gt;0")=1), 1, 0)</f>
        <v>0</v>
      </c>
      <c r="I1182" s="17">
        <f t="shared" si="78"/>
        <v>0</v>
      </c>
      <c r="J1182" s="17">
        <f t="shared" si="79"/>
        <v>0</v>
      </c>
      <c r="K1182" s="7"/>
      <c r="L1182" s="7"/>
      <c r="M1182" s="7"/>
      <c r="N1182" s="17"/>
      <c r="O1182" s="120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6" customHeight="1">
      <c r="A1183" s="17" t="s">
        <v>52</v>
      </c>
      <c r="B1183" s="7" t="s">
        <v>144</v>
      </c>
      <c r="C1183" s="135">
        <v>46257</v>
      </c>
      <c r="D1183" s="41" t="s">
        <v>198</v>
      </c>
      <c r="E1183" s="35" t="s">
        <v>353</v>
      </c>
      <c r="F1183" s="110">
        <f t="shared" si="76"/>
        <v>7.95</v>
      </c>
      <c r="G1183" s="111">
        <f t="shared" si="77"/>
        <v>0</v>
      </c>
      <c r="H1183" s="113">
        <f>IF(AND(NOT(ISBLANK(C1183)), D1183&lt;&gt;"-", ISNUMBER(F1183), F1183&gt;0, COUNTIFS($B$3:B1183, B1183, $C$3:C1183, C1183, $F$3:F1183, "&gt;0")=1), 1, 0)</f>
        <v>0</v>
      </c>
      <c r="I1183" s="17">
        <f t="shared" si="78"/>
        <v>1</v>
      </c>
      <c r="J1183" s="17">
        <f t="shared" si="79"/>
        <v>0</v>
      </c>
      <c r="K1183" s="7"/>
      <c r="L1183" s="7"/>
      <c r="M1183" s="7"/>
      <c r="N1183" s="17"/>
      <c r="O1183" s="120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6" customHeight="1">
      <c r="A1184" s="17" t="s">
        <v>52</v>
      </c>
      <c r="B1184" s="7" t="s">
        <v>144</v>
      </c>
      <c r="C1184" s="135">
        <v>46258</v>
      </c>
      <c r="D1184" s="41" t="s">
        <v>204</v>
      </c>
      <c r="E1184" s="35" t="s">
        <v>601</v>
      </c>
      <c r="F1184" s="110">
        <f t="shared" si="76"/>
        <v>0.31666666666666665</v>
      </c>
      <c r="G1184" s="111">
        <f t="shared" si="77"/>
        <v>1</v>
      </c>
      <c r="H1184" s="113">
        <f>IF(AND(NOT(ISBLANK(C1184)), D1184&lt;&gt;"-", ISNUMBER(F1184), F1184&gt;0, COUNTIFS($B$3:B1184, B1184, $C$3:C1184, C1184, $F$3:F1184, "&gt;0")=1), 1, 0)</f>
        <v>1</v>
      </c>
      <c r="I1184" s="17">
        <f t="shared" si="78"/>
        <v>0</v>
      </c>
      <c r="J1184" s="17">
        <f t="shared" si="79"/>
        <v>0</v>
      </c>
      <c r="K1184" s="7"/>
      <c r="L1184" s="7"/>
      <c r="M1184" s="7"/>
      <c r="N1184" s="17"/>
      <c r="O1184" s="120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6" customHeight="1">
      <c r="A1185" s="17" t="s">
        <v>52</v>
      </c>
      <c r="B1185" s="7" t="s">
        <v>144</v>
      </c>
      <c r="C1185" s="135">
        <v>46258</v>
      </c>
      <c r="D1185" s="41" t="s">
        <v>198</v>
      </c>
      <c r="E1185" s="35" t="s">
        <v>415</v>
      </c>
      <c r="F1185" s="110">
        <f t="shared" si="76"/>
        <v>7.9333333333333336</v>
      </c>
      <c r="G1185" s="111">
        <f t="shared" si="77"/>
        <v>0</v>
      </c>
      <c r="H1185" s="113">
        <f>IF(AND(NOT(ISBLANK(C1185)), D1185&lt;&gt;"-", ISNUMBER(F1185), F1185&gt;0, COUNTIFS($B$3:B1185, B1185, $C$3:C1185, C1185, $F$3:F1185, "&gt;0")=1), 1, 0)</f>
        <v>0</v>
      </c>
      <c r="I1185" s="17">
        <f t="shared" si="78"/>
        <v>1</v>
      </c>
      <c r="J1185" s="17">
        <f t="shared" si="79"/>
        <v>0</v>
      </c>
      <c r="K1185" s="7"/>
      <c r="L1185" s="7"/>
      <c r="M1185" s="7"/>
      <c r="N1185" s="17"/>
      <c r="O1185" s="120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6" customHeight="1">
      <c r="A1186" s="17" t="s">
        <v>52</v>
      </c>
      <c r="B1186" s="7" t="s">
        <v>144</v>
      </c>
      <c r="C1186" s="135">
        <v>46259</v>
      </c>
      <c r="D1186" s="41" t="s">
        <v>198</v>
      </c>
      <c r="E1186" s="35" t="s">
        <v>502</v>
      </c>
      <c r="F1186" s="110">
        <f t="shared" si="76"/>
        <v>7.9666666666666668</v>
      </c>
      <c r="G1186" s="111">
        <f t="shared" si="77"/>
        <v>0</v>
      </c>
      <c r="H1186" s="113">
        <f>IF(AND(NOT(ISBLANK(C1186)), D1186&lt;&gt;"-", ISNUMBER(F1186), F1186&gt;0, COUNTIFS($B$3:B1186, B1186, $C$3:C1186, C1186, $F$3:F1186, "&gt;0")=1), 1, 0)</f>
        <v>1</v>
      </c>
      <c r="I1186" s="17">
        <f t="shared" si="78"/>
        <v>1</v>
      </c>
      <c r="J1186" s="17">
        <f t="shared" si="79"/>
        <v>0</v>
      </c>
      <c r="K1186" s="7"/>
      <c r="L1186" s="7"/>
      <c r="M1186" s="7"/>
      <c r="N1186" s="17"/>
      <c r="O1186" s="120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6" customHeight="1">
      <c r="A1187" s="17" t="s">
        <v>52</v>
      </c>
      <c r="B1187" s="7" t="s">
        <v>144</v>
      </c>
      <c r="C1187" s="135">
        <v>46260</v>
      </c>
      <c r="D1187" s="41" t="s">
        <v>204</v>
      </c>
      <c r="E1187" s="35" t="s">
        <v>729</v>
      </c>
      <c r="F1187" s="110">
        <f t="shared" si="76"/>
        <v>0.26666666666666666</v>
      </c>
      <c r="G1187" s="111">
        <f t="shared" si="77"/>
        <v>1</v>
      </c>
      <c r="H1187" s="113">
        <f>IF(AND(NOT(ISBLANK(C1187)), D1187&lt;&gt;"-", ISNUMBER(F1187), F1187&gt;0, COUNTIFS($B$3:B1187, B1187, $C$3:C1187, C1187, $F$3:F1187, "&gt;0")=1), 1, 0)</f>
        <v>1</v>
      </c>
      <c r="I1187" s="17">
        <f t="shared" si="78"/>
        <v>0</v>
      </c>
      <c r="J1187" s="17">
        <f t="shared" si="79"/>
        <v>0</v>
      </c>
      <c r="K1187" s="7"/>
      <c r="L1187" s="7"/>
      <c r="M1187" s="7"/>
      <c r="N1187" s="17"/>
      <c r="O1187" s="120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6" customHeight="1">
      <c r="A1188" s="17" t="s">
        <v>52</v>
      </c>
      <c r="B1188" s="7" t="s">
        <v>144</v>
      </c>
      <c r="C1188" s="135">
        <v>46260</v>
      </c>
      <c r="D1188" s="41" t="s">
        <v>198</v>
      </c>
      <c r="E1188" s="35" t="s">
        <v>497</v>
      </c>
      <c r="F1188" s="110">
        <f t="shared" si="76"/>
        <v>7.8666666666666671</v>
      </c>
      <c r="G1188" s="111">
        <f t="shared" si="77"/>
        <v>0</v>
      </c>
      <c r="H1188" s="113">
        <f>IF(AND(NOT(ISBLANK(C1188)), D1188&lt;&gt;"-", ISNUMBER(F1188), F1188&gt;0, COUNTIFS($B$3:B1188, B1188, $C$3:C1188, C1188, $F$3:F1188, "&gt;0")=1), 1, 0)</f>
        <v>0</v>
      </c>
      <c r="I1188" s="17">
        <f t="shared" si="78"/>
        <v>1</v>
      </c>
      <c r="J1188" s="17">
        <f t="shared" si="79"/>
        <v>0</v>
      </c>
      <c r="K1188" s="7"/>
      <c r="L1188" s="7"/>
      <c r="M1188" s="7"/>
      <c r="N1188" s="17"/>
      <c r="O1188" s="120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6" customHeight="1">
      <c r="A1189" s="17" t="s">
        <v>52</v>
      </c>
      <c r="B1189" s="7" t="s">
        <v>144</v>
      </c>
      <c r="C1189" s="135">
        <v>46261</v>
      </c>
      <c r="D1189" s="41" t="s">
        <v>204</v>
      </c>
      <c r="E1189" s="35" t="s">
        <v>695</v>
      </c>
      <c r="F1189" s="110">
        <f t="shared" si="76"/>
        <v>0.43333333333333335</v>
      </c>
      <c r="G1189" s="111">
        <f t="shared" si="77"/>
        <v>1</v>
      </c>
      <c r="H1189" s="113">
        <f>IF(AND(NOT(ISBLANK(C1189)), D1189&lt;&gt;"-", ISNUMBER(F1189), F1189&gt;0, COUNTIFS($B$3:B1189, B1189, $C$3:C1189, C1189, $F$3:F1189, "&gt;0")=1), 1, 0)</f>
        <v>1</v>
      </c>
      <c r="I1189" s="17">
        <f t="shared" si="78"/>
        <v>0</v>
      </c>
      <c r="J1189" s="17">
        <f t="shared" si="79"/>
        <v>0</v>
      </c>
      <c r="K1189" s="7"/>
      <c r="L1189" s="7"/>
      <c r="M1189" s="7"/>
      <c r="N1189" s="17"/>
      <c r="O1189" s="120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6" customHeight="1">
      <c r="A1190" s="17" t="s">
        <v>52</v>
      </c>
      <c r="B1190" s="7" t="s">
        <v>144</v>
      </c>
      <c r="C1190" s="135">
        <v>46261</v>
      </c>
      <c r="D1190" s="41" t="s">
        <v>198</v>
      </c>
      <c r="E1190" s="35" t="s">
        <v>497</v>
      </c>
      <c r="F1190" s="110">
        <f t="shared" si="76"/>
        <v>7.8666666666666671</v>
      </c>
      <c r="G1190" s="111">
        <f t="shared" si="77"/>
        <v>0</v>
      </c>
      <c r="H1190" s="113">
        <f>IF(AND(NOT(ISBLANK(C1190)), D1190&lt;&gt;"-", ISNUMBER(F1190), F1190&gt;0, COUNTIFS($B$3:B1190, B1190, $C$3:C1190, C1190, $F$3:F1190, "&gt;0")=1), 1, 0)</f>
        <v>0</v>
      </c>
      <c r="I1190" s="17">
        <f t="shared" si="78"/>
        <v>1</v>
      </c>
      <c r="J1190" s="17">
        <f t="shared" si="79"/>
        <v>0</v>
      </c>
      <c r="K1190" s="7"/>
      <c r="L1190" s="7"/>
      <c r="M1190" s="7"/>
      <c r="N1190" s="17"/>
      <c r="O1190" s="120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6" customHeight="1">
      <c r="A1191" s="17" t="s">
        <v>52</v>
      </c>
      <c r="B1191" s="7" t="s">
        <v>144</v>
      </c>
      <c r="C1191" s="135">
        <v>46262</v>
      </c>
      <c r="D1191" s="41" t="s">
        <v>204</v>
      </c>
      <c r="E1191" s="35" t="s">
        <v>726</v>
      </c>
      <c r="F1191" s="110">
        <f t="shared" si="76"/>
        <v>0.41666666666666669</v>
      </c>
      <c r="G1191" s="111">
        <f t="shared" si="77"/>
        <v>1</v>
      </c>
      <c r="H1191" s="113">
        <f>IF(AND(NOT(ISBLANK(C1191)), D1191&lt;&gt;"-", ISNUMBER(F1191), F1191&gt;0, COUNTIFS($B$3:B1191, B1191, $C$3:C1191, C1191, $F$3:F1191, "&gt;0")=1), 1, 0)</f>
        <v>1</v>
      </c>
      <c r="I1191" s="17">
        <f t="shared" si="78"/>
        <v>0</v>
      </c>
      <c r="J1191" s="17">
        <f t="shared" si="79"/>
        <v>0</v>
      </c>
      <c r="K1191" s="7"/>
      <c r="L1191" s="7"/>
      <c r="M1191" s="7"/>
      <c r="N1191" s="17"/>
      <c r="O1191" s="120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6" customHeight="1">
      <c r="A1192" s="17" t="s">
        <v>52</v>
      </c>
      <c r="B1192" s="7" t="s">
        <v>144</v>
      </c>
      <c r="C1192" s="135">
        <v>46262</v>
      </c>
      <c r="D1192" s="41" t="s">
        <v>198</v>
      </c>
      <c r="E1192" s="35" t="s">
        <v>501</v>
      </c>
      <c r="F1192" s="110">
        <f t="shared" si="76"/>
        <v>8.0166666666666675</v>
      </c>
      <c r="G1192" s="111">
        <f t="shared" si="77"/>
        <v>0</v>
      </c>
      <c r="H1192" s="113">
        <f>IF(AND(NOT(ISBLANK(C1192)), D1192&lt;&gt;"-", ISNUMBER(F1192), F1192&gt;0, COUNTIFS($B$3:B1192, B1192, $C$3:C1192, C1192, $F$3:F1192, "&gt;0")=1), 1, 0)</f>
        <v>0</v>
      </c>
      <c r="I1192" s="17">
        <f t="shared" si="78"/>
        <v>1</v>
      </c>
      <c r="J1192" s="17">
        <f t="shared" si="79"/>
        <v>0</v>
      </c>
      <c r="K1192" s="7"/>
      <c r="L1192" s="7"/>
      <c r="M1192" s="7"/>
      <c r="N1192" s="17"/>
      <c r="O1192" s="120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6" customHeight="1">
      <c r="A1193" s="17" t="s">
        <v>52</v>
      </c>
      <c r="B1193" s="7" t="s">
        <v>144</v>
      </c>
      <c r="C1193" s="135">
        <v>46263</v>
      </c>
      <c r="D1193" s="41" t="s">
        <v>198</v>
      </c>
      <c r="E1193" s="35" t="s">
        <v>505</v>
      </c>
      <c r="F1193" s="110">
        <f t="shared" si="76"/>
        <v>7.916666666666667</v>
      </c>
      <c r="G1193" s="111">
        <f t="shared" si="77"/>
        <v>0</v>
      </c>
      <c r="H1193" s="113">
        <f>IF(AND(NOT(ISBLANK(C1193)), D1193&lt;&gt;"-", ISNUMBER(F1193), F1193&gt;0, COUNTIFS($B$3:B1193, B1193, $C$3:C1193, C1193, $F$3:F1193, "&gt;0")=1), 1, 0)</f>
        <v>1</v>
      </c>
      <c r="I1193" s="17">
        <f t="shared" si="78"/>
        <v>1</v>
      </c>
      <c r="J1193" s="17">
        <f t="shared" si="79"/>
        <v>0</v>
      </c>
      <c r="K1193" s="7"/>
      <c r="L1193" s="7"/>
      <c r="M1193" s="7"/>
      <c r="N1193" s="17"/>
      <c r="O1193" s="120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6" customHeight="1">
      <c r="A1194" s="17" t="s">
        <v>52</v>
      </c>
      <c r="B1194" s="7" t="s">
        <v>144</v>
      </c>
      <c r="C1194" s="135">
        <v>46264</v>
      </c>
      <c r="D1194" s="41" t="s">
        <v>198</v>
      </c>
      <c r="E1194" s="35" t="s">
        <v>497</v>
      </c>
      <c r="F1194" s="110">
        <f t="shared" si="76"/>
        <v>7.8666666666666671</v>
      </c>
      <c r="G1194" s="111">
        <f t="shared" si="77"/>
        <v>0</v>
      </c>
      <c r="H1194" s="113">
        <f>IF(AND(NOT(ISBLANK(C1194)), D1194&lt;&gt;"-", ISNUMBER(F1194), F1194&gt;0, COUNTIFS($B$3:B1194, B1194, $C$3:C1194, C1194, $F$3:F1194, "&gt;0")=1), 1, 0)</f>
        <v>1</v>
      </c>
      <c r="I1194" s="17">
        <f t="shared" si="78"/>
        <v>1</v>
      </c>
      <c r="J1194" s="17">
        <f t="shared" si="79"/>
        <v>0</v>
      </c>
      <c r="K1194" s="7"/>
      <c r="L1194" s="7"/>
      <c r="M1194" s="7"/>
      <c r="N1194" s="17"/>
      <c r="O1194" s="120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6" customHeight="1">
      <c r="A1195" s="17" t="s">
        <v>52</v>
      </c>
      <c r="B1195" s="7" t="s">
        <v>144</v>
      </c>
      <c r="C1195" s="135">
        <v>46265</v>
      </c>
      <c r="D1195" s="41" t="s">
        <v>198</v>
      </c>
      <c r="E1195" s="35" t="s">
        <v>502</v>
      </c>
      <c r="F1195" s="110">
        <f t="shared" si="76"/>
        <v>7.9666666666666668</v>
      </c>
      <c r="G1195" s="111">
        <f t="shared" si="77"/>
        <v>0</v>
      </c>
      <c r="H1195" s="113">
        <f>IF(AND(NOT(ISBLANK(C1195)), D1195&lt;&gt;"-", ISNUMBER(F1195), F1195&gt;0, COUNTIFS($B$3:B1195, B1195, $C$3:C1195, C1195, $F$3:F1195, "&gt;0")=1), 1, 0)</f>
        <v>1</v>
      </c>
      <c r="I1195" s="17">
        <f t="shared" si="78"/>
        <v>1</v>
      </c>
      <c r="J1195" s="17">
        <f t="shared" si="79"/>
        <v>0</v>
      </c>
      <c r="K1195" s="7"/>
      <c r="L1195" s="7"/>
      <c r="M1195" s="7"/>
      <c r="N1195" s="17"/>
      <c r="O1195" s="120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6" customHeight="1">
      <c r="A1196" s="17" t="s">
        <v>52</v>
      </c>
      <c r="B1196" s="7" t="s">
        <v>145</v>
      </c>
      <c r="C1196" s="135"/>
      <c r="D1196" s="41" t="s">
        <v>184</v>
      </c>
      <c r="E1196" s="35" t="s">
        <v>185</v>
      </c>
      <c r="F1196" s="110">
        <f t="shared" si="76"/>
        <v>8</v>
      </c>
      <c r="G1196" s="111">
        <f t="shared" si="77"/>
        <v>0</v>
      </c>
      <c r="H1196" s="113">
        <f>IF(AND(NOT(ISBLANK(C1196)), D1196&lt;&gt;"-", ISNUMBER(F1196), F1196&gt;0, COUNTIFS($B$3:B1196, B1196, $C$3:C1196, C1196, $F$3:F1196, "&gt;0")=1), 1, 0)</f>
        <v>0</v>
      </c>
      <c r="I1196" s="17">
        <f t="shared" si="78"/>
        <v>0</v>
      </c>
      <c r="J1196" s="17">
        <f t="shared" si="79"/>
        <v>0</v>
      </c>
      <c r="K1196" s="7"/>
      <c r="L1196" s="7"/>
      <c r="M1196" s="7"/>
      <c r="N1196" s="17"/>
      <c r="O1196" s="120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6" customHeight="1">
      <c r="A1197" s="17" t="s">
        <v>52</v>
      </c>
      <c r="B1197" s="7" t="s">
        <v>145</v>
      </c>
      <c r="C1197" s="135">
        <v>46235</v>
      </c>
      <c r="D1197" s="41" t="s">
        <v>198</v>
      </c>
      <c r="E1197" s="35" t="s">
        <v>213</v>
      </c>
      <c r="F1197" s="110">
        <f t="shared" si="76"/>
        <v>8.0833333333333339</v>
      </c>
      <c r="G1197" s="111">
        <f t="shared" si="77"/>
        <v>0</v>
      </c>
      <c r="H1197" s="113">
        <f>IF(AND(NOT(ISBLANK(C1197)), D1197&lt;&gt;"-", ISNUMBER(F1197), F1197&gt;0, COUNTIFS($B$3:B1197, B1197, $C$3:C1197, C1197, $F$3:F1197, "&gt;0")=1), 1, 0)</f>
        <v>1</v>
      </c>
      <c r="I1197" s="17">
        <f t="shared" si="78"/>
        <v>1</v>
      </c>
      <c r="J1197" s="17">
        <f t="shared" si="79"/>
        <v>0</v>
      </c>
      <c r="K1197" s="7"/>
      <c r="L1197" s="7"/>
      <c r="M1197" s="7"/>
      <c r="N1197" s="17"/>
      <c r="O1197" s="120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6" customHeight="1">
      <c r="A1198" s="17" t="s">
        <v>52</v>
      </c>
      <c r="B1198" s="7" t="s">
        <v>145</v>
      </c>
      <c r="C1198" s="135">
        <v>46236</v>
      </c>
      <c r="D1198" s="41" t="s">
        <v>198</v>
      </c>
      <c r="E1198" s="35" t="s">
        <v>201</v>
      </c>
      <c r="F1198" s="110">
        <f t="shared" si="76"/>
        <v>8.1</v>
      </c>
      <c r="G1198" s="111">
        <f t="shared" si="77"/>
        <v>0</v>
      </c>
      <c r="H1198" s="113">
        <f>IF(AND(NOT(ISBLANK(C1198)), D1198&lt;&gt;"-", ISNUMBER(F1198), F1198&gt;0, COUNTIFS($B$3:B1198, B1198, $C$3:C1198, C1198, $F$3:F1198, "&gt;0")=1), 1, 0)</f>
        <v>1</v>
      </c>
      <c r="I1198" s="17">
        <f t="shared" si="78"/>
        <v>1</v>
      </c>
      <c r="J1198" s="17">
        <f t="shared" si="79"/>
        <v>0</v>
      </c>
      <c r="K1198" s="7"/>
      <c r="L1198" s="7"/>
      <c r="M1198" s="7"/>
      <c r="N1198" s="17"/>
      <c r="O1198" s="120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6" customHeight="1">
      <c r="A1199" s="17" t="s">
        <v>52</v>
      </c>
      <c r="B1199" s="7" t="s">
        <v>145</v>
      </c>
      <c r="C1199" s="135">
        <v>46237</v>
      </c>
      <c r="D1199" s="41" t="s">
        <v>198</v>
      </c>
      <c r="E1199" s="35" t="s">
        <v>213</v>
      </c>
      <c r="F1199" s="110">
        <f t="shared" si="76"/>
        <v>8.0833333333333339</v>
      </c>
      <c r="G1199" s="111">
        <f t="shared" si="77"/>
        <v>0</v>
      </c>
      <c r="H1199" s="113">
        <f>IF(AND(NOT(ISBLANK(C1199)), D1199&lt;&gt;"-", ISNUMBER(F1199), F1199&gt;0, COUNTIFS($B$3:B1199, B1199, $C$3:C1199, C1199, $F$3:F1199, "&gt;0")=1), 1, 0)</f>
        <v>1</v>
      </c>
      <c r="I1199" s="17">
        <f t="shared" si="78"/>
        <v>1</v>
      </c>
      <c r="J1199" s="17">
        <f t="shared" si="79"/>
        <v>0</v>
      </c>
      <c r="K1199" s="7"/>
      <c r="L1199" s="7"/>
      <c r="M1199" s="7"/>
      <c r="N1199" s="17"/>
      <c r="O1199" s="120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6" customHeight="1">
      <c r="A1200" s="17" t="s">
        <v>52</v>
      </c>
      <c r="B1200" s="7" t="s">
        <v>145</v>
      </c>
      <c r="C1200" s="135">
        <v>46238</v>
      </c>
      <c r="D1200" s="41" t="s">
        <v>198</v>
      </c>
      <c r="E1200" s="35" t="s">
        <v>201</v>
      </c>
      <c r="F1200" s="110">
        <f t="shared" si="76"/>
        <v>8.1</v>
      </c>
      <c r="G1200" s="111">
        <f t="shared" si="77"/>
        <v>0</v>
      </c>
      <c r="H1200" s="113">
        <f>IF(AND(NOT(ISBLANK(C1200)), D1200&lt;&gt;"-", ISNUMBER(F1200), F1200&gt;0, COUNTIFS($B$3:B1200, B1200, $C$3:C1200, C1200, $F$3:F1200, "&gt;0")=1), 1, 0)</f>
        <v>1</v>
      </c>
      <c r="I1200" s="17">
        <f t="shared" si="78"/>
        <v>1</v>
      </c>
      <c r="J1200" s="17">
        <f t="shared" si="79"/>
        <v>0</v>
      </c>
      <c r="K1200" s="7"/>
      <c r="L1200" s="7"/>
      <c r="M1200" s="7"/>
      <c r="N1200" s="17"/>
      <c r="O1200" s="120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6" customHeight="1">
      <c r="A1201" s="17" t="s">
        <v>52</v>
      </c>
      <c r="B1201" s="7" t="s">
        <v>145</v>
      </c>
      <c r="C1201" s="135">
        <v>46239</v>
      </c>
      <c r="D1201" s="41" t="s">
        <v>198</v>
      </c>
      <c r="E1201" s="35" t="s">
        <v>524</v>
      </c>
      <c r="F1201" s="110">
        <f t="shared" si="76"/>
        <v>8.15</v>
      </c>
      <c r="G1201" s="111">
        <f t="shared" si="77"/>
        <v>0</v>
      </c>
      <c r="H1201" s="113">
        <f>IF(AND(NOT(ISBLANK(C1201)), D1201&lt;&gt;"-", ISNUMBER(F1201), F1201&gt;0, COUNTIFS($B$3:B1201, B1201, $C$3:C1201, C1201, $F$3:F1201, "&gt;0")=1), 1, 0)</f>
        <v>1</v>
      </c>
      <c r="I1201" s="17">
        <f t="shared" si="78"/>
        <v>1</v>
      </c>
      <c r="J1201" s="17">
        <f t="shared" si="79"/>
        <v>0</v>
      </c>
      <c r="K1201" s="7"/>
      <c r="L1201" s="7"/>
      <c r="M1201" s="7"/>
      <c r="N1201" s="17"/>
      <c r="O1201" s="120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6" customHeight="1">
      <c r="A1202" s="17" t="s">
        <v>52</v>
      </c>
      <c r="B1202" s="7" t="s">
        <v>145</v>
      </c>
      <c r="C1202" s="135">
        <v>46240</v>
      </c>
      <c r="D1202" s="41" t="s">
        <v>198</v>
      </c>
      <c r="E1202" s="35" t="s">
        <v>535</v>
      </c>
      <c r="F1202" s="110">
        <f t="shared" si="76"/>
        <v>8.1333333333333329</v>
      </c>
      <c r="G1202" s="111">
        <f t="shared" si="77"/>
        <v>0</v>
      </c>
      <c r="H1202" s="113">
        <f>IF(AND(NOT(ISBLANK(C1202)), D1202&lt;&gt;"-", ISNUMBER(F1202), F1202&gt;0, COUNTIFS($B$3:B1202, B1202, $C$3:C1202, C1202, $F$3:F1202, "&gt;0")=1), 1, 0)</f>
        <v>1</v>
      </c>
      <c r="I1202" s="17">
        <f t="shared" si="78"/>
        <v>1</v>
      </c>
      <c r="J1202" s="17">
        <f t="shared" si="79"/>
        <v>0</v>
      </c>
      <c r="K1202" s="7"/>
      <c r="L1202" s="7"/>
      <c r="M1202" s="7"/>
      <c r="N1202" s="17"/>
      <c r="O1202" s="120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6" customHeight="1">
      <c r="A1203" s="17" t="s">
        <v>52</v>
      </c>
      <c r="B1203" s="7" t="s">
        <v>145</v>
      </c>
      <c r="C1203" s="135">
        <v>46241</v>
      </c>
      <c r="D1203" s="41" t="s">
        <v>198</v>
      </c>
      <c r="E1203" s="35" t="s">
        <v>535</v>
      </c>
      <c r="F1203" s="110">
        <f t="shared" si="76"/>
        <v>8.1333333333333329</v>
      </c>
      <c r="G1203" s="111">
        <f t="shared" si="77"/>
        <v>0</v>
      </c>
      <c r="H1203" s="113">
        <f>IF(AND(NOT(ISBLANK(C1203)), D1203&lt;&gt;"-", ISNUMBER(F1203), F1203&gt;0, COUNTIFS($B$3:B1203, B1203, $C$3:C1203, C1203, $F$3:F1203, "&gt;0")=1), 1, 0)</f>
        <v>1</v>
      </c>
      <c r="I1203" s="17">
        <f t="shared" si="78"/>
        <v>1</v>
      </c>
      <c r="J1203" s="17">
        <f t="shared" si="79"/>
        <v>0</v>
      </c>
      <c r="K1203" s="7"/>
      <c r="L1203" s="7"/>
      <c r="M1203" s="7"/>
      <c r="N1203" s="17"/>
      <c r="O1203" s="120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6" customHeight="1">
      <c r="A1204" s="17" t="s">
        <v>52</v>
      </c>
      <c r="B1204" s="7" t="s">
        <v>145</v>
      </c>
      <c r="C1204" s="135">
        <v>46242</v>
      </c>
      <c r="D1204" s="41" t="s">
        <v>198</v>
      </c>
      <c r="E1204" s="35" t="s">
        <v>498</v>
      </c>
      <c r="F1204" s="110">
        <f t="shared" si="76"/>
        <v>8.1166666666666671</v>
      </c>
      <c r="G1204" s="111">
        <f t="shared" si="77"/>
        <v>0</v>
      </c>
      <c r="H1204" s="113">
        <f>IF(AND(NOT(ISBLANK(C1204)), D1204&lt;&gt;"-", ISNUMBER(F1204), F1204&gt;0, COUNTIFS($B$3:B1204, B1204, $C$3:C1204, C1204, $F$3:F1204, "&gt;0")=1), 1, 0)</f>
        <v>1</v>
      </c>
      <c r="I1204" s="17">
        <f t="shared" si="78"/>
        <v>1</v>
      </c>
      <c r="J1204" s="17">
        <f t="shared" si="79"/>
        <v>0</v>
      </c>
      <c r="K1204" s="7"/>
      <c r="L1204" s="7"/>
      <c r="M1204" s="7"/>
      <c r="N1204" s="17"/>
      <c r="O1204" s="120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6" customHeight="1">
      <c r="A1205" s="17" t="s">
        <v>52</v>
      </c>
      <c r="B1205" s="7" t="s">
        <v>145</v>
      </c>
      <c r="C1205" s="135">
        <v>46243</v>
      </c>
      <c r="D1205" s="41" t="s">
        <v>198</v>
      </c>
      <c r="E1205" s="35" t="s">
        <v>246</v>
      </c>
      <c r="F1205" s="110">
        <f t="shared" si="76"/>
        <v>8.0666666666666664</v>
      </c>
      <c r="G1205" s="111">
        <f t="shared" si="77"/>
        <v>0</v>
      </c>
      <c r="H1205" s="113">
        <f>IF(AND(NOT(ISBLANK(C1205)), D1205&lt;&gt;"-", ISNUMBER(F1205), F1205&gt;0, COUNTIFS($B$3:B1205, B1205, $C$3:C1205, C1205, $F$3:F1205, "&gt;0")=1), 1, 0)</f>
        <v>1</v>
      </c>
      <c r="I1205" s="17">
        <f t="shared" si="78"/>
        <v>1</v>
      </c>
      <c r="J1205" s="17">
        <f t="shared" si="79"/>
        <v>0</v>
      </c>
      <c r="K1205" s="7"/>
      <c r="L1205" s="7"/>
      <c r="M1205" s="7"/>
      <c r="N1205" s="17"/>
      <c r="O1205" s="120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6" customHeight="1">
      <c r="A1206" s="17" t="s">
        <v>52</v>
      </c>
      <c r="B1206" s="7" t="s">
        <v>145</v>
      </c>
      <c r="C1206" s="135">
        <v>46244</v>
      </c>
      <c r="D1206" s="41" t="s">
        <v>198</v>
      </c>
      <c r="E1206" s="35" t="s">
        <v>213</v>
      </c>
      <c r="F1206" s="110">
        <f t="shared" si="76"/>
        <v>8.0833333333333339</v>
      </c>
      <c r="G1206" s="111">
        <f t="shared" si="77"/>
        <v>0</v>
      </c>
      <c r="H1206" s="113">
        <f>IF(AND(NOT(ISBLANK(C1206)), D1206&lt;&gt;"-", ISNUMBER(F1206), F1206&gt;0, COUNTIFS($B$3:B1206, B1206, $C$3:C1206, C1206, $F$3:F1206, "&gt;0")=1), 1, 0)</f>
        <v>1</v>
      </c>
      <c r="I1206" s="17">
        <f t="shared" si="78"/>
        <v>1</v>
      </c>
      <c r="J1206" s="17">
        <f t="shared" si="79"/>
        <v>0</v>
      </c>
      <c r="K1206" s="7"/>
      <c r="L1206" s="7"/>
      <c r="M1206" s="7"/>
      <c r="N1206" s="17"/>
      <c r="O1206" s="120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6" customHeight="1">
      <c r="A1207" s="17" t="s">
        <v>52</v>
      </c>
      <c r="B1207" s="7" t="s">
        <v>145</v>
      </c>
      <c r="C1207" s="135">
        <v>46248</v>
      </c>
      <c r="D1207" s="41" t="s">
        <v>198</v>
      </c>
      <c r="E1207" s="35" t="s">
        <v>213</v>
      </c>
      <c r="F1207" s="110">
        <f t="shared" si="76"/>
        <v>8.0833333333333339</v>
      </c>
      <c r="G1207" s="111">
        <f t="shared" si="77"/>
        <v>0</v>
      </c>
      <c r="H1207" s="113">
        <f>IF(AND(NOT(ISBLANK(C1207)), D1207&lt;&gt;"-", ISNUMBER(F1207), F1207&gt;0, COUNTIFS($B$3:B1207, B1207, $C$3:C1207, C1207, $F$3:F1207, "&gt;0")=1), 1, 0)</f>
        <v>1</v>
      </c>
      <c r="I1207" s="17">
        <f t="shared" si="78"/>
        <v>1</v>
      </c>
      <c r="J1207" s="17">
        <f t="shared" si="79"/>
        <v>0</v>
      </c>
      <c r="K1207" s="7"/>
      <c r="L1207" s="7"/>
      <c r="M1207" s="7"/>
      <c r="N1207" s="17"/>
      <c r="O1207" s="120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6" customHeight="1">
      <c r="A1208" s="17" t="s">
        <v>52</v>
      </c>
      <c r="B1208" s="7" t="s">
        <v>145</v>
      </c>
      <c r="C1208" s="135">
        <v>46249</v>
      </c>
      <c r="D1208" s="41" t="s">
        <v>198</v>
      </c>
      <c r="E1208" s="35" t="s">
        <v>535</v>
      </c>
      <c r="F1208" s="110">
        <f t="shared" si="76"/>
        <v>8.1333333333333329</v>
      </c>
      <c r="G1208" s="111">
        <f t="shared" si="77"/>
        <v>0</v>
      </c>
      <c r="H1208" s="113">
        <f>IF(AND(NOT(ISBLANK(C1208)), D1208&lt;&gt;"-", ISNUMBER(F1208), F1208&gt;0, COUNTIFS($B$3:B1208, B1208, $C$3:C1208, C1208, $F$3:F1208, "&gt;0")=1), 1, 0)</f>
        <v>1</v>
      </c>
      <c r="I1208" s="17">
        <f t="shared" si="78"/>
        <v>1</v>
      </c>
      <c r="J1208" s="17">
        <f t="shared" si="79"/>
        <v>0</v>
      </c>
      <c r="K1208" s="7"/>
      <c r="L1208" s="7"/>
      <c r="M1208" s="7"/>
      <c r="N1208" s="17"/>
      <c r="O1208" s="120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6" customHeight="1">
      <c r="A1209" s="17" t="s">
        <v>52</v>
      </c>
      <c r="B1209" s="7" t="s">
        <v>145</v>
      </c>
      <c r="C1209" s="135">
        <v>46250</v>
      </c>
      <c r="D1209" s="41" t="s">
        <v>198</v>
      </c>
      <c r="E1209" s="35" t="s">
        <v>338</v>
      </c>
      <c r="F1209" s="110">
        <f t="shared" si="76"/>
        <v>8.0333333333333332</v>
      </c>
      <c r="G1209" s="111">
        <f t="shared" si="77"/>
        <v>0</v>
      </c>
      <c r="H1209" s="113">
        <f>IF(AND(NOT(ISBLANK(C1209)), D1209&lt;&gt;"-", ISNUMBER(F1209), F1209&gt;0, COUNTIFS($B$3:B1209, B1209, $C$3:C1209, C1209, $F$3:F1209, "&gt;0")=1), 1, 0)</f>
        <v>1</v>
      </c>
      <c r="I1209" s="17">
        <f t="shared" si="78"/>
        <v>1</v>
      </c>
      <c r="J1209" s="17">
        <f t="shared" si="79"/>
        <v>0</v>
      </c>
      <c r="K1209" s="7"/>
      <c r="L1209" s="7"/>
      <c r="M1209" s="7"/>
      <c r="N1209" s="17"/>
      <c r="O1209" s="120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6" customHeight="1">
      <c r="A1210" s="17" t="s">
        <v>52</v>
      </c>
      <c r="B1210" s="7" t="s">
        <v>145</v>
      </c>
      <c r="C1210" s="135">
        <v>46251</v>
      </c>
      <c r="D1210" s="41" t="s">
        <v>198</v>
      </c>
      <c r="E1210" s="35" t="s">
        <v>213</v>
      </c>
      <c r="F1210" s="110">
        <f t="shared" si="76"/>
        <v>8.0833333333333339</v>
      </c>
      <c r="G1210" s="111">
        <f t="shared" si="77"/>
        <v>0</v>
      </c>
      <c r="H1210" s="113">
        <f>IF(AND(NOT(ISBLANK(C1210)), D1210&lt;&gt;"-", ISNUMBER(F1210), F1210&gt;0, COUNTIFS($B$3:B1210, B1210, $C$3:C1210, C1210, $F$3:F1210, "&gt;0")=1), 1, 0)</f>
        <v>1</v>
      </c>
      <c r="I1210" s="17">
        <f t="shared" si="78"/>
        <v>1</v>
      </c>
      <c r="J1210" s="17">
        <f t="shared" si="79"/>
        <v>0</v>
      </c>
      <c r="K1210" s="7"/>
      <c r="L1210" s="7"/>
      <c r="M1210" s="7"/>
      <c r="N1210" s="17"/>
      <c r="O1210" s="120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6" customHeight="1">
      <c r="A1211" s="17" t="s">
        <v>52</v>
      </c>
      <c r="B1211" s="7" t="s">
        <v>145</v>
      </c>
      <c r="C1211" s="135">
        <v>46252</v>
      </c>
      <c r="D1211" s="41" t="s">
        <v>204</v>
      </c>
      <c r="E1211" s="35" t="s">
        <v>732</v>
      </c>
      <c r="F1211" s="110">
        <f t="shared" si="76"/>
        <v>0.2</v>
      </c>
      <c r="G1211" s="111">
        <f t="shared" si="77"/>
        <v>1</v>
      </c>
      <c r="H1211" s="113">
        <f>IF(AND(NOT(ISBLANK(C1211)), D1211&lt;&gt;"-", ISNUMBER(F1211), F1211&gt;0, COUNTIFS($B$3:B1211, B1211, $C$3:C1211, C1211, $F$3:F1211, "&gt;0")=1), 1, 0)</f>
        <v>1</v>
      </c>
      <c r="I1211" s="17">
        <f t="shared" si="78"/>
        <v>0</v>
      </c>
      <c r="J1211" s="17">
        <f t="shared" si="79"/>
        <v>0</v>
      </c>
      <c r="K1211" s="7"/>
      <c r="L1211" s="7"/>
      <c r="M1211" s="7"/>
      <c r="N1211" s="17"/>
      <c r="O1211" s="120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6" customHeight="1">
      <c r="A1212" s="17" t="s">
        <v>52</v>
      </c>
      <c r="B1212" s="7" t="s">
        <v>145</v>
      </c>
      <c r="C1212" s="135">
        <v>46252</v>
      </c>
      <c r="D1212" s="41" t="s">
        <v>198</v>
      </c>
      <c r="E1212" s="35" t="s">
        <v>535</v>
      </c>
      <c r="F1212" s="110">
        <f t="shared" si="76"/>
        <v>8.1333333333333329</v>
      </c>
      <c r="G1212" s="111">
        <f t="shared" si="77"/>
        <v>0</v>
      </c>
      <c r="H1212" s="113">
        <f>IF(AND(NOT(ISBLANK(C1212)), D1212&lt;&gt;"-", ISNUMBER(F1212), F1212&gt;0, COUNTIFS($B$3:B1212, B1212, $C$3:C1212, C1212, $F$3:F1212, "&gt;0")=1), 1, 0)</f>
        <v>0</v>
      </c>
      <c r="I1212" s="17">
        <f t="shared" si="78"/>
        <v>1</v>
      </c>
      <c r="J1212" s="17">
        <f t="shared" si="79"/>
        <v>0</v>
      </c>
      <c r="K1212" s="7"/>
      <c r="L1212" s="7"/>
      <c r="M1212" s="7"/>
      <c r="N1212" s="17"/>
      <c r="O1212" s="120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6" customHeight="1">
      <c r="A1213" s="17" t="s">
        <v>52</v>
      </c>
      <c r="B1213" s="7" t="s">
        <v>145</v>
      </c>
      <c r="C1213" s="135">
        <v>46253</v>
      </c>
      <c r="D1213" s="41" t="s">
        <v>198</v>
      </c>
      <c r="E1213" s="35" t="s">
        <v>185</v>
      </c>
      <c r="F1213" s="110">
        <f t="shared" si="76"/>
        <v>8</v>
      </c>
      <c r="G1213" s="111">
        <f t="shared" si="77"/>
        <v>0</v>
      </c>
      <c r="H1213" s="113">
        <f>IF(AND(NOT(ISBLANK(C1213)), D1213&lt;&gt;"-", ISNUMBER(F1213), F1213&gt;0, COUNTIFS($B$3:B1213, B1213, $C$3:C1213, C1213, $F$3:F1213, "&gt;0")=1), 1, 0)</f>
        <v>1</v>
      </c>
      <c r="I1213" s="17">
        <f t="shared" si="78"/>
        <v>1</v>
      </c>
      <c r="J1213" s="17">
        <f t="shared" si="79"/>
        <v>0</v>
      </c>
      <c r="K1213" s="7"/>
      <c r="L1213" s="7"/>
      <c r="M1213" s="7"/>
      <c r="N1213" s="17"/>
      <c r="O1213" s="120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6" customHeight="1">
      <c r="A1214" s="17" t="s">
        <v>52</v>
      </c>
      <c r="B1214" s="7" t="s">
        <v>145</v>
      </c>
      <c r="C1214" s="135">
        <v>46254</v>
      </c>
      <c r="D1214" s="41" t="s">
        <v>204</v>
      </c>
      <c r="E1214" s="35" t="s">
        <v>725</v>
      </c>
      <c r="F1214" s="110">
        <f t="shared" si="76"/>
        <v>0.71666666666666667</v>
      </c>
      <c r="G1214" s="111">
        <f t="shared" si="77"/>
        <v>1</v>
      </c>
      <c r="H1214" s="113">
        <f>IF(AND(NOT(ISBLANK(C1214)), D1214&lt;&gt;"-", ISNUMBER(F1214), F1214&gt;0, COUNTIFS($B$3:B1214, B1214, $C$3:C1214, C1214, $F$3:F1214, "&gt;0")=1), 1, 0)</f>
        <v>1</v>
      </c>
      <c r="I1214" s="17">
        <f t="shared" si="78"/>
        <v>0</v>
      </c>
      <c r="J1214" s="17">
        <f t="shared" si="79"/>
        <v>0</v>
      </c>
      <c r="K1214" s="7"/>
      <c r="L1214" s="7"/>
      <c r="M1214" s="7"/>
      <c r="N1214" s="17"/>
      <c r="O1214" s="120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6" customHeight="1">
      <c r="A1215" s="17" t="s">
        <v>52</v>
      </c>
      <c r="B1215" s="7" t="s">
        <v>145</v>
      </c>
      <c r="C1215" s="135">
        <v>46254</v>
      </c>
      <c r="D1215" s="41" t="s">
        <v>198</v>
      </c>
      <c r="E1215" s="35" t="s">
        <v>201</v>
      </c>
      <c r="F1215" s="110">
        <f t="shared" si="76"/>
        <v>8.1</v>
      </c>
      <c r="G1215" s="111">
        <f t="shared" si="77"/>
        <v>0</v>
      </c>
      <c r="H1215" s="113">
        <f>IF(AND(NOT(ISBLANK(C1215)), D1215&lt;&gt;"-", ISNUMBER(F1215), F1215&gt;0, COUNTIFS($B$3:B1215, B1215, $C$3:C1215, C1215, $F$3:F1215, "&gt;0")=1), 1, 0)</f>
        <v>0</v>
      </c>
      <c r="I1215" s="17">
        <f t="shared" si="78"/>
        <v>1</v>
      </c>
      <c r="J1215" s="17">
        <f t="shared" si="79"/>
        <v>0</v>
      </c>
      <c r="K1215" s="7"/>
      <c r="L1215" s="7"/>
      <c r="M1215" s="7"/>
      <c r="N1215" s="17"/>
      <c r="O1215" s="120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6" customHeight="1">
      <c r="A1216" s="17" t="s">
        <v>52</v>
      </c>
      <c r="B1216" s="7" t="s">
        <v>145</v>
      </c>
      <c r="C1216" s="135">
        <v>46255</v>
      </c>
      <c r="D1216" s="41" t="s">
        <v>204</v>
      </c>
      <c r="E1216" s="35" t="s">
        <v>693</v>
      </c>
      <c r="F1216" s="110">
        <f t="shared" si="76"/>
        <v>0.68333333333333335</v>
      </c>
      <c r="G1216" s="111">
        <f t="shared" si="77"/>
        <v>1</v>
      </c>
      <c r="H1216" s="113">
        <f>IF(AND(NOT(ISBLANK(C1216)), D1216&lt;&gt;"-", ISNUMBER(F1216), F1216&gt;0, COUNTIFS($B$3:B1216, B1216, $C$3:C1216, C1216, $F$3:F1216, "&gt;0")=1), 1, 0)</f>
        <v>1</v>
      </c>
      <c r="I1216" s="17">
        <f t="shared" si="78"/>
        <v>0</v>
      </c>
      <c r="J1216" s="17">
        <f t="shared" si="79"/>
        <v>0</v>
      </c>
      <c r="K1216" s="7"/>
      <c r="L1216" s="7"/>
      <c r="M1216" s="7"/>
      <c r="N1216" s="17"/>
      <c r="O1216" s="120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6" customHeight="1">
      <c r="A1217" s="17" t="s">
        <v>52</v>
      </c>
      <c r="B1217" s="7" t="s">
        <v>145</v>
      </c>
      <c r="C1217" s="135">
        <v>46255</v>
      </c>
      <c r="D1217" s="41" t="s">
        <v>198</v>
      </c>
      <c r="E1217" s="35" t="s">
        <v>213</v>
      </c>
      <c r="F1217" s="110">
        <f t="shared" si="76"/>
        <v>8.0833333333333339</v>
      </c>
      <c r="G1217" s="111">
        <f t="shared" si="77"/>
        <v>0</v>
      </c>
      <c r="H1217" s="113">
        <f>IF(AND(NOT(ISBLANK(C1217)), D1217&lt;&gt;"-", ISNUMBER(F1217), F1217&gt;0, COUNTIFS($B$3:B1217, B1217, $C$3:C1217, C1217, $F$3:F1217, "&gt;0")=1), 1, 0)</f>
        <v>0</v>
      </c>
      <c r="I1217" s="17">
        <f t="shared" si="78"/>
        <v>1</v>
      </c>
      <c r="J1217" s="17">
        <f t="shared" si="79"/>
        <v>0</v>
      </c>
      <c r="K1217" s="7"/>
      <c r="L1217" s="7"/>
      <c r="M1217" s="7"/>
      <c r="N1217" s="17"/>
      <c r="O1217" s="120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6" customHeight="1">
      <c r="A1218" s="17" t="s">
        <v>52</v>
      </c>
      <c r="B1218" s="7" t="s">
        <v>145</v>
      </c>
      <c r="C1218" s="135">
        <v>46256</v>
      </c>
      <c r="D1218" s="41" t="s">
        <v>198</v>
      </c>
      <c r="E1218" s="35" t="s">
        <v>201</v>
      </c>
      <c r="F1218" s="110">
        <f t="shared" ref="F1218:F1281" si="80">IF(ISNUMBER(SEARCH("h",E1218)), LEFT(E1218,SEARCH("h",E1218)-1) + MID(E1218,SEARCH("h",E1218)+1,SEARCH("p",E1218)-SEARCH("h",E1218)-1)/60, E1218)</f>
        <v>8.1</v>
      </c>
      <c r="G1218" s="111">
        <f t="shared" ref="G1218:G1281" si="81">IF(AND(ISNUMBER(F1218), F1218&lt;4), 1, 0)</f>
        <v>0</v>
      </c>
      <c r="H1218" s="113">
        <f>IF(AND(NOT(ISBLANK(C1218)), D1218&lt;&gt;"-", ISNUMBER(F1218), F1218&gt;0, COUNTIFS($B$3:B1218, B1218, $C$3:C1218, C1218, $F$3:F1218, "&gt;0")=1), 1, 0)</f>
        <v>1</v>
      </c>
      <c r="I1218" s="17">
        <f t="shared" si="78"/>
        <v>1</v>
      </c>
      <c r="J1218" s="17">
        <f t="shared" si="79"/>
        <v>0</v>
      </c>
      <c r="K1218" s="7"/>
      <c r="L1218" s="7"/>
      <c r="M1218" s="7"/>
      <c r="N1218" s="17"/>
      <c r="O1218" s="120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6" customHeight="1">
      <c r="A1219" s="17" t="s">
        <v>52</v>
      </c>
      <c r="B1219" s="7" t="s">
        <v>145</v>
      </c>
      <c r="C1219" s="135">
        <v>46257</v>
      </c>
      <c r="D1219" s="41" t="s">
        <v>198</v>
      </c>
      <c r="E1219" s="35" t="s">
        <v>498</v>
      </c>
      <c r="F1219" s="110">
        <f t="shared" si="80"/>
        <v>8.1166666666666671</v>
      </c>
      <c r="G1219" s="111">
        <f t="shared" si="81"/>
        <v>0</v>
      </c>
      <c r="H1219" s="113">
        <f>IF(AND(NOT(ISBLANK(C1219)), D1219&lt;&gt;"-", ISNUMBER(F1219), F1219&gt;0, COUNTIFS($B$3:B1219, B1219, $C$3:C1219, C1219, $F$3:F1219, "&gt;0")=1), 1, 0)</f>
        <v>1</v>
      </c>
      <c r="I1219" s="17">
        <f t="shared" ref="I1219:I1282" si="82">IF(AND(NOT(ISBLANK(C1219)), D1219&lt;&gt;"-", ISNUMBER(F1219), F1219&gt;=4, ISNUMBER(SEARCH("qua đêm", D1219))), 1, 0)</f>
        <v>1</v>
      </c>
      <c r="J1219" s="17">
        <f t="shared" ref="J1219:J1282" si="83">IF(AND(NOT(ISBLANK(C1219)), D1219&lt;&gt;"-", ISNUMBER(F1219), F1219&gt;=4, NOT(ISNUMBER(SEARCH("qua đêm", D1219)))), 1, 0)</f>
        <v>0</v>
      </c>
      <c r="K1219" s="7"/>
      <c r="L1219" s="7"/>
      <c r="M1219" s="7"/>
      <c r="N1219" s="17"/>
      <c r="O1219" s="120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6" customHeight="1">
      <c r="A1220" s="17" t="s">
        <v>52</v>
      </c>
      <c r="B1220" s="7" t="s">
        <v>145</v>
      </c>
      <c r="C1220" s="135">
        <v>46258</v>
      </c>
      <c r="D1220" s="41" t="s">
        <v>198</v>
      </c>
      <c r="E1220" s="35" t="s">
        <v>213</v>
      </c>
      <c r="F1220" s="110">
        <f t="shared" si="80"/>
        <v>8.0833333333333339</v>
      </c>
      <c r="G1220" s="111">
        <f t="shared" si="81"/>
        <v>0</v>
      </c>
      <c r="H1220" s="113">
        <f>IF(AND(NOT(ISBLANK(C1220)), D1220&lt;&gt;"-", ISNUMBER(F1220), F1220&gt;0, COUNTIFS($B$3:B1220, B1220, $C$3:C1220, C1220, $F$3:F1220, "&gt;0")=1), 1, 0)</f>
        <v>1</v>
      </c>
      <c r="I1220" s="17">
        <f t="shared" si="82"/>
        <v>1</v>
      </c>
      <c r="J1220" s="17">
        <f t="shared" si="83"/>
        <v>0</v>
      </c>
      <c r="K1220" s="7"/>
      <c r="L1220" s="7"/>
      <c r="M1220" s="7"/>
      <c r="N1220" s="17"/>
      <c r="O1220" s="120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6" customHeight="1">
      <c r="A1221" s="17" t="s">
        <v>52</v>
      </c>
      <c r="B1221" s="7" t="s">
        <v>145</v>
      </c>
      <c r="C1221" s="135">
        <v>46259</v>
      </c>
      <c r="D1221" s="41" t="s">
        <v>204</v>
      </c>
      <c r="E1221" s="35" t="s">
        <v>733</v>
      </c>
      <c r="F1221" s="110">
        <f t="shared" si="80"/>
        <v>0.18333333333333332</v>
      </c>
      <c r="G1221" s="111">
        <f t="shared" si="81"/>
        <v>1</v>
      </c>
      <c r="H1221" s="113">
        <f>IF(AND(NOT(ISBLANK(C1221)), D1221&lt;&gt;"-", ISNUMBER(F1221), F1221&gt;0, COUNTIFS($B$3:B1221, B1221, $C$3:C1221, C1221, $F$3:F1221, "&gt;0")=1), 1, 0)</f>
        <v>1</v>
      </c>
      <c r="I1221" s="17">
        <f t="shared" si="82"/>
        <v>0</v>
      </c>
      <c r="J1221" s="17">
        <f t="shared" si="83"/>
        <v>0</v>
      </c>
      <c r="K1221" s="7"/>
      <c r="L1221" s="7"/>
      <c r="M1221" s="7"/>
      <c r="N1221" s="17"/>
      <c r="O1221" s="120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6" customHeight="1">
      <c r="A1222" s="17" t="s">
        <v>52</v>
      </c>
      <c r="B1222" s="7" t="s">
        <v>145</v>
      </c>
      <c r="C1222" s="135">
        <v>46262</v>
      </c>
      <c r="D1222" s="41" t="s">
        <v>198</v>
      </c>
      <c r="E1222" s="35" t="s">
        <v>201</v>
      </c>
      <c r="F1222" s="110">
        <f t="shared" si="80"/>
        <v>8.1</v>
      </c>
      <c r="G1222" s="111">
        <f t="shared" si="81"/>
        <v>0</v>
      </c>
      <c r="H1222" s="113">
        <f>IF(AND(NOT(ISBLANK(C1222)), D1222&lt;&gt;"-", ISNUMBER(F1222), F1222&gt;0, COUNTIFS($B$3:B1222, B1222, $C$3:C1222, C1222, $F$3:F1222, "&gt;0")=1), 1, 0)</f>
        <v>1</v>
      </c>
      <c r="I1222" s="17">
        <f t="shared" si="82"/>
        <v>1</v>
      </c>
      <c r="J1222" s="17">
        <f t="shared" si="83"/>
        <v>0</v>
      </c>
      <c r="K1222" s="7"/>
      <c r="L1222" s="7"/>
      <c r="M1222" s="7"/>
      <c r="N1222" s="17"/>
      <c r="O1222" s="120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6" customHeight="1">
      <c r="A1223" s="17" t="s">
        <v>52</v>
      </c>
      <c r="B1223" s="7" t="s">
        <v>145</v>
      </c>
      <c r="C1223" s="135">
        <v>46263</v>
      </c>
      <c r="D1223" s="41" t="s">
        <v>198</v>
      </c>
      <c r="E1223" s="35" t="s">
        <v>498</v>
      </c>
      <c r="F1223" s="110">
        <f t="shared" si="80"/>
        <v>8.1166666666666671</v>
      </c>
      <c r="G1223" s="111">
        <f t="shared" si="81"/>
        <v>0</v>
      </c>
      <c r="H1223" s="113">
        <f>IF(AND(NOT(ISBLANK(C1223)), D1223&lt;&gt;"-", ISNUMBER(F1223), F1223&gt;0, COUNTIFS($B$3:B1223, B1223, $C$3:C1223, C1223, $F$3:F1223, "&gt;0")=1), 1, 0)</f>
        <v>1</v>
      </c>
      <c r="I1223" s="17">
        <f t="shared" si="82"/>
        <v>1</v>
      </c>
      <c r="J1223" s="17">
        <f t="shared" si="83"/>
        <v>0</v>
      </c>
      <c r="K1223" s="7"/>
      <c r="L1223" s="7"/>
      <c r="M1223" s="7"/>
      <c r="N1223" s="17"/>
      <c r="O1223" s="120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6" customHeight="1">
      <c r="A1224" s="17" t="s">
        <v>52</v>
      </c>
      <c r="B1224" s="7" t="s">
        <v>145</v>
      </c>
      <c r="C1224" s="135">
        <v>46264</v>
      </c>
      <c r="D1224" s="41" t="s">
        <v>204</v>
      </c>
      <c r="E1224" s="35" t="s">
        <v>734</v>
      </c>
      <c r="F1224" s="110">
        <f t="shared" si="80"/>
        <v>0.11666666666666667</v>
      </c>
      <c r="G1224" s="111">
        <f t="shared" si="81"/>
        <v>1</v>
      </c>
      <c r="H1224" s="113">
        <f>IF(AND(NOT(ISBLANK(C1224)), D1224&lt;&gt;"-", ISNUMBER(F1224), F1224&gt;0, COUNTIFS($B$3:B1224, B1224, $C$3:C1224, C1224, $F$3:F1224, "&gt;0")=1), 1, 0)</f>
        <v>1</v>
      </c>
      <c r="I1224" s="17">
        <f t="shared" si="82"/>
        <v>0</v>
      </c>
      <c r="J1224" s="17">
        <f t="shared" si="83"/>
        <v>0</v>
      </c>
      <c r="K1224" s="7"/>
      <c r="L1224" s="7"/>
      <c r="M1224" s="7"/>
      <c r="N1224" s="17"/>
      <c r="O1224" s="120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6" customHeight="1">
      <c r="A1225" s="17" t="s">
        <v>52</v>
      </c>
      <c r="B1225" s="7" t="s">
        <v>145</v>
      </c>
      <c r="C1225" s="135">
        <v>46264</v>
      </c>
      <c r="D1225" s="41" t="s">
        <v>198</v>
      </c>
      <c r="E1225" s="35" t="s">
        <v>201</v>
      </c>
      <c r="F1225" s="110">
        <f t="shared" si="80"/>
        <v>8.1</v>
      </c>
      <c r="G1225" s="111">
        <f t="shared" si="81"/>
        <v>0</v>
      </c>
      <c r="H1225" s="113">
        <f>IF(AND(NOT(ISBLANK(C1225)), D1225&lt;&gt;"-", ISNUMBER(F1225), F1225&gt;0, COUNTIFS($B$3:B1225, B1225, $C$3:C1225, C1225, $F$3:F1225, "&gt;0")=1), 1, 0)</f>
        <v>0</v>
      </c>
      <c r="I1225" s="17">
        <f t="shared" si="82"/>
        <v>1</v>
      </c>
      <c r="J1225" s="17">
        <f t="shared" si="83"/>
        <v>0</v>
      </c>
      <c r="K1225" s="7"/>
      <c r="L1225" s="7"/>
      <c r="M1225" s="7"/>
      <c r="N1225" s="17"/>
      <c r="O1225" s="120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6" customHeight="1">
      <c r="A1226" s="17" t="s">
        <v>52</v>
      </c>
      <c r="B1226" s="7" t="s">
        <v>145</v>
      </c>
      <c r="C1226" s="135">
        <v>46265</v>
      </c>
      <c r="D1226" s="41" t="s">
        <v>198</v>
      </c>
      <c r="E1226" s="35" t="s">
        <v>213</v>
      </c>
      <c r="F1226" s="110">
        <f t="shared" si="80"/>
        <v>8.0833333333333339</v>
      </c>
      <c r="G1226" s="111">
        <f t="shared" si="81"/>
        <v>0</v>
      </c>
      <c r="H1226" s="113">
        <f>IF(AND(NOT(ISBLANK(C1226)), D1226&lt;&gt;"-", ISNUMBER(F1226), F1226&gt;0, COUNTIFS($B$3:B1226, B1226, $C$3:C1226, C1226, $F$3:F1226, "&gt;0")=1), 1, 0)</f>
        <v>1</v>
      </c>
      <c r="I1226" s="17">
        <f t="shared" si="82"/>
        <v>1</v>
      </c>
      <c r="J1226" s="17">
        <f t="shared" si="83"/>
        <v>0</v>
      </c>
      <c r="K1226" s="7"/>
      <c r="L1226" s="7"/>
      <c r="M1226" s="7"/>
      <c r="N1226" s="17"/>
      <c r="O1226" s="120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6" customHeight="1">
      <c r="A1227" s="17" t="s">
        <v>48</v>
      </c>
      <c r="B1227" s="7" t="s">
        <v>122</v>
      </c>
      <c r="C1227" s="135"/>
      <c r="D1227" s="41" t="s">
        <v>184</v>
      </c>
      <c r="E1227" s="35" t="s">
        <v>185</v>
      </c>
      <c r="F1227" s="110">
        <f t="shared" si="80"/>
        <v>8</v>
      </c>
      <c r="G1227" s="111">
        <f t="shared" si="81"/>
        <v>0</v>
      </c>
      <c r="H1227" s="113">
        <f>IF(AND(NOT(ISBLANK(C1227)), D1227&lt;&gt;"-", ISNUMBER(F1227), F1227&gt;0, COUNTIFS($B$3:B1227, B1227, $C$3:C1227, C1227, $F$3:F1227, "&gt;0")=1), 1, 0)</f>
        <v>0</v>
      </c>
      <c r="I1227" s="17">
        <f t="shared" si="82"/>
        <v>0</v>
      </c>
      <c r="J1227" s="17">
        <f t="shared" si="83"/>
        <v>0</v>
      </c>
      <c r="K1227" s="7"/>
      <c r="L1227" s="7"/>
      <c r="M1227" s="7"/>
      <c r="N1227" s="17"/>
      <c r="O1227" s="120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6" customHeight="1">
      <c r="A1228" s="17" t="s">
        <v>48</v>
      </c>
      <c r="B1228" s="7" t="s">
        <v>122</v>
      </c>
      <c r="C1228" s="135">
        <v>46235</v>
      </c>
      <c r="D1228" s="41" t="s">
        <v>368</v>
      </c>
      <c r="E1228" s="35" t="s">
        <v>735</v>
      </c>
      <c r="F1228" s="110">
        <f t="shared" si="80"/>
        <v>4.0666666666666664</v>
      </c>
      <c r="G1228" s="111">
        <f t="shared" si="81"/>
        <v>0</v>
      </c>
      <c r="H1228" s="113">
        <f>IF(AND(NOT(ISBLANK(C1228)), D1228&lt;&gt;"-", ISNUMBER(F1228), F1228&gt;0, COUNTIFS($B$3:B1228, B1228, $C$3:C1228, C1228, $F$3:F1228, "&gt;0")=1), 1, 0)</f>
        <v>1</v>
      </c>
      <c r="I1228" s="17">
        <f t="shared" si="82"/>
        <v>0</v>
      </c>
      <c r="J1228" s="17">
        <f t="shared" si="83"/>
        <v>1</v>
      </c>
      <c r="K1228" s="7"/>
      <c r="L1228" s="7"/>
      <c r="M1228" s="7"/>
      <c r="N1228" s="17"/>
      <c r="O1228" s="120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6" customHeight="1">
      <c r="A1229" s="17" t="s">
        <v>48</v>
      </c>
      <c r="B1229" s="7" t="s">
        <v>122</v>
      </c>
      <c r="C1229" s="135">
        <v>46235</v>
      </c>
      <c r="D1229" s="41" t="s">
        <v>284</v>
      </c>
      <c r="E1229" s="35" t="s">
        <v>501</v>
      </c>
      <c r="F1229" s="110">
        <f t="shared" si="80"/>
        <v>8.0166666666666675</v>
      </c>
      <c r="G1229" s="111">
        <f t="shared" si="81"/>
        <v>0</v>
      </c>
      <c r="H1229" s="113">
        <f>IF(AND(NOT(ISBLANK(C1229)), D1229&lt;&gt;"-", ISNUMBER(F1229), F1229&gt;0, COUNTIFS($B$3:B1229, B1229, $C$3:C1229, C1229, $F$3:F1229, "&gt;0")=1), 1, 0)</f>
        <v>0</v>
      </c>
      <c r="I1229" s="17">
        <f t="shared" si="82"/>
        <v>1</v>
      </c>
      <c r="J1229" s="17">
        <f t="shared" si="83"/>
        <v>0</v>
      </c>
      <c r="K1229" s="7"/>
      <c r="L1229" s="7"/>
      <c r="M1229" s="7"/>
      <c r="N1229" s="17"/>
      <c r="O1229" s="120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6" customHeight="1">
      <c r="A1230" s="17" t="s">
        <v>48</v>
      </c>
      <c r="B1230" s="7" t="s">
        <v>122</v>
      </c>
      <c r="C1230" s="135">
        <v>46236</v>
      </c>
      <c r="D1230" s="41" t="s">
        <v>368</v>
      </c>
      <c r="E1230" s="35" t="s">
        <v>736</v>
      </c>
      <c r="F1230" s="110">
        <f t="shared" si="80"/>
        <v>4.083333333333333</v>
      </c>
      <c r="G1230" s="111">
        <f t="shared" si="81"/>
        <v>0</v>
      </c>
      <c r="H1230" s="113">
        <f>IF(AND(NOT(ISBLANK(C1230)), D1230&lt;&gt;"-", ISNUMBER(F1230), F1230&gt;0, COUNTIFS($B$3:B1230, B1230, $C$3:C1230, C1230, $F$3:F1230, "&gt;0")=1), 1, 0)</f>
        <v>1</v>
      </c>
      <c r="I1230" s="17">
        <f t="shared" si="82"/>
        <v>0</v>
      </c>
      <c r="J1230" s="17">
        <f t="shared" si="83"/>
        <v>1</v>
      </c>
      <c r="K1230" s="7"/>
      <c r="L1230" s="7"/>
      <c r="M1230" s="7"/>
      <c r="N1230" s="17"/>
      <c r="O1230" s="120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6" customHeight="1">
      <c r="A1231" s="17" t="s">
        <v>48</v>
      </c>
      <c r="B1231" s="7" t="s">
        <v>122</v>
      </c>
      <c r="C1231" s="135">
        <v>46236</v>
      </c>
      <c r="D1231" s="41" t="s">
        <v>284</v>
      </c>
      <c r="E1231" s="35" t="s">
        <v>185</v>
      </c>
      <c r="F1231" s="110">
        <f t="shared" si="80"/>
        <v>8</v>
      </c>
      <c r="G1231" s="111">
        <f t="shared" si="81"/>
        <v>0</v>
      </c>
      <c r="H1231" s="113">
        <f>IF(AND(NOT(ISBLANK(C1231)), D1231&lt;&gt;"-", ISNUMBER(F1231), F1231&gt;0, COUNTIFS($B$3:B1231, B1231, $C$3:C1231, C1231, $F$3:F1231, "&gt;0")=1), 1, 0)</f>
        <v>0</v>
      </c>
      <c r="I1231" s="17">
        <f t="shared" si="82"/>
        <v>1</v>
      </c>
      <c r="J1231" s="17">
        <f t="shared" si="83"/>
        <v>0</v>
      </c>
      <c r="K1231" s="7"/>
      <c r="L1231" s="7"/>
      <c r="M1231" s="7"/>
      <c r="N1231" s="17"/>
      <c r="O1231" s="120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6" customHeight="1">
      <c r="A1232" s="17" t="s">
        <v>48</v>
      </c>
      <c r="B1232" s="7" t="s">
        <v>122</v>
      </c>
      <c r="C1232" s="135">
        <v>46237</v>
      </c>
      <c r="D1232" s="41" t="s">
        <v>368</v>
      </c>
      <c r="E1232" s="35" t="s">
        <v>737</v>
      </c>
      <c r="F1232" s="110">
        <f t="shared" si="80"/>
        <v>4.1166666666666663</v>
      </c>
      <c r="G1232" s="111">
        <f t="shared" si="81"/>
        <v>0</v>
      </c>
      <c r="H1232" s="113">
        <f>IF(AND(NOT(ISBLANK(C1232)), D1232&lt;&gt;"-", ISNUMBER(F1232), F1232&gt;0, COUNTIFS($B$3:B1232, B1232, $C$3:C1232, C1232, $F$3:F1232, "&gt;0")=1), 1, 0)</f>
        <v>1</v>
      </c>
      <c r="I1232" s="17">
        <f t="shared" si="82"/>
        <v>0</v>
      </c>
      <c r="J1232" s="17">
        <f t="shared" si="83"/>
        <v>1</v>
      </c>
      <c r="K1232" s="7"/>
      <c r="L1232" s="7"/>
      <c r="M1232" s="7"/>
      <c r="N1232" s="17"/>
      <c r="O1232" s="120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6" customHeight="1">
      <c r="A1233" s="17" t="s">
        <v>48</v>
      </c>
      <c r="B1233" s="7" t="s">
        <v>122</v>
      </c>
      <c r="C1233" s="135">
        <v>46237</v>
      </c>
      <c r="D1233" s="41" t="s">
        <v>284</v>
      </c>
      <c r="E1233" s="35" t="s">
        <v>185</v>
      </c>
      <c r="F1233" s="110">
        <f t="shared" si="80"/>
        <v>8</v>
      </c>
      <c r="G1233" s="111">
        <f t="shared" si="81"/>
        <v>0</v>
      </c>
      <c r="H1233" s="113">
        <f>IF(AND(NOT(ISBLANK(C1233)), D1233&lt;&gt;"-", ISNUMBER(F1233), F1233&gt;0, COUNTIFS($B$3:B1233, B1233, $C$3:C1233, C1233, $F$3:F1233, "&gt;0")=1), 1, 0)</f>
        <v>0</v>
      </c>
      <c r="I1233" s="17">
        <f t="shared" si="82"/>
        <v>1</v>
      </c>
      <c r="J1233" s="17">
        <f t="shared" si="83"/>
        <v>0</v>
      </c>
      <c r="K1233" s="7"/>
      <c r="L1233" s="7"/>
      <c r="M1233" s="7"/>
      <c r="N1233" s="17"/>
      <c r="O1233" s="120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6" customHeight="1">
      <c r="A1234" s="17" t="s">
        <v>48</v>
      </c>
      <c r="B1234" s="7" t="s">
        <v>122</v>
      </c>
      <c r="C1234" s="135">
        <v>46238</v>
      </c>
      <c r="D1234" s="41" t="s">
        <v>368</v>
      </c>
      <c r="E1234" s="35" t="s">
        <v>738</v>
      </c>
      <c r="F1234" s="110">
        <f t="shared" si="80"/>
        <v>3.9166666666666665</v>
      </c>
      <c r="G1234" s="111">
        <f t="shared" si="81"/>
        <v>1</v>
      </c>
      <c r="H1234" s="113">
        <f>IF(AND(NOT(ISBLANK(C1234)), D1234&lt;&gt;"-", ISNUMBER(F1234), F1234&gt;0, COUNTIFS($B$3:B1234, B1234, $C$3:C1234, C1234, $F$3:F1234, "&gt;0")=1), 1, 0)</f>
        <v>1</v>
      </c>
      <c r="I1234" s="17">
        <f t="shared" si="82"/>
        <v>0</v>
      </c>
      <c r="J1234" s="17">
        <f t="shared" si="83"/>
        <v>0</v>
      </c>
      <c r="K1234" s="7"/>
      <c r="L1234" s="7"/>
      <c r="M1234" s="7"/>
      <c r="N1234" s="17"/>
      <c r="O1234" s="120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6" customHeight="1">
      <c r="A1235" s="17" t="s">
        <v>48</v>
      </c>
      <c r="B1235" s="7" t="s">
        <v>122</v>
      </c>
      <c r="C1235" s="135">
        <v>46238</v>
      </c>
      <c r="D1235" s="41" t="s">
        <v>284</v>
      </c>
      <c r="E1235" s="35" t="s">
        <v>185</v>
      </c>
      <c r="F1235" s="110">
        <f t="shared" si="80"/>
        <v>8</v>
      </c>
      <c r="G1235" s="111">
        <f t="shared" si="81"/>
        <v>0</v>
      </c>
      <c r="H1235" s="113">
        <f>IF(AND(NOT(ISBLANK(C1235)), D1235&lt;&gt;"-", ISNUMBER(F1235), F1235&gt;0, COUNTIFS($B$3:B1235, B1235, $C$3:C1235, C1235, $F$3:F1235, "&gt;0")=1), 1, 0)</f>
        <v>0</v>
      </c>
      <c r="I1235" s="17">
        <f t="shared" si="82"/>
        <v>1</v>
      </c>
      <c r="J1235" s="17">
        <f t="shared" si="83"/>
        <v>0</v>
      </c>
      <c r="K1235" s="7"/>
      <c r="L1235" s="7"/>
      <c r="M1235" s="7"/>
      <c r="N1235" s="17"/>
      <c r="O1235" s="120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6" customHeight="1">
      <c r="A1236" s="17" t="s">
        <v>48</v>
      </c>
      <c r="B1236" s="7" t="s">
        <v>122</v>
      </c>
      <c r="C1236" s="135">
        <v>46239</v>
      </c>
      <c r="D1236" s="41" t="s">
        <v>368</v>
      </c>
      <c r="E1236" s="35" t="s">
        <v>738</v>
      </c>
      <c r="F1236" s="110">
        <f t="shared" si="80"/>
        <v>3.9166666666666665</v>
      </c>
      <c r="G1236" s="111">
        <f t="shared" si="81"/>
        <v>1</v>
      </c>
      <c r="H1236" s="113">
        <f>IF(AND(NOT(ISBLANK(C1236)), D1236&lt;&gt;"-", ISNUMBER(F1236), F1236&gt;0, COUNTIFS($B$3:B1236, B1236, $C$3:C1236, C1236, $F$3:F1236, "&gt;0")=1), 1, 0)</f>
        <v>1</v>
      </c>
      <c r="I1236" s="17">
        <f t="shared" si="82"/>
        <v>0</v>
      </c>
      <c r="J1236" s="17">
        <f t="shared" si="83"/>
        <v>0</v>
      </c>
      <c r="K1236" s="7"/>
      <c r="L1236" s="7"/>
      <c r="M1236" s="7"/>
      <c r="N1236" s="17"/>
      <c r="O1236" s="120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6" customHeight="1">
      <c r="A1237" s="17" t="s">
        <v>48</v>
      </c>
      <c r="B1237" s="7" t="s">
        <v>122</v>
      </c>
      <c r="C1237" s="135">
        <v>46239</v>
      </c>
      <c r="D1237" s="41" t="s">
        <v>284</v>
      </c>
      <c r="E1237" s="35" t="s">
        <v>291</v>
      </c>
      <c r="F1237" s="110">
        <f t="shared" si="80"/>
        <v>8.0500000000000007</v>
      </c>
      <c r="G1237" s="111">
        <f t="shared" si="81"/>
        <v>0</v>
      </c>
      <c r="H1237" s="113">
        <f>IF(AND(NOT(ISBLANK(C1237)), D1237&lt;&gt;"-", ISNUMBER(F1237), F1237&gt;0, COUNTIFS($B$3:B1237, B1237, $C$3:C1237, C1237, $F$3:F1237, "&gt;0")=1), 1, 0)</f>
        <v>0</v>
      </c>
      <c r="I1237" s="17">
        <f t="shared" si="82"/>
        <v>1</v>
      </c>
      <c r="J1237" s="17">
        <f t="shared" si="83"/>
        <v>0</v>
      </c>
      <c r="K1237" s="7"/>
      <c r="L1237" s="7"/>
      <c r="M1237" s="7"/>
      <c r="N1237" s="17"/>
      <c r="O1237" s="120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6" customHeight="1">
      <c r="A1238" s="17" t="s">
        <v>52</v>
      </c>
      <c r="B1238" s="7" t="s">
        <v>147</v>
      </c>
      <c r="C1238" s="135"/>
      <c r="D1238" s="41" t="s">
        <v>184</v>
      </c>
      <c r="E1238" s="35" t="s">
        <v>185</v>
      </c>
      <c r="F1238" s="110">
        <f t="shared" si="80"/>
        <v>8</v>
      </c>
      <c r="G1238" s="111">
        <f t="shared" si="81"/>
        <v>0</v>
      </c>
      <c r="H1238" s="113">
        <f>IF(AND(NOT(ISBLANK(C1238)), D1238&lt;&gt;"-", ISNUMBER(F1238), F1238&gt;0, COUNTIFS($B$3:B1238, B1238, $C$3:C1238, C1238, $F$3:F1238, "&gt;0")=1), 1, 0)</f>
        <v>0</v>
      </c>
      <c r="I1238" s="17">
        <f t="shared" si="82"/>
        <v>0</v>
      </c>
      <c r="J1238" s="17">
        <f t="shared" si="83"/>
        <v>0</v>
      </c>
      <c r="K1238" s="7"/>
      <c r="L1238" s="7"/>
      <c r="M1238" s="7"/>
      <c r="N1238" s="17"/>
      <c r="O1238" s="120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6" customHeight="1">
      <c r="A1239" s="17" t="s">
        <v>52</v>
      </c>
      <c r="B1239" s="7" t="s">
        <v>147</v>
      </c>
      <c r="C1239" s="135">
        <v>46235</v>
      </c>
      <c r="D1239" s="41" t="s">
        <v>202</v>
      </c>
      <c r="E1239" s="35" t="s">
        <v>525</v>
      </c>
      <c r="F1239" s="110">
        <f t="shared" si="80"/>
        <v>8.1999999999999993</v>
      </c>
      <c r="G1239" s="111">
        <f t="shared" si="81"/>
        <v>0</v>
      </c>
      <c r="H1239" s="113">
        <f>IF(AND(NOT(ISBLANK(C1239)), D1239&lt;&gt;"-", ISNUMBER(F1239), F1239&gt;0, COUNTIFS($B$3:B1239, B1239, $C$3:C1239, C1239, $F$3:F1239, "&gt;0")=1), 1, 0)</f>
        <v>1</v>
      </c>
      <c r="I1239" s="17">
        <f t="shared" si="82"/>
        <v>0</v>
      </c>
      <c r="J1239" s="17">
        <f t="shared" si="83"/>
        <v>1</v>
      </c>
      <c r="K1239" s="7"/>
      <c r="L1239" s="7"/>
      <c r="M1239" s="7"/>
      <c r="N1239" s="17"/>
      <c r="O1239" s="120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6" customHeight="1">
      <c r="A1240" s="17" t="s">
        <v>52</v>
      </c>
      <c r="B1240" s="7" t="s">
        <v>147</v>
      </c>
      <c r="C1240" s="135">
        <v>46236</v>
      </c>
      <c r="D1240" s="41" t="s">
        <v>202</v>
      </c>
      <c r="E1240" s="35" t="s">
        <v>283</v>
      </c>
      <c r="F1240" s="110">
        <f t="shared" si="80"/>
        <v>8.25</v>
      </c>
      <c r="G1240" s="111">
        <f t="shared" si="81"/>
        <v>0</v>
      </c>
      <c r="H1240" s="113">
        <f>IF(AND(NOT(ISBLANK(C1240)), D1240&lt;&gt;"-", ISNUMBER(F1240), F1240&gt;0, COUNTIFS($B$3:B1240, B1240, $C$3:C1240, C1240, $F$3:F1240, "&gt;0")=1), 1, 0)</f>
        <v>1</v>
      </c>
      <c r="I1240" s="17">
        <f t="shared" si="82"/>
        <v>0</v>
      </c>
      <c r="J1240" s="17">
        <f t="shared" si="83"/>
        <v>1</v>
      </c>
      <c r="K1240" s="7"/>
      <c r="L1240" s="7"/>
      <c r="M1240" s="7"/>
      <c r="N1240" s="17"/>
      <c r="O1240" s="120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6" customHeight="1">
      <c r="A1241" s="17" t="s">
        <v>52</v>
      </c>
      <c r="B1241" s="7" t="s">
        <v>147</v>
      </c>
      <c r="C1241" s="135">
        <v>46237</v>
      </c>
      <c r="D1241" s="41" t="s">
        <v>202</v>
      </c>
      <c r="E1241" s="35" t="s">
        <v>511</v>
      </c>
      <c r="F1241" s="110">
        <f t="shared" si="80"/>
        <v>8.3833333333333329</v>
      </c>
      <c r="G1241" s="111">
        <f t="shared" si="81"/>
        <v>0</v>
      </c>
      <c r="H1241" s="113">
        <f>IF(AND(NOT(ISBLANK(C1241)), D1241&lt;&gt;"-", ISNUMBER(F1241), F1241&gt;0, COUNTIFS($B$3:B1241, B1241, $C$3:C1241, C1241, $F$3:F1241, "&gt;0")=1), 1, 0)</f>
        <v>1</v>
      </c>
      <c r="I1241" s="17">
        <f t="shared" si="82"/>
        <v>0</v>
      </c>
      <c r="J1241" s="17">
        <f t="shared" si="83"/>
        <v>1</v>
      </c>
      <c r="K1241" s="7"/>
      <c r="L1241" s="7"/>
      <c r="M1241" s="7"/>
      <c r="N1241" s="17"/>
      <c r="O1241" s="120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6" customHeight="1">
      <c r="A1242" s="17" t="s">
        <v>52</v>
      </c>
      <c r="B1242" s="7" t="s">
        <v>147</v>
      </c>
      <c r="C1242" s="135">
        <v>46238</v>
      </c>
      <c r="D1242" s="41" t="s">
        <v>202</v>
      </c>
      <c r="E1242" s="35" t="s">
        <v>502</v>
      </c>
      <c r="F1242" s="110">
        <f t="shared" si="80"/>
        <v>7.9666666666666668</v>
      </c>
      <c r="G1242" s="111">
        <f t="shared" si="81"/>
        <v>0</v>
      </c>
      <c r="H1242" s="113">
        <f>IF(AND(NOT(ISBLANK(C1242)), D1242&lt;&gt;"-", ISNUMBER(F1242), F1242&gt;0, COUNTIFS($B$3:B1242, B1242, $C$3:C1242, C1242, $F$3:F1242, "&gt;0")=1), 1, 0)</f>
        <v>1</v>
      </c>
      <c r="I1242" s="17">
        <f t="shared" si="82"/>
        <v>0</v>
      </c>
      <c r="J1242" s="17">
        <f t="shared" si="83"/>
        <v>1</v>
      </c>
      <c r="K1242" s="7"/>
      <c r="L1242" s="7"/>
      <c r="M1242" s="7"/>
      <c r="N1242" s="17"/>
      <c r="O1242" s="120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6" customHeight="1">
      <c r="A1243" s="17" t="s">
        <v>52</v>
      </c>
      <c r="B1243" s="7" t="s">
        <v>147</v>
      </c>
      <c r="C1243" s="135">
        <v>46238</v>
      </c>
      <c r="D1243" s="41" t="s">
        <v>198</v>
      </c>
      <c r="E1243" s="35" t="s">
        <v>185</v>
      </c>
      <c r="F1243" s="110">
        <f t="shared" si="80"/>
        <v>8</v>
      </c>
      <c r="G1243" s="111">
        <f t="shared" si="81"/>
        <v>0</v>
      </c>
      <c r="H1243" s="113">
        <f>IF(AND(NOT(ISBLANK(C1243)), D1243&lt;&gt;"-", ISNUMBER(F1243), F1243&gt;0, COUNTIFS($B$3:B1243, B1243, $C$3:C1243, C1243, $F$3:F1243, "&gt;0")=1), 1, 0)</f>
        <v>0</v>
      </c>
      <c r="I1243" s="17">
        <f t="shared" si="82"/>
        <v>1</v>
      </c>
      <c r="J1243" s="17">
        <f t="shared" si="83"/>
        <v>0</v>
      </c>
      <c r="K1243" s="7"/>
      <c r="L1243" s="7"/>
      <c r="M1243" s="7"/>
      <c r="N1243" s="17"/>
      <c r="O1243" s="120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6" customHeight="1">
      <c r="A1244" s="17" t="s">
        <v>52</v>
      </c>
      <c r="B1244" s="7" t="s">
        <v>147</v>
      </c>
      <c r="C1244" s="135">
        <v>46239</v>
      </c>
      <c r="D1244" s="41" t="s">
        <v>202</v>
      </c>
      <c r="E1244" s="35" t="s">
        <v>518</v>
      </c>
      <c r="F1244" s="110">
        <f t="shared" si="80"/>
        <v>8.2166666666666668</v>
      </c>
      <c r="G1244" s="111">
        <f t="shared" si="81"/>
        <v>0</v>
      </c>
      <c r="H1244" s="113">
        <f>IF(AND(NOT(ISBLANK(C1244)), D1244&lt;&gt;"-", ISNUMBER(F1244), F1244&gt;0, COUNTIFS($B$3:B1244, B1244, $C$3:C1244, C1244, $F$3:F1244, "&gt;0")=1), 1, 0)</f>
        <v>1</v>
      </c>
      <c r="I1244" s="17">
        <f t="shared" si="82"/>
        <v>0</v>
      </c>
      <c r="J1244" s="17">
        <f t="shared" si="83"/>
        <v>1</v>
      </c>
      <c r="K1244" s="7"/>
      <c r="L1244" s="7"/>
      <c r="M1244" s="7"/>
      <c r="N1244" s="17"/>
      <c r="O1244" s="120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6" customHeight="1">
      <c r="A1245" s="17" t="s">
        <v>52</v>
      </c>
      <c r="B1245" s="7" t="s">
        <v>147</v>
      </c>
      <c r="C1245" s="135">
        <v>46240</v>
      </c>
      <c r="D1245" s="41" t="s">
        <v>204</v>
      </c>
      <c r="E1245" s="35" t="s">
        <v>185</v>
      </c>
      <c r="F1245" s="110">
        <f t="shared" si="80"/>
        <v>8</v>
      </c>
      <c r="G1245" s="111">
        <f t="shared" si="81"/>
        <v>0</v>
      </c>
      <c r="H1245" s="113">
        <f>IF(AND(NOT(ISBLANK(C1245)), D1245&lt;&gt;"-", ISNUMBER(F1245), F1245&gt;0, COUNTIFS($B$3:B1245, B1245, $C$3:C1245, C1245, $F$3:F1245, "&gt;0")=1), 1, 0)</f>
        <v>1</v>
      </c>
      <c r="I1245" s="17">
        <f t="shared" si="82"/>
        <v>0</v>
      </c>
      <c r="J1245" s="17">
        <f t="shared" si="83"/>
        <v>1</v>
      </c>
      <c r="K1245" s="7"/>
      <c r="L1245" s="7"/>
      <c r="M1245" s="7"/>
      <c r="N1245" s="17"/>
      <c r="O1245" s="120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6" customHeight="1">
      <c r="A1246" s="17" t="s">
        <v>52</v>
      </c>
      <c r="B1246" s="7" t="s">
        <v>147</v>
      </c>
      <c r="C1246" s="135">
        <v>46240</v>
      </c>
      <c r="D1246" s="41" t="s">
        <v>202</v>
      </c>
      <c r="E1246" s="35" t="s">
        <v>739</v>
      </c>
      <c r="F1246" s="110">
        <f t="shared" si="80"/>
        <v>6.3833333333333337</v>
      </c>
      <c r="G1246" s="111">
        <f t="shared" si="81"/>
        <v>0</v>
      </c>
      <c r="H1246" s="113">
        <f>IF(AND(NOT(ISBLANK(C1246)), D1246&lt;&gt;"-", ISNUMBER(F1246), F1246&gt;0, COUNTIFS($B$3:B1246, B1246, $C$3:C1246, C1246, $F$3:F1246, "&gt;0")=1), 1, 0)</f>
        <v>0</v>
      </c>
      <c r="I1246" s="17">
        <f t="shared" si="82"/>
        <v>0</v>
      </c>
      <c r="J1246" s="17">
        <f t="shared" si="83"/>
        <v>1</v>
      </c>
      <c r="K1246" s="7"/>
      <c r="L1246" s="7"/>
      <c r="M1246" s="7"/>
      <c r="N1246" s="17"/>
      <c r="O1246" s="120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6" customHeight="1">
      <c r="A1247" s="17" t="s">
        <v>52</v>
      </c>
      <c r="B1247" s="7" t="s">
        <v>147</v>
      </c>
      <c r="C1247" s="135">
        <v>46241</v>
      </c>
      <c r="D1247" s="41" t="s">
        <v>204</v>
      </c>
      <c r="E1247" s="35" t="s">
        <v>360</v>
      </c>
      <c r="F1247" s="110">
        <f t="shared" si="80"/>
        <v>14</v>
      </c>
      <c r="G1247" s="111">
        <f t="shared" si="81"/>
        <v>0</v>
      </c>
      <c r="H1247" s="113">
        <f>IF(AND(NOT(ISBLANK(C1247)), D1247&lt;&gt;"-", ISNUMBER(F1247), F1247&gt;0, COUNTIFS($B$3:B1247, B1247, $C$3:C1247, C1247, $F$3:F1247, "&gt;0")=1), 1, 0)</f>
        <v>1</v>
      </c>
      <c r="I1247" s="17">
        <f t="shared" si="82"/>
        <v>0</v>
      </c>
      <c r="J1247" s="17">
        <f t="shared" si="83"/>
        <v>1</v>
      </c>
      <c r="K1247" s="7"/>
      <c r="L1247" s="7"/>
      <c r="M1247" s="7"/>
      <c r="N1247" s="17"/>
      <c r="O1247" s="120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6" customHeight="1">
      <c r="A1248" s="17" t="s">
        <v>52</v>
      </c>
      <c r="B1248" s="7" t="s">
        <v>147</v>
      </c>
      <c r="C1248" s="135">
        <v>46241</v>
      </c>
      <c r="D1248" s="41" t="s">
        <v>202</v>
      </c>
      <c r="E1248" s="35" t="s">
        <v>740</v>
      </c>
      <c r="F1248" s="110">
        <f t="shared" si="80"/>
        <v>2.1333333333333333</v>
      </c>
      <c r="G1248" s="111">
        <f t="shared" si="81"/>
        <v>1</v>
      </c>
      <c r="H1248" s="113">
        <f>IF(AND(NOT(ISBLANK(C1248)), D1248&lt;&gt;"-", ISNUMBER(F1248), F1248&gt;0, COUNTIFS($B$3:B1248, B1248, $C$3:C1248, C1248, $F$3:F1248, "&gt;0")=1), 1, 0)</f>
        <v>0</v>
      </c>
      <c r="I1248" s="17">
        <f t="shared" si="82"/>
        <v>0</v>
      </c>
      <c r="J1248" s="17">
        <f t="shared" si="83"/>
        <v>0</v>
      </c>
      <c r="K1248" s="7"/>
      <c r="L1248" s="7"/>
      <c r="M1248" s="7"/>
      <c r="N1248" s="17"/>
      <c r="O1248" s="120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6" customHeight="1">
      <c r="A1249" s="17" t="s">
        <v>52</v>
      </c>
      <c r="B1249" s="7" t="s">
        <v>147</v>
      </c>
      <c r="C1249" s="135">
        <v>46244</v>
      </c>
      <c r="D1249" s="41" t="s">
        <v>204</v>
      </c>
      <c r="E1249" s="35" t="s">
        <v>309</v>
      </c>
      <c r="F1249" s="110">
        <f t="shared" si="80"/>
        <v>7.833333333333333</v>
      </c>
      <c r="G1249" s="111">
        <f t="shared" si="81"/>
        <v>0</v>
      </c>
      <c r="H1249" s="113">
        <f>IF(AND(NOT(ISBLANK(C1249)), D1249&lt;&gt;"-", ISNUMBER(F1249), F1249&gt;0, COUNTIFS($B$3:B1249, B1249, $C$3:C1249, C1249, $F$3:F1249, "&gt;0")=1), 1, 0)</f>
        <v>1</v>
      </c>
      <c r="I1249" s="17">
        <f t="shared" si="82"/>
        <v>0</v>
      </c>
      <c r="J1249" s="17">
        <f t="shared" si="83"/>
        <v>1</v>
      </c>
      <c r="K1249" s="7"/>
      <c r="L1249" s="7"/>
      <c r="M1249" s="7"/>
      <c r="N1249" s="17"/>
      <c r="O1249" s="120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6" customHeight="1">
      <c r="A1250" s="17" t="s">
        <v>52</v>
      </c>
      <c r="B1250" s="7" t="s">
        <v>147</v>
      </c>
      <c r="C1250" s="135">
        <v>46245</v>
      </c>
      <c r="D1250" s="41" t="s">
        <v>202</v>
      </c>
      <c r="E1250" s="35" t="s">
        <v>709</v>
      </c>
      <c r="F1250" s="110">
        <f t="shared" si="80"/>
        <v>8.8000000000000007</v>
      </c>
      <c r="G1250" s="111">
        <f t="shared" si="81"/>
        <v>0</v>
      </c>
      <c r="H1250" s="113">
        <f>IF(AND(NOT(ISBLANK(C1250)), D1250&lt;&gt;"-", ISNUMBER(F1250), F1250&gt;0, COUNTIFS($B$3:B1250, B1250, $C$3:C1250, C1250, $F$3:F1250, "&gt;0")=1), 1, 0)</f>
        <v>1</v>
      </c>
      <c r="I1250" s="17">
        <f t="shared" si="82"/>
        <v>0</v>
      </c>
      <c r="J1250" s="17">
        <f t="shared" si="83"/>
        <v>1</v>
      </c>
      <c r="K1250" s="7"/>
      <c r="L1250" s="7"/>
      <c r="M1250" s="7"/>
      <c r="N1250" s="17"/>
      <c r="O1250" s="120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6" customHeight="1">
      <c r="A1251" s="17" t="s">
        <v>52</v>
      </c>
      <c r="B1251" s="7" t="s">
        <v>147</v>
      </c>
      <c r="C1251" s="135">
        <v>46246</v>
      </c>
      <c r="D1251" s="41" t="s">
        <v>204</v>
      </c>
      <c r="E1251" s="35" t="s">
        <v>533</v>
      </c>
      <c r="F1251" s="110">
        <f t="shared" si="80"/>
        <v>8.75</v>
      </c>
      <c r="G1251" s="111">
        <f t="shared" si="81"/>
        <v>0</v>
      </c>
      <c r="H1251" s="113">
        <f>IF(AND(NOT(ISBLANK(C1251)), D1251&lt;&gt;"-", ISNUMBER(F1251), F1251&gt;0, COUNTIFS($B$3:B1251, B1251, $C$3:C1251, C1251, $F$3:F1251, "&gt;0")=1), 1, 0)</f>
        <v>1</v>
      </c>
      <c r="I1251" s="17">
        <f t="shared" si="82"/>
        <v>0</v>
      </c>
      <c r="J1251" s="17">
        <f t="shared" si="83"/>
        <v>1</v>
      </c>
      <c r="K1251" s="7"/>
      <c r="L1251" s="7"/>
      <c r="M1251" s="7"/>
      <c r="N1251" s="17"/>
      <c r="O1251" s="120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6" customHeight="1">
      <c r="A1252" s="17" t="s">
        <v>52</v>
      </c>
      <c r="B1252" s="7" t="s">
        <v>147</v>
      </c>
      <c r="C1252" s="135">
        <v>46247</v>
      </c>
      <c r="D1252" s="41" t="s">
        <v>202</v>
      </c>
      <c r="E1252" s="35" t="s">
        <v>412</v>
      </c>
      <c r="F1252" s="110">
        <f t="shared" si="80"/>
        <v>8.6166666666666671</v>
      </c>
      <c r="G1252" s="111">
        <f t="shared" si="81"/>
        <v>0</v>
      </c>
      <c r="H1252" s="113">
        <f>IF(AND(NOT(ISBLANK(C1252)), D1252&lt;&gt;"-", ISNUMBER(F1252), F1252&gt;0, COUNTIFS($B$3:B1252, B1252, $C$3:C1252, C1252, $F$3:F1252, "&gt;0")=1), 1, 0)</f>
        <v>1</v>
      </c>
      <c r="I1252" s="17">
        <f t="shared" si="82"/>
        <v>0</v>
      </c>
      <c r="J1252" s="17">
        <f t="shared" si="83"/>
        <v>1</v>
      </c>
      <c r="K1252" s="7"/>
      <c r="L1252" s="7"/>
      <c r="M1252" s="7"/>
      <c r="N1252" s="17"/>
      <c r="O1252" s="120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6" customHeight="1">
      <c r="A1253" s="17" t="s">
        <v>52</v>
      </c>
      <c r="B1253" s="7" t="s">
        <v>147</v>
      </c>
      <c r="C1253" s="135">
        <v>46248</v>
      </c>
      <c r="D1253" s="41" t="s">
        <v>202</v>
      </c>
      <c r="E1253" s="35" t="s">
        <v>708</v>
      </c>
      <c r="F1253" s="110">
        <f t="shared" si="80"/>
        <v>8.9166666666666661</v>
      </c>
      <c r="G1253" s="111">
        <f t="shared" si="81"/>
        <v>0</v>
      </c>
      <c r="H1253" s="113">
        <f>IF(AND(NOT(ISBLANK(C1253)), D1253&lt;&gt;"-", ISNUMBER(F1253), F1253&gt;0, COUNTIFS($B$3:B1253, B1253, $C$3:C1253, C1253, $F$3:F1253, "&gt;0")=1), 1, 0)</f>
        <v>1</v>
      </c>
      <c r="I1253" s="17">
        <f t="shared" si="82"/>
        <v>0</v>
      </c>
      <c r="J1253" s="17">
        <f t="shared" si="83"/>
        <v>1</v>
      </c>
      <c r="K1253" s="7"/>
      <c r="L1253" s="7"/>
      <c r="M1253" s="7"/>
      <c r="N1253" s="17"/>
      <c r="O1253" s="120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6" customHeight="1">
      <c r="A1254" s="17" t="s">
        <v>52</v>
      </c>
      <c r="B1254" s="7" t="s">
        <v>147</v>
      </c>
      <c r="C1254" s="135">
        <v>46251</v>
      </c>
      <c r="D1254" s="41" t="s">
        <v>204</v>
      </c>
      <c r="E1254" s="35" t="s">
        <v>741</v>
      </c>
      <c r="F1254" s="110">
        <f t="shared" si="80"/>
        <v>9.75</v>
      </c>
      <c r="G1254" s="111">
        <f t="shared" si="81"/>
        <v>0</v>
      </c>
      <c r="H1254" s="113">
        <f>IF(AND(NOT(ISBLANK(C1254)), D1254&lt;&gt;"-", ISNUMBER(F1254), F1254&gt;0, COUNTIFS($B$3:B1254, B1254, $C$3:C1254, C1254, $F$3:F1254, "&gt;0")=1), 1, 0)</f>
        <v>1</v>
      </c>
      <c r="I1254" s="17">
        <f t="shared" si="82"/>
        <v>0</v>
      </c>
      <c r="J1254" s="17">
        <f t="shared" si="83"/>
        <v>1</v>
      </c>
      <c r="K1254" s="7"/>
      <c r="L1254" s="7"/>
      <c r="M1254" s="7"/>
      <c r="N1254" s="17"/>
      <c r="O1254" s="120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6" customHeight="1">
      <c r="A1255" s="17" t="s">
        <v>52</v>
      </c>
      <c r="B1255" s="7" t="s">
        <v>147</v>
      </c>
      <c r="C1255" s="135">
        <v>46252</v>
      </c>
      <c r="D1255" s="41" t="s">
        <v>202</v>
      </c>
      <c r="E1255" s="35" t="s">
        <v>505</v>
      </c>
      <c r="F1255" s="110">
        <f t="shared" si="80"/>
        <v>7.916666666666667</v>
      </c>
      <c r="G1255" s="111">
        <f t="shared" si="81"/>
        <v>0</v>
      </c>
      <c r="H1255" s="113">
        <f>IF(AND(NOT(ISBLANK(C1255)), D1255&lt;&gt;"-", ISNUMBER(F1255), F1255&gt;0, COUNTIFS($B$3:B1255, B1255, $C$3:C1255, C1255, $F$3:F1255, "&gt;0")=1), 1, 0)</f>
        <v>1</v>
      </c>
      <c r="I1255" s="17">
        <f t="shared" si="82"/>
        <v>0</v>
      </c>
      <c r="J1255" s="17">
        <f t="shared" si="83"/>
        <v>1</v>
      </c>
      <c r="K1255" s="7"/>
      <c r="L1255" s="7"/>
      <c r="M1255" s="7"/>
      <c r="N1255" s="17"/>
      <c r="O1255" s="120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6" customHeight="1">
      <c r="A1256" s="17" t="s">
        <v>52</v>
      </c>
      <c r="B1256" s="7" t="s">
        <v>147</v>
      </c>
      <c r="C1256" s="135">
        <v>46253</v>
      </c>
      <c r="D1256" s="41" t="s">
        <v>202</v>
      </c>
      <c r="E1256" s="35" t="s">
        <v>524</v>
      </c>
      <c r="F1256" s="110">
        <f t="shared" si="80"/>
        <v>8.15</v>
      </c>
      <c r="G1256" s="111">
        <f t="shared" si="81"/>
        <v>0</v>
      </c>
      <c r="H1256" s="113">
        <f>IF(AND(NOT(ISBLANK(C1256)), D1256&lt;&gt;"-", ISNUMBER(F1256), F1256&gt;0, COUNTIFS($B$3:B1256, B1256, $C$3:C1256, C1256, $F$3:F1256, "&gt;0")=1), 1, 0)</f>
        <v>1</v>
      </c>
      <c r="I1256" s="17">
        <f t="shared" si="82"/>
        <v>0</v>
      </c>
      <c r="J1256" s="17">
        <f t="shared" si="83"/>
        <v>1</v>
      </c>
      <c r="K1256" s="7"/>
      <c r="L1256" s="7"/>
      <c r="M1256" s="7"/>
      <c r="N1256" s="17"/>
      <c r="O1256" s="120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6" customHeight="1">
      <c r="A1257" s="17" t="s">
        <v>52</v>
      </c>
      <c r="B1257" s="7" t="s">
        <v>147</v>
      </c>
      <c r="C1257" s="135">
        <v>46254</v>
      </c>
      <c r="D1257" s="41" t="s">
        <v>202</v>
      </c>
      <c r="E1257" s="35" t="s">
        <v>524</v>
      </c>
      <c r="F1257" s="110">
        <f t="shared" si="80"/>
        <v>8.15</v>
      </c>
      <c r="G1257" s="111">
        <f t="shared" si="81"/>
        <v>0</v>
      </c>
      <c r="H1257" s="113">
        <f>IF(AND(NOT(ISBLANK(C1257)), D1257&lt;&gt;"-", ISNUMBER(F1257), F1257&gt;0, COUNTIFS($B$3:B1257, B1257, $C$3:C1257, C1257, $F$3:F1257, "&gt;0")=1), 1, 0)</f>
        <v>1</v>
      </c>
      <c r="I1257" s="17">
        <f t="shared" si="82"/>
        <v>0</v>
      </c>
      <c r="J1257" s="17">
        <f t="shared" si="83"/>
        <v>1</v>
      </c>
      <c r="K1257" s="7"/>
      <c r="L1257" s="7"/>
      <c r="M1257" s="7"/>
      <c r="N1257" s="17"/>
      <c r="O1257" s="120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6" customHeight="1">
      <c r="A1258" s="17" t="s">
        <v>52</v>
      </c>
      <c r="B1258" s="7" t="s">
        <v>147</v>
      </c>
      <c r="C1258" s="135">
        <v>46255</v>
      </c>
      <c r="D1258" s="41" t="s">
        <v>202</v>
      </c>
      <c r="E1258" s="35" t="s">
        <v>742</v>
      </c>
      <c r="F1258" s="110">
        <f t="shared" si="80"/>
        <v>10.366666666666667</v>
      </c>
      <c r="G1258" s="111">
        <f t="shared" si="81"/>
        <v>0</v>
      </c>
      <c r="H1258" s="113">
        <f>IF(AND(NOT(ISBLANK(C1258)), D1258&lt;&gt;"-", ISNUMBER(F1258), F1258&gt;0, COUNTIFS($B$3:B1258, B1258, $C$3:C1258, C1258, $F$3:F1258, "&gt;0")=1), 1, 0)</f>
        <v>1</v>
      </c>
      <c r="I1258" s="17">
        <f t="shared" si="82"/>
        <v>0</v>
      </c>
      <c r="J1258" s="17">
        <f t="shared" si="83"/>
        <v>1</v>
      </c>
      <c r="K1258" s="7"/>
      <c r="L1258" s="7"/>
      <c r="M1258" s="7"/>
      <c r="N1258" s="17"/>
      <c r="O1258" s="120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6" customHeight="1">
      <c r="A1259" s="17" t="s">
        <v>52</v>
      </c>
      <c r="B1259" s="7" t="s">
        <v>147</v>
      </c>
      <c r="C1259" s="135">
        <v>46256</v>
      </c>
      <c r="D1259" s="41" t="s">
        <v>204</v>
      </c>
      <c r="E1259" s="35" t="s">
        <v>743</v>
      </c>
      <c r="F1259" s="110">
        <f t="shared" si="80"/>
        <v>9.3666666666666671</v>
      </c>
      <c r="G1259" s="111">
        <f t="shared" si="81"/>
        <v>0</v>
      </c>
      <c r="H1259" s="113">
        <f>IF(AND(NOT(ISBLANK(C1259)), D1259&lt;&gt;"-", ISNUMBER(F1259), F1259&gt;0, COUNTIFS($B$3:B1259, B1259, $C$3:C1259, C1259, $F$3:F1259, "&gt;0")=1), 1, 0)</f>
        <v>1</v>
      </c>
      <c r="I1259" s="17">
        <f t="shared" si="82"/>
        <v>0</v>
      </c>
      <c r="J1259" s="17">
        <f t="shared" si="83"/>
        <v>1</v>
      </c>
      <c r="K1259" s="7"/>
      <c r="L1259" s="7"/>
      <c r="M1259" s="7"/>
      <c r="N1259" s="17"/>
      <c r="O1259" s="120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6" customHeight="1">
      <c r="A1260" s="17" t="s">
        <v>52</v>
      </c>
      <c r="B1260" s="7" t="s">
        <v>147</v>
      </c>
      <c r="C1260" s="135">
        <v>46257</v>
      </c>
      <c r="D1260" s="41" t="s">
        <v>204</v>
      </c>
      <c r="E1260" s="35" t="s">
        <v>744</v>
      </c>
      <c r="F1260" s="110">
        <f t="shared" si="80"/>
        <v>9.0500000000000007</v>
      </c>
      <c r="G1260" s="111">
        <f t="shared" si="81"/>
        <v>0</v>
      </c>
      <c r="H1260" s="113">
        <f>IF(AND(NOT(ISBLANK(C1260)), D1260&lt;&gt;"-", ISNUMBER(F1260), F1260&gt;0, COUNTIFS($B$3:B1260, B1260, $C$3:C1260, C1260, $F$3:F1260, "&gt;0")=1), 1, 0)</f>
        <v>1</v>
      </c>
      <c r="I1260" s="17">
        <f t="shared" si="82"/>
        <v>0</v>
      </c>
      <c r="J1260" s="17">
        <f t="shared" si="83"/>
        <v>1</v>
      </c>
      <c r="K1260" s="7"/>
      <c r="L1260" s="7"/>
      <c r="M1260" s="7"/>
      <c r="N1260" s="17"/>
      <c r="O1260" s="120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6" customHeight="1">
      <c r="A1261" s="17" t="s">
        <v>52</v>
      </c>
      <c r="B1261" s="7" t="s">
        <v>147</v>
      </c>
      <c r="C1261" s="135">
        <v>46257</v>
      </c>
      <c r="D1261" s="41" t="s">
        <v>202</v>
      </c>
      <c r="E1261" s="35" t="s">
        <v>265</v>
      </c>
      <c r="F1261" s="110">
        <f t="shared" si="80"/>
        <v>6.05</v>
      </c>
      <c r="G1261" s="111">
        <f t="shared" si="81"/>
        <v>0</v>
      </c>
      <c r="H1261" s="113">
        <f>IF(AND(NOT(ISBLANK(C1261)), D1261&lt;&gt;"-", ISNUMBER(F1261), F1261&gt;0, COUNTIFS($B$3:B1261, B1261, $C$3:C1261, C1261, $F$3:F1261, "&gt;0")=1), 1, 0)</f>
        <v>0</v>
      </c>
      <c r="I1261" s="17">
        <f t="shared" si="82"/>
        <v>0</v>
      </c>
      <c r="J1261" s="17">
        <f t="shared" si="83"/>
        <v>1</v>
      </c>
      <c r="K1261" s="7"/>
      <c r="L1261" s="7"/>
      <c r="M1261" s="7"/>
      <c r="N1261" s="17"/>
      <c r="O1261" s="120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6" customHeight="1">
      <c r="A1262" s="17" t="s">
        <v>52</v>
      </c>
      <c r="B1262" s="7" t="s">
        <v>147</v>
      </c>
      <c r="C1262" s="135">
        <v>46258</v>
      </c>
      <c r="D1262" s="41" t="s">
        <v>204</v>
      </c>
      <c r="E1262" s="35" t="s">
        <v>704</v>
      </c>
      <c r="F1262" s="110">
        <f t="shared" si="80"/>
        <v>7.7333333333333334</v>
      </c>
      <c r="G1262" s="111">
        <f t="shared" si="81"/>
        <v>0</v>
      </c>
      <c r="H1262" s="113">
        <f>IF(AND(NOT(ISBLANK(C1262)), D1262&lt;&gt;"-", ISNUMBER(F1262), F1262&gt;0, COUNTIFS($B$3:B1262, B1262, $C$3:C1262, C1262, $F$3:F1262, "&gt;0")=1), 1, 0)</f>
        <v>1</v>
      </c>
      <c r="I1262" s="17">
        <f t="shared" si="82"/>
        <v>0</v>
      </c>
      <c r="J1262" s="17">
        <f t="shared" si="83"/>
        <v>1</v>
      </c>
      <c r="K1262" s="7"/>
      <c r="L1262" s="7"/>
      <c r="M1262" s="7"/>
      <c r="N1262" s="17"/>
      <c r="O1262" s="120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6" customHeight="1">
      <c r="A1263" s="17" t="s">
        <v>52</v>
      </c>
      <c r="B1263" s="7" t="s">
        <v>147</v>
      </c>
      <c r="C1263" s="135">
        <v>46259</v>
      </c>
      <c r="D1263" s="41" t="s">
        <v>202</v>
      </c>
      <c r="E1263" s="35" t="s">
        <v>516</v>
      </c>
      <c r="F1263" s="110">
        <f t="shared" si="80"/>
        <v>8.4166666666666661</v>
      </c>
      <c r="G1263" s="111">
        <f t="shared" si="81"/>
        <v>0</v>
      </c>
      <c r="H1263" s="113">
        <f>IF(AND(NOT(ISBLANK(C1263)), D1263&lt;&gt;"-", ISNUMBER(F1263), F1263&gt;0, COUNTIFS($B$3:B1263, B1263, $C$3:C1263, C1263, $F$3:F1263, "&gt;0")=1), 1, 0)</f>
        <v>1</v>
      </c>
      <c r="I1263" s="17">
        <f t="shared" si="82"/>
        <v>0</v>
      </c>
      <c r="J1263" s="17">
        <f t="shared" si="83"/>
        <v>1</v>
      </c>
      <c r="K1263" s="7"/>
      <c r="L1263" s="7"/>
      <c r="M1263" s="7"/>
      <c r="N1263" s="17"/>
      <c r="O1263" s="120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6" customHeight="1">
      <c r="A1264" s="17" t="s">
        <v>52</v>
      </c>
      <c r="B1264" s="7" t="s">
        <v>147</v>
      </c>
      <c r="C1264" s="135">
        <v>46260</v>
      </c>
      <c r="D1264" s="41" t="s">
        <v>202</v>
      </c>
      <c r="E1264" s="35" t="s">
        <v>516</v>
      </c>
      <c r="F1264" s="110">
        <f t="shared" si="80"/>
        <v>8.4166666666666661</v>
      </c>
      <c r="G1264" s="111">
        <f t="shared" si="81"/>
        <v>0</v>
      </c>
      <c r="H1264" s="113">
        <f>IF(AND(NOT(ISBLANK(C1264)), D1264&lt;&gt;"-", ISNUMBER(F1264), F1264&gt;0, COUNTIFS($B$3:B1264, B1264, $C$3:C1264, C1264, $F$3:F1264, "&gt;0")=1), 1, 0)</f>
        <v>1</v>
      </c>
      <c r="I1264" s="17">
        <f t="shared" si="82"/>
        <v>0</v>
      </c>
      <c r="J1264" s="17">
        <f t="shared" si="83"/>
        <v>1</v>
      </c>
      <c r="K1264" s="7"/>
      <c r="L1264" s="7"/>
      <c r="M1264" s="7"/>
      <c r="N1264" s="17"/>
      <c r="O1264" s="120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6" customHeight="1">
      <c r="A1265" s="17" t="s">
        <v>52</v>
      </c>
      <c r="B1265" s="7" t="s">
        <v>147</v>
      </c>
      <c r="C1265" s="135">
        <v>46261</v>
      </c>
      <c r="D1265" s="41" t="s">
        <v>202</v>
      </c>
      <c r="E1265" s="35" t="s">
        <v>505</v>
      </c>
      <c r="F1265" s="110">
        <f t="shared" si="80"/>
        <v>7.916666666666667</v>
      </c>
      <c r="G1265" s="111">
        <f t="shared" si="81"/>
        <v>0</v>
      </c>
      <c r="H1265" s="113">
        <f>IF(AND(NOT(ISBLANK(C1265)), D1265&lt;&gt;"-", ISNUMBER(F1265), F1265&gt;0, COUNTIFS($B$3:B1265, B1265, $C$3:C1265, C1265, $F$3:F1265, "&gt;0")=1), 1, 0)</f>
        <v>1</v>
      </c>
      <c r="I1265" s="17">
        <f t="shared" si="82"/>
        <v>0</v>
      </c>
      <c r="J1265" s="17">
        <f t="shared" si="83"/>
        <v>1</v>
      </c>
      <c r="K1265" s="7"/>
      <c r="L1265" s="7"/>
      <c r="M1265" s="7"/>
      <c r="N1265" s="17"/>
      <c r="O1265" s="120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6" customHeight="1">
      <c r="A1266" s="17" t="s">
        <v>52</v>
      </c>
      <c r="B1266" s="7" t="s">
        <v>147</v>
      </c>
      <c r="C1266" s="135">
        <v>46262</v>
      </c>
      <c r="D1266" s="41" t="s">
        <v>200</v>
      </c>
      <c r="E1266" s="35" t="s">
        <v>374</v>
      </c>
      <c r="F1266" s="110">
        <f t="shared" si="80"/>
        <v>5.7</v>
      </c>
      <c r="G1266" s="111">
        <f t="shared" si="81"/>
        <v>0</v>
      </c>
      <c r="H1266" s="113">
        <f>IF(AND(NOT(ISBLANK(C1266)), D1266&lt;&gt;"-", ISNUMBER(F1266), F1266&gt;0, COUNTIFS($B$3:B1266, B1266, $C$3:C1266, C1266, $F$3:F1266, "&gt;0")=1), 1, 0)</f>
        <v>1</v>
      </c>
      <c r="I1266" s="17">
        <f t="shared" si="82"/>
        <v>0</v>
      </c>
      <c r="J1266" s="17">
        <f t="shared" si="83"/>
        <v>1</v>
      </c>
      <c r="K1266" s="7"/>
      <c r="L1266" s="7"/>
      <c r="M1266" s="7"/>
      <c r="N1266" s="17"/>
      <c r="O1266" s="120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6" customHeight="1">
      <c r="A1267" s="17" t="s">
        <v>52</v>
      </c>
      <c r="B1267" s="7" t="s">
        <v>147</v>
      </c>
      <c r="C1267" s="135">
        <v>46263</v>
      </c>
      <c r="D1267" s="41" t="s">
        <v>204</v>
      </c>
      <c r="E1267" s="35" t="s">
        <v>745</v>
      </c>
      <c r="F1267" s="110">
        <f t="shared" si="80"/>
        <v>11.166666666666666</v>
      </c>
      <c r="G1267" s="111">
        <f t="shared" si="81"/>
        <v>0</v>
      </c>
      <c r="H1267" s="113">
        <f>IF(AND(NOT(ISBLANK(C1267)), D1267&lt;&gt;"-", ISNUMBER(F1267), F1267&gt;0, COUNTIFS($B$3:B1267, B1267, $C$3:C1267, C1267, $F$3:F1267, "&gt;0")=1), 1, 0)</f>
        <v>1</v>
      </c>
      <c r="I1267" s="17">
        <f t="shared" si="82"/>
        <v>0</v>
      </c>
      <c r="J1267" s="17">
        <f t="shared" si="83"/>
        <v>1</v>
      </c>
      <c r="K1267" s="7"/>
      <c r="L1267" s="7"/>
      <c r="M1267" s="7"/>
      <c r="N1267" s="17"/>
      <c r="O1267" s="120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6" customHeight="1">
      <c r="A1268" s="17" t="s">
        <v>52</v>
      </c>
      <c r="B1268" s="7" t="s">
        <v>147</v>
      </c>
      <c r="C1268" s="135">
        <v>46264</v>
      </c>
      <c r="D1268" s="41" t="s">
        <v>204</v>
      </c>
      <c r="E1268" s="35" t="s">
        <v>746</v>
      </c>
      <c r="F1268" s="110">
        <f t="shared" si="80"/>
        <v>11.1</v>
      </c>
      <c r="G1268" s="111">
        <f t="shared" si="81"/>
        <v>0</v>
      </c>
      <c r="H1268" s="113">
        <f>IF(AND(NOT(ISBLANK(C1268)), D1268&lt;&gt;"-", ISNUMBER(F1268), F1268&gt;0, COUNTIFS($B$3:B1268, B1268, $C$3:C1268, C1268, $F$3:F1268, "&gt;0")=1), 1, 0)</f>
        <v>1</v>
      </c>
      <c r="I1268" s="17">
        <f t="shared" si="82"/>
        <v>0</v>
      </c>
      <c r="J1268" s="17">
        <f t="shared" si="83"/>
        <v>1</v>
      </c>
      <c r="K1268" s="7"/>
      <c r="L1268" s="7"/>
      <c r="M1268" s="7"/>
      <c r="N1268" s="17"/>
      <c r="O1268" s="120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6" customHeight="1">
      <c r="A1269" s="17" t="s">
        <v>52</v>
      </c>
      <c r="B1269" s="7" t="s">
        <v>147</v>
      </c>
      <c r="C1269" s="135">
        <v>46265</v>
      </c>
      <c r="D1269" s="41" t="s">
        <v>202</v>
      </c>
      <c r="E1269" s="35" t="s">
        <v>185</v>
      </c>
      <c r="F1269" s="110">
        <f t="shared" si="80"/>
        <v>8</v>
      </c>
      <c r="G1269" s="111">
        <f t="shared" si="81"/>
        <v>0</v>
      </c>
      <c r="H1269" s="113">
        <f>IF(AND(NOT(ISBLANK(C1269)), D1269&lt;&gt;"-", ISNUMBER(F1269), F1269&gt;0, COUNTIFS($B$3:B1269, B1269, $C$3:C1269, C1269, $F$3:F1269, "&gt;0")=1), 1, 0)</f>
        <v>1</v>
      </c>
      <c r="I1269" s="17">
        <f t="shared" si="82"/>
        <v>0</v>
      </c>
      <c r="J1269" s="17">
        <f t="shared" si="83"/>
        <v>1</v>
      </c>
      <c r="K1269" s="7"/>
      <c r="L1269" s="7"/>
      <c r="M1269" s="7"/>
      <c r="N1269" s="17"/>
      <c r="O1269" s="120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6" customHeight="1">
      <c r="A1270" s="17" t="s">
        <v>52</v>
      </c>
      <c r="B1270" s="7" t="s">
        <v>147</v>
      </c>
      <c r="C1270" s="135">
        <v>46265</v>
      </c>
      <c r="D1270" s="41" t="s">
        <v>198</v>
      </c>
      <c r="E1270" s="35" t="s">
        <v>747</v>
      </c>
      <c r="F1270" s="110">
        <f t="shared" si="80"/>
        <v>2.2333333333333334</v>
      </c>
      <c r="G1270" s="111">
        <f t="shared" si="81"/>
        <v>1</v>
      </c>
      <c r="H1270" s="113">
        <f>IF(AND(NOT(ISBLANK(C1270)), D1270&lt;&gt;"-", ISNUMBER(F1270), F1270&gt;0, COUNTIFS($B$3:B1270, B1270, $C$3:C1270, C1270, $F$3:F1270, "&gt;0")=1), 1, 0)</f>
        <v>0</v>
      </c>
      <c r="I1270" s="17">
        <f t="shared" si="82"/>
        <v>0</v>
      </c>
      <c r="J1270" s="17">
        <f t="shared" si="83"/>
        <v>0</v>
      </c>
      <c r="K1270" s="7"/>
      <c r="L1270" s="7"/>
      <c r="M1270" s="7"/>
      <c r="N1270" s="17"/>
      <c r="O1270" s="120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6" customHeight="1">
      <c r="A1271" s="17" t="s">
        <v>52</v>
      </c>
      <c r="B1271" s="7" t="s">
        <v>143</v>
      </c>
      <c r="C1271" s="135"/>
      <c r="D1271" s="41" t="s">
        <v>184</v>
      </c>
      <c r="E1271" s="35" t="s">
        <v>185</v>
      </c>
      <c r="F1271" s="110">
        <f t="shared" si="80"/>
        <v>8</v>
      </c>
      <c r="G1271" s="111">
        <f t="shared" si="81"/>
        <v>0</v>
      </c>
      <c r="H1271" s="113">
        <f>IF(AND(NOT(ISBLANK(C1271)), D1271&lt;&gt;"-", ISNUMBER(F1271), F1271&gt;0, COUNTIFS($B$3:B1271, B1271, $C$3:C1271, C1271, $F$3:F1271, "&gt;0")=1), 1, 0)</f>
        <v>0</v>
      </c>
      <c r="I1271" s="17">
        <f t="shared" si="82"/>
        <v>0</v>
      </c>
      <c r="J1271" s="17">
        <f t="shared" si="83"/>
        <v>0</v>
      </c>
      <c r="K1271" s="7"/>
      <c r="L1271" s="7"/>
      <c r="M1271" s="7"/>
      <c r="N1271" s="17"/>
      <c r="O1271" s="120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6" customHeight="1">
      <c r="A1272" s="17" t="s">
        <v>52</v>
      </c>
      <c r="B1272" s="7" t="s">
        <v>143</v>
      </c>
      <c r="C1272" s="135">
        <v>46235</v>
      </c>
      <c r="D1272" s="41" t="s">
        <v>204</v>
      </c>
      <c r="E1272" s="35" t="s">
        <v>627</v>
      </c>
      <c r="F1272" s="110">
        <f t="shared" si="80"/>
        <v>8.5333333333333332</v>
      </c>
      <c r="G1272" s="111">
        <f t="shared" si="81"/>
        <v>0</v>
      </c>
      <c r="H1272" s="113">
        <f>IF(AND(NOT(ISBLANK(C1272)), D1272&lt;&gt;"-", ISNUMBER(F1272), F1272&gt;0, COUNTIFS($B$3:B1272, B1272, $C$3:C1272, C1272, $F$3:F1272, "&gt;0")=1), 1, 0)</f>
        <v>1</v>
      </c>
      <c r="I1272" s="17">
        <f t="shared" si="82"/>
        <v>0</v>
      </c>
      <c r="J1272" s="17">
        <f t="shared" si="83"/>
        <v>1</v>
      </c>
      <c r="K1272" s="7"/>
      <c r="L1272" s="7"/>
      <c r="M1272" s="7"/>
      <c r="N1272" s="17"/>
      <c r="O1272" s="120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6" customHeight="1">
      <c r="A1273" s="17" t="s">
        <v>52</v>
      </c>
      <c r="B1273" s="7" t="s">
        <v>143</v>
      </c>
      <c r="C1273" s="135">
        <v>46236</v>
      </c>
      <c r="D1273" s="41" t="s">
        <v>204</v>
      </c>
      <c r="E1273" s="35" t="s">
        <v>638</v>
      </c>
      <c r="F1273" s="110">
        <f t="shared" si="80"/>
        <v>8.6333333333333329</v>
      </c>
      <c r="G1273" s="111">
        <f t="shared" si="81"/>
        <v>0</v>
      </c>
      <c r="H1273" s="113">
        <f>IF(AND(NOT(ISBLANK(C1273)), D1273&lt;&gt;"-", ISNUMBER(F1273), F1273&gt;0, COUNTIFS($B$3:B1273, B1273, $C$3:C1273, C1273, $F$3:F1273, "&gt;0")=1), 1, 0)</f>
        <v>1</v>
      </c>
      <c r="I1273" s="17">
        <f t="shared" si="82"/>
        <v>0</v>
      </c>
      <c r="J1273" s="17">
        <f t="shared" si="83"/>
        <v>1</v>
      </c>
      <c r="K1273" s="7"/>
      <c r="L1273" s="7"/>
      <c r="M1273" s="7"/>
      <c r="N1273" s="17"/>
      <c r="O1273" s="120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6" customHeight="1">
      <c r="A1274" s="17" t="s">
        <v>52</v>
      </c>
      <c r="B1274" s="7" t="s">
        <v>143</v>
      </c>
      <c r="C1274" s="135">
        <v>46237</v>
      </c>
      <c r="D1274" s="41" t="s">
        <v>204</v>
      </c>
      <c r="E1274" s="35" t="s">
        <v>743</v>
      </c>
      <c r="F1274" s="110">
        <f t="shared" si="80"/>
        <v>9.3666666666666671</v>
      </c>
      <c r="G1274" s="111">
        <f t="shared" si="81"/>
        <v>0</v>
      </c>
      <c r="H1274" s="113">
        <f>IF(AND(NOT(ISBLANK(C1274)), D1274&lt;&gt;"-", ISNUMBER(F1274), F1274&gt;0, COUNTIFS($B$3:B1274, B1274, $C$3:C1274, C1274, $F$3:F1274, "&gt;0")=1), 1, 0)</f>
        <v>1</v>
      </c>
      <c r="I1274" s="17">
        <f t="shared" si="82"/>
        <v>0</v>
      </c>
      <c r="J1274" s="17">
        <f t="shared" si="83"/>
        <v>1</v>
      </c>
      <c r="K1274" s="7"/>
      <c r="L1274" s="7"/>
      <c r="M1274" s="7"/>
      <c r="N1274" s="17"/>
      <c r="O1274" s="120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6" customHeight="1">
      <c r="A1275" s="17" t="s">
        <v>52</v>
      </c>
      <c r="B1275" s="7" t="s">
        <v>143</v>
      </c>
      <c r="C1275" s="135">
        <v>46238</v>
      </c>
      <c r="D1275" s="41" t="s">
        <v>208</v>
      </c>
      <c r="E1275" s="35" t="s">
        <v>504</v>
      </c>
      <c r="F1275" s="110">
        <f t="shared" si="80"/>
        <v>7.85</v>
      </c>
      <c r="G1275" s="111">
        <f t="shared" si="81"/>
        <v>0</v>
      </c>
      <c r="H1275" s="113">
        <f>IF(AND(NOT(ISBLANK(C1275)), D1275&lt;&gt;"-", ISNUMBER(F1275), F1275&gt;0, COUNTIFS($B$3:B1275, B1275, $C$3:C1275, C1275, $F$3:F1275, "&gt;0")=1), 1, 0)</f>
        <v>1</v>
      </c>
      <c r="I1275" s="17">
        <f t="shared" si="82"/>
        <v>0</v>
      </c>
      <c r="J1275" s="17">
        <f t="shared" si="83"/>
        <v>1</v>
      </c>
      <c r="K1275" s="7"/>
      <c r="L1275" s="7"/>
      <c r="M1275" s="7"/>
      <c r="N1275" s="17"/>
      <c r="O1275" s="120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6" customHeight="1">
      <c r="A1276" s="17" t="s">
        <v>52</v>
      </c>
      <c r="B1276" s="7" t="s">
        <v>143</v>
      </c>
      <c r="C1276" s="135">
        <v>46238</v>
      </c>
      <c r="D1276" s="41" t="s">
        <v>202</v>
      </c>
      <c r="E1276" s="35" t="s">
        <v>748</v>
      </c>
      <c r="F1276" s="110">
        <f t="shared" si="80"/>
        <v>2.7166666666666668</v>
      </c>
      <c r="G1276" s="111">
        <f t="shared" si="81"/>
        <v>1</v>
      </c>
      <c r="H1276" s="113">
        <f>IF(AND(NOT(ISBLANK(C1276)), D1276&lt;&gt;"-", ISNUMBER(F1276), F1276&gt;0, COUNTIFS($B$3:B1276, B1276, $C$3:C1276, C1276, $F$3:F1276, "&gt;0")=1), 1, 0)</f>
        <v>0</v>
      </c>
      <c r="I1276" s="17">
        <f t="shared" si="82"/>
        <v>0</v>
      </c>
      <c r="J1276" s="17">
        <f t="shared" si="83"/>
        <v>0</v>
      </c>
      <c r="K1276" s="7"/>
      <c r="L1276" s="7"/>
      <c r="M1276" s="7"/>
      <c r="N1276" s="17"/>
      <c r="O1276" s="120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6" customHeight="1">
      <c r="A1277" s="17" t="s">
        <v>52</v>
      </c>
      <c r="B1277" s="7" t="s">
        <v>143</v>
      </c>
      <c r="C1277" s="135">
        <v>46239</v>
      </c>
      <c r="D1277" s="41" t="s">
        <v>204</v>
      </c>
      <c r="E1277" s="35" t="s">
        <v>523</v>
      </c>
      <c r="F1277" s="110">
        <f t="shared" si="80"/>
        <v>8.1666666666666661</v>
      </c>
      <c r="G1277" s="111">
        <f t="shared" si="81"/>
        <v>0</v>
      </c>
      <c r="H1277" s="113">
        <f>IF(AND(NOT(ISBLANK(C1277)), D1277&lt;&gt;"-", ISNUMBER(F1277), F1277&gt;0, COUNTIFS($B$3:B1277, B1277, $C$3:C1277, C1277, $F$3:F1277, "&gt;0")=1), 1, 0)</f>
        <v>1</v>
      </c>
      <c r="I1277" s="17">
        <f t="shared" si="82"/>
        <v>0</v>
      </c>
      <c r="J1277" s="17">
        <f t="shared" si="83"/>
        <v>1</v>
      </c>
      <c r="K1277" s="7"/>
      <c r="L1277" s="7"/>
      <c r="M1277" s="7"/>
      <c r="N1277" s="17"/>
      <c r="O1277" s="120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6" customHeight="1">
      <c r="A1278" s="17" t="s">
        <v>52</v>
      </c>
      <c r="B1278" s="7" t="s">
        <v>143</v>
      </c>
      <c r="C1278" s="135">
        <v>46242</v>
      </c>
      <c r="D1278" s="41" t="s">
        <v>204</v>
      </c>
      <c r="E1278" s="35" t="s">
        <v>749</v>
      </c>
      <c r="F1278" s="110">
        <f t="shared" si="80"/>
        <v>14.716666666666667</v>
      </c>
      <c r="G1278" s="111">
        <f t="shared" si="81"/>
        <v>0</v>
      </c>
      <c r="H1278" s="113">
        <f>IF(AND(NOT(ISBLANK(C1278)), D1278&lt;&gt;"-", ISNUMBER(F1278), F1278&gt;0, COUNTIFS($B$3:B1278, B1278, $C$3:C1278, C1278, $F$3:F1278, "&gt;0")=1), 1, 0)</f>
        <v>1</v>
      </c>
      <c r="I1278" s="17">
        <f t="shared" si="82"/>
        <v>0</v>
      </c>
      <c r="J1278" s="17">
        <f t="shared" si="83"/>
        <v>1</v>
      </c>
      <c r="K1278" s="7"/>
      <c r="L1278" s="7"/>
      <c r="M1278" s="7"/>
      <c r="N1278" s="17"/>
      <c r="O1278" s="120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6" customHeight="1">
      <c r="A1279" s="17" t="s">
        <v>52</v>
      </c>
      <c r="B1279" s="7" t="s">
        <v>143</v>
      </c>
      <c r="C1279" s="135">
        <v>46242</v>
      </c>
      <c r="D1279" s="41" t="s">
        <v>202</v>
      </c>
      <c r="E1279" s="35" t="s">
        <v>388</v>
      </c>
      <c r="F1279" s="110">
        <f t="shared" si="80"/>
        <v>6.8833333333333329</v>
      </c>
      <c r="G1279" s="111">
        <f t="shared" si="81"/>
        <v>0</v>
      </c>
      <c r="H1279" s="113">
        <f>IF(AND(NOT(ISBLANK(C1279)), D1279&lt;&gt;"-", ISNUMBER(F1279), F1279&gt;0, COUNTIFS($B$3:B1279, B1279, $C$3:C1279, C1279, $F$3:F1279, "&gt;0")=1), 1, 0)</f>
        <v>0</v>
      </c>
      <c r="I1279" s="17">
        <f t="shared" si="82"/>
        <v>0</v>
      </c>
      <c r="J1279" s="17">
        <f t="shared" si="83"/>
        <v>1</v>
      </c>
      <c r="K1279" s="7"/>
      <c r="L1279" s="7"/>
      <c r="M1279" s="7"/>
      <c r="N1279" s="17"/>
      <c r="O1279" s="120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6" customHeight="1">
      <c r="A1280" s="17" t="s">
        <v>52</v>
      </c>
      <c r="B1280" s="7" t="s">
        <v>143</v>
      </c>
      <c r="C1280" s="135">
        <v>46243</v>
      </c>
      <c r="D1280" s="41" t="s">
        <v>204</v>
      </c>
      <c r="E1280" s="35" t="s">
        <v>750</v>
      </c>
      <c r="F1280" s="110">
        <f t="shared" si="80"/>
        <v>9.6333333333333329</v>
      </c>
      <c r="G1280" s="111">
        <f t="shared" si="81"/>
        <v>0</v>
      </c>
      <c r="H1280" s="113">
        <f>IF(AND(NOT(ISBLANK(C1280)), D1280&lt;&gt;"-", ISNUMBER(F1280), F1280&gt;0, COUNTIFS($B$3:B1280, B1280, $C$3:C1280, C1280, $F$3:F1280, "&gt;0")=1), 1, 0)</f>
        <v>1</v>
      </c>
      <c r="I1280" s="17">
        <f t="shared" si="82"/>
        <v>0</v>
      </c>
      <c r="J1280" s="17">
        <f t="shared" si="83"/>
        <v>1</v>
      </c>
      <c r="K1280" s="7"/>
      <c r="L1280" s="7"/>
      <c r="M1280" s="7"/>
      <c r="N1280" s="17"/>
      <c r="O1280" s="120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6" customHeight="1">
      <c r="A1281" s="17" t="s">
        <v>52</v>
      </c>
      <c r="B1281" s="7" t="s">
        <v>143</v>
      </c>
      <c r="C1281" s="135">
        <v>46245</v>
      </c>
      <c r="D1281" s="41" t="s">
        <v>204</v>
      </c>
      <c r="E1281" s="35" t="s">
        <v>627</v>
      </c>
      <c r="F1281" s="110">
        <f t="shared" si="80"/>
        <v>8.5333333333333332</v>
      </c>
      <c r="G1281" s="111">
        <f t="shared" si="81"/>
        <v>0</v>
      </c>
      <c r="H1281" s="113">
        <f>IF(AND(NOT(ISBLANK(C1281)), D1281&lt;&gt;"-", ISNUMBER(F1281), F1281&gt;0, COUNTIFS($B$3:B1281, B1281, $C$3:C1281, C1281, $F$3:F1281, "&gt;0")=1), 1, 0)</f>
        <v>1</v>
      </c>
      <c r="I1281" s="17">
        <f t="shared" si="82"/>
        <v>0</v>
      </c>
      <c r="J1281" s="17">
        <f t="shared" si="83"/>
        <v>1</v>
      </c>
      <c r="K1281" s="7"/>
      <c r="L1281" s="7"/>
      <c r="M1281" s="7"/>
      <c r="N1281" s="17"/>
      <c r="O1281" s="120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6" customHeight="1">
      <c r="A1282" s="17" t="s">
        <v>52</v>
      </c>
      <c r="B1282" s="7" t="s">
        <v>143</v>
      </c>
      <c r="C1282" s="135">
        <v>46245</v>
      </c>
      <c r="D1282" s="41" t="s">
        <v>202</v>
      </c>
      <c r="E1282" s="35" t="s">
        <v>697</v>
      </c>
      <c r="F1282" s="110">
        <f t="shared" ref="F1282:F1345" si="84">IF(ISNUMBER(SEARCH("h",E1282)), LEFT(E1282,SEARCH("h",E1282)-1) + MID(E1282,SEARCH("h",E1282)+1,SEARCH("p",E1282)-SEARCH("h",E1282)-1)/60, E1282)</f>
        <v>0.6333333333333333</v>
      </c>
      <c r="G1282" s="111">
        <f t="shared" ref="G1282:G1345" si="85">IF(AND(ISNUMBER(F1282), F1282&lt;4), 1, 0)</f>
        <v>1</v>
      </c>
      <c r="H1282" s="113">
        <f>IF(AND(NOT(ISBLANK(C1282)), D1282&lt;&gt;"-", ISNUMBER(F1282), F1282&gt;0, COUNTIFS($B$3:B1282, B1282, $C$3:C1282, C1282, $F$3:F1282, "&gt;0")=1), 1, 0)</f>
        <v>0</v>
      </c>
      <c r="I1282" s="17">
        <f t="shared" si="82"/>
        <v>0</v>
      </c>
      <c r="J1282" s="17">
        <f t="shared" si="83"/>
        <v>0</v>
      </c>
      <c r="K1282" s="7"/>
      <c r="L1282" s="7"/>
      <c r="M1282" s="7"/>
      <c r="N1282" s="17"/>
      <c r="O1282" s="120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6" customHeight="1">
      <c r="A1283" s="17" t="s">
        <v>52</v>
      </c>
      <c r="B1283" s="7" t="s">
        <v>143</v>
      </c>
      <c r="C1283" s="135">
        <v>46246</v>
      </c>
      <c r="D1283" s="41" t="s">
        <v>202</v>
      </c>
      <c r="E1283" s="35" t="s">
        <v>283</v>
      </c>
      <c r="F1283" s="110">
        <f t="shared" si="84"/>
        <v>8.25</v>
      </c>
      <c r="G1283" s="111">
        <f t="shared" si="85"/>
        <v>0</v>
      </c>
      <c r="H1283" s="113">
        <f>IF(AND(NOT(ISBLANK(C1283)), D1283&lt;&gt;"-", ISNUMBER(F1283), F1283&gt;0, COUNTIFS($B$3:B1283, B1283, $C$3:C1283, C1283, $F$3:F1283, "&gt;0")=1), 1, 0)</f>
        <v>1</v>
      </c>
      <c r="I1283" s="17">
        <f t="shared" ref="I1283:I1346" si="86">IF(AND(NOT(ISBLANK(C1283)), D1283&lt;&gt;"-", ISNUMBER(F1283), F1283&gt;=4, ISNUMBER(SEARCH("qua đêm", D1283))), 1, 0)</f>
        <v>0</v>
      </c>
      <c r="J1283" s="17">
        <f t="shared" ref="J1283:J1346" si="87">IF(AND(NOT(ISBLANK(C1283)), D1283&lt;&gt;"-", ISNUMBER(F1283), F1283&gt;=4, NOT(ISNUMBER(SEARCH("qua đêm", D1283)))), 1, 0)</f>
        <v>1</v>
      </c>
      <c r="K1283" s="7"/>
      <c r="L1283" s="7"/>
      <c r="M1283" s="7"/>
      <c r="N1283" s="17"/>
      <c r="O1283" s="120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6" customHeight="1">
      <c r="A1284" s="17" t="s">
        <v>52</v>
      </c>
      <c r="B1284" s="7" t="s">
        <v>143</v>
      </c>
      <c r="C1284" s="135">
        <v>46246</v>
      </c>
      <c r="D1284" s="41" t="s">
        <v>198</v>
      </c>
      <c r="E1284" s="35" t="s">
        <v>733</v>
      </c>
      <c r="F1284" s="110">
        <f t="shared" si="84"/>
        <v>0.18333333333333332</v>
      </c>
      <c r="G1284" s="111">
        <f t="shared" si="85"/>
        <v>1</v>
      </c>
      <c r="H1284" s="113">
        <f>IF(AND(NOT(ISBLANK(C1284)), D1284&lt;&gt;"-", ISNUMBER(F1284), F1284&gt;0, COUNTIFS($B$3:B1284, B1284, $C$3:C1284, C1284, $F$3:F1284, "&gt;0")=1), 1, 0)</f>
        <v>0</v>
      </c>
      <c r="I1284" s="17">
        <f t="shared" si="86"/>
        <v>0</v>
      </c>
      <c r="J1284" s="17">
        <f t="shared" si="87"/>
        <v>0</v>
      </c>
      <c r="K1284" s="7"/>
      <c r="L1284" s="7"/>
      <c r="M1284" s="7"/>
      <c r="N1284" s="17"/>
      <c r="O1284" s="120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6" customHeight="1">
      <c r="A1285" s="17" t="s">
        <v>52</v>
      </c>
      <c r="B1285" s="7" t="s">
        <v>143</v>
      </c>
      <c r="C1285" s="135">
        <v>46247</v>
      </c>
      <c r="D1285" s="41" t="s">
        <v>204</v>
      </c>
      <c r="E1285" s="35" t="s">
        <v>751</v>
      </c>
      <c r="F1285" s="110">
        <f t="shared" si="84"/>
        <v>9.25</v>
      </c>
      <c r="G1285" s="111">
        <f t="shared" si="85"/>
        <v>0</v>
      </c>
      <c r="H1285" s="113">
        <f>IF(AND(NOT(ISBLANK(C1285)), D1285&lt;&gt;"-", ISNUMBER(F1285), F1285&gt;0, COUNTIFS($B$3:B1285, B1285, $C$3:C1285, C1285, $F$3:F1285, "&gt;0")=1), 1, 0)</f>
        <v>1</v>
      </c>
      <c r="I1285" s="17">
        <f t="shared" si="86"/>
        <v>0</v>
      </c>
      <c r="J1285" s="17">
        <f t="shared" si="87"/>
        <v>1</v>
      </c>
      <c r="K1285" s="7"/>
      <c r="L1285" s="7"/>
      <c r="M1285" s="7"/>
      <c r="N1285" s="17"/>
      <c r="O1285" s="120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6" customHeight="1">
      <c r="A1286" s="17" t="s">
        <v>52</v>
      </c>
      <c r="B1286" s="7" t="s">
        <v>143</v>
      </c>
      <c r="C1286" s="135">
        <v>46248</v>
      </c>
      <c r="D1286" s="41" t="s">
        <v>204</v>
      </c>
      <c r="E1286" s="35" t="s">
        <v>614</v>
      </c>
      <c r="F1286" s="110">
        <f t="shared" si="84"/>
        <v>8.8833333333333329</v>
      </c>
      <c r="G1286" s="111">
        <f t="shared" si="85"/>
        <v>0</v>
      </c>
      <c r="H1286" s="113">
        <f>IF(AND(NOT(ISBLANK(C1286)), D1286&lt;&gt;"-", ISNUMBER(F1286), F1286&gt;0, COUNTIFS($B$3:B1286, B1286, $C$3:C1286, C1286, $F$3:F1286, "&gt;0")=1), 1, 0)</f>
        <v>1</v>
      </c>
      <c r="I1286" s="17">
        <f t="shared" si="86"/>
        <v>0</v>
      </c>
      <c r="J1286" s="17">
        <f t="shared" si="87"/>
        <v>1</v>
      </c>
      <c r="K1286" s="7"/>
      <c r="L1286" s="7"/>
      <c r="M1286" s="7"/>
      <c r="N1286" s="17"/>
      <c r="O1286" s="120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6" customHeight="1">
      <c r="A1287" s="17" t="s">
        <v>52</v>
      </c>
      <c r="B1287" s="7" t="s">
        <v>143</v>
      </c>
      <c r="C1287" s="135">
        <v>46249</v>
      </c>
      <c r="D1287" s="41" t="s">
        <v>204</v>
      </c>
      <c r="E1287" s="35" t="s">
        <v>752</v>
      </c>
      <c r="F1287" s="110">
        <f t="shared" si="84"/>
        <v>15.883333333333333</v>
      </c>
      <c r="G1287" s="111">
        <f t="shared" si="85"/>
        <v>0</v>
      </c>
      <c r="H1287" s="113">
        <f>IF(AND(NOT(ISBLANK(C1287)), D1287&lt;&gt;"-", ISNUMBER(F1287), F1287&gt;0, COUNTIFS($B$3:B1287, B1287, $C$3:C1287, C1287, $F$3:F1287, "&gt;0")=1), 1, 0)</f>
        <v>1</v>
      </c>
      <c r="I1287" s="17">
        <f t="shared" si="86"/>
        <v>0</v>
      </c>
      <c r="J1287" s="17">
        <f t="shared" si="87"/>
        <v>1</v>
      </c>
      <c r="K1287" s="7"/>
      <c r="L1287" s="7"/>
      <c r="M1287" s="7"/>
      <c r="N1287" s="17"/>
      <c r="O1287" s="120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6" customHeight="1">
      <c r="A1288" s="17" t="s">
        <v>52</v>
      </c>
      <c r="B1288" s="7" t="s">
        <v>143</v>
      </c>
      <c r="C1288" s="135">
        <v>46249</v>
      </c>
      <c r="D1288" s="41" t="s">
        <v>202</v>
      </c>
      <c r="E1288" s="35" t="s">
        <v>753</v>
      </c>
      <c r="F1288" s="110">
        <f t="shared" si="84"/>
        <v>9.3333333333333339</v>
      </c>
      <c r="G1288" s="111">
        <f t="shared" si="85"/>
        <v>0</v>
      </c>
      <c r="H1288" s="113">
        <f>IF(AND(NOT(ISBLANK(C1288)), D1288&lt;&gt;"-", ISNUMBER(F1288), F1288&gt;0, COUNTIFS($B$3:B1288, B1288, $C$3:C1288, C1288, $F$3:F1288, "&gt;0")=1), 1, 0)</f>
        <v>0</v>
      </c>
      <c r="I1288" s="17">
        <f t="shared" si="86"/>
        <v>0</v>
      </c>
      <c r="J1288" s="17">
        <f t="shared" si="87"/>
        <v>1</v>
      </c>
      <c r="K1288" s="7"/>
      <c r="L1288" s="7"/>
      <c r="M1288" s="7"/>
      <c r="N1288" s="17"/>
      <c r="O1288" s="120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6" customHeight="1">
      <c r="A1289" s="17" t="s">
        <v>52</v>
      </c>
      <c r="B1289" s="7" t="s">
        <v>143</v>
      </c>
      <c r="C1289" s="135">
        <v>46250</v>
      </c>
      <c r="D1289" s="41" t="s">
        <v>193</v>
      </c>
      <c r="E1289" s="35" t="s">
        <v>379</v>
      </c>
      <c r="F1289" s="110">
        <f t="shared" si="84"/>
        <v>11.183333333333334</v>
      </c>
      <c r="G1289" s="111">
        <f t="shared" si="85"/>
        <v>0</v>
      </c>
      <c r="H1289" s="113">
        <f>IF(AND(NOT(ISBLANK(C1289)), D1289&lt;&gt;"-", ISNUMBER(F1289), F1289&gt;0, COUNTIFS($B$3:B1289, B1289, $C$3:C1289, C1289, $F$3:F1289, "&gt;0")=1), 1, 0)</f>
        <v>1</v>
      </c>
      <c r="I1289" s="17">
        <f t="shared" si="86"/>
        <v>0</v>
      </c>
      <c r="J1289" s="17">
        <f t="shared" si="87"/>
        <v>1</v>
      </c>
      <c r="K1289" s="7"/>
      <c r="L1289" s="7"/>
      <c r="M1289" s="7"/>
      <c r="N1289" s="17"/>
      <c r="O1289" s="120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6" customHeight="1">
      <c r="A1290" s="17" t="s">
        <v>52</v>
      </c>
      <c r="B1290" s="7" t="s">
        <v>143</v>
      </c>
      <c r="C1290" s="135">
        <v>46250</v>
      </c>
      <c r="D1290" s="41" t="s">
        <v>269</v>
      </c>
      <c r="E1290" s="35" t="s">
        <v>380</v>
      </c>
      <c r="F1290" s="110">
        <f t="shared" si="84"/>
        <v>4.5</v>
      </c>
      <c r="G1290" s="111">
        <f t="shared" si="85"/>
        <v>0</v>
      </c>
      <c r="H1290" s="113">
        <f>IF(AND(NOT(ISBLANK(C1290)), D1290&lt;&gt;"-", ISNUMBER(F1290), F1290&gt;0, COUNTIFS($B$3:B1290, B1290, $C$3:C1290, C1290, $F$3:F1290, "&gt;0")=1), 1, 0)</f>
        <v>0</v>
      </c>
      <c r="I1290" s="17">
        <f t="shared" si="86"/>
        <v>0</v>
      </c>
      <c r="J1290" s="17">
        <f t="shared" si="87"/>
        <v>1</v>
      </c>
      <c r="K1290" s="7"/>
      <c r="L1290" s="7"/>
      <c r="M1290" s="7"/>
      <c r="N1290" s="17"/>
      <c r="O1290" s="120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6" customHeight="1">
      <c r="A1291" s="17" t="s">
        <v>52</v>
      </c>
      <c r="B1291" s="7" t="s">
        <v>143</v>
      </c>
      <c r="C1291" s="135">
        <v>46251</v>
      </c>
      <c r="D1291" s="41" t="s">
        <v>200</v>
      </c>
      <c r="E1291" s="35" t="s">
        <v>754</v>
      </c>
      <c r="F1291" s="110">
        <f t="shared" si="84"/>
        <v>5.1166666666666663</v>
      </c>
      <c r="G1291" s="111">
        <f t="shared" si="85"/>
        <v>0</v>
      </c>
      <c r="H1291" s="113">
        <f>IF(AND(NOT(ISBLANK(C1291)), D1291&lt;&gt;"-", ISNUMBER(F1291), F1291&gt;0, COUNTIFS($B$3:B1291, B1291, $C$3:C1291, C1291, $F$3:F1291, "&gt;0")=1), 1, 0)</f>
        <v>1</v>
      </c>
      <c r="I1291" s="17">
        <f t="shared" si="86"/>
        <v>0</v>
      </c>
      <c r="J1291" s="17">
        <f t="shared" si="87"/>
        <v>1</v>
      </c>
      <c r="K1291" s="7"/>
      <c r="L1291" s="7"/>
      <c r="M1291" s="7"/>
      <c r="N1291" s="17"/>
      <c r="O1291" s="120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6" customHeight="1">
      <c r="A1292" s="17" t="s">
        <v>52</v>
      </c>
      <c r="B1292" s="7" t="s">
        <v>143</v>
      </c>
      <c r="C1292" s="135">
        <v>46252</v>
      </c>
      <c r="D1292" s="41" t="s">
        <v>204</v>
      </c>
      <c r="E1292" s="35" t="s">
        <v>722</v>
      </c>
      <c r="F1292" s="110">
        <f t="shared" si="84"/>
        <v>8.6</v>
      </c>
      <c r="G1292" s="111">
        <f t="shared" si="85"/>
        <v>0</v>
      </c>
      <c r="H1292" s="113">
        <f>IF(AND(NOT(ISBLANK(C1292)), D1292&lt;&gt;"-", ISNUMBER(F1292), F1292&gt;0, COUNTIFS($B$3:B1292, B1292, $C$3:C1292, C1292, $F$3:F1292, "&gt;0")=1), 1, 0)</f>
        <v>1</v>
      </c>
      <c r="I1292" s="17">
        <f t="shared" si="86"/>
        <v>0</v>
      </c>
      <c r="J1292" s="17">
        <f t="shared" si="87"/>
        <v>1</v>
      </c>
      <c r="K1292" s="7"/>
      <c r="L1292" s="7"/>
      <c r="M1292" s="7"/>
      <c r="N1292" s="17"/>
      <c r="O1292" s="120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6" customHeight="1">
      <c r="A1293" s="17" t="s">
        <v>52</v>
      </c>
      <c r="B1293" s="7" t="s">
        <v>143</v>
      </c>
      <c r="C1293" s="135">
        <v>46253</v>
      </c>
      <c r="D1293" s="41" t="s">
        <v>204</v>
      </c>
      <c r="E1293" s="35" t="s">
        <v>542</v>
      </c>
      <c r="F1293" s="110">
        <f t="shared" si="84"/>
        <v>8.4</v>
      </c>
      <c r="G1293" s="111">
        <f t="shared" si="85"/>
        <v>0</v>
      </c>
      <c r="H1293" s="113">
        <f>IF(AND(NOT(ISBLANK(C1293)), D1293&lt;&gt;"-", ISNUMBER(F1293), F1293&gt;0, COUNTIFS($B$3:B1293, B1293, $C$3:C1293, C1293, $F$3:F1293, "&gt;0")=1), 1, 0)</f>
        <v>1</v>
      </c>
      <c r="I1293" s="17">
        <f t="shared" si="86"/>
        <v>0</v>
      </c>
      <c r="J1293" s="17">
        <f t="shared" si="87"/>
        <v>1</v>
      </c>
      <c r="K1293" s="7"/>
      <c r="L1293" s="7"/>
      <c r="M1293" s="7"/>
      <c r="N1293" s="17"/>
      <c r="O1293" s="120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6" customHeight="1">
      <c r="A1294" s="17" t="s">
        <v>52</v>
      </c>
      <c r="B1294" s="7" t="s">
        <v>143</v>
      </c>
      <c r="C1294" s="135">
        <v>46258</v>
      </c>
      <c r="D1294" s="41" t="s">
        <v>202</v>
      </c>
      <c r="E1294" s="35" t="s">
        <v>291</v>
      </c>
      <c r="F1294" s="110">
        <f t="shared" si="84"/>
        <v>8.0500000000000007</v>
      </c>
      <c r="G1294" s="111">
        <f t="shared" si="85"/>
        <v>0</v>
      </c>
      <c r="H1294" s="113">
        <f>IF(AND(NOT(ISBLANK(C1294)), D1294&lt;&gt;"-", ISNUMBER(F1294), F1294&gt;0, COUNTIFS($B$3:B1294, B1294, $C$3:C1294, C1294, $F$3:F1294, "&gt;0")=1), 1, 0)</f>
        <v>1</v>
      </c>
      <c r="I1294" s="17">
        <f t="shared" si="86"/>
        <v>0</v>
      </c>
      <c r="J1294" s="17">
        <f t="shared" si="87"/>
        <v>1</v>
      </c>
      <c r="K1294" s="7"/>
      <c r="L1294" s="7"/>
      <c r="M1294" s="7"/>
      <c r="N1294" s="17"/>
      <c r="O1294" s="120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6" customHeight="1">
      <c r="A1295" s="17" t="s">
        <v>52</v>
      </c>
      <c r="B1295" s="7" t="s">
        <v>143</v>
      </c>
      <c r="C1295" s="135">
        <v>46259</v>
      </c>
      <c r="D1295" s="41" t="s">
        <v>204</v>
      </c>
      <c r="E1295" s="35" t="s">
        <v>222</v>
      </c>
      <c r="F1295" s="110">
        <f t="shared" si="84"/>
        <v>8.7666666666666675</v>
      </c>
      <c r="G1295" s="111">
        <f t="shared" si="85"/>
        <v>0</v>
      </c>
      <c r="H1295" s="113">
        <f>IF(AND(NOT(ISBLANK(C1295)), D1295&lt;&gt;"-", ISNUMBER(F1295), F1295&gt;0, COUNTIFS($B$3:B1295, B1295, $C$3:C1295, C1295, $F$3:F1295, "&gt;0")=1), 1, 0)</f>
        <v>1</v>
      </c>
      <c r="I1295" s="17">
        <f t="shared" si="86"/>
        <v>0</v>
      </c>
      <c r="J1295" s="17">
        <f t="shared" si="87"/>
        <v>1</v>
      </c>
      <c r="K1295" s="7"/>
      <c r="L1295" s="7"/>
      <c r="M1295" s="7"/>
      <c r="N1295" s="17"/>
      <c r="O1295" s="120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6" customHeight="1">
      <c r="A1296" s="17" t="s">
        <v>52</v>
      </c>
      <c r="B1296" s="7" t="s">
        <v>143</v>
      </c>
      <c r="C1296" s="135">
        <v>46260</v>
      </c>
      <c r="D1296" s="41" t="s">
        <v>204</v>
      </c>
      <c r="E1296" s="35" t="s">
        <v>705</v>
      </c>
      <c r="F1296" s="110">
        <f t="shared" si="84"/>
        <v>7.45</v>
      </c>
      <c r="G1296" s="111">
        <f t="shared" si="85"/>
        <v>0</v>
      </c>
      <c r="H1296" s="113">
        <f>IF(AND(NOT(ISBLANK(C1296)), D1296&lt;&gt;"-", ISNUMBER(F1296), F1296&gt;0, COUNTIFS($B$3:B1296, B1296, $C$3:C1296, C1296, $F$3:F1296, "&gt;0")=1), 1, 0)</f>
        <v>1</v>
      </c>
      <c r="I1296" s="17">
        <f t="shared" si="86"/>
        <v>0</v>
      </c>
      <c r="J1296" s="17">
        <f t="shared" si="87"/>
        <v>1</v>
      </c>
      <c r="K1296" s="7"/>
      <c r="L1296" s="7"/>
      <c r="M1296" s="7"/>
      <c r="N1296" s="17"/>
      <c r="O1296" s="120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6" customHeight="1">
      <c r="A1297" s="17" t="s">
        <v>52</v>
      </c>
      <c r="B1297" s="7" t="s">
        <v>143</v>
      </c>
      <c r="C1297" s="135">
        <v>46261</v>
      </c>
      <c r="D1297" s="41" t="s">
        <v>208</v>
      </c>
      <c r="E1297" s="35" t="s">
        <v>606</v>
      </c>
      <c r="F1297" s="110">
        <f t="shared" si="84"/>
        <v>12.066666666666666</v>
      </c>
      <c r="G1297" s="111">
        <f t="shared" si="85"/>
        <v>0</v>
      </c>
      <c r="H1297" s="113">
        <f>IF(AND(NOT(ISBLANK(C1297)), D1297&lt;&gt;"-", ISNUMBER(F1297), F1297&gt;0, COUNTIFS($B$3:B1297, B1297, $C$3:C1297, C1297, $F$3:F1297, "&gt;0")=1), 1, 0)</f>
        <v>1</v>
      </c>
      <c r="I1297" s="17">
        <f t="shared" si="86"/>
        <v>0</v>
      </c>
      <c r="J1297" s="17">
        <f t="shared" si="87"/>
        <v>1</v>
      </c>
      <c r="K1297" s="7"/>
      <c r="L1297" s="7"/>
      <c r="M1297" s="7"/>
      <c r="N1297" s="17"/>
      <c r="O1297" s="120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6" customHeight="1">
      <c r="A1298" s="17" t="s">
        <v>52</v>
      </c>
      <c r="B1298" s="7" t="s">
        <v>143</v>
      </c>
      <c r="C1298" s="135">
        <v>46261</v>
      </c>
      <c r="D1298" s="41" t="s">
        <v>202</v>
      </c>
      <c r="E1298" s="35" t="s">
        <v>686</v>
      </c>
      <c r="F1298" s="110">
        <f t="shared" si="84"/>
        <v>7.1833333333333336</v>
      </c>
      <c r="G1298" s="111">
        <f t="shared" si="85"/>
        <v>0</v>
      </c>
      <c r="H1298" s="113">
        <f>IF(AND(NOT(ISBLANK(C1298)), D1298&lt;&gt;"-", ISNUMBER(F1298), F1298&gt;0, COUNTIFS($B$3:B1298, B1298, $C$3:C1298, C1298, $F$3:F1298, "&gt;0")=1), 1, 0)</f>
        <v>0</v>
      </c>
      <c r="I1298" s="17">
        <f t="shared" si="86"/>
        <v>0</v>
      </c>
      <c r="J1298" s="17">
        <f t="shared" si="87"/>
        <v>1</v>
      </c>
      <c r="K1298" s="7"/>
      <c r="L1298" s="7"/>
      <c r="M1298" s="7"/>
      <c r="N1298" s="17"/>
      <c r="O1298" s="120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6" customHeight="1">
      <c r="A1299" s="17" t="s">
        <v>52</v>
      </c>
      <c r="B1299" s="7" t="s">
        <v>143</v>
      </c>
      <c r="C1299" s="135">
        <v>46262</v>
      </c>
      <c r="D1299" s="41" t="s">
        <v>204</v>
      </c>
      <c r="E1299" s="35" t="s">
        <v>755</v>
      </c>
      <c r="F1299" s="110">
        <f t="shared" si="84"/>
        <v>12.75</v>
      </c>
      <c r="G1299" s="111">
        <f t="shared" si="85"/>
        <v>0</v>
      </c>
      <c r="H1299" s="113">
        <f>IF(AND(NOT(ISBLANK(C1299)), D1299&lt;&gt;"-", ISNUMBER(F1299), F1299&gt;0, COUNTIFS($B$3:B1299, B1299, $C$3:C1299, C1299, $F$3:F1299, "&gt;0")=1), 1, 0)</f>
        <v>1</v>
      </c>
      <c r="I1299" s="17">
        <f t="shared" si="86"/>
        <v>0</v>
      </c>
      <c r="J1299" s="17">
        <f t="shared" si="87"/>
        <v>1</v>
      </c>
      <c r="K1299" s="7"/>
      <c r="L1299" s="7"/>
      <c r="M1299" s="7"/>
      <c r="N1299" s="17"/>
      <c r="O1299" s="120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6" customHeight="1">
      <c r="A1300" s="17" t="s">
        <v>52</v>
      </c>
      <c r="B1300" s="7" t="s">
        <v>143</v>
      </c>
      <c r="C1300" s="135">
        <v>46263</v>
      </c>
      <c r="D1300" s="41" t="s">
        <v>200</v>
      </c>
      <c r="E1300" s="35" t="s">
        <v>756</v>
      </c>
      <c r="F1300" s="110">
        <f t="shared" si="84"/>
        <v>7.0666666666666664</v>
      </c>
      <c r="G1300" s="111">
        <f t="shared" si="85"/>
        <v>0</v>
      </c>
      <c r="H1300" s="113">
        <f>IF(AND(NOT(ISBLANK(C1300)), D1300&lt;&gt;"-", ISNUMBER(F1300), F1300&gt;0, COUNTIFS($B$3:B1300, B1300, $C$3:C1300, C1300, $F$3:F1300, "&gt;0")=1), 1, 0)</f>
        <v>1</v>
      </c>
      <c r="I1300" s="17">
        <f t="shared" si="86"/>
        <v>0</v>
      </c>
      <c r="J1300" s="17">
        <f t="shared" si="87"/>
        <v>1</v>
      </c>
      <c r="K1300" s="7"/>
      <c r="L1300" s="7"/>
      <c r="M1300" s="7"/>
      <c r="N1300" s="17"/>
      <c r="O1300" s="120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6" customHeight="1">
      <c r="A1301" s="17" t="s">
        <v>52</v>
      </c>
      <c r="B1301" s="7" t="s">
        <v>143</v>
      </c>
      <c r="C1301" s="135">
        <v>46263</v>
      </c>
      <c r="D1301" s="41" t="s">
        <v>198</v>
      </c>
      <c r="E1301" s="35" t="s">
        <v>522</v>
      </c>
      <c r="F1301" s="110">
        <f t="shared" si="84"/>
        <v>0.53333333333333333</v>
      </c>
      <c r="G1301" s="111">
        <f t="shared" si="85"/>
        <v>1</v>
      </c>
      <c r="H1301" s="113">
        <f>IF(AND(NOT(ISBLANK(C1301)), D1301&lt;&gt;"-", ISNUMBER(F1301), F1301&gt;0, COUNTIFS($B$3:B1301, B1301, $C$3:C1301, C1301, $F$3:F1301, "&gt;0")=1), 1, 0)</f>
        <v>0</v>
      </c>
      <c r="I1301" s="17">
        <f t="shared" si="86"/>
        <v>0</v>
      </c>
      <c r="J1301" s="17">
        <f t="shared" si="87"/>
        <v>0</v>
      </c>
      <c r="K1301" s="7"/>
      <c r="L1301" s="7"/>
      <c r="M1301" s="7"/>
      <c r="N1301" s="17"/>
      <c r="O1301" s="120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6" customHeight="1">
      <c r="A1302" s="17" t="s">
        <v>52</v>
      </c>
      <c r="B1302" s="7" t="s">
        <v>143</v>
      </c>
      <c r="C1302" s="135">
        <v>46264</v>
      </c>
      <c r="D1302" s="41" t="s">
        <v>202</v>
      </c>
      <c r="E1302" s="35" t="s">
        <v>679</v>
      </c>
      <c r="F1302" s="110">
        <f t="shared" si="84"/>
        <v>4.9333333333333336</v>
      </c>
      <c r="G1302" s="111">
        <f t="shared" si="85"/>
        <v>0</v>
      </c>
      <c r="H1302" s="113">
        <f>IF(AND(NOT(ISBLANK(C1302)), D1302&lt;&gt;"-", ISNUMBER(F1302), F1302&gt;0, COUNTIFS($B$3:B1302, B1302, $C$3:C1302, C1302, $F$3:F1302, "&gt;0")=1), 1, 0)</f>
        <v>1</v>
      </c>
      <c r="I1302" s="17">
        <f t="shared" si="86"/>
        <v>0</v>
      </c>
      <c r="J1302" s="17">
        <f t="shared" si="87"/>
        <v>1</v>
      </c>
      <c r="K1302" s="7"/>
      <c r="L1302" s="7"/>
      <c r="M1302" s="7"/>
      <c r="N1302" s="17"/>
      <c r="O1302" s="120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6" customHeight="1">
      <c r="A1303" s="17" t="s">
        <v>52</v>
      </c>
      <c r="B1303" s="7" t="s">
        <v>143</v>
      </c>
      <c r="C1303" s="135">
        <v>46264</v>
      </c>
      <c r="D1303" s="41" t="s">
        <v>200</v>
      </c>
      <c r="E1303" s="35" t="s">
        <v>507</v>
      </c>
      <c r="F1303" s="110">
        <f t="shared" si="84"/>
        <v>7.666666666666667</v>
      </c>
      <c r="G1303" s="111">
        <f t="shared" si="85"/>
        <v>0</v>
      </c>
      <c r="H1303" s="113">
        <f>IF(AND(NOT(ISBLANK(C1303)), D1303&lt;&gt;"-", ISNUMBER(F1303), F1303&gt;0, COUNTIFS($B$3:B1303, B1303, $C$3:C1303, C1303, $F$3:F1303, "&gt;0")=1), 1, 0)</f>
        <v>0</v>
      </c>
      <c r="I1303" s="17">
        <f t="shared" si="86"/>
        <v>0</v>
      </c>
      <c r="J1303" s="17">
        <f t="shared" si="87"/>
        <v>1</v>
      </c>
      <c r="K1303" s="7"/>
      <c r="L1303" s="7"/>
      <c r="M1303" s="7"/>
      <c r="N1303" s="17"/>
      <c r="O1303" s="120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6" customHeight="1">
      <c r="A1304" s="17" t="s">
        <v>52</v>
      </c>
      <c r="B1304" s="7" t="s">
        <v>143</v>
      </c>
      <c r="C1304" s="135">
        <v>46264</v>
      </c>
      <c r="D1304" s="41" t="s">
        <v>198</v>
      </c>
      <c r="E1304" s="35" t="s">
        <v>652</v>
      </c>
      <c r="F1304" s="110">
        <f t="shared" si="84"/>
        <v>2.8333333333333335</v>
      </c>
      <c r="G1304" s="111">
        <f t="shared" si="85"/>
        <v>1</v>
      </c>
      <c r="H1304" s="113">
        <f>IF(AND(NOT(ISBLANK(C1304)), D1304&lt;&gt;"-", ISNUMBER(F1304), F1304&gt;0, COUNTIFS($B$3:B1304, B1304, $C$3:C1304, C1304, $F$3:F1304, "&gt;0")=1), 1, 0)</f>
        <v>0</v>
      </c>
      <c r="I1304" s="17">
        <f t="shared" si="86"/>
        <v>0</v>
      </c>
      <c r="J1304" s="17">
        <f t="shared" si="87"/>
        <v>0</v>
      </c>
      <c r="K1304" s="7"/>
      <c r="L1304" s="7"/>
      <c r="M1304" s="7"/>
      <c r="N1304" s="17"/>
      <c r="O1304" s="120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6" customHeight="1">
      <c r="A1305" s="17" t="s">
        <v>52</v>
      </c>
      <c r="B1305" s="7" t="s">
        <v>143</v>
      </c>
      <c r="C1305" s="135">
        <v>46265</v>
      </c>
      <c r="D1305" s="41" t="s">
        <v>208</v>
      </c>
      <c r="E1305" s="35" t="s">
        <v>757</v>
      </c>
      <c r="F1305" s="110">
        <f t="shared" si="84"/>
        <v>12.916666666666666</v>
      </c>
      <c r="G1305" s="111">
        <f t="shared" si="85"/>
        <v>0</v>
      </c>
      <c r="H1305" s="113">
        <f>IF(AND(NOT(ISBLANK(C1305)), D1305&lt;&gt;"-", ISNUMBER(F1305), F1305&gt;0, COUNTIFS($B$3:B1305, B1305, $C$3:C1305, C1305, $F$3:F1305, "&gt;0")=1), 1, 0)</f>
        <v>1</v>
      </c>
      <c r="I1305" s="17">
        <f t="shared" si="86"/>
        <v>0</v>
      </c>
      <c r="J1305" s="17">
        <f t="shared" si="87"/>
        <v>1</v>
      </c>
      <c r="K1305" s="7"/>
      <c r="L1305" s="7"/>
      <c r="M1305" s="7"/>
      <c r="N1305" s="17"/>
      <c r="O1305" s="120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6" customHeight="1">
      <c r="A1306" s="17" t="s">
        <v>52</v>
      </c>
      <c r="B1306" s="7" t="s">
        <v>143</v>
      </c>
      <c r="C1306" s="135">
        <v>46265</v>
      </c>
      <c r="D1306" s="41" t="s">
        <v>202</v>
      </c>
      <c r="E1306" s="35" t="s">
        <v>595</v>
      </c>
      <c r="F1306" s="110">
        <f t="shared" si="84"/>
        <v>9.7833333333333332</v>
      </c>
      <c r="G1306" s="111">
        <f t="shared" si="85"/>
        <v>0</v>
      </c>
      <c r="H1306" s="113">
        <f>IF(AND(NOT(ISBLANK(C1306)), D1306&lt;&gt;"-", ISNUMBER(F1306), F1306&gt;0, COUNTIFS($B$3:B1306, B1306, $C$3:C1306, C1306, $F$3:F1306, "&gt;0")=1), 1, 0)</f>
        <v>0</v>
      </c>
      <c r="I1306" s="17">
        <f t="shared" si="86"/>
        <v>0</v>
      </c>
      <c r="J1306" s="17">
        <f t="shared" si="87"/>
        <v>1</v>
      </c>
      <c r="K1306" s="7"/>
      <c r="L1306" s="7"/>
      <c r="M1306" s="7"/>
      <c r="N1306" s="17"/>
      <c r="O1306" s="120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6" customHeight="1">
      <c r="A1307" s="17" t="s">
        <v>52</v>
      </c>
      <c r="B1307" s="7" t="s">
        <v>143</v>
      </c>
      <c r="C1307" s="135">
        <v>46265</v>
      </c>
      <c r="D1307" s="41" t="s">
        <v>198</v>
      </c>
      <c r="E1307" s="35" t="s">
        <v>694</v>
      </c>
      <c r="F1307" s="110">
        <f t="shared" si="84"/>
        <v>0.76666666666666672</v>
      </c>
      <c r="G1307" s="111">
        <f t="shared" si="85"/>
        <v>1</v>
      </c>
      <c r="H1307" s="113">
        <f>IF(AND(NOT(ISBLANK(C1307)), D1307&lt;&gt;"-", ISNUMBER(F1307), F1307&gt;0, COUNTIFS($B$3:B1307, B1307, $C$3:C1307, C1307, $F$3:F1307, "&gt;0")=1), 1, 0)</f>
        <v>0</v>
      </c>
      <c r="I1307" s="17">
        <f t="shared" si="86"/>
        <v>0</v>
      </c>
      <c r="J1307" s="17">
        <f t="shared" si="87"/>
        <v>0</v>
      </c>
      <c r="K1307" s="7"/>
      <c r="L1307" s="7"/>
      <c r="M1307" s="7"/>
      <c r="N1307" s="17"/>
      <c r="O1307" s="120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6" customHeight="1">
      <c r="A1308" s="17" t="s">
        <v>53</v>
      </c>
      <c r="B1308" s="7" t="s">
        <v>148</v>
      </c>
      <c r="C1308" s="135"/>
      <c r="D1308" s="41" t="s">
        <v>184</v>
      </c>
      <c r="E1308" s="35" t="s">
        <v>185</v>
      </c>
      <c r="F1308" s="110">
        <f t="shared" si="84"/>
        <v>8</v>
      </c>
      <c r="G1308" s="111">
        <f t="shared" si="85"/>
        <v>0</v>
      </c>
      <c r="H1308" s="113">
        <f>IF(AND(NOT(ISBLANK(C1308)), D1308&lt;&gt;"-", ISNUMBER(F1308), F1308&gt;0, COUNTIFS($B$3:B1308, B1308, $C$3:C1308, C1308, $F$3:F1308, "&gt;0")=1), 1, 0)</f>
        <v>0</v>
      </c>
      <c r="I1308" s="17">
        <f t="shared" si="86"/>
        <v>0</v>
      </c>
      <c r="J1308" s="17">
        <f t="shared" si="87"/>
        <v>0</v>
      </c>
      <c r="K1308" s="7"/>
      <c r="L1308" s="7"/>
      <c r="M1308" s="7"/>
      <c r="N1308" s="17"/>
      <c r="O1308" s="120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6" customHeight="1">
      <c r="A1309" s="17" t="s">
        <v>53</v>
      </c>
      <c r="B1309" s="7" t="s">
        <v>148</v>
      </c>
      <c r="C1309" s="135">
        <v>46235</v>
      </c>
      <c r="D1309" s="41" t="s">
        <v>215</v>
      </c>
      <c r="E1309" s="35" t="s">
        <v>518</v>
      </c>
      <c r="F1309" s="110">
        <f t="shared" si="84"/>
        <v>8.2166666666666668</v>
      </c>
      <c r="G1309" s="111">
        <f t="shared" si="85"/>
        <v>0</v>
      </c>
      <c r="H1309" s="113">
        <f>IF(AND(NOT(ISBLANK(C1309)), D1309&lt;&gt;"-", ISNUMBER(F1309), F1309&gt;0, COUNTIFS($B$3:B1309, B1309, $C$3:C1309, C1309, $F$3:F1309, "&gt;0")=1), 1, 0)</f>
        <v>1</v>
      </c>
      <c r="I1309" s="17">
        <f t="shared" si="86"/>
        <v>0</v>
      </c>
      <c r="J1309" s="17">
        <f t="shared" si="87"/>
        <v>1</v>
      </c>
      <c r="K1309" s="7"/>
      <c r="L1309" s="7"/>
      <c r="M1309" s="7"/>
      <c r="N1309" s="17"/>
      <c r="O1309" s="120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6" customHeight="1">
      <c r="A1310" s="17" t="s">
        <v>53</v>
      </c>
      <c r="B1310" s="7" t="s">
        <v>148</v>
      </c>
      <c r="C1310" s="135">
        <v>46236</v>
      </c>
      <c r="D1310" s="41" t="s">
        <v>215</v>
      </c>
      <c r="E1310" s="35" t="s">
        <v>415</v>
      </c>
      <c r="F1310" s="110">
        <f t="shared" si="84"/>
        <v>7.9333333333333336</v>
      </c>
      <c r="G1310" s="111">
        <f t="shared" si="85"/>
        <v>0</v>
      </c>
      <c r="H1310" s="113">
        <f>IF(AND(NOT(ISBLANK(C1310)), D1310&lt;&gt;"-", ISNUMBER(F1310), F1310&gt;0, COUNTIFS($B$3:B1310, B1310, $C$3:C1310, C1310, $F$3:F1310, "&gt;0")=1), 1, 0)</f>
        <v>1</v>
      </c>
      <c r="I1310" s="17">
        <f t="shared" si="86"/>
        <v>0</v>
      </c>
      <c r="J1310" s="17">
        <f t="shared" si="87"/>
        <v>1</v>
      </c>
      <c r="K1310" s="7"/>
      <c r="L1310" s="7"/>
      <c r="M1310" s="7"/>
      <c r="N1310" s="17"/>
      <c r="O1310" s="120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6" customHeight="1">
      <c r="A1311" s="17" t="s">
        <v>53</v>
      </c>
      <c r="B1311" s="7" t="s">
        <v>148</v>
      </c>
      <c r="C1311" s="135">
        <v>46236</v>
      </c>
      <c r="D1311" s="41" t="s">
        <v>210</v>
      </c>
      <c r="E1311" s="35" t="s">
        <v>525</v>
      </c>
      <c r="F1311" s="110">
        <f t="shared" si="84"/>
        <v>8.1999999999999993</v>
      </c>
      <c r="G1311" s="111">
        <f t="shared" si="85"/>
        <v>0</v>
      </c>
      <c r="H1311" s="113">
        <f>IF(AND(NOT(ISBLANK(C1311)), D1311&lt;&gt;"-", ISNUMBER(F1311), F1311&gt;0, COUNTIFS($B$3:B1311, B1311, $C$3:C1311, C1311, $F$3:F1311, "&gt;0")=1), 1, 0)</f>
        <v>0</v>
      </c>
      <c r="I1311" s="17">
        <f t="shared" si="86"/>
        <v>0</v>
      </c>
      <c r="J1311" s="17">
        <f t="shared" si="87"/>
        <v>1</v>
      </c>
      <c r="K1311" s="7"/>
      <c r="L1311" s="7"/>
      <c r="M1311" s="7"/>
      <c r="N1311" s="17"/>
      <c r="O1311" s="120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6" customHeight="1">
      <c r="A1312" s="17" t="s">
        <v>53</v>
      </c>
      <c r="B1312" s="7" t="s">
        <v>148</v>
      </c>
      <c r="C1312" s="135">
        <v>46237</v>
      </c>
      <c r="D1312" s="41" t="s">
        <v>384</v>
      </c>
      <c r="E1312" s="35" t="s">
        <v>501</v>
      </c>
      <c r="F1312" s="110">
        <f t="shared" si="84"/>
        <v>8.0166666666666675</v>
      </c>
      <c r="G1312" s="111">
        <f t="shared" si="85"/>
        <v>0</v>
      </c>
      <c r="H1312" s="113">
        <f>IF(AND(NOT(ISBLANK(C1312)), D1312&lt;&gt;"-", ISNUMBER(F1312), F1312&gt;0, COUNTIFS($B$3:B1312, B1312, $C$3:C1312, C1312, $F$3:F1312, "&gt;0")=1), 1, 0)</f>
        <v>1</v>
      </c>
      <c r="I1312" s="17">
        <f t="shared" si="86"/>
        <v>0</v>
      </c>
      <c r="J1312" s="17">
        <f t="shared" si="87"/>
        <v>1</v>
      </c>
      <c r="K1312" s="7"/>
      <c r="L1312" s="7"/>
      <c r="M1312" s="7"/>
      <c r="N1312" s="17"/>
      <c r="O1312" s="120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6" customHeight="1">
      <c r="A1313" s="17" t="s">
        <v>53</v>
      </c>
      <c r="B1313" s="7" t="s">
        <v>148</v>
      </c>
      <c r="C1313" s="135">
        <v>46238</v>
      </c>
      <c r="D1313" s="41" t="s">
        <v>210</v>
      </c>
      <c r="E1313" s="35" t="s">
        <v>512</v>
      </c>
      <c r="F1313" s="110">
        <f t="shared" si="84"/>
        <v>8.3333333333333339</v>
      </c>
      <c r="G1313" s="111">
        <f t="shared" si="85"/>
        <v>0</v>
      </c>
      <c r="H1313" s="113">
        <f>IF(AND(NOT(ISBLANK(C1313)), D1313&lt;&gt;"-", ISNUMBER(F1313), F1313&gt;0, COUNTIFS($B$3:B1313, B1313, $C$3:C1313, C1313, $F$3:F1313, "&gt;0")=1), 1, 0)</f>
        <v>1</v>
      </c>
      <c r="I1313" s="17">
        <f t="shared" si="86"/>
        <v>0</v>
      </c>
      <c r="J1313" s="17">
        <f t="shared" si="87"/>
        <v>1</v>
      </c>
      <c r="K1313" s="7"/>
      <c r="L1313" s="7"/>
      <c r="M1313" s="7"/>
      <c r="N1313" s="17"/>
      <c r="O1313" s="120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6" customHeight="1">
      <c r="A1314" s="17" t="s">
        <v>53</v>
      </c>
      <c r="B1314" s="7" t="s">
        <v>148</v>
      </c>
      <c r="C1314" s="135">
        <v>46239</v>
      </c>
      <c r="D1314" s="41" t="s">
        <v>215</v>
      </c>
      <c r="E1314" s="35" t="s">
        <v>401</v>
      </c>
      <c r="F1314" s="110">
        <f t="shared" si="84"/>
        <v>10</v>
      </c>
      <c r="G1314" s="111">
        <f t="shared" si="85"/>
        <v>0</v>
      </c>
      <c r="H1314" s="113">
        <f>IF(AND(NOT(ISBLANK(C1314)), D1314&lt;&gt;"-", ISNUMBER(F1314), F1314&gt;0, COUNTIFS($B$3:B1314, B1314, $C$3:C1314, C1314, $F$3:F1314, "&gt;0")=1), 1, 0)</f>
        <v>1</v>
      </c>
      <c r="I1314" s="17">
        <f t="shared" si="86"/>
        <v>0</v>
      </c>
      <c r="J1314" s="17">
        <f t="shared" si="87"/>
        <v>1</v>
      </c>
      <c r="K1314" s="7"/>
      <c r="L1314" s="7"/>
      <c r="M1314" s="7"/>
      <c r="N1314" s="17"/>
      <c r="O1314" s="120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6" customHeight="1">
      <c r="A1315" s="17" t="s">
        <v>53</v>
      </c>
      <c r="B1315" s="7" t="s">
        <v>148</v>
      </c>
      <c r="C1315" s="135">
        <v>46240</v>
      </c>
      <c r="D1315" s="41" t="s">
        <v>215</v>
      </c>
      <c r="E1315" s="35" t="s">
        <v>521</v>
      </c>
      <c r="F1315" s="110">
        <f t="shared" si="84"/>
        <v>8.4666666666666668</v>
      </c>
      <c r="G1315" s="111">
        <f t="shared" si="85"/>
        <v>0</v>
      </c>
      <c r="H1315" s="113">
        <f>IF(AND(NOT(ISBLANK(C1315)), D1315&lt;&gt;"-", ISNUMBER(F1315), F1315&gt;0, COUNTIFS($B$3:B1315, B1315, $C$3:C1315, C1315, $F$3:F1315, "&gt;0")=1), 1, 0)</f>
        <v>1</v>
      </c>
      <c r="I1315" s="17">
        <f t="shared" si="86"/>
        <v>0</v>
      </c>
      <c r="J1315" s="17">
        <f t="shared" si="87"/>
        <v>1</v>
      </c>
      <c r="K1315" s="7"/>
      <c r="L1315" s="7"/>
      <c r="M1315" s="7"/>
      <c r="N1315" s="17"/>
      <c r="O1315" s="120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6" customHeight="1">
      <c r="A1316" s="17" t="s">
        <v>53</v>
      </c>
      <c r="B1316" s="7" t="s">
        <v>148</v>
      </c>
      <c r="C1316" s="135">
        <v>46241</v>
      </c>
      <c r="D1316" s="41" t="s">
        <v>215</v>
      </c>
      <c r="E1316" s="35" t="s">
        <v>415</v>
      </c>
      <c r="F1316" s="110">
        <f t="shared" si="84"/>
        <v>7.9333333333333336</v>
      </c>
      <c r="G1316" s="111">
        <f t="shared" si="85"/>
        <v>0</v>
      </c>
      <c r="H1316" s="113">
        <f>IF(AND(NOT(ISBLANK(C1316)), D1316&lt;&gt;"-", ISNUMBER(F1316), F1316&gt;0, COUNTIFS($B$3:B1316, B1316, $C$3:C1316, C1316, $F$3:F1316, "&gt;0")=1), 1, 0)</f>
        <v>1</v>
      </c>
      <c r="I1316" s="17">
        <f t="shared" si="86"/>
        <v>0</v>
      </c>
      <c r="J1316" s="17">
        <f t="shared" si="87"/>
        <v>1</v>
      </c>
      <c r="K1316" s="7"/>
      <c r="L1316" s="7"/>
      <c r="M1316" s="7"/>
      <c r="N1316" s="17"/>
      <c r="O1316" s="120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6" customHeight="1">
      <c r="A1317" s="17" t="s">
        <v>53</v>
      </c>
      <c r="B1317" s="7" t="s">
        <v>148</v>
      </c>
      <c r="C1317" s="135">
        <v>46241</v>
      </c>
      <c r="D1317" s="41" t="s">
        <v>384</v>
      </c>
      <c r="E1317" s="35" t="s">
        <v>507</v>
      </c>
      <c r="F1317" s="110">
        <f t="shared" si="84"/>
        <v>7.666666666666667</v>
      </c>
      <c r="G1317" s="111">
        <f t="shared" si="85"/>
        <v>0</v>
      </c>
      <c r="H1317" s="113">
        <f>IF(AND(NOT(ISBLANK(C1317)), D1317&lt;&gt;"-", ISNUMBER(F1317), F1317&gt;0, COUNTIFS($B$3:B1317, B1317, $C$3:C1317, C1317, $F$3:F1317, "&gt;0")=1), 1, 0)</f>
        <v>0</v>
      </c>
      <c r="I1317" s="17">
        <f t="shared" si="86"/>
        <v>0</v>
      </c>
      <c r="J1317" s="17">
        <f t="shared" si="87"/>
        <v>1</v>
      </c>
      <c r="K1317" s="7"/>
      <c r="L1317" s="7"/>
      <c r="M1317" s="7"/>
      <c r="N1317" s="17"/>
      <c r="O1317" s="120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6" customHeight="1">
      <c r="A1318" s="17" t="s">
        <v>53</v>
      </c>
      <c r="B1318" s="7" t="s">
        <v>148</v>
      </c>
      <c r="C1318" s="135">
        <v>46242</v>
      </c>
      <c r="D1318" s="41" t="s">
        <v>210</v>
      </c>
      <c r="E1318" s="35" t="s">
        <v>528</v>
      </c>
      <c r="F1318" s="110">
        <f t="shared" si="84"/>
        <v>8.1833333333333336</v>
      </c>
      <c r="G1318" s="111">
        <f t="shared" si="85"/>
        <v>0</v>
      </c>
      <c r="H1318" s="113">
        <f>IF(AND(NOT(ISBLANK(C1318)), D1318&lt;&gt;"-", ISNUMBER(F1318), F1318&gt;0, COUNTIFS($B$3:B1318, B1318, $C$3:C1318, C1318, $F$3:F1318, "&gt;0")=1), 1, 0)</f>
        <v>1</v>
      </c>
      <c r="I1318" s="17">
        <f t="shared" si="86"/>
        <v>0</v>
      </c>
      <c r="J1318" s="17">
        <f t="shared" si="87"/>
        <v>1</v>
      </c>
      <c r="K1318" s="7"/>
      <c r="L1318" s="7"/>
      <c r="M1318" s="7"/>
      <c r="N1318" s="17"/>
      <c r="O1318" s="120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6" customHeight="1">
      <c r="A1319" s="17" t="s">
        <v>53</v>
      </c>
      <c r="B1319" s="7" t="s">
        <v>148</v>
      </c>
      <c r="C1319" s="135">
        <v>46243</v>
      </c>
      <c r="D1319" s="41" t="s">
        <v>210</v>
      </c>
      <c r="E1319" s="35" t="s">
        <v>618</v>
      </c>
      <c r="F1319" s="110">
        <f t="shared" si="84"/>
        <v>8.4499999999999993</v>
      </c>
      <c r="G1319" s="111">
        <f t="shared" si="85"/>
        <v>0</v>
      </c>
      <c r="H1319" s="113">
        <f>IF(AND(NOT(ISBLANK(C1319)), D1319&lt;&gt;"-", ISNUMBER(F1319), F1319&gt;0, COUNTIFS($B$3:B1319, B1319, $C$3:C1319, C1319, $F$3:F1319, "&gt;0")=1), 1, 0)</f>
        <v>1</v>
      </c>
      <c r="I1319" s="17">
        <f t="shared" si="86"/>
        <v>0</v>
      </c>
      <c r="J1319" s="17">
        <f t="shared" si="87"/>
        <v>1</v>
      </c>
      <c r="K1319" s="7"/>
      <c r="L1319" s="7"/>
      <c r="M1319" s="7"/>
      <c r="N1319" s="17"/>
      <c r="O1319" s="120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6" customHeight="1">
      <c r="A1320" s="17" t="s">
        <v>53</v>
      </c>
      <c r="B1320" s="7" t="s">
        <v>148</v>
      </c>
      <c r="C1320" s="135">
        <v>46244</v>
      </c>
      <c r="D1320" s="41" t="s">
        <v>215</v>
      </c>
      <c r="E1320" s="35" t="s">
        <v>523</v>
      </c>
      <c r="F1320" s="110">
        <f t="shared" si="84"/>
        <v>8.1666666666666661</v>
      </c>
      <c r="G1320" s="111">
        <f t="shared" si="85"/>
        <v>0</v>
      </c>
      <c r="H1320" s="113">
        <f>IF(AND(NOT(ISBLANK(C1320)), D1320&lt;&gt;"-", ISNUMBER(F1320), F1320&gt;0, COUNTIFS($B$3:B1320, B1320, $C$3:C1320, C1320, $F$3:F1320, "&gt;0")=1), 1, 0)</f>
        <v>1</v>
      </c>
      <c r="I1320" s="17">
        <f t="shared" si="86"/>
        <v>0</v>
      </c>
      <c r="J1320" s="17">
        <f t="shared" si="87"/>
        <v>1</v>
      </c>
      <c r="K1320" s="7"/>
      <c r="L1320" s="7"/>
      <c r="M1320" s="7"/>
      <c r="N1320" s="17"/>
      <c r="O1320" s="120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6" customHeight="1">
      <c r="A1321" s="17" t="s">
        <v>53</v>
      </c>
      <c r="B1321" s="7" t="s">
        <v>148</v>
      </c>
      <c r="C1321" s="135">
        <v>46245</v>
      </c>
      <c r="D1321" s="41" t="s">
        <v>215</v>
      </c>
      <c r="E1321" s="35" t="s">
        <v>561</v>
      </c>
      <c r="F1321" s="110">
        <f t="shared" si="84"/>
        <v>8.6999999999999993</v>
      </c>
      <c r="G1321" s="111">
        <f t="shared" si="85"/>
        <v>0</v>
      </c>
      <c r="H1321" s="113">
        <f>IF(AND(NOT(ISBLANK(C1321)), D1321&lt;&gt;"-", ISNUMBER(F1321), F1321&gt;0, COUNTIFS($B$3:B1321, B1321, $C$3:C1321, C1321, $F$3:F1321, "&gt;0")=1), 1, 0)</f>
        <v>1</v>
      </c>
      <c r="I1321" s="17">
        <f t="shared" si="86"/>
        <v>0</v>
      </c>
      <c r="J1321" s="17">
        <f t="shared" si="87"/>
        <v>1</v>
      </c>
      <c r="K1321" s="7"/>
      <c r="L1321" s="7"/>
      <c r="M1321" s="7"/>
      <c r="N1321" s="17"/>
      <c r="O1321" s="120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6" customHeight="1">
      <c r="A1322" s="17" t="s">
        <v>53</v>
      </c>
      <c r="B1322" s="7" t="s">
        <v>148</v>
      </c>
      <c r="C1322" s="135">
        <v>46246</v>
      </c>
      <c r="D1322" s="41" t="s">
        <v>210</v>
      </c>
      <c r="E1322" s="35" t="s">
        <v>299</v>
      </c>
      <c r="F1322" s="110">
        <f t="shared" si="84"/>
        <v>8.5666666666666664</v>
      </c>
      <c r="G1322" s="111">
        <f t="shared" si="85"/>
        <v>0</v>
      </c>
      <c r="H1322" s="113">
        <f>IF(AND(NOT(ISBLANK(C1322)), D1322&lt;&gt;"-", ISNUMBER(F1322), F1322&gt;0, COUNTIFS($B$3:B1322, B1322, $C$3:C1322, C1322, $F$3:F1322, "&gt;0")=1), 1, 0)</f>
        <v>1</v>
      </c>
      <c r="I1322" s="17">
        <f t="shared" si="86"/>
        <v>0</v>
      </c>
      <c r="J1322" s="17">
        <f t="shared" si="87"/>
        <v>1</v>
      </c>
      <c r="K1322" s="7"/>
      <c r="L1322" s="7"/>
      <c r="M1322" s="7"/>
      <c r="N1322" s="17"/>
      <c r="O1322" s="120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6" customHeight="1">
      <c r="A1323" s="17" t="s">
        <v>53</v>
      </c>
      <c r="B1323" s="7" t="s">
        <v>148</v>
      </c>
      <c r="C1323" s="135">
        <v>46247</v>
      </c>
      <c r="D1323" s="41" t="s">
        <v>210</v>
      </c>
      <c r="E1323" s="35" t="s">
        <v>501</v>
      </c>
      <c r="F1323" s="110">
        <f t="shared" si="84"/>
        <v>8.0166666666666675</v>
      </c>
      <c r="G1323" s="111">
        <f t="shared" si="85"/>
        <v>0</v>
      </c>
      <c r="H1323" s="113">
        <f>IF(AND(NOT(ISBLANK(C1323)), D1323&lt;&gt;"-", ISNUMBER(F1323), F1323&gt;0, COUNTIFS($B$3:B1323, B1323, $C$3:C1323, C1323, $F$3:F1323, "&gt;0")=1), 1, 0)</f>
        <v>1</v>
      </c>
      <c r="I1323" s="17">
        <f t="shared" si="86"/>
        <v>0</v>
      </c>
      <c r="J1323" s="17">
        <f t="shared" si="87"/>
        <v>1</v>
      </c>
      <c r="K1323" s="7"/>
      <c r="L1323" s="7"/>
      <c r="M1323" s="7"/>
      <c r="N1323" s="17"/>
      <c r="O1323" s="120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6" customHeight="1">
      <c r="A1324" s="17" t="s">
        <v>53</v>
      </c>
      <c r="B1324" s="7" t="s">
        <v>148</v>
      </c>
      <c r="C1324" s="135">
        <v>46248</v>
      </c>
      <c r="D1324" s="41" t="s">
        <v>215</v>
      </c>
      <c r="E1324" s="35" t="s">
        <v>356</v>
      </c>
      <c r="F1324" s="110">
        <f t="shared" si="84"/>
        <v>8.9333333333333336</v>
      </c>
      <c r="G1324" s="111">
        <f t="shared" si="85"/>
        <v>0</v>
      </c>
      <c r="H1324" s="113">
        <f>IF(AND(NOT(ISBLANK(C1324)), D1324&lt;&gt;"-", ISNUMBER(F1324), F1324&gt;0, COUNTIFS($B$3:B1324, B1324, $C$3:C1324, C1324, $F$3:F1324, "&gt;0")=1), 1, 0)</f>
        <v>1</v>
      </c>
      <c r="I1324" s="17">
        <f t="shared" si="86"/>
        <v>0</v>
      </c>
      <c r="J1324" s="17">
        <f t="shared" si="87"/>
        <v>1</v>
      </c>
      <c r="K1324" s="7"/>
      <c r="L1324" s="7"/>
      <c r="M1324" s="7"/>
      <c r="N1324" s="17"/>
      <c r="O1324" s="120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6" customHeight="1">
      <c r="A1325" s="17" t="s">
        <v>53</v>
      </c>
      <c r="B1325" s="7" t="s">
        <v>148</v>
      </c>
      <c r="C1325" s="135">
        <v>46248</v>
      </c>
      <c r="D1325" s="41" t="s">
        <v>210</v>
      </c>
      <c r="E1325" s="35" t="s">
        <v>756</v>
      </c>
      <c r="F1325" s="110">
        <f t="shared" si="84"/>
        <v>7.0666666666666664</v>
      </c>
      <c r="G1325" s="111">
        <f t="shared" si="85"/>
        <v>0</v>
      </c>
      <c r="H1325" s="113">
        <f>IF(AND(NOT(ISBLANK(C1325)), D1325&lt;&gt;"-", ISNUMBER(F1325), F1325&gt;0, COUNTIFS($B$3:B1325, B1325, $C$3:C1325, C1325, $F$3:F1325, "&gt;0")=1), 1, 0)</f>
        <v>0</v>
      </c>
      <c r="I1325" s="17">
        <f t="shared" si="86"/>
        <v>0</v>
      </c>
      <c r="J1325" s="17">
        <f t="shared" si="87"/>
        <v>1</v>
      </c>
      <c r="K1325" s="7"/>
      <c r="L1325" s="7"/>
      <c r="M1325" s="7"/>
      <c r="N1325" s="17"/>
      <c r="O1325" s="120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6" customHeight="1">
      <c r="A1326" s="17" t="s">
        <v>53</v>
      </c>
      <c r="B1326" s="7" t="s">
        <v>148</v>
      </c>
      <c r="C1326" s="135">
        <v>46249</v>
      </c>
      <c r="D1326" s="41" t="s">
        <v>238</v>
      </c>
      <c r="E1326" s="35" t="s">
        <v>501</v>
      </c>
      <c r="F1326" s="110">
        <f t="shared" si="84"/>
        <v>8.0166666666666675</v>
      </c>
      <c r="G1326" s="111">
        <f t="shared" si="85"/>
        <v>0</v>
      </c>
      <c r="H1326" s="113">
        <f>IF(AND(NOT(ISBLANK(C1326)), D1326&lt;&gt;"-", ISNUMBER(F1326), F1326&gt;0, COUNTIFS($B$3:B1326, B1326, $C$3:C1326, C1326, $F$3:F1326, "&gt;0")=1), 1, 0)</f>
        <v>1</v>
      </c>
      <c r="I1326" s="17">
        <f t="shared" si="86"/>
        <v>0</v>
      </c>
      <c r="J1326" s="17">
        <f t="shared" si="87"/>
        <v>1</v>
      </c>
      <c r="K1326" s="7"/>
      <c r="L1326" s="7"/>
      <c r="M1326" s="7"/>
      <c r="N1326" s="17"/>
      <c r="O1326" s="120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6" customHeight="1">
      <c r="A1327" s="17" t="s">
        <v>53</v>
      </c>
      <c r="B1327" s="7" t="s">
        <v>148</v>
      </c>
      <c r="C1327" s="135">
        <v>46249</v>
      </c>
      <c r="D1327" s="41" t="s">
        <v>210</v>
      </c>
      <c r="E1327" s="35" t="s">
        <v>710</v>
      </c>
      <c r="F1327" s="110">
        <f t="shared" si="84"/>
        <v>7.583333333333333</v>
      </c>
      <c r="G1327" s="111">
        <f t="shared" si="85"/>
        <v>0</v>
      </c>
      <c r="H1327" s="113">
        <f>IF(AND(NOT(ISBLANK(C1327)), D1327&lt;&gt;"-", ISNUMBER(F1327), F1327&gt;0, COUNTIFS($B$3:B1327, B1327, $C$3:C1327, C1327, $F$3:F1327, "&gt;0")=1), 1, 0)</f>
        <v>0</v>
      </c>
      <c r="I1327" s="17">
        <f t="shared" si="86"/>
        <v>0</v>
      </c>
      <c r="J1327" s="17">
        <f t="shared" si="87"/>
        <v>1</v>
      </c>
      <c r="K1327" s="7"/>
      <c r="L1327" s="7"/>
      <c r="M1327" s="7"/>
      <c r="N1327" s="17"/>
      <c r="O1327" s="120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6" customHeight="1">
      <c r="A1328" s="17" t="s">
        <v>53</v>
      </c>
      <c r="B1328" s="7" t="s">
        <v>148</v>
      </c>
      <c r="C1328" s="135">
        <v>46250</v>
      </c>
      <c r="D1328" s="41" t="s">
        <v>238</v>
      </c>
      <c r="E1328" s="35" t="s">
        <v>758</v>
      </c>
      <c r="F1328" s="110">
        <f t="shared" si="84"/>
        <v>3.7833333333333332</v>
      </c>
      <c r="G1328" s="111">
        <f t="shared" si="85"/>
        <v>1</v>
      </c>
      <c r="H1328" s="113">
        <f>IF(AND(NOT(ISBLANK(C1328)), D1328&lt;&gt;"-", ISNUMBER(F1328), F1328&gt;0, COUNTIFS($B$3:B1328, B1328, $C$3:C1328, C1328, $F$3:F1328, "&gt;0")=1), 1, 0)</f>
        <v>1</v>
      </c>
      <c r="I1328" s="17">
        <f t="shared" si="86"/>
        <v>0</v>
      </c>
      <c r="J1328" s="17">
        <f t="shared" si="87"/>
        <v>0</v>
      </c>
      <c r="K1328" s="7"/>
      <c r="L1328" s="7"/>
      <c r="M1328" s="7"/>
      <c r="N1328" s="17"/>
      <c r="O1328" s="120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6" customHeight="1">
      <c r="A1329" s="17" t="s">
        <v>53</v>
      </c>
      <c r="B1329" s="7" t="s">
        <v>148</v>
      </c>
      <c r="C1329" s="135">
        <v>46250</v>
      </c>
      <c r="D1329" s="41" t="s">
        <v>210</v>
      </c>
      <c r="E1329" s="35" t="s">
        <v>524</v>
      </c>
      <c r="F1329" s="110">
        <f t="shared" si="84"/>
        <v>8.15</v>
      </c>
      <c r="G1329" s="111">
        <f t="shared" si="85"/>
        <v>0</v>
      </c>
      <c r="H1329" s="113">
        <f>IF(AND(NOT(ISBLANK(C1329)), D1329&lt;&gt;"-", ISNUMBER(F1329), F1329&gt;0, COUNTIFS($B$3:B1329, B1329, $C$3:C1329, C1329, $F$3:F1329, "&gt;0")=1), 1, 0)</f>
        <v>0</v>
      </c>
      <c r="I1329" s="17">
        <f t="shared" si="86"/>
        <v>0</v>
      </c>
      <c r="J1329" s="17">
        <f t="shared" si="87"/>
        <v>1</v>
      </c>
      <c r="K1329" s="7"/>
      <c r="L1329" s="7"/>
      <c r="M1329" s="7"/>
      <c r="N1329" s="17"/>
      <c r="O1329" s="120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6" customHeight="1">
      <c r="A1330" s="17" t="s">
        <v>53</v>
      </c>
      <c r="B1330" s="7" t="s">
        <v>148</v>
      </c>
      <c r="C1330" s="135">
        <v>46251</v>
      </c>
      <c r="D1330" s="41" t="s">
        <v>215</v>
      </c>
      <c r="E1330" s="35" t="s">
        <v>185</v>
      </c>
      <c r="F1330" s="110">
        <f t="shared" si="84"/>
        <v>8</v>
      </c>
      <c r="G1330" s="111">
        <f t="shared" si="85"/>
        <v>0</v>
      </c>
      <c r="H1330" s="113">
        <f>IF(AND(NOT(ISBLANK(C1330)), D1330&lt;&gt;"-", ISNUMBER(F1330), F1330&gt;0, COUNTIFS($B$3:B1330, B1330, $C$3:C1330, C1330, $F$3:F1330, "&gt;0")=1), 1, 0)</f>
        <v>1</v>
      </c>
      <c r="I1330" s="17">
        <f t="shared" si="86"/>
        <v>0</v>
      </c>
      <c r="J1330" s="17">
        <f t="shared" si="87"/>
        <v>1</v>
      </c>
      <c r="K1330" s="7"/>
      <c r="L1330" s="7"/>
      <c r="M1330" s="7"/>
      <c r="N1330" s="17"/>
      <c r="O1330" s="120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6" customHeight="1">
      <c r="A1331" s="17" t="s">
        <v>53</v>
      </c>
      <c r="B1331" s="7" t="s">
        <v>148</v>
      </c>
      <c r="C1331" s="135">
        <v>46253</v>
      </c>
      <c r="D1331" s="41" t="s">
        <v>215</v>
      </c>
      <c r="E1331" s="35" t="s">
        <v>379</v>
      </c>
      <c r="F1331" s="110">
        <f t="shared" si="84"/>
        <v>11.183333333333334</v>
      </c>
      <c r="G1331" s="111">
        <f t="shared" si="85"/>
        <v>0</v>
      </c>
      <c r="H1331" s="113">
        <f>IF(AND(NOT(ISBLANK(C1331)), D1331&lt;&gt;"-", ISNUMBER(F1331), F1331&gt;0, COUNTIFS($B$3:B1331, B1331, $C$3:C1331, C1331, $F$3:F1331, "&gt;0")=1), 1, 0)</f>
        <v>1</v>
      </c>
      <c r="I1331" s="17">
        <f t="shared" si="86"/>
        <v>0</v>
      </c>
      <c r="J1331" s="17">
        <f t="shared" si="87"/>
        <v>1</v>
      </c>
      <c r="K1331" s="7"/>
      <c r="L1331" s="7"/>
      <c r="M1331" s="7"/>
      <c r="N1331" s="17"/>
      <c r="O1331" s="120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6" customHeight="1">
      <c r="A1332" s="17" t="s">
        <v>53</v>
      </c>
      <c r="B1332" s="7" t="s">
        <v>148</v>
      </c>
      <c r="C1332" s="135">
        <v>46254</v>
      </c>
      <c r="D1332" s="41" t="s">
        <v>238</v>
      </c>
      <c r="E1332" s="35" t="s">
        <v>246</v>
      </c>
      <c r="F1332" s="110">
        <f t="shared" si="84"/>
        <v>8.0666666666666664</v>
      </c>
      <c r="G1332" s="111">
        <f t="shared" si="85"/>
        <v>0</v>
      </c>
      <c r="H1332" s="113">
        <f>IF(AND(NOT(ISBLANK(C1332)), D1332&lt;&gt;"-", ISNUMBER(F1332), F1332&gt;0, COUNTIFS($B$3:B1332, B1332, $C$3:C1332, C1332, $F$3:F1332, "&gt;0")=1), 1, 0)</f>
        <v>1</v>
      </c>
      <c r="I1332" s="17">
        <f t="shared" si="86"/>
        <v>0</v>
      </c>
      <c r="J1332" s="17">
        <f t="shared" si="87"/>
        <v>1</v>
      </c>
      <c r="K1332" s="7"/>
      <c r="L1332" s="7"/>
      <c r="M1332" s="7"/>
      <c r="N1332" s="17"/>
      <c r="O1332" s="120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6" customHeight="1">
      <c r="A1333" s="17" t="s">
        <v>53</v>
      </c>
      <c r="B1333" s="7" t="s">
        <v>148</v>
      </c>
      <c r="C1333" s="135">
        <v>46255</v>
      </c>
      <c r="D1333" s="41" t="s">
        <v>210</v>
      </c>
      <c r="E1333" s="35" t="s">
        <v>759</v>
      </c>
      <c r="F1333" s="110">
        <f t="shared" si="84"/>
        <v>10.1</v>
      </c>
      <c r="G1333" s="111">
        <f t="shared" si="85"/>
        <v>0</v>
      </c>
      <c r="H1333" s="113">
        <f>IF(AND(NOT(ISBLANK(C1333)), D1333&lt;&gt;"-", ISNUMBER(F1333), F1333&gt;0, COUNTIFS($B$3:B1333, B1333, $C$3:C1333, C1333, $F$3:F1333, "&gt;0")=1), 1, 0)</f>
        <v>1</v>
      </c>
      <c r="I1333" s="17">
        <f t="shared" si="86"/>
        <v>0</v>
      </c>
      <c r="J1333" s="17">
        <f t="shared" si="87"/>
        <v>1</v>
      </c>
      <c r="K1333" s="7"/>
      <c r="L1333" s="7"/>
      <c r="M1333" s="7"/>
      <c r="N1333" s="17"/>
      <c r="O1333" s="120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6" customHeight="1">
      <c r="A1334" s="17" t="s">
        <v>53</v>
      </c>
      <c r="B1334" s="7" t="s">
        <v>148</v>
      </c>
      <c r="C1334" s="135">
        <v>46256</v>
      </c>
      <c r="D1334" s="41" t="s">
        <v>238</v>
      </c>
      <c r="E1334" s="35" t="s">
        <v>624</v>
      </c>
      <c r="F1334" s="110">
        <f t="shared" si="84"/>
        <v>9.6</v>
      </c>
      <c r="G1334" s="111">
        <f t="shared" si="85"/>
        <v>0</v>
      </c>
      <c r="H1334" s="113">
        <f>IF(AND(NOT(ISBLANK(C1334)), D1334&lt;&gt;"-", ISNUMBER(F1334), F1334&gt;0, COUNTIFS($B$3:B1334, B1334, $C$3:C1334, C1334, $F$3:F1334, "&gt;0")=1), 1, 0)</f>
        <v>1</v>
      </c>
      <c r="I1334" s="17">
        <f t="shared" si="86"/>
        <v>0</v>
      </c>
      <c r="J1334" s="17">
        <f t="shared" si="87"/>
        <v>1</v>
      </c>
      <c r="K1334" s="7"/>
      <c r="L1334" s="7"/>
      <c r="M1334" s="7"/>
      <c r="N1334" s="17"/>
      <c r="O1334" s="120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6" customHeight="1">
      <c r="A1335" s="17" t="s">
        <v>53</v>
      </c>
      <c r="B1335" s="7" t="s">
        <v>148</v>
      </c>
      <c r="C1335" s="135">
        <v>46258</v>
      </c>
      <c r="D1335" s="41" t="s">
        <v>238</v>
      </c>
      <c r="E1335" s="35" t="s">
        <v>554</v>
      </c>
      <c r="F1335" s="110">
        <f t="shared" si="84"/>
        <v>9.5666666666666664</v>
      </c>
      <c r="G1335" s="111">
        <f t="shared" si="85"/>
        <v>0</v>
      </c>
      <c r="H1335" s="113">
        <f>IF(AND(NOT(ISBLANK(C1335)), D1335&lt;&gt;"-", ISNUMBER(F1335), F1335&gt;0, COUNTIFS($B$3:B1335, B1335, $C$3:C1335, C1335, $F$3:F1335, "&gt;0")=1), 1, 0)</f>
        <v>1</v>
      </c>
      <c r="I1335" s="17">
        <f t="shared" si="86"/>
        <v>0</v>
      </c>
      <c r="J1335" s="17">
        <f t="shared" si="87"/>
        <v>1</v>
      </c>
      <c r="K1335" s="7"/>
      <c r="L1335" s="7"/>
      <c r="M1335" s="7"/>
      <c r="N1335" s="17"/>
      <c r="O1335" s="120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6" customHeight="1">
      <c r="A1336" s="17" t="s">
        <v>53</v>
      </c>
      <c r="B1336" s="7" t="s">
        <v>148</v>
      </c>
      <c r="C1336" s="135">
        <v>46259</v>
      </c>
      <c r="D1336" s="41" t="s">
        <v>238</v>
      </c>
      <c r="E1336" s="35" t="s">
        <v>535</v>
      </c>
      <c r="F1336" s="110">
        <f t="shared" si="84"/>
        <v>8.1333333333333329</v>
      </c>
      <c r="G1336" s="111">
        <f t="shared" si="85"/>
        <v>0</v>
      </c>
      <c r="H1336" s="113">
        <f>IF(AND(NOT(ISBLANK(C1336)), D1336&lt;&gt;"-", ISNUMBER(F1336), F1336&gt;0, COUNTIFS($B$3:B1336, B1336, $C$3:C1336, C1336, $F$3:F1336, "&gt;0")=1), 1, 0)</f>
        <v>1</v>
      </c>
      <c r="I1336" s="17">
        <f t="shared" si="86"/>
        <v>0</v>
      </c>
      <c r="J1336" s="17">
        <f t="shared" si="87"/>
        <v>1</v>
      </c>
      <c r="K1336" s="7"/>
      <c r="L1336" s="7"/>
      <c r="M1336" s="7"/>
      <c r="N1336" s="17"/>
      <c r="O1336" s="120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6" customHeight="1">
      <c r="A1337" s="17" t="s">
        <v>53</v>
      </c>
      <c r="B1337" s="7" t="s">
        <v>148</v>
      </c>
      <c r="C1337" s="135">
        <v>46260</v>
      </c>
      <c r="D1337" s="41" t="s">
        <v>238</v>
      </c>
      <c r="E1337" s="35" t="s">
        <v>499</v>
      </c>
      <c r="F1337" s="110">
        <f t="shared" si="84"/>
        <v>7.8833333333333329</v>
      </c>
      <c r="G1337" s="111">
        <f t="shared" si="85"/>
        <v>0</v>
      </c>
      <c r="H1337" s="113">
        <f>IF(AND(NOT(ISBLANK(C1337)), D1337&lt;&gt;"-", ISNUMBER(F1337), F1337&gt;0, COUNTIFS($B$3:B1337, B1337, $C$3:C1337, C1337, $F$3:F1337, "&gt;0")=1), 1, 0)</f>
        <v>1</v>
      </c>
      <c r="I1337" s="17">
        <f t="shared" si="86"/>
        <v>0</v>
      </c>
      <c r="J1337" s="17">
        <f t="shared" si="87"/>
        <v>1</v>
      </c>
      <c r="K1337" s="7"/>
      <c r="L1337" s="7"/>
      <c r="M1337" s="7"/>
      <c r="N1337" s="17"/>
      <c r="O1337" s="120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6" customHeight="1">
      <c r="A1338" s="17" t="s">
        <v>53</v>
      </c>
      <c r="B1338" s="7" t="s">
        <v>148</v>
      </c>
      <c r="C1338" s="135">
        <v>46260</v>
      </c>
      <c r="D1338" s="41" t="s">
        <v>210</v>
      </c>
      <c r="E1338" s="35" t="s">
        <v>760</v>
      </c>
      <c r="F1338" s="110">
        <f t="shared" si="84"/>
        <v>7.333333333333333</v>
      </c>
      <c r="G1338" s="111">
        <f t="shared" si="85"/>
        <v>0</v>
      </c>
      <c r="H1338" s="113">
        <f>IF(AND(NOT(ISBLANK(C1338)), D1338&lt;&gt;"-", ISNUMBER(F1338), F1338&gt;0, COUNTIFS($B$3:B1338, B1338, $C$3:C1338, C1338, $F$3:F1338, "&gt;0")=1), 1, 0)</f>
        <v>0</v>
      </c>
      <c r="I1338" s="17">
        <f t="shared" si="86"/>
        <v>0</v>
      </c>
      <c r="J1338" s="17">
        <f t="shared" si="87"/>
        <v>1</v>
      </c>
      <c r="K1338" s="7"/>
      <c r="L1338" s="7"/>
      <c r="M1338" s="7"/>
      <c r="N1338" s="17"/>
      <c r="O1338" s="120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6" customHeight="1">
      <c r="A1339" s="17" t="s">
        <v>53</v>
      </c>
      <c r="B1339" s="7" t="s">
        <v>148</v>
      </c>
      <c r="C1339" s="135">
        <v>46261</v>
      </c>
      <c r="D1339" s="41" t="s">
        <v>238</v>
      </c>
      <c r="E1339" s="35" t="s">
        <v>524</v>
      </c>
      <c r="F1339" s="110">
        <f t="shared" si="84"/>
        <v>8.15</v>
      </c>
      <c r="G1339" s="111">
        <f t="shared" si="85"/>
        <v>0</v>
      </c>
      <c r="H1339" s="113">
        <f>IF(AND(NOT(ISBLANK(C1339)), D1339&lt;&gt;"-", ISNUMBER(F1339), F1339&gt;0, COUNTIFS($B$3:B1339, B1339, $C$3:C1339, C1339, $F$3:F1339, "&gt;0")=1), 1, 0)</f>
        <v>1</v>
      </c>
      <c r="I1339" s="17">
        <f t="shared" si="86"/>
        <v>0</v>
      </c>
      <c r="J1339" s="17">
        <f t="shared" si="87"/>
        <v>1</v>
      </c>
      <c r="K1339" s="7"/>
      <c r="L1339" s="7"/>
      <c r="M1339" s="7"/>
      <c r="N1339" s="17"/>
      <c r="O1339" s="120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6" customHeight="1">
      <c r="A1340" s="17" t="s">
        <v>53</v>
      </c>
      <c r="B1340" s="7" t="s">
        <v>148</v>
      </c>
      <c r="C1340" s="135">
        <v>46262</v>
      </c>
      <c r="D1340" s="41" t="s">
        <v>219</v>
      </c>
      <c r="E1340" s="35" t="s">
        <v>508</v>
      </c>
      <c r="F1340" s="110">
        <f t="shared" si="84"/>
        <v>7.6833333333333336</v>
      </c>
      <c r="G1340" s="111">
        <f t="shared" si="85"/>
        <v>0</v>
      </c>
      <c r="H1340" s="113">
        <f>IF(AND(NOT(ISBLANK(C1340)), D1340&lt;&gt;"-", ISNUMBER(F1340), F1340&gt;0, COUNTIFS($B$3:B1340, B1340, $C$3:C1340, C1340, $F$3:F1340, "&gt;0")=1), 1, 0)</f>
        <v>1</v>
      </c>
      <c r="I1340" s="17">
        <f t="shared" si="86"/>
        <v>0</v>
      </c>
      <c r="J1340" s="17">
        <f t="shared" si="87"/>
        <v>1</v>
      </c>
      <c r="K1340" s="7"/>
      <c r="L1340" s="7"/>
      <c r="M1340" s="7"/>
      <c r="N1340" s="17"/>
      <c r="O1340" s="120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6" customHeight="1">
      <c r="A1341" s="17" t="s">
        <v>53</v>
      </c>
      <c r="B1341" s="7" t="s">
        <v>148</v>
      </c>
      <c r="C1341" s="135">
        <v>46262</v>
      </c>
      <c r="D1341" s="41" t="s">
        <v>217</v>
      </c>
      <c r="E1341" s="35" t="s">
        <v>388</v>
      </c>
      <c r="F1341" s="110">
        <f t="shared" si="84"/>
        <v>6.8833333333333329</v>
      </c>
      <c r="G1341" s="111">
        <f t="shared" si="85"/>
        <v>0</v>
      </c>
      <c r="H1341" s="113">
        <f>IF(AND(NOT(ISBLANK(C1341)), D1341&lt;&gt;"-", ISNUMBER(F1341), F1341&gt;0, COUNTIFS($B$3:B1341, B1341, $C$3:C1341, C1341, $F$3:F1341, "&gt;0")=1), 1, 0)</f>
        <v>0</v>
      </c>
      <c r="I1341" s="17">
        <f t="shared" si="86"/>
        <v>1</v>
      </c>
      <c r="J1341" s="17">
        <f t="shared" si="87"/>
        <v>0</v>
      </c>
      <c r="K1341" s="7"/>
      <c r="L1341" s="7"/>
      <c r="M1341" s="7"/>
      <c r="N1341" s="17"/>
      <c r="O1341" s="120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6" customHeight="1">
      <c r="A1342" s="17" t="s">
        <v>53</v>
      </c>
      <c r="B1342" s="7" t="s">
        <v>148</v>
      </c>
      <c r="C1342" s="135">
        <v>46263</v>
      </c>
      <c r="D1342" s="41" t="s">
        <v>219</v>
      </c>
      <c r="E1342" s="35" t="s">
        <v>761</v>
      </c>
      <c r="F1342" s="110">
        <f t="shared" si="84"/>
        <v>6.1833333333333336</v>
      </c>
      <c r="G1342" s="111">
        <f t="shared" si="85"/>
        <v>0</v>
      </c>
      <c r="H1342" s="113">
        <f>IF(AND(NOT(ISBLANK(C1342)), D1342&lt;&gt;"-", ISNUMBER(F1342), F1342&gt;0, COUNTIFS($B$3:B1342, B1342, $C$3:C1342, C1342, $F$3:F1342, "&gt;0")=1), 1, 0)</f>
        <v>1</v>
      </c>
      <c r="I1342" s="17">
        <f t="shared" si="86"/>
        <v>0</v>
      </c>
      <c r="J1342" s="17">
        <f t="shared" si="87"/>
        <v>1</v>
      </c>
      <c r="K1342" s="7"/>
      <c r="L1342" s="7"/>
      <c r="M1342" s="7"/>
      <c r="N1342" s="17"/>
      <c r="O1342" s="120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6" customHeight="1">
      <c r="A1343" s="17" t="s">
        <v>53</v>
      </c>
      <c r="B1343" s="7" t="s">
        <v>148</v>
      </c>
      <c r="C1343" s="135">
        <v>46264</v>
      </c>
      <c r="D1343" s="41" t="s">
        <v>215</v>
      </c>
      <c r="E1343" s="35" t="s">
        <v>762</v>
      </c>
      <c r="F1343" s="110">
        <f t="shared" si="84"/>
        <v>11.416666666666666</v>
      </c>
      <c r="G1343" s="111">
        <f t="shared" si="85"/>
        <v>0</v>
      </c>
      <c r="H1343" s="113">
        <f>IF(AND(NOT(ISBLANK(C1343)), D1343&lt;&gt;"-", ISNUMBER(F1343), F1343&gt;0, COUNTIFS($B$3:B1343, B1343, $C$3:C1343, C1343, $F$3:F1343, "&gt;0")=1), 1, 0)</f>
        <v>1</v>
      </c>
      <c r="I1343" s="17">
        <f t="shared" si="86"/>
        <v>0</v>
      </c>
      <c r="J1343" s="17">
        <f t="shared" si="87"/>
        <v>1</v>
      </c>
      <c r="K1343" s="7"/>
      <c r="L1343" s="7"/>
      <c r="M1343" s="7"/>
      <c r="N1343" s="17"/>
      <c r="O1343" s="120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6" customHeight="1">
      <c r="A1344" s="17" t="s">
        <v>53</v>
      </c>
      <c r="B1344" s="7" t="s">
        <v>148</v>
      </c>
      <c r="C1344" s="135">
        <v>46265</v>
      </c>
      <c r="D1344" s="41" t="s">
        <v>219</v>
      </c>
      <c r="E1344" s="35" t="s">
        <v>560</v>
      </c>
      <c r="F1344" s="110">
        <f t="shared" si="84"/>
        <v>6.0666666666666664</v>
      </c>
      <c r="G1344" s="111">
        <f t="shared" si="85"/>
        <v>0</v>
      </c>
      <c r="H1344" s="113">
        <f>IF(AND(NOT(ISBLANK(C1344)), D1344&lt;&gt;"-", ISNUMBER(F1344), F1344&gt;0, COUNTIFS($B$3:B1344, B1344, $C$3:C1344, C1344, $F$3:F1344, "&gt;0")=1), 1, 0)</f>
        <v>1</v>
      </c>
      <c r="I1344" s="17">
        <f t="shared" si="86"/>
        <v>0</v>
      </c>
      <c r="J1344" s="17">
        <f t="shared" si="87"/>
        <v>1</v>
      </c>
      <c r="K1344" s="7"/>
      <c r="L1344" s="7"/>
      <c r="M1344" s="7"/>
      <c r="N1344" s="17"/>
      <c r="O1344" s="120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6" customHeight="1">
      <c r="A1345" s="17" t="s">
        <v>44</v>
      </c>
      <c r="B1345" s="7" t="s">
        <v>106</v>
      </c>
      <c r="C1345" s="135"/>
      <c r="D1345" s="41" t="s">
        <v>184</v>
      </c>
      <c r="E1345" s="35" t="s">
        <v>185</v>
      </c>
      <c r="F1345" s="110">
        <f t="shared" si="84"/>
        <v>8</v>
      </c>
      <c r="G1345" s="111">
        <f t="shared" si="85"/>
        <v>0</v>
      </c>
      <c r="H1345" s="113">
        <f>IF(AND(NOT(ISBLANK(C1345)), D1345&lt;&gt;"-", ISNUMBER(F1345), F1345&gt;0, COUNTIFS($B$3:B1345, B1345, $C$3:C1345, C1345, $F$3:F1345, "&gt;0")=1), 1, 0)</f>
        <v>0</v>
      </c>
      <c r="I1345" s="17">
        <f t="shared" si="86"/>
        <v>0</v>
      </c>
      <c r="J1345" s="17">
        <f t="shared" si="87"/>
        <v>0</v>
      </c>
      <c r="K1345" s="7"/>
      <c r="L1345" s="7"/>
      <c r="M1345" s="7"/>
      <c r="N1345" s="17"/>
      <c r="O1345" s="120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6" customHeight="1">
      <c r="A1346" s="17" t="s">
        <v>44</v>
      </c>
      <c r="B1346" s="7" t="s">
        <v>106</v>
      </c>
      <c r="C1346" s="135">
        <v>46235</v>
      </c>
      <c r="D1346" s="41" t="s">
        <v>384</v>
      </c>
      <c r="E1346" s="35" t="s">
        <v>763</v>
      </c>
      <c r="F1346" s="110">
        <f t="shared" ref="F1346:F1409" si="88">IF(ISNUMBER(SEARCH("h",E1346)), LEFT(E1346,SEARCH("h",E1346)-1) + MID(E1346,SEARCH("h",E1346)+1,SEARCH("p",E1346)-SEARCH("h",E1346)-1)/60, E1346)</f>
        <v>6.6833333333333336</v>
      </c>
      <c r="G1346" s="111">
        <f t="shared" ref="G1346:G1409" si="89">IF(AND(ISNUMBER(F1346), F1346&lt;4), 1, 0)</f>
        <v>0</v>
      </c>
      <c r="H1346" s="113">
        <f>IF(AND(NOT(ISBLANK(C1346)), D1346&lt;&gt;"-", ISNUMBER(F1346), F1346&gt;0, COUNTIFS($B$3:B1346, B1346, $C$3:C1346, C1346, $F$3:F1346, "&gt;0")=1), 1, 0)</f>
        <v>1</v>
      </c>
      <c r="I1346" s="17">
        <f t="shared" si="86"/>
        <v>0</v>
      </c>
      <c r="J1346" s="17">
        <f t="shared" si="87"/>
        <v>1</v>
      </c>
      <c r="K1346" s="7"/>
      <c r="L1346" s="7"/>
      <c r="M1346" s="7"/>
      <c r="N1346" s="17"/>
      <c r="O1346" s="120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6" customHeight="1">
      <c r="A1347" s="17" t="s">
        <v>44</v>
      </c>
      <c r="B1347" s="7" t="s">
        <v>106</v>
      </c>
      <c r="C1347" s="135">
        <v>46236</v>
      </c>
      <c r="D1347" s="41" t="s">
        <v>250</v>
      </c>
      <c r="E1347" s="35" t="s">
        <v>764</v>
      </c>
      <c r="F1347" s="110">
        <f t="shared" si="88"/>
        <v>15.066666666666666</v>
      </c>
      <c r="G1347" s="111">
        <f t="shared" si="89"/>
        <v>0</v>
      </c>
      <c r="H1347" s="113">
        <f>IF(AND(NOT(ISBLANK(C1347)), D1347&lt;&gt;"-", ISNUMBER(F1347), F1347&gt;0, COUNTIFS($B$3:B1347, B1347, $C$3:C1347, C1347, $F$3:F1347, "&gt;0")=1), 1, 0)</f>
        <v>1</v>
      </c>
      <c r="I1347" s="17">
        <f t="shared" ref="I1347:I1410" si="90">IF(AND(NOT(ISBLANK(C1347)), D1347&lt;&gt;"-", ISNUMBER(F1347), F1347&gt;=4, ISNUMBER(SEARCH("qua đêm", D1347))), 1, 0)</f>
        <v>0</v>
      </c>
      <c r="J1347" s="17">
        <f t="shared" ref="J1347:J1410" si="91">IF(AND(NOT(ISBLANK(C1347)), D1347&lt;&gt;"-", ISNUMBER(F1347), F1347&gt;=4, NOT(ISNUMBER(SEARCH("qua đêm", D1347)))), 1, 0)</f>
        <v>1</v>
      </c>
      <c r="K1347" s="7"/>
      <c r="L1347" s="7"/>
      <c r="M1347" s="7"/>
      <c r="N1347" s="17"/>
      <c r="O1347" s="120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6" customHeight="1">
      <c r="A1348" s="17" t="s">
        <v>44</v>
      </c>
      <c r="B1348" s="7" t="s">
        <v>106</v>
      </c>
      <c r="C1348" s="135">
        <v>46238</v>
      </c>
      <c r="D1348" s="41" t="s">
        <v>384</v>
      </c>
      <c r="E1348" s="35" t="s">
        <v>518</v>
      </c>
      <c r="F1348" s="110">
        <f t="shared" si="88"/>
        <v>8.2166666666666668</v>
      </c>
      <c r="G1348" s="111">
        <f t="shared" si="89"/>
        <v>0</v>
      </c>
      <c r="H1348" s="113">
        <f>IF(AND(NOT(ISBLANK(C1348)), D1348&lt;&gt;"-", ISNUMBER(F1348), F1348&gt;0, COUNTIFS($B$3:B1348, B1348, $C$3:C1348, C1348, $F$3:F1348, "&gt;0")=1), 1, 0)</f>
        <v>1</v>
      </c>
      <c r="I1348" s="17">
        <f t="shared" si="90"/>
        <v>0</v>
      </c>
      <c r="J1348" s="17">
        <f t="shared" si="91"/>
        <v>1</v>
      </c>
      <c r="K1348" s="7"/>
      <c r="L1348" s="7"/>
      <c r="M1348" s="7"/>
      <c r="N1348" s="17"/>
      <c r="O1348" s="120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6" customHeight="1">
      <c r="A1349" s="17" t="s">
        <v>44</v>
      </c>
      <c r="B1349" s="7" t="s">
        <v>106</v>
      </c>
      <c r="C1349" s="135">
        <v>46239</v>
      </c>
      <c r="D1349" s="41" t="s">
        <v>250</v>
      </c>
      <c r="E1349" s="35" t="s">
        <v>765</v>
      </c>
      <c r="F1349" s="110">
        <f t="shared" si="88"/>
        <v>7.3</v>
      </c>
      <c r="G1349" s="111">
        <f t="shared" si="89"/>
        <v>0</v>
      </c>
      <c r="H1349" s="113">
        <f>IF(AND(NOT(ISBLANK(C1349)), D1349&lt;&gt;"-", ISNUMBER(F1349), F1349&gt;0, COUNTIFS($B$3:B1349, B1349, $C$3:C1349, C1349, $F$3:F1349, "&gt;0")=1), 1, 0)</f>
        <v>1</v>
      </c>
      <c r="I1349" s="17">
        <f t="shared" si="90"/>
        <v>0</v>
      </c>
      <c r="J1349" s="17">
        <f t="shared" si="91"/>
        <v>1</v>
      </c>
      <c r="K1349" s="7"/>
      <c r="L1349" s="7"/>
      <c r="M1349" s="7"/>
      <c r="N1349" s="17"/>
      <c r="O1349" s="120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6" customHeight="1">
      <c r="A1350" s="17" t="s">
        <v>44</v>
      </c>
      <c r="B1350" s="7" t="s">
        <v>106</v>
      </c>
      <c r="C1350" s="135">
        <v>46240</v>
      </c>
      <c r="D1350" s="41" t="s">
        <v>191</v>
      </c>
      <c r="E1350" s="35" t="s">
        <v>314</v>
      </c>
      <c r="F1350" s="110">
        <f t="shared" si="88"/>
        <v>8.2833333333333332</v>
      </c>
      <c r="G1350" s="111">
        <f t="shared" si="89"/>
        <v>0</v>
      </c>
      <c r="H1350" s="113">
        <f>IF(AND(NOT(ISBLANK(C1350)), D1350&lt;&gt;"-", ISNUMBER(F1350), F1350&gt;0, COUNTIFS($B$3:B1350, B1350, $C$3:C1350, C1350, $F$3:F1350, "&gt;0")=1), 1, 0)</f>
        <v>1</v>
      </c>
      <c r="I1350" s="17">
        <f t="shared" si="90"/>
        <v>0</v>
      </c>
      <c r="J1350" s="17">
        <f t="shared" si="91"/>
        <v>1</v>
      </c>
      <c r="K1350" s="7"/>
      <c r="L1350" s="7"/>
      <c r="M1350" s="7"/>
      <c r="N1350" s="17"/>
      <c r="O1350" s="120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6" customHeight="1">
      <c r="A1351" s="17" t="s">
        <v>44</v>
      </c>
      <c r="B1351" s="7" t="s">
        <v>106</v>
      </c>
      <c r="C1351" s="135">
        <v>46241</v>
      </c>
      <c r="D1351" s="41" t="s">
        <v>248</v>
      </c>
      <c r="E1351" s="35" t="s">
        <v>535</v>
      </c>
      <c r="F1351" s="110">
        <f t="shared" si="88"/>
        <v>8.1333333333333329</v>
      </c>
      <c r="G1351" s="111">
        <f t="shared" si="89"/>
        <v>0</v>
      </c>
      <c r="H1351" s="113">
        <f>IF(AND(NOT(ISBLANK(C1351)), D1351&lt;&gt;"-", ISNUMBER(F1351), F1351&gt;0, COUNTIFS($B$3:B1351, B1351, $C$3:C1351, C1351, $F$3:F1351, "&gt;0")=1), 1, 0)</f>
        <v>1</v>
      </c>
      <c r="I1351" s="17">
        <f t="shared" si="90"/>
        <v>1</v>
      </c>
      <c r="J1351" s="17">
        <f t="shared" si="91"/>
        <v>0</v>
      </c>
      <c r="K1351" s="7"/>
      <c r="L1351" s="7"/>
      <c r="M1351" s="7"/>
      <c r="N1351" s="17"/>
      <c r="O1351" s="120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6" customHeight="1">
      <c r="A1352" s="17" t="s">
        <v>44</v>
      </c>
      <c r="B1352" s="7" t="s">
        <v>106</v>
      </c>
      <c r="C1352" s="135">
        <v>46242</v>
      </c>
      <c r="D1352" s="41" t="s">
        <v>191</v>
      </c>
      <c r="E1352" s="35" t="s">
        <v>542</v>
      </c>
      <c r="F1352" s="110">
        <f t="shared" si="88"/>
        <v>8.4</v>
      </c>
      <c r="G1352" s="111">
        <f t="shared" si="89"/>
        <v>0</v>
      </c>
      <c r="H1352" s="113">
        <f>IF(AND(NOT(ISBLANK(C1352)), D1352&lt;&gt;"-", ISNUMBER(F1352), F1352&gt;0, COUNTIFS($B$3:B1352, B1352, $C$3:C1352, C1352, $F$3:F1352, "&gt;0")=1), 1, 0)</f>
        <v>1</v>
      </c>
      <c r="I1352" s="17">
        <f t="shared" si="90"/>
        <v>0</v>
      </c>
      <c r="J1352" s="17">
        <f t="shared" si="91"/>
        <v>1</v>
      </c>
      <c r="K1352" s="7"/>
      <c r="L1352" s="7"/>
      <c r="M1352" s="7"/>
      <c r="N1352" s="17"/>
      <c r="O1352" s="120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6" customHeight="1">
      <c r="A1353" s="17" t="s">
        <v>44</v>
      </c>
      <c r="B1353" s="7" t="s">
        <v>106</v>
      </c>
      <c r="C1353" s="135">
        <v>46243</v>
      </c>
      <c r="D1353" s="41" t="s">
        <v>250</v>
      </c>
      <c r="E1353" s="35" t="s">
        <v>766</v>
      </c>
      <c r="F1353" s="110">
        <f t="shared" si="88"/>
        <v>12.566666666666666</v>
      </c>
      <c r="G1353" s="111">
        <f t="shared" si="89"/>
        <v>0</v>
      </c>
      <c r="H1353" s="113">
        <f>IF(AND(NOT(ISBLANK(C1353)), D1353&lt;&gt;"-", ISNUMBER(F1353), F1353&gt;0, COUNTIFS($B$3:B1353, B1353, $C$3:C1353, C1353, $F$3:F1353, "&gt;0")=1), 1, 0)</f>
        <v>1</v>
      </c>
      <c r="I1353" s="17">
        <f t="shared" si="90"/>
        <v>0</v>
      </c>
      <c r="J1353" s="17">
        <f t="shared" si="91"/>
        <v>1</v>
      </c>
      <c r="K1353" s="7"/>
      <c r="L1353" s="7"/>
      <c r="M1353" s="7"/>
      <c r="N1353" s="17"/>
      <c r="O1353" s="120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6" customHeight="1">
      <c r="A1354" s="17" t="s">
        <v>44</v>
      </c>
      <c r="B1354" s="7" t="s">
        <v>106</v>
      </c>
      <c r="C1354" s="135">
        <v>46244</v>
      </c>
      <c r="D1354" s="41" t="s">
        <v>250</v>
      </c>
      <c r="E1354" s="35" t="s">
        <v>597</v>
      </c>
      <c r="F1354" s="110">
        <f t="shared" si="88"/>
        <v>11.25</v>
      </c>
      <c r="G1354" s="111">
        <f t="shared" si="89"/>
        <v>0</v>
      </c>
      <c r="H1354" s="113">
        <f>IF(AND(NOT(ISBLANK(C1354)), D1354&lt;&gt;"-", ISNUMBER(F1354), F1354&gt;0, COUNTIFS($B$3:B1354, B1354, $C$3:C1354, C1354, $F$3:F1354, "&gt;0")=1), 1, 0)</f>
        <v>1</v>
      </c>
      <c r="I1354" s="17">
        <f t="shared" si="90"/>
        <v>0</v>
      </c>
      <c r="J1354" s="17">
        <f t="shared" si="91"/>
        <v>1</v>
      </c>
      <c r="K1354" s="7"/>
      <c r="L1354" s="7"/>
      <c r="M1354" s="7"/>
      <c r="N1354" s="17"/>
      <c r="O1354" s="120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6" customHeight="1">
      <c r="A1355" s="17" t="s">
        <v>44</v>
      </c>
      <c r="B1355" s="7" t="s">
        <v>106</v>
      </c>
      <c r="C1355" s="135">
        <v>46245</v>
      </c>
      <c r="D1355" s="41" t="s">
        <v>250</v>
      </c>
      <c r="E1355" s="35" t="s">
        <v>537</v>
      </c>
      <c r="F1355" s="110">
        <f t="shared" si="88"/>
        <v>8.5500000000000007</v>
      </c>
      <c r="G1355" s="111">
        <f t="shared" si="89"/>
        <v>0</v>
      </c>
      <c r="H1355" s="113">
        <f>IF(AND(NOT(ISBLANK(C1355)), D1355&lt;&gt;"-", ISNUMBER(F1355), F1355&gt;0, COUNTIFS($B$3:B1355, B1355, $C$3:C1355, C1355, $F$3:F1355, "&gt;0")=1), 1, 0)</f>
        <v>1</v>
      </c>
      <c r="I1355" s="17">
        <f t="shared" si="90"/>
        <v>0</v>
      </c>
      <c r="J1355" s="17">
        <f t="shared" si="91"/>
        <v>1</v>
      </c>
      <c r="K1355" s="7"/>
      <c r="L1355" s="7"/>
      <c r="M1355" s="7"/>
      <c r="N1355" s="17"/>
      <c r="O1355" s="120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6" customHeight="1">
      <c r="A1356" s="17" t="s">
        <v>44</v>
      </c>
      <c r="B1356" s="7" t="s">
        <v>106</v>
      </c>
      <c r="C1356" s="135">
        <v>46245</v>
      </c>
      <c r="D1356" s="41" t="s">
        <v>384</v>
      </c>
      <c r="E1356" s="35" t="s">
        <v>767</v>
      </c>
      <c r="F1356" s="110">
        <f t="shared" si="88"/>
        <v>1.6333333333333333</v>
      </c>
      <c r="G1356" s="111">
        <f t="shared" si="89"/>
        <v>1</v>
      </c>
      <c r="H1356" s="113">
        <f>IF(AND(NOT(ISBLANK(C1356)), D1356&lt;&gt;"-", ISNUMBER(F1356), F1356&gt;0, COUNTIFS($B$3:B1356, B1356, $C$3:C1356, C1356, $F$3:F1356, "&gt;0")=1), 1, 0)</f>
        <v>0</v>
      </c>
      <c r="I1356" s="17">
        <f t="shared" si="90"/>
        <v>0</v>
      </c>
      <c r="J1356" s="17">
        <f t="shared" si="91"/>
        <v>0</v>
      </c>
      <c r="K1356" s="7"/>
      <c r="L1356" s="7"/>
      <c r="M1356" s="7"/>
      <c r="N1356" s="17"/>
      <c r="O1356" s="120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6" customHeight="1">
      <c r="A1357" s="17" t="s">
        <v>44</v>
      </c>
      <c r="B1357" s="7" t="s">
        <v>106</v>
      </c>
      <c r="C1357" s="135">
        <v>46246</v>
      </c>
      <c r="D1357" s="41" t="s">
        <v>250</v>
      </c>
      <c r="E1357" s="35" t="s">
        <v>338</v>
      </c>
      <c r="F1357" s="110">
        <f t="shared" si="88"/>
        <v>8.0333333333333332</v>
      </c>
      <c r="G1357" s="111">
        <f t="shared" si="89"/>
        <v>0</v>
      </c>
      <c r="H1357" s="113">
        <f>IF(AND(NOT(ISBLANK(C1357)), D1357&lt;&gt;"-", ISNUMBER(F1357), F1357&gt;0, COUNTIFS($B$3:B1357, B1357, $C$3:C1357, C1357, $F$3:F1357, "&gt;0")=1), 1, 0)</f>
        <v>1</v>
      </c>
      <c r="I1357" s="17">
        <f t="shared" si="90"/>
        <v>0</v>
      </c>
      <c r="J1357" s="17">
        <f t="shared" si="91"/>
        <v>1</v>
      </c>
      <c r="K1357" s="7"/>
      <c r="L1357" s="7"/>
      <c r="M1357" s="7"/>
      <c r="N1357" s="17"/>
      <c r="O1357" s="120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6" customHeight="1">
      <c r="A1358" s="17" t="s">
        <v>44</v>
      </c>
      <c r="B1358" s="7" t="s">
        <v>106</v>
      </c>
      <c r="C1358" s="135">
        <v>46246</v>
      </c>
      <c r="D1358" s="41" t="s">
        <v>191</v>
      </c>
      <c r="E1358" s="35" t="s">
        <v>185</v>
      </c>
      <c r="F1358" s="110">
        <f t="shared" si="88"/>
        <v>8</v>
      </c>
      <c r="G1358" s="111">
        <f t="shared" si="89"/>
        <v>0</v>
      </c>
      <c r="H1358" s="113">
        <f>IF(AND(NOT(ISBLANK(C1358)), D1358&lt;&gt;"-", ISNUMBER(F1358), F1358&gt;0, COUNTIFS($B$3:B1358, B1358, $C$3:C1358, C1358, $F$3:F1358, "&gt;0")=1), 1, 0)</f>
        <v>0</v>
      </c>
      <c r="I1358" s="17">
        <f t="shared" si="90"/>
        <v>0</v>
      </c>
      <c r="J1358" s="17">
        <f t="shared" si="91"/>
        <v>1</v>
      </c>
      <c r="K1358" s="7"/>
      <c r="L1358" s="7"/>
      <c r="M1358" s="7"/>
      <c r="N1358" s="17"/>
      <c r="O1358" s="120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6" customHeight="1">
      <c r="A1359" s="17" t="s">
        <v>44</v>
      </c>
      <c r="B1359" s="7" t="s">
        <v>106</v>
      </c>
      <c r="C1359" s="135">
        <v>46247</v>
      </c>
      <c r="D1359" s="41" t="s">
        <v>248</v>
      </c>
      <c r="E1359" s="35" t="s">
        <v>213</v>
      </c>
      <c r="F1359" s="110">
        <f t="shared" si="88"/>
        <v>8.0833333333333339</v>
      </c>
      <c r="G1359" s="111">
        <f t="shared" si="89"/>
        <v>0</v>
      </c>
      <c r="H1359" s="113">
        <f>IF(AND(NOT(ISBLANK(C1359)), D1359&lt;&gt;"-", ISNUMBER(F1359), F1359&gt;0, COUNTIFS($B$3:B1359, B1359, $C$3:C1359, C1359, $F$3:F1359, "&gt;0")=1), 1, 0)</f>
        <v>1</v>
      </c>
      <c r="I1359" s="17">
        <f t="shared" si="90"/>
        <v>1</v>
      </c>
      <c r="J1359" s="17">
        <f t="shared" si="91"/>
        <v>0</v>
      </c>
      <c r="K1359" s="7"/>
      <c r="L1359" s="7"/>
      <c r="M1359" s="7"/>
      <c r="N1359" s="17"/>
      <c r="O1359" s="120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6" customHeight="1">
      <c r="A1360" s="17" t="s">
        <v>44</v>
      </c>
      <c r="B1360" s="7" t="s">
        <v>106</v>
      </c>
      <c r="C1360" s="135">
        <v>46248</v>
      </c>
      <c r="D1360" s="41" t="s">
        <v>248</v>
      </c>
      <c r="E1360" s="35" t="s">
        <v>501</v>
      </c>
      <c r="F1360" s="110">
        <f t="shared" si="88"/>
        <v>8.0166666666666675</v>
      </c>
      <c r="G1360" s="111">
        <f t="shared" si="89"/>
        <v>0</v>
      </c>
      <c r="H1360" s="113">
        <f>IF(AND(NOT(ISBLANK(C1360)), D1360&lt;&gt;"-", ISNUMBER(F1360), F1360&gt;0, COUNTIFS($B$3:B1360, B1360, $C$3:C1360, C1360, $F$3:F1360, "&gt;0")=1), 1, 0)</f>
        <v>1</v>
      </c>
      <c r="I1360" s="17">
        <f t="shared" si="90"/>
        <v>1</v>
      </c>
      <c r="J1360" s="17">
        <f t="shared" si="91"/>
        <v>0</v>
      </c>
      <c r="K1360" s="7"/>
      <c r="L1360" s="7"/>
      <c r="M1360" s="7"/>
      <c r="N1360" s="17"/>
      <c r="O1360" s="120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6" customHeight="1">
      <c r="A1361" s="17" t="s">
        <v>44</v>
      </c>
      <c r="B1361" s="7" t="s">
        <v>106</v>
      </c>
      <c r="C1361" s="135">
        <v>46249</v>
      </c>
      <c r="D1361" s="41" t="s">
        <v>384</v>
      </c>
      <c r="E1361" s="35" t="s">
        <v>578</v>
      </c>
      <c r="F1361" s="110">
        <f t="shared" si="88"/>
        <v>5.9833333333333334</v>
      </c>
      <c r="G1361" s="111">
        <f t="shared" si="89"/>
        <v>0</v>
      </c>
      <c r="H1361" s="113">
        <f>IF(AND(NOT(ISBLANK(C1361)), D1361&lt;&gt;"-", ISNUMBER(F1361), F1361&gt;0, COUNTIFS($B$3:B1361, B1361, $C$3:C1361, C1361, $F$3:F1361, "&gt;0")=1), 1, 0)</f>
        <v>1</v>
      </c>
      <c r="I1361" s="17">
        <f t="shared" si="90"/>
        <v>0</v>
      </c>
      <c r="J1361" s="17">
        <f t="shared" si="91"/>
        <v>1</v>
      </c>
      <c r="K1361" s="7"/>
      <c r="L1361" s="7"/>
      <c r="M1361" s="7"/>
      <c r="N1361" s="17"/>
      <c r="O1361" s="120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6" customHeight="1">
      <c r="A1362" s="17" t="s">
        <v>44</v>
      </c>
      <c r="B1362" s="7" t="s">
        <v>106</v>
      </c>
      <c r="C1362" s="135">
        <v>46250</v>
      </c>
      <c r="D1362" s="41" t="s">
        <v>250</v>
      </c>
      <c r="E1362" s="35" t="s">
        <v>571</v>
      </c>
      <c r="F1362" s="110">
        <f t="shared" si="88"/>
        <v>9.0833333333333339</v>
      </c>
      <c r="G1362" s="111">
        <f t="shared" si="89"/>
        <v>0</v>
      </c>
      <c r="H1362" s="113">
        <f>IF(AND(NOT(ISBLANK(C1362)), D1362&lt;&gt;"-", ISNUMBER(F1362), F1362&gt;0, COUNTIFS($B$3:B1362, B1362, $C$3:C1362, C1362, $F$3:F1362, "&gt;0")=1), 1, 0)</f>
        <v>1</v>
      </c>
      <c r="I1362" s="17">
        <f t="shared" si="90"/>
        <v>0</v>
      </c>
      <c r="J1362" s="17">
        <f t="shared" si="91"/>
        <v>1</v>
      </c>
      <c r="K1362" s="7"/>
      <c r="L1362" s="7"/>
      <c r="M1362" s="7"/>
      <c r="N1362" s="17"/>
      <c r="O1362" s="120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6" customHeight="1">
      <c r="A1363" s="17" t="s">
        <v>44</v>
      </c>
      <c r="B1363" s="7" t="s">
        <v>106</v>
      </c>
      <c r="C1363" s="135">
        <v>46251</v>
      </c>
      <c r="D1363" s="41" t="s">
        <v>250</v>
      </c>
      <c r="E1363" s="35" t="s">
        <v>642</v>
      </c>
      <c r="F1363" s="110">
        <f t="shared" si="88"/>
        <v>10.933333333333334</v>
      </c>
      <c r="G1363" s="111">
        <f t="shared" si="89"/>
        <v>0</v>
      </c>
      <c r="H1363" s="113">
        <f>IF(AND(NOT(ISBLANK(C1363)), D1363&lt;&gt;"-", ISNUMBER(F1363), F1363&gt;0, COUNTIFS($B$3:B1363, B1363, $C$3:C1363, C1363, $F$3:F1363, "&gt;0")=1), 1, 0)</f>
        <v>1</v>
      </c>
      <c r="I1363" s="17">
        <f t="shared" si="90"/>
        <v>0</v>
      </c>
      <c r="J1363" s="17">
        <f t="shared" si="91"/>
        <v>1</v>
      </c>
      <c r="K1363" s="7"/>
      <c r="L1363" s="7"/>
      <c r="M1363" s="7"/>
      <c r="N1363" s="17"/>
      <c r="O1363" s="120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6" customHeight="1">
      <c r="A1364" s="17" t="s">
        <v>44</v>
      </c>
      <c r="B1364" s="7" t="s">
        <v>106</v>
      </c>
      <c r="C1364" s="135">
        <v>46252</v>
      </c>
      <c r="D1364" s="41" t="s">
        <v>191</v>
      </c>
      <c r="E1364" s="35" t="s">
        <v>338</v>
      </c>
      <c r="F1364" s="110">
        <f t="shared" si="88"/>
        <v>8.0333333333333332</v>
      </c>
      <c r="G1364" s="111">
        <f t="shared" si="89"/>
        <v>0</v>
      </c>
      <c r="H1364" s="113">
        <f>IF(AND(NOT(ISBLANK(C1364)), D1364&lt;&gt;"-", ISNUMBER(F1364), F1364&gt;0, COUNTIFS($B$3:B1364, B1364, $C$3:C1364, C1364, $F$3:F1364, "&gt;0")=1), 1, 0)</f>
        <v>1</v>
      </c>
      <c r="I1364" s="17">
        <f t="shared" si="90"/>
        <v>0</v>
      </c>
      <c r="J1364" s="17">
        <f t="shared" si="91"/>
        <v>1</v>
      </c>
      <c r="K1364" s="7"/>
      <c r="L1364" s="7"/>
      <c r="M1364" s="7"/>
      <c r="N1364" s="17"/>
      <c r="O1364" s="120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6" customHeight="1">
      <c r="A1365" s="17" t="s">
        <v>44</v>
      </c>
      <c r="B1365" s="7" t="s">
        <v>106</v>
      </c>
      <c r="C1365" s="135">
        <v>46253</v>
      </c>
      <c r="D1365" s="41" t="s">
        <v>393</v>
      </c>
      <c r="E1365" s="35" t="s">
        <v>330</v>
      </c>
      <c r="F1365" s="110">
        <f t="shared" si="88"/>
        <v>9.9833333333333325</v>
      </c>
      <c r="G1365" s="111">
        <f t="shared" si="89"/>
        <v>0</v>
      </c>
      <c r="H1365" s="113">
        <f>IF(AND(NOT(ISBLANK(C1365)), D1365&lt;&gt;"-", ISNUMBER(F1365), F1365&gt;0, COUNTIFS($B$3:B1365, B1365, $C$3:C1365, C1365, $F$3:F1365, "&gt;0")=1), 1, 0)</f>
        <v>1</v>
      </c>
      <c r="I1365" s="17">
        <f t="shared" si="90"/>
        <v>0</v>
      </c>
      <c r="J1365" s="17">
        <f t="shared" si="91"/>
        <v>1</v>
      </c>
      <c r="K1365" s="7"/>
      <c r="L1365" s="7"/>
      <c r="M1365" s="7"/>
      <c r="N1365" s="17"/>
      <c r="O1365" s="120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6" customHeight="1">
      <c r="A1366" s="17" t="s">
        <v>44</v>
      </c>
      <c r="B1366" s="7" t="s">
        <v>106</v>
      </c>
      <c r="C1366" s="135">
        <v>46254</v>
      </c>
      <c r="D1366" s="41" t="s">
        <v>393</v>
      </c>
      <c r="E1366" s="35" t="s">
        <v>313</v>
      </c>
      <c r="F1366" s="110">
        <f t="shared" si="88"/>
        <v>8.3000000000000007</v>
      </c>
      <c r="G1366" s="111">
        <f t="shared" si="89"/>
        <v>0</v>
      </c>
      <c r="H1366" s="113">
        <f>IF(AND(NOT(ISBLANK(C1366)), D1366&lt;&gt;"-", ISNUMBER(F1366), F1366&gt;0, COUNTIFS($B$3:B1366, B1366, $C$3:C1366, C1366, $F$3:F1366, "&gt;0")=1), 1, 0)</f>
        <v>1</v>
      </c>
      <c r="I1366" s="17">
        <f t="shared" si="90"/>
        <v>0</v>
      </c>
      <c r="J1366" s="17">
        <f t="shared" si="91"/>
        <v>1</v>
      </c>
      <c r="K1366" s="7"/>
      <c r="L1366" s="7"/>
      <c r="M1366" s="7"/>
      <c r="N1366" s="17"/>
      <c r="O1366" s="120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6" customHeight="1">
      <c r="A1367" s="17" t="s">
        <v>44</v>
      </c>
      <c r="B1367" s="7" t="s">
        <v>106</v>
      </c>
      <c r="C1367" s="135">
        <v>46255</v>
      </c>
      <c r="D1367" s="41" t="s">
        <v>191</v>
      </c>
      <c r="E1367" s="35" t="s">
        <v>283</v>
      </c>
      <c r="F1367" s="110">
        <f t="shared" si="88"/>
        <v>8.25</v>
      </c>
      <c r="G1367" s="111">
        <f t="shared" si="89"/>
        <v>0</v>
      </c>
      <c r="H1367" s="113">
        <f>IF(AND(NOT(ISBLANK(C1367)), D1367&lt;&gt;"-", ISNUMBER(F1367), F1367&gt;0, COUNTIFS($B$3:B1367, B1367, $C$3:C1367, C1367, $F$3:F1367, "&gt;0")=1), 1, 0)</f>
        <v>1</v>
      </c>
      <c r="I1367" s="17">
        <f t="shared" si="90"/>
        <v>0</v>
      </c>
      <c r="J1367" s="17">
        <f t="shared" si="91"/>
        <v>1</v>
      </c>
      <c r="K1367" s="7"/>
      <c r="L1367" s="7"/>
      <c r="M1367" s="7"/>
      <c r="N1367" s="17"/>
      <c r="O1367" s="120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6" customHeight="1">
      <c r="A1368" s="17" t="s">
        <v>44</v>
      </c>
      <c r="B1368" s="7" t="s">
        <v>106</v>
      </c>
      <c r="C1368" s="135">
        <v>46257</v>
      </c>
      <c r="D1368" s="41" t="s">
        <v>250</v>
      </c>
      <c r="E1368" s="35" t="s">
        <v>510</v>
      </c>
      <c r="F1368" s="110">
        <f t="shared" si="88"/>
        <v>7.7666666666666666</v>
      </c>
      <c r="G1368" s="111">
        <f t="shared" si="89"/>
        <v>0</v>
      </c>
      <c r="H1368" s="113">
        <f>IF(AND(NOT(ISBLANK(C1368)), D1368&lt;&gt;"-", ISNUMBER(F1368), F1368&gt;0, COUNTIFS($B$3:B1368, B1368, $C$3:C1368, C1368, $F$3:F1368, "&gt;0")=1), 1, 0)</f>
        <v>1</v>
      </c>
      <c r="I1368" s="17">
        <f t="shared" si="90"/>
        <v>0</v>
      </c>
      <c r="J1368" s="17">
        <f t="shared" si="91"/>
        <v>1</v>
      </c>
      <c r="K1368" s="7"/>
      <c r="L1368" s="7"/>
      <c r="M1368" s="7"/>
      <c r="N1368" s="17"/>
      <c r="O1368" s="120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6" customHeight="1">
      <c r="A1369" s="17" t="s">
        <v>44</v>
      </c>
      <c r="B1369" s="7" t="s">
        <v>106</v>
      </c>
      <c r="C1369" s="135">
        <v>46258</v>
      </c>
      <c r="D1369" s="41" t="s">
        <v>250</v>
      </c>
      <c r="E1369" s="35" t="s">
        <v>768</v>
      </c>
      <c r="F1369" s="110">
        <f t="shared" si="88"/>
        <v>9.4833333333333325</v>
      </c>
      <c r="G1369" s="111">
        <f t="shared" si="89"/>
        <v>0</v>
      </c>
      <c r="H1369" s="113">
        <f>IF(AND(NOT(ISBLANK(C1369)), D1369&lt;&gt;"-", ISNUMBER(F1369), F1369&gt;0, COUNTIFS($B$3:B1369, B1369, $C$3:C1369, C1369, $F$3:F1369, "&gt;0")=1), 1, 0)</f>
        <v>1</v>
      </c>
      <c r="I1369" s="17">
        <f t="shared" si="90"/>
        <v>0</v>
      </c>
      <c r="J1369" s="17">
        <f t="shared" si="91"/>
        <v>1</v>
      </c>
      <c r="K1369" s="7"/>
      <c r="L1369" s="7"/>
      <c r="M1369" s="7"/>
      <c r="N1369" s="17"/>
      <c r="O1369" s="120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6" customHeight="1">
      <c r="A1370" s="17" t="s">
        <v>44</v>
      </c>
      <c r="B1370" s="7" t="s">
        <v>106</v>
      </c>
      <c r="C1370" s="135">
        <v>46259</v>
      </c>
      <c r="D1370" s="41" t="s">
        <v>191</v>
      </c>
      <c r="E1370" s="35" t="s">
        <v>201</v>
      </c>
      <c r="F1370" s="110">
        <f t="shared" si="88"/>
        <v>8.1</v>
      </c>
      <c r="G1370" s="111">
        <f t="shared" si="89"/>
        <v>0</v>
      </c>
      <c r="H1370" s="113">
        <f>IF(AND(NOT(ISBLANK(C1370)), D1370&lt;&gt;"-", ISNUMBER(F1370), F1370&gt;0, COUNTIFS($B$3:B1370, B1370, $C$3:C1370, C1370, $F$3:F1370, "&gt;0")=1), 1, 0)</f>
        <v>1</v>
      </c>
      <c r="I1370" s="17">
        <f t="shared" si="90"/>
        <v>0</v>
      </c>
      <c r="J1370" s="17">
        <f t="shared" si="91"/>
        <v>1</v>
      </c>
      <c r="K1370" s="7"/>
      <c r="L1370" s="7"/>
      <c r="M1370" s="7"/>
      <c r="N1370" s="17"/>
      <c r="O1370" s="120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6" customHeight="1">
      <c r="A1371" s="17" t="s">
        <v>44</v>
      </c>
      <c r="B1371" s="7" t="s">
        <v>106</v>
      </c>
      <c r="C1371" s="135">
        <v>46260</v>
      </c>
      <c r="D1371" s="41" t="s">
        <v>191</v>
      </c>
      <c r="E1371" s="35" t="s">
        <v>412</v>
      </c>
      <c r="F1371" s="110">
        <f t="shared" si="88"/>
        <v>8.6166666666666671</v>
      </c>
      <c r="G1371" s="111">
        <f t="shared" si="89"/>
        <v>0</v>
      </c>
      <c r="H1371" s="113">
        <f>IF(AND(NOT(ISBLANK(C1371)), D1371&lt;&gt;"-", ISNUMBER(F1371), F1371&gt;0, COUNTIFS($B$3:B1371, B1371, $C$3:C1371, C1371, $F$3:F1371, "&gt;0")=1), 1, 0)</f>
        <v>1</v>
      </c>
      <c r="I1371" s="17">
        <f t="shared" si="90"/>
        <v>0</v>
      </c>
      <c r="J1371" s="17">
        <f t="shared" si="91"/>
        <v>1</v>
      </c>
      <c r="K1371" s="7"/>
      <c r="L1371" s="7"/>
      <c r="M1371" s="7"/>
      <c r="N1371" s="17"/>
      <c r="O1371" s="120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6" customHeight="1">
      <c r="A1372" s="17" t="s">
        <v>44</v>
      </c>
      <c r="B1372" s="7" t="s">
        <v>106</v>
      </c>
      <c r="C1372" s="135">
        <v>46261</v>
      </c>
      <c r="D1372" s="41" t="s">
        <v>250</v>
      </c>
      <c r="E1372" s="35" t="s">
        <v>769</v>
      </c>
      <c r="F1372" s="110">
        <f t="shared" si="88"/>
        <v>11.766666666666667</v>
      </c>
      <c r="G1372" s="111">
        <f t="shared" si="89"/>
        <v>0</v>
      </c>
      <c r="H1372" s="113">
        <f>IF(AND(NOT(ISBLANK(C1372)), D1372&lt;&gt;"-", ISNUMBER(F1372), F1372&gt;0, COUNTIFS($B$3:B1372, B1372, $C$3:C1372, C1372, $F$3:F1372, "&gt;0")=1), 1, 0)</f>
        <v>1</v>
      </c>
      <c r="I1372" s="17">
        <f t="shared" si="90"/>
        <v>0</v>
      </c>
      <c r="J1372" s="17">
        <f t="shared" si="91"/>
        <v>1</v>
      </c>
      <c r="K1372" s="7"/>
      <c r="L1372" s="7"/>
      <c r="M1372" s="7"/>
      <c r="N1372" s="17"/>
      <c r="O1372" s="120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6" customHeight="1">
      <c r="A1373" s="17" t="s">
        <v>44</v>
      </c>
      <c r="B1373" s="7" t="s">
        <v>106</v>
      </c>
      <c r="C1373" s="135">
        <v>46261</v>
      </c>
      <c r="D1373" s="41" t="s">
        <v>248</v>
      </c>
      <c r="E1373" s="35" t="s">
        <v>770</v>
      </c>
      <c r="F1373" s="110">
        <f t="shared" si="88"/>
        <v>7.2</v>
      </c>
      <c r="G1373" s="111">
        <f t="shared" si="89"/>
        <v>0</v>
      </c>
      <c r="H1373" s="113">
        <f>IF(AND(NOT(ISBLANK(C1373)), D1373&lt;&gt;"-", ISNUMBER(F1373), F1373&gt;0, COUNTIFS($B$3:B1373, B1373, $C$3:C1373, C1373, $F$3:F1373, "&gt;0")=1), 1, 0)</f>
        <v>0</v>
      </c>
      <c r="I1373" s="17">
        <f t="shared" si="90"/>
        <v>1</v>
      </c>
      <c r="J1373" s="17">
        <f t="shared" si="91"/>
        <v>0</v>
      </c>
      <c r="K1373" s="7"/>
      <c r="L1373" s="7"/>
      <c r="M1373" s="7"/>
      <c r="N1373" s="17"/>
      <c r="O1373" s="120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6" customHeight="1">
      <c r="A1374" s="17" t="s">
        <v>44</v>
      </c>
      <c r="B1374" s="7" t="s">
        <v>106</v>
      </c>
      <c r="C1374" s="135">
        <v>46262</v>
      </c>
      <c r="D1374" s="41" t="s">
        <v>191</v>
      </c>
      <c r="E1374" s="35" t="s">
        <v>520</v>
      </c>
      <c r="F1374" s="110">
        <f t="shared" si="88"/>
        <v>8.4333333333333336</v>
      </c>
      <c r="G1374" s="111">
        <f t="shared" si="89"/>
        <v>0</v>
      </c>
      <c r="H1374" s="113">
        <f>IF(AND(NOT(ISBLANK(C1374)), D1374&lt;&gt;"-", ISNUMBER(F1374), F1374&gt;0, COUNTIFS($B$3:B1374, B1374, $C$3:C1374, C1374, $F$3:F1374, "&gt;0")=1), 1, 0)</f>
        <v>1</v>
      </c>
      <c r="I1374" s="17">
        <f t="shared" si="90"/>
        <v>0</v>
      </c>
      <c r="J1374" s="17">
        <f t="shared" si="91"/>
        <v>1</v>
      </c>
      <c r="K1374" s="7"/>
      <c r="L1374" s="7"/>
      <c r="M1374" s="7"/>
      <c r="N1374" s="17"/>
      <c r="O1374" s="120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6" customHeight="1">
      <c r="A1375" s="17" t="s">
        <v>44</v>
      </c>
      <c r="B1375" s="7" t="s">
        <v>106</v>
      </c>
      <c r="C1375" s="135">
        <v>46263</v>
      </c>
      <c r="D1375" s="41" t="s">
        <v>250</v>
      </c>
      <c r="E1375" s="35" t="s">
        <v>771</v>
      </c>
      <c r="F1375" s="110">
        <f t="shared" si="88"/>
        <v>9.8333333333333339</v>
      </c>
      <c r="G1375" s="111">
        <f t="shared" si="89"/>
        <v>0</v>
      </c>
      <c r="H1375" s="113">
        <f>IF(AND(NOT(ISBLANK(C1375)), D1375&lt;&gt;"-", ISNUMBER(F1375), F1375&gt;0, COUNTIFS($B$3:B1375, B1375, $C$3:C1375, C1375, $F$3:F1375, "&gt;0")=1), 1, 0)</f>
        <v>1</v>
      </c>
      <c r="I1375" s="17">
        <f t="shared" si="90"/>
        <v>0</v>
      </c>
      <c r="J1375" s="17">
        <f t="shared" si="91"/>
        <v>1</v>
      </c>
      <c r="K1375" s="7"/>
      <c r="L1375" s="7"/>
      <c r="M1375" s="7"/>
      <c r="N1375" s="17"/>
      <c r="O1375" s="120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6" customHeight="1">
      <c r="A1376" s="17" t="s">
        <v>44</v>
      </c>
      <c r="B1376" s="7" t="s">
        <v>106</v>
      </c>
      <c r="C1376" s="135">
        <v>46264</v>
      </c>
      <c r="D1376" s="41" t="s">
        <v>191</v>
      </c>
      <c r="E1376" s="35" t="s">
        <v>523</v>
      </c>
      <c r="F1376" s="110">
        <f t="shared" si="88"/>
        <v>8.1666666666666661</v>
      </c>
      <c r="G1376" s="111">
        <f t="shared" si="89"/>
        <v>0</v>
      </c>
      <c r="H1376" s="113">
        <f>IF(AND(NOT(ISBLANK(C1376)), D1376&lt;&gt;"-", ISNUMBER(F1376), F1376&gt;0, COUNTIFS($B$3:B1376, B1376, $C$3:C1376, C1376, $F$3:F1376, "&gt;0")=1), 1, 0)</f>
        <v>1</v>
      </c>
      <c r="I1376" s="17">
        <f t="shared" si="90"/>
        <v>0</v>
      </c>
      <c r="J1376" s="17">
        <f t="shared" si="91"/>
        <v>1</v>
      </c>
      <c r="K1376" s="7"/>
      <c r="L1376" s="7"/>
      <c r="M1376" s="7"/>
      <c r="N1376" s="17"/>
      <c r="O1376" s="120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6" customHeight="1">
      <c r="A1377" s="17" t="s">
        <v>44</v>
      </c>
      <c r="B1377" s="7" t="s">
        <v>106</v>
      </c>
      <c r="C1377" s="135">
        <v>46265</v>
      </c>
      <c r="D1377" s="41" t="s">
        <v>191</v>
      </c>
      <c r="E1377" s="35" t="s">
        <v>772</v>
      </c>
      <c r="F1377" s="110">
        <f t="shared" si="88"/>
        <v>8.7333333333333325</v>
      </c>
      <c r="G1377" s="111">
        <f t="shared" si="89"/>
        <v>0</v>
      </c>
      <c r="H1377" s="113">
        <f>IF(AND(NOT(ISBLANK(C1377)), D1377&lt;&gt;"-", ISNUMBER(F1377), F1377&gt;0, COUNTIFS($B$3:B1377, B1377, $C$3:C1377, C1377, $F$3:F1377, "&gt;0")=1), 1, 0)</f>
        <v>1</v>
      </c>
      <c r="I1377" s="17">
        <f t="shared" si="90"/>
        <v>0</v>
      </c>
      <c r="J1377" s="17">
        <f t="shared" si="91"/>
        <v>1</v>
      </c>
      <c r="K1377" s="7"/>
      <c r="L1377" s="7"/>
      <c r="M1377" s="7"/>
      <c r="N1377" s="17"/>
      <c r="O1377" s="120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6" customHeight="1">
      <c r="A1378" s="17" t="s">
        <v>44</v>
      </c>
      <c r="B1378" s="7" t="s">
        <v>99</v>
      </c>
      <c r="C1378" s="135"/>
      <c r="D1378" s="41" t="s">
        <v>184</v>
      </c>
      <c r="E1378" s="35" t="s">
        <v>185</v>
      </c>
      <c r="F1378" s="110">
        <f t="shared" si="88"/>
        <v>8</v>
      </c>
      <c r="G1378" s="111">
        <f t="shared" si="89"/>
        <v>0</v>
      </c>
      <c r="H1378" s="113">
        <f>IF(AND(NOT(ISBLANK(C1378)), D1378&lt;&gt;"-", ISNUMBER(F1378), F1378&gt;0, COUNTIFS($B$3:B1378, B1378, $C$3:C1378, C1378, $F$3:F1378, "&gt;0")=1), 1, 0)</f>
        <v>0</v>
      </c>
      <c r="I1378" s="17">
        <f t="shared" si="90"/>
        <v>0</v>
      </c>
      <c r="J1378" s="17">
        <f t="shared" si="91"/>
        <v>0</v>
      </c>
      <c r="K1378" s="7"/>
      <c r="L1378" s="7"/>
      <c r="M1378" s="7"/>
      <c r="N1378" s="17"/>
      <c r="O1378" s="120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6" customHeight="1">
      <c r="A1379" s="17" t="s">
        <v>44</v>
      </c>
      <c r="B1379" s="7" t="s">
        <v>99</v>
      </c>
      <c r="C1379" s="135">
        <v>46235</v>
      </c>
      <c r="D1379" s="41" t="s">
        <v>250</v>
      </c>
      <c r="E1379" s="35" t="s">
        <v>773</v>
      </c>
      <c r="F1379" s="110">
        <f t="shared" si="88"/>
        <v>9.1833333333333336</v>
      </c>
      <c r="G1379" s="111">
        <f t="shared" si="89"/>
        <v>0</v>
      </c>
      <c r="H1379" s="113">
        <f>IF(AND(NOT(ISBLANK(C1379)), D1379&lt;&gt;"-", ISNUMBER(F1379), F1379&gt;0, COUNTIFS($B$3:B1379, B1379, $C$3:C1379, C1379, $F$3:F1379, "&gt;0")=1), 1, 0)</f>
        <v>1</v>
      </c>
      <c r="I1379" s="17">
        <f t="shared" si="90"/>
        <v>0</v>
      </c>
      <c r="J1379" s="17">
        <f t="shared" si="91"/>
        <v>1</v>
      </c>
      <c r="K1379" s="7"/>
      <c r="L1379" s="7"/>
      <c r="M1379" s="7"/>
      <c r="N1379" s="17"/>
      <c r="O1379" s="120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6" customHeight="1">
      <c r="A1380" s="17" t="s">
        <v>44</v>
      </c>
      <c r="B1380" s="7" t="s">
        <v>99</v>
      </c>
      <c r="C1380" s="135">
        <v>46236</v>
      </c>
      <c r="D1380" s="41" t="s">
        <v>384</v>
      </c>
      <c r="E1380" s="35" t="s">
        <v>774</v>
      </c>
      <c r="F1380" s="110">
        <f t="shared" si="88"/>
        <v>6.2333333333333334</v>
      </c>
      <c r="G1380" s="111">
        <f t="shared" si="89"/>
        <v>0</v>
      </c>
      <c r="H1380" s="113">
        <f>IF(AND(NOT(ISBLANK(C1380)), D1380&lt;&gt;"-", ISNUMBER(F1380), F1380&gt;0, COUNTIFS($B$3:B1380, B1380, $C$3:C1380, C1380, $F$3:F1380, "&gt;0")=1), 1, 0)</f>
        <v>1</v>
      </c>
      <c r="I1380" s="17">
        <f t="shared" si="90"/>
        <v>0</v>
      </c>
      <c r="J1380" s="17">
        <f t="shared" si="91"/>
        <v>1</v>
      </c>
      <c r="K1380" s="7"/>
      <c r="L1380" s="7"/>
      <c r="M1380" s="7"/>
      <c r="N1380" s="17"/>
      <c r="O1380" s="120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6" customHeight="1">
      <c r="A1381" s="17" t="s">
        <v>44</v>
      </c>
      <c r="B1381" s="7" t="s">
        <v>99</v>
      </c>
      <c r="C1381" s="135">
        <v>46237</v>
      </c>
      <c r="D1381" s="41" t="s">
        <v>384</v>
      </c>
      <c r="E1381" s="35" t="s">
        <v>775</v>
      </c>
      <c r="F1381" s="110">
        <f t="shared" si="88"/>
        <v>3.6833333333333336</v>
      </c>
      <c r="G1381" s="111">
        <f t="shared" si="89"/>
        <v>1</v>
      </c>
      <c r="H1381" s="113">
        <f>IF(AND(NOT(ISBLANK(C1381)), D1381&lt;&gt;"-", ISNUMBER(F1381), F1381&gt;0, COUNTIFS($B$3:B1381, B1381, $C$3:C1381, C1381, $F$3:F1381, "&gt;0")=1), 1, 0)</f>
        <v>1</v>
      </c>
      <c r="I1381" s="17">
        <f t="shared" si="90"/>
        <v>0</v>
      </c>
      <c r="J1381" s="17">
        <f t="shared" si="91"/>
        <v>0</v>
      </c>
      <c r="K1381" s="7"/>
      <c r="L1381" s="7"/>
      <c r="M1381" s="7"/>
      <c r="N1381" s="17"/>
      <c r="O1381" s="120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6" customHeight="1">
      <c r="A1382" s="17" t="s">
        <v>44</v>
      </c>
      <c r="B1382" s="7" t="s">
        <v>99</v>
      </c>
      <c r="C1382" s="135">
        <v>46238</v>
      </c>
      <c r="D1382" s="41" t="s">
        <v>397</v>
      </c>
      <c r="E1382" s="35" t="s">
        <v>291</v>
      </c>
      <c r="F1382" s="110">
        <f t="shared" si="88"/>
        <v>8.0500000000000007</v>
      </c>
      <c r="G1382" s="111">
        <f t="shared" si="89"/>
        <v>0</v>
      </c>
      <c r="H1382" s="113">
        <f>IF(AND(NOT(ISBLANK(C1382)), D1382&lt;&gt;"-", ISNUMBER(F1382), F1382&gt;0, COUNTIFS($B$3:B1382, B1382, $C$3:C1382, C1382, $F$3:F1382, "&gt;0")=1), 1, 0)</f>
        <v>1</v>
      </c>
      <c r="I1382" s="17">
        <f t="shared" si="90"/>
        <v>0</v>
      </c>
      <c r="J1382" s="17">
        <f t="shared" si="91"/>
        <v>1</v>
      </c>
      <c r="K1382" s="7"/>
      <c r="L1382" s="7"/>
      <c r="M1382" s="7"/>
      <c r="N1382" s="17"/>
      <c r="O1382" s="120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6" customHeight="1">
      <c r="A1383" s="17" t="s">
        <v>44</v>
      </c>
      <c r="B1383" s="7" t="s">
        <v>99</v>
      </c>
      <c r="C1383" s="135">
        <v>46239</v>
      </c>
      <c r="D1383" s="41" t="s">
        <v>248</v>
      </c>
      <c r="E1383" s="35" t="s">
        <v>523</v>
      </c>
      <c r="F1383" s="110">
        <f t="shared" si="88"/>
        <v>8.1666666666666661</v>
      </c>
      <c r="G1383" s="111">
        <f t="shared" si="89"/>
        <v>0</v>
      </c>
      <c r="H1383" s="113">
        <f>IF(AND(NOT(ISBLANK(C1383)), D1383&lt;&gt;"-", ISNUMBER(F1383), F1383&gt;0, COUNTIFS($B$3:B1383, B1383, $C$3:C1383, C1383, $F$3:F1383, "&gt;0")=1), 1, 0)</f>
        <v>1</v>
      </c>
      <c r="I1383" s="17">
        <f t="shared" si="90"/>
        <v>1</v>
      </c>
      <c r="J1383" s="17">
        <f t="shared" si="91"/>
        <v>0</v>
      </c>
      <c r="K1383" s="7"/>
      <c r="L1383" s="7"/>
      <c r="M1383" s="7"/>
      <c r="N1383" s="17"/>
      <c r="O1383" s="120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6" customHeight="1">
      <c r="A1384" s="17" t="s">
        <v>44</v>
      </c>
      <c r="B1384" s="7" t="s">
        <v>99</v>
      </c>
      <c r="C1384" s="135">
        <v>46240</v>
      </c>
      <c r="D1384" s="41" t="s">
        <v>248</v>
      </c>
      <c r="E1384" s="35" t="s">
        <v>513</v>
      </c>
      <c r="F1384" s="110">
        <f t="shared" si="88"/>
        <v>8.2333333333333325</v>
      </c>
      <c r="G1384" s="111">
        <f t="shared" si="89"/>
        <v>0</v>
      </c>
      <c r="H1384" s="113">
        <f>IF(AND(NOT(ISBLANK(C1384)), D1384&lt;&gt;"-", ISNUMBER(F1384), F1384&gt;0, COUNTIFS($B$3:B1384, B1384, $C$3:C1384, C1384, $F$3:F1384, "&gt;0")=1), 1, 0)</f>
        <v>1</v>
      </c>
      <c r="I1384" s="17">
        <f t="shared" si="90"/>
        <v>1</v>
      </c>
      <c r="J1384" s="17">
        <f t="shared" si="91"/>
        <v>0</v>
      </c>
      <c r="K1384" s="7"/>
      <c r="L1384" s="7"/>
      <c r="M1384" s="7"/>
      <c r="N1384" s="17"/>
      <c r="O1384" s="120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6" customHeight="1">
      <c r="A1385" s="17" t="s">
        <v>44</v>
      </c>
      <c r="B1385" s="7" t="s">
        <v>99</v>
      </c>
      <c r="C1385" s="135">
        <v>46241</v>
      </c>
      <c r="D1385" s="41" t="s">
        <v>384</v>
      </c>
      <c r="E1385" s="35" t="s">
        <v>776</v>
      </c>
      <c r="F1385" s="110">
        <f t="shared" si="88"/>
        <v>6.083333333333333</v>
      </c>
      <c r="G1385" s="111">
        <f t="shared" si="89"/>
        <v>0</v>
      </c>
      <c r="H1385" s="113">
        <f>IF(AND(NOT(ISBLANK(C1385)), D1385&lt;&gt;"-", ISNUMBER(F1385), F1385&gt;0, COUNTIFS($B$3:B1385, B1385, $C$3:C1385, C1385, $F$3:F1385, "&gt;0")=1), 1, 0)</f>
        <v>1</v>
      </c>
      <c r="I1385" s="17">
        <f t="shared" si="90"/>
        <v>0</v>
      </c>
      <c r="J1385" s="17">
        <f t="shared" si="91"/>
        <v>1</v>
      </c>
      <c r="K1385" s="7"/>
      <c r="L1385" s="7"/>
      <c r="M1385" s="7"/>
      <c r="N1385" s="17"/>
      <c r="O1385" s="120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6" customHeight="1">
      <c r="A1386" s="17" t="s">
        <v>44</v>
      </c>
      <c r="B1386" s="7" t="s">
        <v>99</v>
      </c>
      <c r="C1386" s="135">
        <v>46241</v>
      </c>
      <c r="D1386" s="41" t="s">
        <v>248</v>
      </c>
      <c r="E1386" s="35" t="s">
        <v>236</v>
      </c>
      <c r="F1386" s="110">
        <f t="shared" si="88"/>
        <v>0.5</v>
      </c>
      <c r="G1386" s="111">
        <f t="shared" si="89"/>
        <v>1</v>
      </c>
      <c r="H1386" s="113">
        <f>IF(AND(NOT(ISBLANK(C1386)), D1386&lt;&gt;"-", ISNUMBER(F1386), F1386&gt;0, COUNTIFS($B$3:B1386, B1386, $C$3:C1386, C1386, $F$3:F1386, "&gt;0")=1), 1, 0)</f>
        <v>0</v>
      </c>
      <c r="I1386" s="17">
        <f t="shared" si="90"/>
        <v>0</v>
      </c>
      <c r="J1386" s="17">
        <f t="shared" si="91"/>
        <v>0</v>
      </c>
      <c r="K1386" s="7"/>
      <c r="L1386" s="7"/>
      <c r="M1386" s="7"/>
      <c r="N1386" s="17"/>
      <c r="O1386" s="120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6" customHeight="1">
      <c r="A1387" s="17" t="s">
        <v>44</v>
      </c>
      <c r="B1387" s="7" t="s">
        <v>99</v>
      </c>
      <c r="C1387" s="135">
        <v>46242</v>
      </c>
      <c r="D1387" s="41" t="s">
        <v>250</v>
      </c>
      <c r="E1387" s="35" t="s">
        <v>777</v>
      </c>
      <c r="F1387" s="110">
        <f t="shared" si="88"/>
        <v>9.4499999999999993</v>
      </c>
      <c r="G1387" s="111">
        <f t="shared" si="89"/>
        <v>0</v>
      </c>
      <c r="H1387" s="113">
        <f>IF(AND(NOT(ISBLANK(C1387)), D1387&lt;&gt;"-", ISNUMBER(F1387), F1387&gt;0, COUNTIFS($B$3:B1387, B1387, $C$3:C1387, C1387, $F$3:F1387, "&gt;0")=1), 1, 0)</f>
        <v>1</v>
      </c>
      <c r="I1387" s="17">
        <f t="shared" si="90"/>
        <v>0</v>
      </c>
      <c r="J1387" s="17">
        <f t="shared" si="91"/>
        <v>1</v>
      </c>
      <c r="K1387" s="7"/>
      <c r="L1387" s="7"/>
      <c r="M1387" s="7"/>
      <c r="N1387" s="17"/>
      <c r="O1387" s="120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6" customHeight="1">
      <c r="A1388" s="17" t="s">
        <v>44</v>
      </c>
      <c r="B1388" s="7" t="s">
        <v>99</v>
      </c>
      <c r="C1388" s="135">
        <v>46243</v>
      </c>
      <c r="D1388" s="41" t="s">
        <v>384</v>
      </c>
      <c r="E1388" s="35" t="s">
        <v>635</v>
      </c>
      <c r="F1388" s="110">
        <f t="shared" si="88"/>
        <v>7.5666666666666664</v>
      </c>
      <c r="G1388" s="111">
        <f t="shared" si="89"/>
        <v>0</v>
      </c>
      <c r="H1388" s="113">
        <f>IF(AND(NOT(ISBLANK(C1388)), D1388&lt;&gt;"-", ISNUMBER(F1388), F1388&gt;0, COUNTIFS($B$3:B1388, B1388, $C$3:C1388, C1388, $F$3:F1388, "&gt;0")=1), 1, 0)</f>
        <v>1</v>
      </c>
      <c r="I1388" s="17">
        <f t="shared" si="90"/>
        <v>0</v>
      </c>
      <c r="J1388" s="17">
        <f t="shared" si="91"/>
        <v>1</v>
      </c>
      <c r="K1388" s="7"/>
      <c r="L1388" s="7"/>
      <c r="M1388" s="7"/>
      <c r="N1388" s="17"/>
      <c r="O1388" s="120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6" customHeight="1">
      <c r="A1389" s="17" t="s">
        <v>44</v>
      </c>
      <c r="B1389" s="7" t="s">
        <v>99</v>
      </c>
      <c r="C1389" s="135">
        <v>46244</v>
      </c>
      <c r="D1389" s="41" t="s">
        <v>248</v>
      </c>
      <c r="E1389" s="35" t="s">
        <v>501</v>
      </c>
      <c r="F1389" s="110">
        <f t="shared" si="88"/>
        <v>8.0166666666666675</v>
      </c>
      <c r="G1389" s="111">
        <f t="shared" si="89"/>
        <v>0</v>
      </c>
      <c r="H1389" s="113">
        <f>IF(AND(NOT(ISBLANK(C1389)), D1389&lt;&gt;"-", ISNUMBER(F1389), F1389&gt;0, COUNTIFS($B$3:B1389, B1389, $C$3:C1389, C1389, $F$3:F1389, "&gt;0")=1), 1, 0)</f>
        <v>1</v>
      </c>
      <c r="I1389" s="17">
        <f t="shared" si="90"/>
        <v>1</v>
      </c>
      <c r="J1389" s="17">
        <f t="shared" si="91"/>
        <v>0</v>
      </c>
      <c r="K1389" s="7"/>
      <c r="L1389" s="7"/>
      <c r="M1389" s="7"/>
      <c r="N1389" s="17"/>
      <c r="O1389" s="120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6" customHeight="1">
      <c r="A1390" s="17" t="s">
        <v>44</v>
      </c>
      <c r="B1390" s="7" t="s">
        <v>99</v>
      </c>
      <c r="C1390" s="135">
        <v>46246</v>
      </c>
      <c r="D1390" s="41" t="s">
        <v>191</v>
      </c>
      <c r="E1390" s="35" t="s">
        <v>778</v>
      </c>
      <c r="F1390" s="110">
        <f t="shared" si="88"/>
        <v>5.5166666666666666</v>
      </c>
      <c r="G1390" s="111">
        <f t="shared" si="89"/>
        <v>0</v>
      </c>
      <c r="H1390" s="113">
        <f>IF(AND(NOT(ISBLANK(C1390)), D1390&lt;&gt;"-", ISNUMBER(F1390), F1390&gt;0, COUNTIFS($B$3:B1390, B1390, $C$3:C1390, C1390, $F$3:F1390, "&gt;0")=1), 1, 0)</f>
        <v>1</v>
      </c>
      <c r="I1390" s="17">
        <f t="shared" si="90"/>
        <v>0</v>
      </c>
      <c r="J1390" s="17">
        <f t="shared" si="91"/>
        <v>1</v>
      </c>
      <c r="K1390" s="7"/>
      <c r="L1390" s="7"/>
      <c r="M1390" s="7"/>
      <c r="N1390" s="17"/>
      <c r="O1390" s="120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6" customHeight="1">
      <c r="A1391" s="17" t="s">
        <v>44</v>
      </c>
      <c r="B1391" s="7" t="s">
        <v>99</v>
      </c>
      <c r="C1391" s="135">
        <v>46246</v>
      </c>
      <c r="D1391" s="41" t="s">
        <v>248</v>
      </c>
      <c r="E1391" s="35" t="s">
        <v>779</v>
      </c>
      <c r="F1391" s="110">
        <f t="shared" si="88"/>
        <v>2.3333333333333335</v>
      </c>
      <c r="G1391" s="111">
        <f t="shared" si="89"/>
        <v>1</v>
      </c>
      <c r="H1391" s="113">
        <f>IF(AND(NOT(ISBLANK(C1391)), D1391&lt;&gt;"-", ISNUMBER(F1391), F1391&gt;0, COUNTIFS($B$3:B1391, B1391, $C$3:C1391, C1391, $F$3:F1391, "&gt;0")=1), 1, 0)</f>
        <v>0</v>
      </c>
      <c r="I1391" s="17">
        <f t="shared" si="90"/>
        <v>0</v>
      </c>
      <c r="J1391" s="17">
        <f t="shared" si="91"/>
        <v>0</v>
      </c>
      <c r="K1391" s="7"/>
      <c r="L1391" s="7"/>
      <c r="M1391" s="7"/>
      <c r="N1391" s="17"/>
      <c r="O1391" s="120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6" customHeight="1">
      <c r="A1392" s="17" t="s">
        <v>44</v>
      </c>
      <c r="B1392" s="7" t="s">
        <v>99</v>
      </c>
      <c r="C1392" s="135">
        <v>46247</v>
      </c>
      <c r="D1392" s="41" t="s">
        <v>397</v>
      </c>
      <c r="E1392" s="35" t="s">
        <v>506</v>
      </c>
      <c r="F1392" s="110">
        <f t="shared" si="88"/>
        <v>7.8166666666666664</v>
      </c>
      <c r="G1392" s="111">
        <f t="shared" si="89"/>
        <v>0</v>
      </c>
      <c r="H1392" s="113">
        <f>IF(AND(NOT(ISBLANK(C1392)), D1392&lt;&gt;"-", ISNUMBER(F1392), F1392&gt;0, COUNTIFS($B$3:B1392, B1392, $C$3:C1392, C1392, $F$3:F1392, "&gt;0")=1), 1, 0)</f>
        <v>1</v>
      </c>
      <c r="I1392" s="17">
        <f t="shared" si="90"/>
        <v>0</v>
      </c>
      <c r="J1392" s="17">
        <f t="shared" si="91"/>
        <v>1</v>
      </c>
      <c r="K1392" s="7"/>
      <c r="L1392" s="7"/>
      <c r="M1392" s="7"/>
      <c r="N1392" s="17"/>
      <c r="O1392" s="120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6" customHeight="1">
      <c r="A1393" s="17" t="s">
        <v>44</v>
      </c>
      <c r="B1393" s="7" t="s">
        <v>99</v>
      </c>
      <c r="C1393" s="135">
        <v>46248</v>
      </c>
      <c r="D1393" s="41" t="s">
        <v>250</v>
      </c>
      <c r="E1393" s="35" t="s">
        <v>665</v>
      </c>
      <c r="F1393" s="110">
        <f t="shared" si="88"/>
        <v>10.183333333333334</v>
      </c>
      <c r="G1393" s="111">
        <f t="shared" si="89"/>
        <v>0</v>
      </c>
      <c r="H1393" s="113">
        <f>IF(AND(NOT(ISBLANK(C1393)), D1393&lt;&gt;"-", ISNUMBER(F1393), F1393&gt;0, COUNTIFS($B$3:B1393, B1393, $C$3:C1393, C1393, $F$3:F1393, "&gt;0")=1), 1, 0)</f>
        <v>1</v>
      </c>
      <c r="I1393" s="17">
        <f t="shared" si="90"/>
        <v>0</v>
      </c>
      <c r="J1393" s="17">
        <f t="shared" si="91"/>
        <v>1</v>
      </c>
      <c r="K1393" s="7"/>
      <c r="L1393" s="7"/>
      <c r="M1393" s="7"/>
      <c r="N1393" s="17"/>
      <c r="O1393" s="120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6" customHeight="1">
      <c r="A1394" s="17" t="s">
        <v>44</v>
      </c>
      <c r="B1394" s="7" t="s">
        <v>99</v>
      </c>
      <c r="C1394" s="135">
        <v>46249</v>
      </c>
      <c r="D1394" s="41" t="s">
        <v>250</v>
      </c>
      <c r="E1394" s="35" t="s">
        <v>505</v>
      </c>
      <c r="F1394" s="110">
        <f t="shared" si="88"/>
        <v>7.916666666666667</v>
      </c>
      <c r="G1394" s="111">
        <f t="shared" si="89"/>
        <v>0</v>
      </c>
      <c r="H1394" s="113">
        <f>IF(AND(NOT(ISBLANK(C1394)), D1394&lt;&gt;"-", ISNUMBER(F1394), F1394&gt;0, COUNTIFS($B$3:B1394, B1394, $C$3:C1394, C1394, $F$3:F1394, "&gt;0")=1), 1, 0)</f>
        <v>1</v>
      </c>
      <c r="I1394" s="17">
        <f t="shared" si="90"/>
        <v>0</v>
      </c>
      <c r="J1394" s="17">
        <f t="shared" si="91"/>
        <v>1</v>
      </c>
      <c r="K1394" s="7"/>
      <c r="L1394" s="7"/>
      <c r="M1394" s="7"/>
      <c r="N1394" s="17"/>
      <c r="O1394" s="120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6" customHeight="1">
      <c r="A1395" s="17" t="s">
        <v>44</v>
      </c>
      <c r="B1395" s="7" t="s">
        <v>99</v>
      </c>
      <c r="C1395" s="135">
        <v>46250</v>
      </c>
      <c r="D1395" s="41" t="s">
        <v>384</v>
      </c>
      <c r="E1395" s="35" t="s">
        <v>281</v>
      </c>
      <c r="F1395" s="110">
        <f t="shared" si="88"/>
        <v>6.0166666666666666</v>
      </c>
      <c r="G1395" s="111">
        <f t="shared" si="89"/>
        <v>0</v>
      </c>
      <c r="H1395" s="113">
        <f>IF(AND(NOT(ISBLANK(C1395)), D1395&lt;&gt;"-", ISNUMBER(F1395), F1395&gt;0, COUNTIFS($B$3:B1395, B1395, $C$3:C1395, C1395, $F$3:F1395, "&gt;0")=1), 1, 0)</f>
        <v>1</v>
      </c>
      <c r="I1395" s="17">
        <f t="shared" si="90"/>
        <v>0</v>
      </c>
      <c r="J1395" s="17">
        <f t="shared" si="91"/>
        <v>1</v>
      </c>
      <c r="K1395" s="7"/>
      <c r="L1395" s="7"/>
      <c r="M1395" s="7"/>
      <c r="N1395" s="17"/>
      <c r="O1395" s="120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6" customHeight="1">
      <c r="A1396" s="17" t="s">
        <v>44</v>
      </c>
      <c r="B1396" s="7" t="s">
        <v>99</v>
      </c>
      <c r="C1396" s="135">
        <v>46251</v>
      </c>
      <c r="D1396" s="41" t="s">
        <v>397</v>
      </c>
      <c r="E1396" s="35" t="s">
        <v>412</v>
      </c>
      <c r="F1396" s="110">
        <f t="shared" si="88"/>
        <v>8.6166666666666671</v>
      </c>
      <c r="G1396" s="111">
        <f t="shared" si="89"/>
        <v>0</v>
      </c>
      <c r="H1396" s="113">
        <f>IF(AND(NOT(ISBLANK(C1396)), D1396&lt;&gt;"-", ISNUMBER(F1396), F1396&gt;0, COUNTIFS($B$3:B1396, B1396, $C$3:C1396, C1396, $F$3:F1396, "&gt;0")=1), 1, 0)</f>
        <v>1</v>
      </c>
      <c r="I1396" s="17">
        <f t="shared" si="90"/>
        <v>0</v>
      </c>
      <c r="J1396" s="17">
        <f t="shared" si="91"/>
        <v>1</v>
      </c>
      <c r="K1396" s="7"/>
      <c r="L1396" s="7"/>
      <c r="M1396" s="7"/>
      <c r="N1396" s="17"/>
      <c r="O1396" s="120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6" customHeight="1">
      <c r="A1397" s="17" t="s">
        <v>44</v>
      </c>
      <c r="B1397" s="7" t="s">
        <v>99</v>
      </c>
      <c r="C1397" s="135">
        <v>46252</v>
      </c>
      <c r="D1397" s="41" t="s">
        <v>215</v>
      </c>
      <c r="E1397" s="35" t="s">
        <v>401</v>
      </c>
      <c r="F1397" s="110">
        <f t="shared" si="88"/>
        <v>10</v>
      </c>
      <c r="G1397" s="111">
        <f t="shared" si="89"/>
        <v>0</v>
      </c>
      <c r="H1397" s="113">
        <f>IF(AND(NOT(ISBLANK(C1397)), D1397&lt;&gt;"-", ISNUMBER(F1397), F1397&gt;0, COUNTIFS($B$3:B1397, B1397, $C$3:C1397, C1397, $F$3:F1397, "&gt;0")=1), 1, 0)</f>
        <v>1</v>
      </c>
      <c r="I1397" s="17">
        <f t="shared" si="90"/>
        <v>0</v>
      </c>
      <c r="J1397" s="17">
        <f t="shared" si="91"/>
        <v>1</v>
      </c>
      <c r="K1397" s="7"/>
      <c r="L1397" s="7"/>
      <c r="M1397" s="7"/>
      <c r="N1397" s="17"/>
      <c r="O1397" s="120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6" customHeight="1">
      <c r="A1398" s="17" t="s">
        <v>44</v>
      </c>
      <c r="B1398" s="7" t="s">
        <v>99</v>
      </c>
      <c r="C1398" s="135">
        <v>46254</v>
      </c>
      <c r="D1398" s="41" t="s">
        <v>250</v>
      </c>
      <c r="E1398" s="35" t="s">
        <v>780</v>
      </c>
      <c r="F1398" s="110">
        <f t="shared" si="88"/>
        <v>11.233333333333333</v>
      </c>
      <c r="G1398" s="111">
        <f t="shared" si="89"/>
        <v>0</v>
      </c>
      <c r="H1398" s="113">
        <f>IF(AND(NOT(ISBLANK(C1398)), D1398&lt;&gt;"-", ISNUMBER(F1398), F1398&gt;0, COUNTIFS($B$3:B1398, B1398, $C$3:C1398, C1398, $F$3:F1398, "&gt;0")=1), 1, 0)</f>
        <v>1</v>
      </c>
      <c r="I1398" s="17">
        <f t="shared" si="90"/>
        <v>0</v>
      </c>
      <c r="J1398" s="17">
        <f t="shared" si="91"/>
        <v>1</v>
      </c>
      <c r="K1398" s="7"/>
      <c r="L1398" s="7"/>
      <c r="M1398" s="7"/>
      <c r="N1398" s="17"/>
      <c r="O1398" s="120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6" customHeight="1">
      <c r="A1399" s="17" t="s">
        <v>44</v>
      </c>
      <c r="B1399" s="7" t="s">
        <v>99</v>
      </c>
      <c r="C1399" s="135">
        <v>46255</v>
      </c>
      <c r="D1399" s="41" t="s">
        <v>250</v>
      </c>
      <c r="E1399" s="35" t="s">
        <v>518</v>
      </c>
      <c r="F1399" s="110">
        <f t="shared" si="88"/>
        <v>8.2166666666666668</v>
      </c>
      <c r="G1399" s="111">
        <f t="shared" si="89"/>
        <v>0</v>
      </c>
      <c r="H1399" s="113">
        <f>IF(AND(NOT(ISBLANK(C1399)), D1399&lt;&gt;"-", ISNUMBER(F1399), F1399&gt;0, COUNTIFS($B$3:B1399, B1399, $C$3:C1399, C1399, $F$3:F1399, "&gt;0")=1), 1, 0)</f>
        <v>1</v>
      </c>
      <c r="I1399" s="17">
        <f t="shared" si="90"/>
        <v>0</v>
      </c>
      <c r="J1399" s="17">
        <f t="shared" si="91"/>
        <v>1</v>
      </c>
      <c r="K1399" s="7"/>
      <c r="L1399" s="7"/>
      <c r="M1399" s="7"/>
      <c r="N1399" s="17"/>
      <c r="O1399" s="120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6" customHeight="1">
      <c r="A1400" s="17" t="s">
        <v>44</v>
      </c>
      <c r="B1400" s="7" t="s">
        <v>99</v>
      </c>
      <c r="C1400" s="135">
        <v>46256</v>
      </c>
      <c r="D1400" s="41" t="s">
        <v>250</v>
      </c>
      <c r="E1400" s="35" t="s">
        <v>781</v>
      </c>
      <c r="F1400" s="110">
        <f t="shared" si="88"/>
        <v>9.85</v>
      </c>
      <c r="G1400" s="111">
        <f t="shared" si="89"/>
        <v>0</v>
      </c>
      <c r="H1400" s="113">
        <f>IF(AND(NOT(ISBLANK(C1400)), D1400&lt;&gt;"-", ISNUMBER(F1400), F1400&gt;0, COUNTIFS($B$3:B1400, B1400, $C$3:C1400, C1400, $F$3:F1400, "&gt;0")=1), 1, 0)</f>
        <v>1</v>
      </c>
      <c r="I1400" s="17">
        <f t="shared" si="90"/>
        <v>0</v>
      </c>
      <c r="J1400" s="17">
        <f t="shared" si="91"/>
        <v>1</v>
      </c>
      <c r="K1400" s="7"/>
      <c r="L1400" s="7"/>
      <c r="M1400" s="7"/>
      <c r="N1400" s="17"/>
      <c r="O1400" s="120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6" customHeight="1">
      <c r="A1401" s="17" t="s">
        <v>44</v>
      </c>
      <c r="B1401" s="7" t="s">
        <v>99</v>
      </c>
      <c r="C1401" s="135">
        <v>46257</v>
      </c>
      <c r="D1401" s="41" t="s">
        <v>402</v>
      </c>
      <c r="E1401" s="35" t="s">
        <v>403</v>
      </c>
      <c r="F1401" s="110">
        <f t="shared" si="88"/>
        <v>6.2</v>
      </c>
      <c r="G1401" s="111">
        <f t="shared" si="89"/>
        <v>0</v>
      </c>
      <c r="H1401" s="113">
        <f>IF(AND(NOT(ISBLANK(C1401)), D1401&lt;&gt;"-", ISNUMBER(F1401), F1401&gt;0, COUNTIFS($B$3:B1401, B1401, $C$3:C1401, C1401, $F$3:F1401, "&gt;0")=1), 1, 0)</f>
        <v>1</v>
      </c>
      <c r="I1401" s="17">
        <f t="shared" si="90"/>
        <v>0</v>
      </c>
      <c r="J1401" s="17">
        <f t="shared" si="91"/>
        <v>1</v>
      </c>
      <c r="K1401" s="7"/>
      <c r="L1401" s="7"/>
      <c r="M1401" s="7"/>
      <c r="N1401" s="17"/>
      <c r="O1401" s="120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6" customHeight="1">
      <c r="A1402" s="17" t="s">
        <v>44</v>
      </c>
      <c r="B1402" s="7" t="s">
        <v>99</v>
      </c>
      <c r="C1402" s="135">
        <v>46257</v>
      </c>
      <c r="D1402" s="41" t="s">
        <v>248</v>
      </c>
      <c r="E1402" s="35" t="s">
        <v>437</v>
      </c>
      <c r="F1402" s="110">
        <f t="shared" si="88"/>
        <v>1.1333333333333333</v>
      </c>
      <c r="G1402" s="111">
        <f t="shared" si="89"/>
        <v>1</v>
      </c>
      <c r="H1402" s="113">
        <f>IF(AND(NOT(ISBLANK(C1402)), D1402&lt;&gt;"-", ISNUMBER(F1402), F1402&gt;0, COUNTIFS($B$3:B1402, B1402, $C$3:C1402, C1402, $F$3:F1402, "&gt;0")=1), 1, 0)</f>
        <v>0</v>
      </c>
      <c r="I1402" s="17">
        <f t="shared" si="90"/>
        <v>0</v>
      </c>
      <c r="J1402" s="17">
        <f t="shared" si="91"/>
        <v>0</v>
      </c>
      <c r="K1402" s="7"/>
      <c r="L1402" s="7"/>
      <c r="M1402" s="7"/>
      <c r="N1402" s="17"/>
      <c r="O1402" s="120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6" customHeight="1">
      <c r="A1403" s="17" t="s">
        <v>44</v>
      </c>
      <c r="B1403" s="7" t="s">
        <v>99</v>
      </c>
      <c r="C1403" s="135">
        <v>46258</v>
      </c>
      <c r="D1403" s="41" t="s">
        <v>393</v>
      </c>
      <c r="E1403" s="35" t="s">
        <v>528</v>
      </c>
      <c r="F1403" s="110">
        <f t="shared" si="88"/>
        <v>8.1833333333333336</v>
      </c>
      <c r="G1403" s="111">
        <f t="shared" si="89"/>
        <v>0</v>
      </c>
      <c r="H1403" s="113">
        <f>IF(AND(NOT(ISBLANK(C1403)), D1403&lt;&gt;"-", ISNUMBER(F1403), F1403&gt;0, COUNTIFS($B$3:B1403, B1403, $C$3:C1403, C1403, $F$3:F1403, "&gt;0")=1), 1, 0)</f>
        <v>1</v>
      </c>
      <c r="I1403" s="17">
        <f t="shared" si="90"/>
        <v>0</v>
      </c>
      <c r="J1403" s="17">
        <f t="shared" si="91"/>
        <v>1</v>
      </c>
      <c r="K1403" s="7"/>
      <c r="L1403" s="7"/>
      <c r="M1403" s="7"/>
      <c r="N1403" s="17"/>
      <c r="O1403" s="120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6" customHeight="1">
      <c r="A1404" s="17" t="s">
        <v>44</v>
      </c>
      <c r="B1404" s="7" t="s">
        <v>99</v>
      </c>
      <c r="C1404" s="135">
        <v>46259</v>
      </c>
      <c r="D1404" s="41" t="s">
        <v>250</v>
      </c>
      <c r="E1404" s="35" t="s">
        <v>539</v>
      </c>
      <c r="F1404" s="110">
        <f t="shared" si="88"/>
        <v>8.3166666666666664</v>
      </c>
      <c r="G1404" s="111">
        <f t="shared" si="89"/>
        <v>0</v>
      </c>
      <c r="H1404" s="113">
        <f>IF(AND(NOT(ISBLANK(C1404)), D1404&lt;&gt;"-", ISNUMBER(F1404), F1404&gt;0, COUNTIFS($B$3:B1404, B1404, $C$3:C1404, C1404, $F$3:F1404, "&gt;0")=1), 1, 0)</f>
        <v>1</v>
      </c>
      <c r="I1404" s="17">
        <f t="shared" si="90"/>
        <v>0</v>
      </c>
      <c r="J1404" s="17">
        <f t="shared" si="91"/>
        <v>1</v>
      </c>
      <c r="K1404" s="7"/>
      <c r="L1404" s="7"/>
      <c r="M1404" s="7"/>
      <c r="N1404" s="17"/>
      <c r="O1404" s="120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6" customHeight="1">
      <c r="A1405" s="17" t="s">
        <v>44</v>
      </c>
      <c r="B1405" s="7" t="s">
        <v>99</v>
      </c>
      <c r="C1405" s="135">
        <v>46260</v>
      </c>
      <c r="D1405" s="41" t="s">
        <v>250</v>
      </c>
      <c r="E1405" s="35" t="s">
        <v>782</v>
      </c>
      <c r="F1405" s="110">
        <f t="shared" si="88"/>
        <v>9.2333333333333325</v>
      </c>
      <c r="G1405" s="111">
        <f t="shared" si="89"/>
        <v>0</v>
      </c>
      <c r="H1405" s="113">
        <f>IF(AND(NOT(ISBLANK(C1405)), D1405&lt;&gt;"-", ISNUMBER(F1405), F1405&gt;0, COUNTIFS($B$3:B1405, B1405, $C$3:C1405, C1405, $F$3:F1405, "&gt;0")=1), 1, 0)</f>
        <v>1</v>
      </c>
      <c r="I1405" s="17">
        <f t="shared" si="90"/>
        <v>0</v>
      </c>
      <c r="J1405" s="17">
        <f t="shared" si="91"/>
        <v>1</v>
      </c>
      <c r="K1405" s="7"/>
      <c r="L1405" s="7"/>
      <c r="M1405" s="7"/>
      <c r="N1405" s="17"/>
      <c r="O1405" s="120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6" customHeight="1">
      <c r="A1406" s="17" t="s">
        <v>44</v>
      </c>
      <c r="B1406" s="7" t="s">
        <v>99</v>
      </c>
      <c r="C1406" s="135">
        <v>46261</v>
      </c>
      <c r="D1406" s="41" t="s">
        <v>393</v>
      </c>
      <c r="E1406" s="35" t="s">
        <v>304</v>
      </c>
      <c r="F1406" s="110">
        <f t="shared" si="88"/>
        <v>8.5</v>
      </c>
      <c r="G1406" s="111">
        <f t="shared" si="89"/>
        <v>0</v>
      </c>
      <c r="H1406" s="113">
        <f>IF(AND(NOT(ISBLANK(C1406)), D1406&lt;&gt;"-", ISNUMBER(F1406), F1406&gt;0, COUNTIFS($B$3:B1406, B1406, $C$3:C1406, C1406, $F$3:F1406, "&gt;0")=1), 1, 0)</f>
        <v>1</v>
      </c>
      <c r="I1406" s="17">
        <f t="shared" si="90"/>
        <v>0</v>
      </c>
      <c r="J1406" s="17">
        <f t="shared" si="91"/>
        <v>1</v>
      </c>
      <c r="K1406" s="7"/>
      <c r="L1406" s="7"/>
      <c r="M1406" s="7"/>
      <c r="N1406" s="17"/>
      <c r="O1406" s="120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6" customHeight="1">
      <c r="A1407" s="17" t="s">
        <v>44</v>
      </c>
      <c r="B1407" s="7" t="s">
        <v>99</v>
      </c>
      <c r="C1407" s="135">
        <v>46262</v>
      </c>
      <c r="D1407" s="41" t="s">
        <v>250</v>
      </c>
      <c r="E1407" s="35" t="s">
        <v>536</v>
      </c>
      <c r="F1407" s="110">
        <f t="shared" si="88"/>
        <v>8.3666666666666671</v>
      </c>
      <c r="G1407" s="111">
        <f t="shared" si="89"/>
        <v>0</v>
      </c>
      <c r="H1407" s="113">
        <f>IF(AND(NOT(ISBLANK(C1407)), D1407&lt;&gt;"-", ISNUMBER(F1407), F1407&gt;0, COUNTIFS($B$3:B1407, B1407, $C$3:C1407, C1407, $F$3:F1407, "&gt;0")=1), 1, 0)</f>
        <v>1</v>
      </c>
      <c r="I1407" s="17">
        <f t="shared" si="90"/>
        <v>0</v>
      </c>
      <c r="J1407" s="17">
        <f t="shared" si="91"/>
        <v>1</v>
      </c>
      <c r="K1407" s="7"/>
      <c r="L1407" s="7"/>
      <c r="M1407" s="7"/>
      <c r="N1407" s="17"/>
      <c r="O1407" s="120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6" customHeight="1">
      <c r="A1408" s="17" t="s">
        <v>44</v>
      </c>
      <c r="B1408" s="7" t="s">
        <v>99</v>
      </c>
      <c r="C1408" s="135">
        <v>46263</v>
      </c>
      <c r="D1408" s="41" t="s">
        <v>191</v>
      </c>
      <c r="E1408" s="35" t="s">
        <v>496</v>
      </c>
      <c r="F1408" s="110">
        <f t="shared" si="88"/>
        <v>7.9</v>
      </c>
      <c r="G1408" s="111">
        <f t="shared" si="89"/>
        <v>0</v>
      </c>
      <c r="H1408" s="113">
        <f>IF(AND(NOT(ISBLANK(C1408)), D1408&lt;&gt;"-", ISNUMBER(F1408), F1408&gt;0, COUNTIFS($B$3:B1408, B1408, $C$3:C1408, C1408, $F$3:F1408, "&gt;0")=1), 1, 0)</f>
        <v>1</v>
      </c>
      <c r="I1408" s="17">
        <f t="shared" si="90"/>
        <v>0</v>
      </c>
      <c r="J1408" s="17">
        <f t="shared" si="91"/>
        <v>1</v>
      </c>
      <c r="K1408" s="7"/>
      <c r="L1408" s="7"/>
      <c r="M1408" s="7"/>
      <c r="N1408" s="17"/>
      <c r="O1408" s="120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6" customHeight="1">
      <c r="A1409" s="17" t="s">
        <v>44</v>
      </c>
      <c r="B1409" s="7" t="s">
        <v>99</v>
      </c>
      <c r="C1409" s="135">
        <v>46264</v>
      </c>
      <c r="D1409" s="41" t="s">
        <v>191</v>
      </c>
      <c r="E1409" s="35" t="s">
        <v>378</v>
      </c>
      <c r="F1409" s="110">
        <f t="shared" si="88"/>
        <v>4.3166666666666664</v>
      </c>
      <c r="G1409" s="111">
        <f t="shared" si="89"/>
        <v>0</v>
      </c>
      <c r="H1409" s="113">
        <f>IF(AND(NOT(ISBLANK(C1409)), D1409&lt;&gt;"-", ISNUMBER(F1409), F1409&gt;0, COUNTIFS($B$3:B1409, B1409, $C$3:C1409, C1409, $F$3:F1409, "&gt;0")=1), 1, 0)</f>
        <v>1</v>
      </c>
      <c r="I1409" s="17">
        <f t="shared" si="90"/>
        <v>0</v>
      </c>
      <c r="J1409" s="17">
        <f t="shared" si="91"/>
        <v>1</v>
      </c>
      <c r="K1409" s="7"/>
      <c r="L1409" s="7"/>
      <c r="M1409" s="7"/>
      <c r="N1409" s="17"/>
      <c r="O1409" s="120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6" customHeight="1">
      <c r="A1410" s="17" t="s">
        <v>44</v>
      </c>
      <c r="B1410" s="7" t="s">
        <v>105</v>
      </c>
      <c r="C1410" s="135"/>
      <c r="D1410" s="41" t="s">
        <v>184</v>
      </c>
      <c r="E1410" s="35" t="s">
        <v>185</v>
      </c>
      <c r="F1410" s="110">
        <f t="shared" ref="F1410:F1473" si="92">IF(ISNUMBER(SEARCH("h",E1410)), LEFT(E1410,SEARCH("h",E1410)-1) + MID(E1410,SEARCH("h",E1410)+1,SEARCH("p",E1410)-SEARCH("h",E1410)-1)/60, E1410)</f>
        <v>8</v>
      </c>
      <c r="G1410" s="111">
        <f t="shared" ref="G1410:G1473" si="93">IF(AND(ISNUMBER(F1410), F1410&lt;4), 1, 0)</f>
        <v>0</v>
      </c>
      <c r="H1410" s="113">
        <f>IF(AND(NOT(ISBLANK(C1410)), D1410&lt;&gt;"-", ISNUMBER(F1410), F1410&gt;0, COUNTIFS($B$3:B1410, B1410, $C$3:C1410, C1410, $F$3:F1410, "&gt;0")=1), 1, 0)</f>
        <v>0</v>
      </c>
      <c r="I1410" s="17">
        <f t="shared" si="90"/>
        <v>0</v>
      </c>
      <c r="J1410" s="17">
        <f t="shared" si="91"/>
        <v>0</v>
      </c>
      <c r="K1410" s="7"/>
      <c r="L1410" s="7"/>
      <c r="M1410" s="7"/>
      <c r="N1410" s="17"/>
      <c r="O1410" s="120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6" customHeight="1">
      <c r="A1411" s="17" t="s">
        <v>44</v>
      </c>
      <c r="B1411" s="7" t="s">
        <v>105</v>
      </c>
      <c r="C1411" s="135">
        <v>46235</v>
      </c>
      <c r="D1411" s="41" t="s">
        <v>250</v>
      </c>
      <c r="E1411" s="35" t="s">
        <v>745</v>
      </c>
      <c r="F1411" s="110">
        <f t="shared" si="92"/>
        <v>11.166666666666666</v>
      </c>
      <c r="G1411" s="111">
        <f t="shared" si="93"/>
        <v>0</v>
      </c>
      <c r="H1411" s="113">
        <f>IF(AND(NOT(ISBLANK(C1411)), D1411&lt;&gt;"-", ISNUMBER(F1411), F1411&gt;0, COUNTIFS($B$3:B1411, B1411, $C$3:C1411, C1411, $F$3:F1411, "&gt;0")=1), 1, 0)</f>
        <v>1</v>
      </c>
      <c r="I1411" s="17">
        <f t="shared" ref="I1411:I1474" si="94">IF(AND(NOT(ISBLANK(C1411)), D1411&lt;&gt;"-", ISNUMBER(F1411), F1411&gt;=4, ISNUMBER(SEARCH("qua đêm", D1411))), 1, 0)</f>
        <v>0</v>
      </c>
      <c r="J1411" s="17">
        <f t="shared" ref="J1411:J1474" si="95">IF(AND(NOT(ISBLANK(C1411)), D1411&lt;&gt;"-", ISNUMBER(F1411), F1411&gt;=4, NOT(ISNUMBER(SEARCH("qua đêm", D1411)))), 1, 0)</f>
        <v>1</v>
      </c>
      <c r="K1411" s="7"/>
      <c r="L1411" s="7"/>
      <c r="M1411" s="7"/>
      <c r="N1411" s="17"/>
      <c r="O1411" s="120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6" customHeight="1">
      <c r="A1412" s="17" t="s">
        <v>44</v>
      </c>
      <c r="B1412" s="7" t="s">
        <v>105</v>
      </c>
      <c r="C1412" s="135">
        <v>46236</v>
      </c>
      <c r="D1412" s="41" t="s">
        <v>248</v>
      </c>
      <c r="E1412" s="35" t="s">
        <v>502</v>
      </c>
      <c r="F1412" s="110">
        <f t="shared" si="92"/>
        <v>7.9666666666666668</v>
      </c>
      <c r="G1412" s="111">
        <f t="shared" si="93"/>
        <v>0</v>
      </c>
      <c r="H1412" s="113">
        <f>IF(AND(NOT(ISBLANK(C1412)), D1412&lt;&gt;"-", ISNUMBER(F1412), F1412&gt;0, COUNTIFS($B$3:B1412, B1412, $C$3:C1412, C1412, $F$3:F1412, "&gt;0")=1), 1, 0)</f>
        <v>1</v>
      </c>
      <c r="I1412" s="17">
        <f t="shared" si="94"/>
        <v>1</v>
      </c>
      <c r="J1412" s="17">
        <f t="shared" si="95"/>
        <v>0</v>
      </c>
      <c r="K1412" s="7"/>
      <c r="L1412" s="7"/>
      <c r="M1412" s="7"/>
      <c r="N1412" s="17"/>
      <c r="O1412" s="120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6" customHeight="1">
      <c r="A1413" s="17" t="s">
        <v>44</v>
      </c>
      <c r="B1413" s="7" t="s">
        <v>105</v>
      </c>
      <c r="C1413" s="135">
        <v>46237</v>
      </c>
      <c r="D1413" s="41" t="s">
        <v>248</v>
      </c>
      <c r="E1413" s="35" t="s">
        <v>213</v>
      </c>
      <c r="F1413" s="110">
        <f t="shared" si="92"/>
        <v>8.0833333333333339</v>
      </c>
      <c r="G1413" s="111">
        <f t="shared" si="93"/>
        <v>0</v>
      </c>
      <c r="H1413" s="113">
        <f>IF(AND(NOT(ISBLANK(C1413)), D1413&lt;&gt;"-", ISNUMBER(F1413), F1413&gt;0, COUNTIFS($B$3:B1413, B1413, $C$3:C1413, C1413, $F$3:F1413, "&gt;0")=1), 1, 0)</f>
        <v>1</v>
      </c>
      <c r="I1413" s="17">
        <f t="shared" si="94"/>
        <v>1</v>
      </c>
      <c r="J1413" s="17">
        <f t="shared" si="95"/>
        <v>0</v>
      </c>
      <c r="K1413" s="7"/>
      <c r="L1413" s="7"/>
      <c r="M1413" s="7"/>
      <c r="N1413" s="17"/>
      <c r="O1413" s="120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6" customHeight="1">
      <c r="A1414" s="17" t="s">
        <v>44</v>
      </c>
      <c r="B1414" s="7" t="s">
        <v>105</v>
      </c>
      <c r="C1414" s="135">
        <v>46238</v>
      </c>
      <c r="D1414" s="41" t="s">
        <v>248</v>
      </c>
      <c r="E1414" s="35" t="s">
        <v>501</v>
      </c>
      <c r="F1414" s="110">
        <f t="shared" si="92"/>
        <v>8.0166666666666675</v>
      </c>
      <c r="G1414" s="111">
        <f t="shared" si="93"/>
        <v>0</v>
      </c>
      <c r="H1414" s="113">
        <f>IF(AND(NOT(ISBLANK(C1414)), D1414&lt;&gt;"-", ISNUMBER(F1414), F1414&gt;0, COUNTIFS($B$3:B1414, B1414, $C$3:C1414, C1414, $F$3:F1414, "&gt;0")=1), 1, 0)</f>
        <v>1</v>
      </c>
      <c r="I1414" s="17">
        <f t="shared" si="94"/>
        <v>1</v>
      </c>
      <c r="J1414" s="17">
        <f t="shared" si="95"/>
        <v>0</v>
      </c>
      <c r="K1414" s="7"/>
      <c r="L1414" s="7"/>
      <c r="M1414" s="7"/>
      <c r="N1414" s="17"/>
      <c r="O1414" s="120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6" customHeight="1">
      <c r="A1415" s="17" t="s">
        <v>44</v>
      </c>
      <c r="B1415" s="7" t="s">
        <v>105</v>
      </c>
      <c r="C1415" s="135">
        <v>46239</v>
      </c>
      <c r="D1415" s="41" t="s">
        <v>384</v>
      </c>
      <c r="E1415" s="35" t="s">
        <v>407</v>
      </c>
      <c r="F1415" s="110">
        <f t="shared" si="92"/>
        <v>5.95</v>
      </c>
      <c r="G1415" s="111">
        <f t="shared" si="93"/>
        <v>0</v>
      </c>
      <c r="H1415" s="113">
        <f>IF(AND(NOT(ISBLANK(C1415)), D1415&lt;&gt;"-", ISNUMBER(F1415), F1415&gt;0, COUNTIFS($B$3:B1415, B1415, $C$3:C1415, C1415, $F$3:F1415, "&gt;0")=1), 1, 0)</f>
        <v>1</v>
      </c>
      <c r="I1415" s="17">
        <f t="shared" si="94"/>
        <v>0</v>
      </c>
      <c r="J1415" s="17">
        <f t="shared" si="95"/>
        <v>1</v>
      </c>
      <c r="K1415" s="7"/>
      <c r="L1415" s="7"/>
      <c r="M1415" s="7"/>
      <c r="N1415" s="17"/>
      <c r="O1415" s="120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6" customHeight="1">
      <c r="A1416" s="17" t="s">
        <v>44</v>
      </c>
      <c r="B1416" s="7" t="s">
        <v>105</v>
      </c>
      <c r="C1416" s="135">
        <v>46247</v>
      </c>
      <c r="D1416" s="41" t="s">
        <v>191</v>
      </c>
      <c r="E1416" s="35" t="s">
        <v>201</v>
      </c>
      <c r="F1416" s="110">
        <f t="shared" si="92"/>
        <v>8.1</v>
      </c>
      <c r="G1416" s="111">
        <f t="shared" si="93"/>
        <v>0</v>
      </c>
      <c r="H1416" s="113">
        <f>IF(AND(NOT(ISBLANK(C1416)), D1416&lt;&gt;"-", ISNUMBER(F1416), F1416&gt;0, COUNTIFS($B$3:B1416, B1416, $C$3:C1416, C1416, $F$3:F1416, "&gt;0")=1), 1, 0)</f>
        <v>1</v>
      </c>
      <c r="I1416" s="17">
        <f t="shared" si="94"/>
        <v>0</v>
      </c>
      <c r="J1416" s="17">
        <f t="shared" si="95"/>
        <v>1</v>
      </c>
      <c r="K1416" s="7"/>
      <c r="L1416" s="7"/>
      <c r="M1416" s="7"/>
      <c r="N1416" s="17"/>
      <c r="O1416" s="120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6" customHeight="1">
      <c r="A1417" s="17" t="s">
        <v>44</v>
      </c>
      <c r="B1417" s="7" t="s">
        <v>105</v>
      </c>
      <c r="C1417" s="135">
        <v>46248</v>
      </c>
      <c r="D1417" s="41" t="s">
        <v>191</v>
      </c>
      <c r="E1417" s="35" t="s">
        <v>355</v>
      </c>
      <c r="F1417" s="110">
        <f t="shared" si="92"/>
        <v>9.1666666666666661</v>
      </c>
      <c r="G1417" s="111">
        <f t="shared" si="93"/>
        <v>0</v>
      </c>
      <c r="H1417" s="113">
        <f>IF(AND(NOT(ISBLANK(C1417)), D1417&lt;&gt;"-", ISNUMBER(F1417), F1417&gt;0, COUNTIFS($B$3:B1417, B1417, $C$3:C1417, C1417, $F$3:F1417, "&gt;0")=1), 1, 0)</f>
        <v>1</v>
      </c>
      <c r="I1417" s="17">
        <f t="shared" si="94"/>
        <v>0</v>
      </c>
      <c r="J1417" s="17">
        <f t="shared" si="95"/>
        <v>1</v>
      </c>
      <c r="K1417" s="7"/>
      <c r="L1417" s="7"/>
      <c r="M1417" s="7"/>
      <c r="N1417" s="17"/>
      <c r="O1417" s="120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6" customHeight="1">
      <c r="A1418" s="17" t="s">
        <v>44</v>
      </c>
      <c r="B1418" s="7" t="s">
        <v>105</v>
      </c>
      <c r="C1418" s="135">
        <v>46249</v>
      </c>
      <c r="D1418" s="41" t="s">
        <v>397</v>
      </c>
      <c r="E1418" s="35" t="s">
        <v>618</v>
      </c>
      <c r="F1418" s="110">
        <f t="shared" si="92"/>
        <v>8.4499999999999993</v>
      </c>
      <c r="G1418" s="111">
        <f t="shared" si="93"/>
        <v>0</v>
      </c>
      <c r="H1418" s="113">
        <f>IF(AND(NOT(ISBLANK(C1418)), D1418&lt;&gt;"-", ISNUMBER(F1418), F1418&gt;0, COUNTIFS($B$3:B1418, B1418, $C$3:C1418, C1418, $F$3:F1418, "&gt;0")=1), 1, 0)</f>
        <v>1</v>
      </c>
      <c r="I1418" s="17">
        <f t="shared" si="94"/>
        <v>0</v>
      </c>
      <c r="J1418" s="17">
        <f t="shared" si="95"/>
        <v>1</v>
      </c>
      <c r="K1418" s="7"/>
      <c r="L1418" s="7"/>
      <c r="M1418" s="7"/>
      <c r="N1418" s="17"/>
      <c r="O1418" s="120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6" customHeight="1">
      <c r="A1419" s="17" t="s">
        <v>44</v>
      </c>
      <c r="B1419" s="7" t="s">
        <v>105</v>
      </c>
      <c r="C1419" s="135">
        <v>46250</v>
      </c>
      <c r="D1419" s="41" t="s">
        <v>191</v>
      </c>
      <c r="E1419" s="35" t="s">
        <v>503</v>
      </c>
      <c r="F1419" s="110">
        <f t="shared" si="92"/>
        <v>7.9833333333333334</v>
      </c>
      <c r="G1419" s="111">
        <f t="shared" si="93"/>
        <v>0</v>
      </c>
      <c r="H1419" s="113">
        <f>IF(AND(NOT(ISBLANK(C1419)), D1419&lt;&gt;"-", ISNUMBER(F1419), F1419&gt;0, COUNTIFS($B$3:B1419, B1419, $C$3:C1419, C1419, $F$3:F1419, "&gt;0")=1), 1, 0)</f>
        <v>1</v>
      </c>
      <c r="I1419" s="17">
        <f t="shared" si="94"/>
        <v>0</v>
      </c>
      <c r="J1419" s="17">
        <f t="shared" si="95"/>
        <v>1</v>
      </c>
      <c r="K1419" s="7"/>
      <c r="L1419" s="7"/>
      <c r="M1419" s="7"/>
      <c r="N1419" s="17"/>
      <c r="O1419" s="120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6" customHeight="1">
      <c r="A1420" s="17" t="s">
        <v>44</v>
      </c>
      <c r="B1420" s="7" t="s">
        <v>105</v>
      </c>
      <c r="C1420" s="135">
        <v>46251</v>
      </c>
      <c r="D1420" s="41" t="s">
        <v>402</v>
      </c>
      <c r="E1420" s="35" t="s">
        <v>407</v>
      </c>
      <c r="F1420" s="110">
        <f t="shared" si="92"/>
        <v>5.95</v>
      </c>
      <c r="G1420" s="111">
        <f t="shared" si="93"/>
        <v>0</v>
      </c>
      <c r="H1420" s="113">
        <f>IF(AND(NOT(ISBLANK(C1420)), D1420&lt;&gt;"-", ISNUMBER(F1420), F1420&gt;0, COUNTIFS($B$3:B1420, B1420, $C$3:C1420, C1420, $F$3:F1420, "&gt;0")=1), 1, 0)</f>
        <v>1</v>
      </c>
      <c r="I1420" s="17">
        <f t="shared" si="94"/>
        <v>0</v>
      </c>
      <c r="J1420" s="17">
        <f t="shared" si="95"/>
        <v>1</v>
      </c>
      <c r="K1420" s="7"/>
      <c r="L1420" s="7"/>
      <c r="M1420" s="7"/>
      <c r="N1420" s="17"/>
      <c r="O1420" s="120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6" customHeight="1">
      <c r="A1421" s="17" t="s">
        <v>44</v>
      </c>
      <c r="B1421" s="7" t="s">
        <v>105</v>
      </c>
      <c r="C1421" s="135">
        <v>46252</v>
      </c>
      <c r="D1421" s="41" t="s">
        <v>250</v>
      </c>
      <c r="E1421" s="35" t="s">
        <v>783</v>
      </c>
      <c r="F1421" s="110">
        <f t="shared" si="92"/>
        <v>9.4666666666666668</v>
      </c>
      <c r="G1421" s="111">
        <f t="shared" si="93"/>
        <v>0</v>
      </c>
      <c r="H1421" s="113">
        <f>IF(AND(NOT(ISBLANK(C1421)), D1421&lt;&gt;"-", ISNUMBER(F1421), F1421&gt;0, COUNTIFS($B$3:B1421, B1421, $C$3:C1421, C1421, $F$3:F1421, "&gt;0")=1), 1, 0)</f>
        <v>1</v>
      </c>
      <c r="I1421" s="17">
        <f t="shared" si="94"/>
        <v>0</v>
      </c>
      <c r="J1421" s="17">
        <f t="shared" si="95"/>
        <v>1</v>
      </c>
      <c r="K1421" s="7"/>
      <c r="L1421" s="7"/>
      <c r="M1421" s="7"/>
      <c r="N1421" s="17"/>
      <c r="O1421" s="120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6" customHeight="1">
      <c r="A1422" s="17" t="s">
        <v>44</v>
      </c>
      <c r="B1422" s="7" t="s">
        <v>105</v>
      </c>
      <c r="C1422" s="135">
        <v>46253</v>
      </c>
      <c r="D1422" s="41" t="s">
        <v>250</v>
      </c>
      <c r="E1422" s="35" t="s">
        <v>501</v>
      </c>
      <c r="F1422" s="110">
        <f t="shared" si="92"/>
        <v>8.0166666666666675</v>
      </c>
      <c r="G1422" s="111">
        <f t="shared" si="93"/>
        <v>0</v>
      </c>
      <c r="H1422" s="113">
        <f>IF(AND(NOT(ISBLANK(C1422)), D1422&lt;&gt;"-", ISNUMBER(F1422), F1422&gt;0, COUNTIFS($B$3:B1422, B1422, $C$3:C1422, C1422, $F$3:F1422, "&gt;0")=1), 1, 0)</f>
        <v>1</v>
      </c>
      <c r="I1422" s="17">
        <f t="shared" si="94"/>
        <v>0</v>
      </c>
      <c r="J1422" s="17">
        <f t="shared" si="95"/>
        <v>1</v>
      </c>
      <c r="K1422" s="7"/>
      <c r="L1422" s="7"/>
      <c r="M1422" s="7"/>
      <c r="N1422" s="17"/>
      <c r="O1422" s="120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6" customHeight="1">
      <c r="A1423" s="17" t="s">
        <v>44</v>
      </c>
      <c r="B1423" s="7" t="s">
        <v>105</v>
      </c>
      <c r="C1423" s="135">
        <v>46254</v>
      </c>
      <c r="D1423" s="41" t="s">
        <v>191</v>
      </c>
      <c r="E1423" s="35" t="s">
        <v>505</v>
      </c>
      <c r="F1423" s="110">
        <f t="shared" si="92"/>
        <v>7.916666666666667</v>
      </c>
      <c r="G1423" s="111">
        <f t="shared" si="93"/>
        <v>0</v>
      </c>
      <c r="H1423" s="113">
        <f>IF(AND(NOT(ISBLANK(C1423)), D1423&lt;&gt;"-", ISNUMBER(F1423), F1423&gt;0, COUNTIFS($B$3:B1423, B1423, $C$3:C1423, C1423, $F$3:F1423, "&gt;0")=1), 1, 0)</f>
        <v>1</v>
      </c>
      <c r="I1423" s="17">
        <f t="shared" si="94"/>
        <v>0</v>
      </c>
      <c r="J1423" s="17">
        <f t="shared" si="95"/>
        <v>1</v>
      </c>
      <c r="K1423" s="7"/>
      <c r="L1423" s="7"/>
      <c r="M1423" s="7"/>
      <c r="N1423" s="17"/>
      <c r="O1423" s="120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6" customHeight="1">
      <c r="A1424" s="17" t="s">
        <v>44</v>
      </c>
      <c r="B1424" s="7" t="s">
        <v>105</v>
      </c>
      <c r="C1424" s="135">
        <v>46255</v>
      </c>
      <c r="D1424" s="41" t="s">
        <v>397</v>
      </c>
      <c r="E1424" s="35" t="s">
        <v>784</v>
      </c>
      <c r="F1424" s="110">
        <f t="shared" si="92"/>
        <v>5.8833333333333329</v>
      </c>
      <c r="G1424" s="111">
        <f t="shared" si="93"/>
        <v>0</v>
      </c>
      <c r="H1424" s="113">
        <f>IF(AND(NOT(ISBLANK(C1424)), D1424&lt;&gt;"-", ISNUMBER(F1424), F1424&gt;0, COUNTIFS($B$3:B1424, B1424, $C$3:C1424, C1424, $F$3:F1424, "&gt;0")=1), 1, 0)</f>
        <v>1</v>
      </c>
      <c r="I1424" s="17">
        <f t="shared" si="94"/>
        <v>0</v>
      </c>
      <c r="J1424" s="17">
        <f t="shared" si="95"/>
        <v>1</v>
      </c>
      <c r="K1424" s="7"/>
      <c r="L1424" s="7"/>
      <c r="M1424" s="7"/>
      <c r="N1424" s="17"/>
      <c r="O1424" s="120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6" customHeight="1">
      <c r="A1425" s="17" t="s">
        <v>44</v>
      </c>
      <c r="B1425" s="7" t="s">
        <v>105</v>
      </c>
      <c r="C1425" s="135">
        <v>46256</v>
      </c>
      <c r="D1425" s="41" t="s">
        <v>191</v>
      </c>
      <c r="E1425" s="35" t="s">
        <v>185</v>
      </c>
      <c r="F1425" s="110">
        <f t="shared" si="92"/>
        <v>8</v>
      </c>
      <c r="G1425" s="111">
        <f t="shared" si="93"/>
        <v>0</v>
      </c>
      <c r="H1425" s="113">
        <f>IF(AND(NOT(ISBLANK(C1425)), D1425&lt;&gt;"-", ISNUMBER(F1425), F1425&gt;0, COUNTIFS($B$3:B1425, B1425, $C$3:C1425, C1425, $F$3:F1425, "&gt;0")=1), 1, 0)</f>
        <v>1</v>
      </c>
      <c r="I1425" s="17">
        <f t="shared" si="94"/>
        <v>0</v>
      </c>
      <c r="J1425" s="17">
        <f t="shared" si="95"/>
        <v>1</v>
      </c>
      <c r="K1425" s="7"/>
      <c r="L1425" s="7"/>
      <c r="M1425" s="7"/>
      <c r="N1425" s="17"/>
      <c r="O1425" s="120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6" customHeight="1">
      <c r="A1426" s="17" t="s">
        <v>44</v>
      </c>
      <c r="B1426" s="7" t="s">
        <v>105</v>
      </c>
      <c r="C1426" s="135">
        <v>46257</v>
      </c>
      <c r="D1426" s="41" t="s">
        <v>393</v>
      </c>
      <c r="E1426" s="35" t="s">
        <v>540</v>
      </c>
      <c r="F1426" s="110">
        <f t="shared" si="92"/>
        <v>9.2666666666666675</v>
      </c>
      <c r="G1426" s="111">
        <f t="shared" si="93"/>
        <v>0</v>
      </c>
      <c r="H1426" s="113">
        <f>IF(AND(NOT(ISBLANK(C1426)), D1426&lt;&gt;"-", ISNUMBER(F1426), F1426&gt;0, COUNTIFS($B$3:B1426, B1426, $C$3:C1426, C1426, $F$3:F1426, "&gt;0")=1), 1, 0)</f>
        <v>1</v>
      </c>
      <c r="I1426" s="17">
        <f t="shared" si="94"/>
        <v>0</v>
      </c>
      <c r="J1426" s="17">
        <f t="shared" si="95"/>
        <v>1</v>
      </c>
      <c r="K1426" s="7"/>
      <c r="L1426" s="7"/>
      <c r="M1426" s="7"/>
      <c r="N1426" s="17"/>
      <c r="O1426" s="120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6" customHeight="1">
      <c r="A1427" s="17" t="s">
        <v>44</v>
      </c>
      <c r="B1427" s="7" t="s">
        <v>105</v>
      </c>
      <c r="C1427" s="135">
        <v>46258</v>
      </c>
      <c r="D1427" s="41" t="s">
        <v>191</v>
      </c>
      <c r="E1427" s="35" t="s">
        <v>501</v>
      </c>
      <c r="F1427" s="110">
        <f t="shared" si="92"/>
        <v>8.0166666666666675</v>
      </c>
      <c r="G1427" s="111">
        <f t="shared" si="93"/>
        <v>0</v>
      </c>
      <c r="H1427" s="113">
        <f>IF(AND(NOT(ISBLANK(C1427)), D1427&lt;&gt;"-", ISNUMBER(F1427), F1427&gt;0, COUNTIFS($B$3:B1427, B1427, $C$3:C1427, C1427, $F$3:F1427, "&gt;0")=1), 1, 0)</f>
        <v>1</v>
      </c>
      <c r="I1427" s="17">
        <f t="shared" si="94"/>
        <v>0</v>
      </c>
      <c r="J1427" s="17">
        <f t="shared" si="95"/>
        <v>1</v>
      </c>
      <c r="K1427" s="7"/>
      <c r="L1427" s="7"/>
      <c r="M1427" s="7"/>
      <c r="N1427" s="17"/>
      <c r="O1427" s="120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6" customHeight="1">
      <c r="A1428" s="17" t="s">
        <v>44</v>
      </c>
      <c r="B1428" s="7" t="s">
        <v>105</v>
      </c>
      <c r="C1428" s="135">
        <v>46259</v>
      </c>
      <c r="D1428" s="41" t="s">
        <v>393</v>
      </c>
      <c r="E1428" s="35" t="s">
        <v>338</v>
      </c>
      <c r="F1428" s="110">
        <f t="shared" si="92"/>
        <v>8.0333333333333332</v>
      </c>
      <c r="G1428" s="111">
        <f t="shared" si="93"/>
        <v>0</v>
      </c>
      <c r="H1428" s="113">
        <f>IF(AND(NOT(ISBLANK(C1428)), D1428&lt;&gt;"-", ISNUMBER(F1428), F1428&gt;0, COUNTIFS($B$3:B1428, B1428, $C$3:C1428, C1428, $F$3:F1428, "&gt;0")=1), 1, 0)</f>
        <v>1</v>
      </c>
      <c r="I1428" s="17">
        <f t="shared" si="94"/>
        <v>0</v>
      </c>
      <c r="J1428" s="17">
        <f t="shared" si="95"/>
        <v>1</v>
      </c>
      <c r="K1428" s="7"/>
      <c r="L1428" s="7"/>
      <c r="M1428" s="7"/>
      <c r="N1428" s="17"/>
      <c r="O1428" s="120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6" customHeight="1">
      <c r="A1429" s="17" t="s">
        <v>44</v>
      </c>
      <c r="B1429" s="7" t="s">
        <v>105</v>
      </c>
      <c r="C1429" s="135">
        <v>46260</v>
      </c>
      <c r="D1429" s="41" t="s">
        <v>250</v>
      </c>
      <c r="E1429" s="35" t="s">
        <v>637</v>
      </c>
      <c r="F1429" s="110">
        <f t="shared" si="92"/>
        <v>8.6666666666666661</v>
      </c>
      <c r="G1429" s="111">
        <f t="shared" si="93"/>
        <v>0</v>
      </c>
      <c r="H1429" s="113">
        <f>IF(AND(NOT(ISBLANK(C1429)), D1429&lt;&gt;"-", ISNUMBER(F1429), F1429&gt;0, COUNTIFS($B$3:B1429, B1429, $C$3:C1429, C1429, $F$3:F1429, "&gt;0")=1), 1, 0)</f>
        <v>1</v>
      </c>
      <c r="I1429" s="17">
        <f t="shared" si="94"/>
        <v>0</v>
      </c>
      <c r="J1429" s="17">
        <f t="shared" si="95"/>
        <v>1</v>
      </c>
      <c r="K1429" s="7"/>
      <c r="L1429" s="7"/>
      <c r="M1429" s="7"/>
      <c r="N1429" s="17"/>
      <c r="O1429" s="120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6" customHeight="1">
      <c r="A1430" s="17" t="s">
        <v>44</v>
      </c>
      <c r="B1430" s="7" t="s">
        <v>105</v>
      </c>
      <c r="C1430" s="135">
        <v>46261</v>
      </c>
      <c r="D1430" s="41" t="s">
        <v>402</v>
      </c>
      <c r="E1430" s="35" t="s">
        <v>785</v>
      </c>
      <c r="F1430" s="110">
        <f t="shared" si="92"/>
        <v>6.0333333333333332</v>
      </c>
      <c r="G1430" s="111">
        <f t="shared" si="93"/>
        <v>0</v>
      </c>
      <c r="H1430" s="113">
        <f>IF(AND(NOT(ISBLANK(C1430)), D1430&lt;&gt;"-", ISNUMBER(F1430), F1430&gt;0, COUNTIFS($B$3:B1430, B1430, $C$3:C1430, C1430, $F$3:F1430, "&gt;0")=1), 1, 0)</f>
        <v>1</v>
      </c>
      <c r="I1430" s="17">
        <f t="shared" si="94"/>
        <v>0</v>
      </c>
      <c r="J1430" s="17">
        <f t="shared" si="95"/>
        <v>1</v>
      </c>
      <c r="K1430" s="7"/>
      <c r="L1430" s="7"/>
      <c r="M1430" s="7"/>
      <c r="N1430" s="17"/>
      <c r="O1430" s="120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6" customHeight="1">
      <c r="A1431" s="17" t="s">
        <v>44</v>
      </c>
      <c r="B1431" s="7" t="s">
        <v>105</v>
      </c>
      <c r="C1431" s="135">
        <v>46262</v>
      </c>
      <c r="D1431" s="41" t="s">
        <v>250</v>
      </c>
      <c r="E1431" s="35" t="s">
        <v>536</v>
      </c>
      <c r="F1431" s="110">
        <f t="shared" si="92"/>
        <v>8.3666666666666671</v>
      </c>
      <c r="G1431" s="111">
        <f t="shared" si="93"/>
        <v>0</v>
      </c>
      <c r="H1431" s="113">
        <f>IF(AND(NOT(ISBLANK(C1431)), D1431&lt;&gt;"-", ISNUMBER(F1431), F1431&gt;0, COUNTIFS($B$3:B1431, B1431, $C$3:C1431, C1431, $F$3:F1431, "&gt;0")=1), 1, 0)</f>
        <v>1</v>
      </c>
      <c r="I1431" s="17">
        <f t="shared" si="94"/>
        <v>0</v>
      </c>
      <c r="J1431" s="17">
        <f t="shared" si="95"/>
        <v>1</v>
      </c>
      <c r="K1431" s="7"/>
      <c r="L1431" s="7"/>
      <c r="M1431" s="7"/>
      <c r="N1431" s="17"/>
      <c r="O1431" s="120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6" customHeight="1">
      <c r="A1432" s="17" t="s">
        <v>44</v>
      </c>
      <c r="B1432" s="7" t="s">
        <v>105</v>
      </c>
      <c r="C1432" s="135">
        <v>46263</v>
      </c>
      <c r="D1432" s="41" t="s">
        <v>215</v>
      </c>
      <c r="E1432" s="35" t="s">
        <v>412</v>
      </c>
      <c r="F1432" s="110">
        <f t="shared" si="92"/>
        <v>8.6166666666666671</v>
      </c>
      <c r="G1432" s="111">
        <f t="shared" si="93"/>
        <v>0</v>
      </c>
      <c r="H1432" s="113">
        <f>IF(AND(NOT(ISBLANK(C1432)), D1432&lt;&gt;"-", ISNUMBER(F1432), F1432&gt;0, COUNTIFS($B$3:B1432, B1432, $C$3:C1432, C1432, $F$3:F1432, "&gt;0")=1), 1, 0)</f>
        <v>1</v>
      </c>
      <c r="I1432" s="17">
        <f t="shared" si="94"/>
        <v>0</v>
      </c>
      <c r="J1432" s="17">
        <f t="shared" si="95"/>
        <v>1</v>
      </c>
      <c r="K1432" s="7"/>
      <c r="L1432" s="7"/>
      <c r="M1432" s="7"/>
      <c r="N1432" s="17"/>
      <c r="O1432" s="120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6" customHeight="1">
      <c r="A1433" s="17" t="s">
        <v>44</v>
      </c>
      <c r="B1433" s="7" t="s">
        <v>105</v>
      </c>
      <c r="C1433" s="135">
        <v>46264</v>
      </c>
      <c r="D1433" s="41" t="s">
        <v>250</v>
      </c>
      <c r="E1433" s="35" t="s">
        <v>786</v>
      </c>
      <c r="F1433" s="110">
        <f t="shared" si="92"/>
        <v>9.1999999999999993</v>
      </c>
      <c r="G1433" s="111">
        <f t="shared" si="93"/>
        <v>0</v>
      </c>
      <c r="H1433" s="113">
        <f>IF(AND(NOT(ISBLANK(C1433)), D1433&lt;&gt;"-", ISNUMBER(F1433), F1433&gt;0, COUNTIFS($B$3:B1433, B1433, $C$3:C1433, C1433, $F$3:F1433, "&gt;0")=1), 1, 0)</f>
        <v>1</v>
      </c>
      <c r="I1433" s="17">
        <f t="shared" si="94"/>
        <v>0</v>
      </c>
      <c r="J1433" s="17">
        <f t="shared" si="95"/>
        <v>1</v>
      </c>
      <c r="K1433" s="7"/>
      <c r="L1433" s="7"/>
      <c r="M1433" s="7"/>
      <c r="N1433" s="17"/>
      <c r="O1433" s="120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6" customHeight="1">
      <c r="A1434" s="17" t="s">
        <v>44</v>
      </c>
      <c r="B1434" s="7" t="s">
        <v>105</v>
      </c>
      <c r="C1434" s="135">
        <v>46265</v>
      </c>
      <c r="D1434" s="41" t="s">
        <v>250</v>
      </c>
      <c r="E1434" s="35" t="s">
        <v>787</v>
      </c>
      <c r="F1434" s="110">
        <f t="shared" si="92"/>
        <v>10.683333333333334</v>
      </c>
      <c r="G1434" s="111">
        <f t="shared" si="93"/>
        <v>0</v>
      </c>
      <c r="H1434" s="113">
        <f>IF(AND(NOT(ISBLANK(C1434)), D1434&lt;&gt;"-", ISNUMBER(F1434), F1434&gt;0, COUNTIFS($B$3:B1434, B1434, $C$3:C1434, C1434, $F$3:F1434, "&gt;0")=1), 1, 0)</f>
        <v>1</v>
      </c>
      <c r="I1434" s="17">
        <f t="shared" si="94"/>
        <v>0</v>
      </c>
      <c r="J1434" s="17">
        <f t="shared" si="95"/>
        <v>1</v>
      </c>
      <c r="K1434" s="7"/>
      <c r="L1434" s="7"/>
      <c r="M1434" s="7"/>
      <c r="N1434" s="17"/>
      <c r="O1434" s="120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6" customHeight="1">
      <c r="A1435" s="17" t="s">
        <v>44</v>
      </c>
      <c r="B1435" s="7" t="s">
        <v>101</v>
      </c>
      <c r="C1435" s="135"/>
      <c r="D1435" s="41" t="s">
        <v>184</v>
      </c>
      <c r="E1435" s="35" t="s">
        <v>185</v>
      </c>
      <c r="F1435" s="110">
        <f t="shared" si="92"/>
        <v>8</v>
      </c>
      <c r="G1435" s="111">
        <f t="shared" si="93"/>
        <v>0</v>
      </c>
      <c r="H1435" s="113">
        <f>IF(AND(NOT(ISBLANK(C1435)), D1435&lt;&gt;"-", ISNUMBER(F1435), F1435&gt;0, COUNTIFS($B$3:B1435, B1435, $C$3:C1435, C1435, $F$3:F1435, "&gt;0")=1), 1, 0)</f>
        <v>0</v>
      </c>
      <c r="I1435" s="17">
        <f t="shared" si="94"/>
        <v>0</v>
      </c>
      <c r="J1435" s="17">
        <f t="shared" si="95"/>
        <v>0</v>
      </c>
      <c r="K1435" s="7"/>
      <c r="L1435" s="7"/>
      <c r="M1435" s="7"/>
      <c r="N1435" s="17"/>
      <c r="O1435" s="120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6" customHeight="1">
      <c r="A1436" s="17" t="s">
        <v>44</v>
      </c>
      <c r="B1436" s="7" t="s">
        <v>101</v>
      </c>
      <c r="C1436" s="135">
        <v>46235</v>
      </c>
      <c r="D1436" s="41" t="s">
        <v>248</v>
      </c>
      <c r="E1436" s="35" t="s">
        <v>501</v>
      </c>
      <c r="F1436" s="110">
        <f t="shared" si="92"/>
        <v>8.0166666666666675</v>
      </c>
      <c r="G1436" s="111">
        <f t="shared" si="93"/>
        <v>0</v>
      </c>
      <c r="H1436" s="113">
        <f>IF(AND(NOT(ISBLANK(C1436)), D1436&lt;&gt;"-", ISNUMBER(F1436), F1436&gt;0, COUNTIFS($B$3:B1436, B1436, $C$3:C1436, C1436, $F$3:F1436, "&gt;0")=1), 1, 0)</f>
        <v>1</v>
      </c>
      <c r="I1436" s="17">
        <f t="shared" si="94"/>
        <v>1</v>
      </c>
      <c r="J1436" s="17">
        <f t="shared" si="95"/>
        <v>0</v>
      </c>
      <c r="K1436" s="7"/>
      <c r="L1436" s="7"/>
      <c r="M1436" s="7"/>
      <c r="N1436" s="17"/>
      <c r="O1436" s="120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6" customHeight="1">
      <c r="A1437" s="17" t="s">
        <v>44</v>
      </c>
      <c r="B1437" s="7" t="s">
        <v>101</v>
      </c>
      <c r="C1437" s="135">
        <v>46236</v>
      </c>
      <c r="D1437" s="41" t="s">
        <v>248</v>
      </c>
      <c r="E1437" s="35" t="s">
        <v>502</v>
      </c>
      <c r="F1437" s="110">
        <f t="shared" si="92"/>
        <v>7.9666666666666668</v>
      </c>
      <c r="G1437" s="111">
        <f t="shared" si="93"/>
        <v>0</v>
      </c>
      <c r="H1437" s="113">
        <f>IF(AND(NOT(ISBLANK(C1437)), D1437&lt;&gt;"-", ISNUMBER(F1437), F1437&gt;0, COUNTIFS($B$3:B1437, B1437, $C$3:C1437, C1437, $F$3:F1437, "&gt;0")=1), 1, 0)</f>
        <v>1</v>
      </c>
      <c r="I1437" s="17">
        <f t="shared" si="94"/>
        <v>1</v>
      </c>
      <c r="J1437" s="17">
        <f t="shared" si="95"/>
        <v>0</v>
      </c>
      <c r="K1437" s="7"/>
      <c r="L1437" s="7"/>
      <c r="M1437" s="7"/>
      <c r="N1437" s="17"/>
      <c r="O1437" s="120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6" customHeight="1">
      <c r="A1438" s="17" t="s">
        <v>44</v>
      </c>
      <c r="B1438" s="7" t="s">
        <v>101</v>
      </c>
      <c r="C1438" s="135">
        <v>46237</v>
      </c>
      <c r="D1438" s="41" t="s">
        <v>248</v>
      </c>
      <c r="E1438" s="35" t="s">
        <v>497</v>
      </c>
      <c r="F1438" s="110">
        <f t="shared" si="92"/>
        <v>7.8666666666666671</v>
      </c>
      <c r="G1438" s="111">
        <f t="shared" si="93"/>
        <v>0</v>
      </c>
      <c r="H1438" s="113">
        <f>IF(AND(NOT(ISBLANK(C1438)), D1438&lt;&gt;"-", ISNUMBER(F1438), F1438&gt;0, COUNTIFS($B$3:B1438, B1438, $C$3:C1438, C1438, $F$3:F1438, "&gt;0")=1), 1, 0)</f>
        <v>1</v>
      </c>
      <c r="I1438" s="17">
        <f t="shared" si="94"/>
        <v>1</v>
      </c>
      <c r="J1438" s="17">
        <f t="shared" si="95"/>
        <v>0</v>
      </c>
      <c r="K1438" s="7"/>
      <c r="L1438" s="7"/>
      <c r="M1438" s="7"/>
      <c r="N1438" s="17"/>
      <c r="O1438" s="120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6" customHeight="1">
      <c r="A1439" s="17" t="s">
        <v>44</v>
      </c>
      <c r="B1439" s="7" t="s">
        <v>101</v>
      </c>
      <c r="C1439" s="135">
        <v>46238</v>
      </c>
      <c r="D1439" s="41" t="s">
        <v>248</v>
      </c>
      <c r="E1439" s="35" t="s">
        <v>213</v>
      </c>
      <c r="F1439" s="110">
        <f t="shared" si="92"/>
        <v>8.0833333333333339</v>
      </c>
      <c r="G1439" s="111">
        <f t="shared" si="93"/>
        <v>0</v>
      </c>
      <c r="H1439" s="113">
        <f>IF(AND(NOT(ISBLANK(C1439)), D1439&lt;&gt;"-", ISNUMBER(F1439), F1439&gt;0, COUNTIFS($B$3:B1439, B1439, $C$3:C1439, C1439, $F$3:F1439, "&gt;0")=1), 1, 0)</f>
        <v>1</v>
      </c>
      <c r="I1439" s="17">
        <f t="shared" si="94"/>
        <v>1</v>
      </c>
      <c r="J1439" s="17">
        <f t="shared" si="95"/>
        <v>0</v>
      </c>
      <c r="K1439" s="7"/>
      <c r="L1439" s="7"/>
      <c r="M1439" s="7"/>
      <c r="N1439" s="17"/>
      <c r="O1439" s="120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6" customHeight="1">
      <c r="A1440" s="17" t="s">
        <v>44</v>
      </c>
      <c r="B1440" s="7" t="s">
        <v>101</v>
      </c>
      <c r="C1440" s="135">
        <v>46239</v>
      </c>
      <c r="D1440" s="41" t="s">
        <v>248</v>
      </c>
      <c r="E1440" s="35" t="s">
        <v>511</v>
      </c>
      <c r="F1440" s="110">
        <f t="shared" si="92"/>
        <v>8.3833333333333329</v>
      </c>
      <c r="G1440" s="111">
        <f t="shared" si="93"/>
        <v>0</v>
      </c>
      <c r="H1440" s="113">
        <f>IF(AND(NOT(ISBLANK(C1440)), D1440&lt;&gt;"-", ISNUMBER(F1440), F1440&gt;0, COUNTIFS($B$3:B1440, B1440, $C$3:C1440, C1440, $F$3:F1440, "&gt;0")=1), 1, 0)</f>
        <v>1</v>
      </c>
      <c r="I1440" s="17">
        <f t="shared" si="94"/>
        <v>1</v>
      </c>
      <c r="J1440" s="17">
        <f t="shared" si="95"/>
        <v>0</v>
      </c>
      <c r="K1440" s="7"/>
      <c r="L1440" s="7"/>
      <c r="M1440" s="7"/>
      <c r="N1440" s="17"/>
      <c r="O1440" s="120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6" customHeight="1">
      <c r="A1441" s="17" t="s">
        <v>44</v>
      </c>
      <c r="B1441" s="7" t="s">
        <v>101</v>
      </c>
      <c r="C1441" s="135">
        <v>46240</v>
      </c>
      <c r="D1441" s="41" t="s">
        <v>248</v>
      </c>
      <c r="E1441" s="35" t="s">
        <v>246</v>
      </c>
      <c r="F1441" s="110">
        <f t="shared" si="92"/>
        <v>8.0666666666666664</v>
      </c>
      <c r="G1441" s="111">
        <f t="shared" si="93"/>
        <v>0</v>
      </c>
      <c r="H1441" s="113">
        <f>IF(AND(NOT(ISBLANK(C1441)), D1441&lt;&gt;"-", ISNUMBER(F1441), F1441&gt;0, COUNTIFS($B$3:B1441, B1441, $C$3:C1441, C1441, $F$3:F1441, "&gt;0")=1), 1, 0)</f>
        <v>1</v>
      </c>
      <c r="I1441" s="17">
        <f t="shared" si="94"/>
        <v>1</v>
      </c>
      <c r="J1441" s="17">
        <f t="shared" si="95"/>
        <v>0</v>
      </c>
      <c r="K1441" s="7"/>
      <c r="L1441" s="7"/>
      <c r="M1441" s="7"/>
      <c r="N1441" s="17"/>
      <c r="O1441" s="120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6" customHeight="1">
      <c r="A1442" s="17" t="s">
        <v>44</v>
      </c>
      <c r="B1442" s="7" t="s">
        <v>101</v>
      </c>
      <c r="C1442" s="135">
        <v>46241</v>
      </c>
      <c r="D1442" s="41" t="s">
        <v>248</v>
      </c>
      <c r="E1442" s="35" t="s">
        <v>213</v>
      </c>
      <c r="F1442" s="110">
        <f t="shared" si="92"/>
        <v>8.0833333333333339</v>
      </c>
      <c r="G1442" s="111">
        <f t="shared" si="93"/>
        <v>0</v>
      </c>
      <c r="H1442" s="113">
        <f>IF(AND(NOT(ISBLANK(C1442)), D1442&lt;&gt;"-", ISNUMBER(F1442), F1442&gt;0, COUNTIFS($B$3:B1442, B1442, $C$3:C1442, C1442, $F$3:F1442, "&gt;0")=1), 1, 0)</f>
        <v>1</v>
      </c>
      <c r="I1442" s="17">
        <f t="shared" si="94"/>
        <v>1</v>
      </c>
      <c r="J1442" s="17">
        <f t="shared" si="95"/>
        <v>0</v>
      </c>
      <c r="K1442" s="7"/>
      <c r="L1442" s="7"/>
      <c r="M1442" s="7"/>
      <c r="N1442" s="17"/>
      <c r="O1442" s="120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6" customHeight="1">
      <c r="A1443" s="17" t="s">
        <v>44</v>
      </c>
      <c r="B1443" s="7" t="s">
        <v>101</v>
      </c>
      <c r="C1443" s="135">
        <v>46242</v>
      </c>
      <c r="D1443" s="41" t="s">
        <v>248</v>
      </c>
      <c r="E1443" s="35" t="s">
        <v>528</v>
      </c>
      <c r="F1443" s="110">
        <f t="shared" si="92"/>
        <v>8.1833333333333336</v>
      </c>
      <c r="G1443" s="111">
        <f t="shared" si="93"/>
        <v>0</v>
      </c>
      <c r="H1443" s="113">
        <f>IF(AND(NOT(ISBLANK(C1443)), D1443&lt;&gt;"-", ISNUMBER(F1443), F1443&gt;0, COUNTIFS($B$3:B1443, B1443, $C$3:C1443, C1443, $F$3:F1443, "&gt;0")=1), 1, 0)</f>
        <v>1</v>
      </c>
      <c r="I1443" s="17">
        <f t="shared" si="94"/>
        <v>1</v>
      </c>
      <c r="J1443" s="17">
        <f t="shared" si="95"/>
        <v>0</v>
      </c>
      <c r="K1443" s="7"/>
      <c r="L1443" s="7"/>
      <c r="M1443" s="7"/>
      <c r="N1443" s="17"/>
      <c r="O1443" s="120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6" customHeight="1">
      <c r="A1444" s="17" t="s">
        <v>44</v>
      </c>
      <c r="B1444" s="7" t="s">
        <v>101</v>
      </c>
      <c r="C1444" s="135">
        <v>46243</v>
      </c>
      <c r="D1444" s="41" t="s">
        <v>384</v>
      </c>
      <c r="E1444" s="35" t="s">
        <v>414</v>
      </c>
      <c r="F1444" s="110">
        <f t="shared" si="92"/>
        <v>5.3</v>
      </c>
      <c r="G1444" s="111">
        <f t="shared" si="93"/>
        <v>0</v>
      </c>
      <c r="H1444" s="113">
        <f>IF(AND(NOT(ISBLANK(C1444)), D1444&lt;&gt;"-", ISNUMBER(F1444), F1444&gt;0, COUNTIFS($B$3:B1444, B1444, $C$3:C1444, C1444, $F$3:F1444, "&gt;0")=1), 1, 0)</f>
        <v>1</v>
      </c>
      <c r="I1444" s="17">
        <f t="shared" si="94"/>
        <v>0</v>
      </c>
      <c r="J1444" s="17">
        <f t="shared" si="95"/>
        <v>1</v>
      </c>
      <c r="K1444" s="7"/>
      <c r="L1444" s="7"/>
      <c r="M1444" s="7"/>
      <c r="N1444" s="17"/>
      <c r="O1444" s="120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6" customHeight="1">
      <c r="A1445" s="17" t="s">
        <v>44</v>
      </c>
      <c r="B1445" s="7" t="s">
        <v>101</v>
      </c>
      <c r="C1445" s="135">
        <v>46243</v>
      </c>
      <c r="D1445" s="41" t="s">
        <v>248</v>
      </c>
      <c r="E1445" s="35" t="s">
        <v>788</v>
      </c>
      <c r="F1445" s="110">
        <f t="shared" si="92"/>
        <v>2.8</v>
      </c>
      <c r="G1445" s="111">
        <f t="shared" si="93"/>
        <v>1</v>
      </c>
      <c r="H1445" s="113">
        <f>IF(AND(NOT(ISBLANK(C1445)), D1445&lt;&gt;"-", ISNUMBER(F1445), F1445&gt;0, COUNTIFS($B$3:B1445, B1445, $C$3:C1445, C1445, $F$3:F1445, "&gt;0")=1), 1, 0)</f>
        <v>0</v>
      </c>
      <c r="I1445" s="17">
        <f t="shared" si="94"/>
        <v>0</v>
      </c>
      <c r="J1445" s="17">
        <f t="shared" si="95"/>
        <v>0</v>
      </c>
      <c r="K1445" s="7"/>
      <c r="L1445" s="7"/>
      <c r="M1445" s="7"/>
      <c r="N1445" s="17"/>
      <c r="O1445" s="120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6" customHeight="1">
      <c r="A1446" s="17" t="s">
        <v>44</v>
      </c>
      <c r="B1446" s="7" t="s">
        <v>101</v>
      </c>
      <c r="C1446" s="135">
        <v>46245</v>
      </c>
      <c r="D1446" s="41" t="s">
        <v>248</v>
      </c>
      <c r="E1446" s="35" t="s">
        <v>246</v>
      </c>
      <c r="F1446" s="110">
        <f t="shared" si="92"/>
        <v>8.0666666666666664</v>
      </c>
      <c r="G1446" s="111">
        <f t="shared" si="93"/>
        <v>0</v>
      </c>
      <c r="H1446" s="113">
        <f>IF(AND(NOT(ISBLANK(C1446)), D1446&lt;&gt;"-", ISNUMBER(F1446), F1446&gt;0, COUNTIFS($B$3:B1446, B1446, $C$3:C1446, C1446, $F$3:F1446, "&gt;0")=1), 1, 0)</f>
        <v>1</v>
      </c>
      <c r="I1446" s="17">
        <f t="shared" si="94"/>
        <v>1</v>
      </c>
      <c r="J1446" s="17">
        <f t="shared" si="95"/>
        <v>0</v>
      </c>
      <c r="K1446" s="7"/>
      <c r="L1446" s="7"/>
      <c r="M1446" s="7"/>
      <c r="N1446" s="17"/>
      <c r="O1446" s="120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6" customHeight="1">
      <c r="A1447" s="17" t="s">
        <v>44</v>
      </c>
      <c r="B1447" s="7" t="s">
        <v>101</v>
      </c>
      <c r="C1447" s="135">
        <v>46246</v>
      </c>
      <c r="D1447" s="41" t="s">
        <v>248</v>
      </c>
      <c r="E1447" s="35" t="s">
        <v>314</v>
      </c>
      <c r="F1447" s="110">
        <f t="shared" si="92"/>
        <v>8.2833333333333332</v>
      </c>
      <c r="G1447" s="111">
        <f t="shared" si="93"/>
        <v>0</v>
      </c>
      <c r="H1447" s="113">
        <f>IF(AND(NOT(ISBLANK(C1447)), D1447&lt;&gt;"-", ISNUMBER(F1447), F1447&gt;0, COUNTIFS($B$3:B1447, B1447, $C$3:C1447, C1447, $F$3:F1447, "&gt;0")=1), 1, 0)</f>
        <v>1</v>
      </c>
      <c r="I1447" s="17">
        <f t="shared" si="94"/>
        <v>1</v>
      </c>
      <c r="J1447" s="17">
        <f t="shared" si="95"/>
        <v>0</v>
      </c>
      <c r="K1447" s="7"/>
      <c r="L1447" s="7"/>
      <c r="M1447" s="7"/>
      <c r="N1447" s="17"/>
      <c r="O1447" s="120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6" customHeight="1">
      <c r="A1448" s="17" t="s">
        <v>44</v>
      </c>
      <c r="B1448" s="7" t="s">
        <v>101</v>
      </c>
      <c r="C1448" s="135">
        <v>46248</v>
      </c>
      <c r="D1448" s="41" t="s">
        <v>397</v>
      </c>
      <c r="E1448" s="35" t="s">
        <v>415</v>
      </c>
      <c r="F1448" s="110">
        <f t="shared" si="92"/>
        <v>7.9333333333333336</v>
      </c>
      <c r="G1448" s="111">
        <f t="shared" si="93"/>
        <v>0</v>
      </c>
      <c r="H1448" s="113">
        <f>IF(AND(NOT(ISBLANK(C1448)), D1448&lt;&gt;"-", ISNUMBER(F1448), F1448&gt;0, COUNTIFS($B$3:B1448, B1448, $C$3:C1448, C1448, $F$3:F1448, "&gt;0")=1), 1, 0)</f>
        <v>1</v>
      </c>
      <c r="I1448" s="17">
        <f t="shared" si="94"/>
        <v>0</v>
      </c>
      <c r="J1448" s="17">
        <f t="shared" si="95"/>
        <v>1</v>
      </c>
      <c r="K1448" s="7"/>
      <c r="L1448" s="7"/>
      <c r="M1448" s="7"/>
      <c r="N1448" s="17"/>
      <c r="O1448" s="120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6" customHeight="1">
      <c r="A1449" s="17" t="s">
        <v>44</v>
      </c>
      <c r="B1449" s="7" t="s">
        <v>101</v>
      </c>
      <c r="C1449" s="135">
        <v>46249</v>
      </c>
      <c r="D1449" s="41" t="s">
        <v>248</v>
      </c>
      <c r="E1449" s="35" t="s">
        <v>213</v>
      </c>
      <c r="F1449" s="110">
        <f t="shared" si="92"/>
        <v>8.0833333333333339</v>
      </c>
      <c r="G1449" s="111">
        <f t="shared" si="93"/>
        <v>0</v>
      </c>
      <c r="H1449" s="113">
        <f>IF(AND(NOT(ISBLANK(C1449)), D1449&lt;&gt;"-", ISNUMBER(F1449), F1449&gt;0, COUNTIFS($B$3:B1449, B1449, $C$3:C1449, C1449, $F$3:F1449, "&gt;0")=1), 1, 0)</f>
        <v>1</v>
      </c>
      <c r="I1449" s="17">
        <f t="shared" si="94"/>
        <v>1</v>
      </c>
      <c r="J1449" s="17">
        <f t="shared" si="95"/>
        <v>0</v>
      </c>
      <c r="K1449" s="7"/>
      <c r="L1449" s="7"/>
      <c r="M1449" s="7"/>
      <c r="N1449" s="17"/>
      <c r="O1449" s="120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6" customHeight="1">
      <c r="A1450" s="17" t="s">
        <v>44</v>
      </c>
      <c r="B1450" s="7" t="s">
        <v>101</v>
      </c>
      <c r="C1450" s="135">
        <v>46250</v>
      </c>
      <c r="D1450" s="41" t="s">
        <v>248</v>
      </c>
      <c r="E1450" s="35" t="s">
        <v>789</v>
      </c>
      <c r="F1450" s="110">
        <f t="shared" si="92"/>
        <v>6.1333333333333337</v>
      </c>
      <c r="G1450" s="111">
        <f t="shared" si="93"/>
        <v>0</v>
      </c>
      <c r="H1450" s="113">
        <f>IF(AND(NOT(ISBLANK(C1450)), D1450&lt;&gt;"-", ISNUMBER(F1450), F1450&gt;0, COUNTIFS($B$3:B1450, B1450, $C$3:C1450, C1450, $F$3:F1450, "&gt;0")=1), 1, 0)</f>
        <v>1</v>
      </c>
      <c r="I1450" s="17">
        <f t="shared" si="94"/>
        <v>1</v>
      </c>
      <c r="J1450" s="17">
        <f t="shared" si="95"/>
        <v>0</v>
      </c>
      <c r="K1450" s="7"/>
      <c r="L1450" s="7"/>
      <c r="M1450" s="7"/>
      <c r="N1450" s="17"/>
      <c r="O1450" s="120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6" customHeight="1">
      <c r="A1451" s="17" t="s">
        <v>44</v>
      </c>
      <c r="B1451" s="7" t="s">
        <v>101</v>
      </c>
      <c r="C1451" s="135">
        <v>46251</v>
      </c>
      <c r="D1451" s="41" t="s">
        <v>248</v>
      </c>
      <c r="E1451" s="35" t="s">
        <v>523</v>
      </c>
      <c r="F1451" s="110">
        <f t="shared" si="92"/>
        <v>8.1666666666666661</v>
      </c>
      <c r="G1451" s="111">
        <f t="shared" si="93"/>
        <v>0</v>
      </c>
      <c r="H1451" s="113">
        <f>IF(AND(NOT(ISBLANK(C1451)), D1451&lt;&gt;"-", ISNUMBER(F1451), F1451&gt;0, COUNTIFS($B$3:B1451, B1451, $C$3:C1451, C1451, $F$3:F1451, "&gt;0")=1), 1, 0)</f>
        <v>1</v>
      </c>
      <c r="I1451" s="17">
        <f t="shared" si="94"/>
        <v>1</v>
      </c>
      <c r="J1451" s="17">
        <f t="shared" si="95"/>
        <v>0</v>
      </c>
      <c r="K1451" s="7"/>
      <c r="L1451" s="7"/>
      <c r="M1451" s="7"/>
      <c r="N1451" s="17"/>
      <c r="O1451" s="120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6" customHeight="1">
      <c r="A1452" s="17" t="s">
        <v>44</v>
      </c>
      <c r="B1452" s="7" t="s">
        <v>101</v>
      </c>
      <c r="C1452" s="135">
        <v>46252</v>
      </c>
      <c r="D1452" s="41" t="s">
        <v>248</v>
      </c>
      <c r="E1452" s="35" t="s">
        <v>524</v>
      </c>
      <c r="F1452" s="110">
        <f t="shared" si="92"/>
        <v>8.15</v>
      </c>
      <c r="G1452" s="111">
        <f t="shared" si="93"/>
        <v>0</v>
      </c>
      <c r="H1452" s="113">
        <f>IF(AND(NOT(ISBLANK(C1452)), D1452&lt;&gt;"-", ISNUMBER(F1452), F1452&gt;0, COUNTIFS($B$3:B1452, B1452, $C$3:C1452, C1452, $F$3:F1452, "&gt;0")=1), 1, 0)</f>
        <v>1</v>
      </c>
      <c r="I1452" s="17">
        <f t="shared" si="94"/>
        <v>1</v>
      </c>
      <c r="J1452" s="17">
        <f t="shared" si="95"/>
        <v>0</v>
      </c>
      <c r="K1452" s="7"/>
      <c r="L1452" s="7"/>
      <c r="M1452" s="7"/>
      <c r="N1452" s="17"/>
      <c r="O1452" s="120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6" customHeight="1">
      <c r="A1453" s="17" t="s">
        <v>44</v>
      </c>
      <c r="B1453" s="7" t="s">
        <v>101</v>
      </c>
      <c r="C1453" s="135">
        <v>46253</v>
      </c>
      <c r="D1453" s="41" t="s">
        <v>248</v>
      </c>
      <c r="E1453" s="35" t="s">
        <v>246</v>
      </c>
      <c r="F1453" s="110">
        <f t="shared" si="92"/>
        <v>8.0666666666666664</v>
      </c>
      <c r="G1453" s="111">
        <f t="shared" si="93"/>
        <v>0</v>
      </c>
      <c r="H1453" s="113">
        <f>IF(AND(NOT(ISBLANK(C1453)), D1453&lt;&gt;"-", ISNUMBER(F1453), F1453&gt;0, COUNTIFS($B$3:B1453, B1453, $C$3:C1453, C1453, $F$3:F1453, "&gt;0")=1), 1, 0)</f>
        <v>1</v>
      </c>
      <c r="I1453" s="17">
        <f t="shared" si="94"/>
        <v>1</v>
      </c>
      <c r="J1453" s="17">
        <f t="shared" si="95"/>
        <v>0</v>
      </c>
      <c r="K1453" s="7"/>
      <c r="L1453" s="7"/>
      <c r="M1453" s="7"/>
      <c r="N1453" s="17"/>
      <c r="O1453" s="120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6" customHeight="1">
      <c r="A1454" s="17" t="s">
        <v>44</v>
      </c>
      <c r="B1454" s="7" t="s">
        <v>101</v>
      </c>
      <c r="C1454" s="135">
        <v>46254</v>
      </c>
      <c r="D1454" s="41" t="s">
        <v>250</v>
      </c>
      <c r="E1454" s="35" t="s">
        <v>416</v>
      </c>
      <c r="F1454" s="110">
        <f t="shared" si="92"/>
        <v>5.75</v>
      </c>
      <c r="G1454" s="111">
        <f t="shared" si="93"/>
        <v>0</v>
      </c>
      <c r="H1454" s="113">
        <f>IF(AND(NOT(ISBLANK(C1454)), D1454&lt;&gt;"-", ISNUMBER(F1454), F1454&gt;0, COUNTIFS($B$3:B1454, B1454, $C$3:C1454, C1454, $F$3:F1454, "&gt;0")=1), 1, 0)</f>
        <v>1</v>
      </c>
      <c r="I1454" s="17">
        <f t="shared" si="94"/>
        <v>0</v>
      </c>
      <c r="J1454" s="17">
        <f t="shared" si="95"/>
        <v>1</v>
      </c>
      <c r="K1454" s="7"/>
      <c r="L1454" s="7"/>
      <c r="M1454" s="7"/>
      <c r="N1454" s="17"/>
      <c r="O1454" s="120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6" customHeight="1">
      <c r="A1455" s="17" t="s">
        <v>44</v>
      </c>
      <c r="B1455" s="7" t="s">
        <v>101</v>
      </c>
      <c r="C1455" s="135">
        <v>46254</v>
      </c>
      <c r="D1455" s="41" t="s">
        <v>248</v>
      </c>
      <c r="E1455" s="35" t="s">
        <v>220</v>
      </c>
      <c r="F1455" s="110">
        <f t="shared" si="92"/>
        <v>6.1</v>
      </c>
      <c r="G1455" s="111">
        <f t="shared" si="93"/>
        <v>0</v>
      </c>
      <c r="H1455" s="113">
        <f>IF(AND(NOT(ISBLANK(C1455)), D1455&lt;&gt;"-", ISNUMBER(F1455), F1455&gt;0, COUNTIFS($B$3:B1455, B1455, $C$3:C1455, C1455, $F$3:F1455, "&gt;0")=1), 1, 0)</f>
        <v>0</v>
      </c>
      <c r="I1455" s="17">
        <f t="shared" si="94"/>
        <v>1</v>
      </c>
      <c r="J1455" s="17">
        <f t="shared" si="95"/>
        <v>0</v>
      </c>
      <c r="K1455" s="7"/>
      <c r="L1455" s="7"/>
      <c r="M1455" s="7"/>
      <c r="N1455" s="17"/>
      <c r="O1455" s="120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6" customHeight="1">
      <c r="A1456" s="17" t="s">
        <v>44</v>
      </c>
      <c r="B1456" s="7" t="s">
        <v>101</v>
      </c>
      <c r="C1456" s="135">
        <v>46255</v>
      </c>
      <c r="D1456" s="41" t="s">
        <v>248</v>
      </c>
      <c r="E1456" s="35" t="s">
        <v>517</v>
      </c>
      <c r="F1456" s="110">
        <f t="shared" si="92"/>
        <v>8.5166666666666675</v>
      </c>
      <c r="G1456" s="111">
        <f t="shared" si="93"/>
        <v>0</v>
      </c>
      <c r="H1456" s="113">
        <f>IF(AND(NOT(ISBLANK(C1456)), D1456&lt;&gt;"-", ISNUMBER(F1456), F1456&gt;0, COUNTIFS($B$3:B1456, B1456, $C$3:C1456, C1456, $F$3:F1456, "&gt;0")=1), 1, 0)</f>
        <v>1</v>
      </c>
      <c r="I1456" s="17">
        <f t="shared" si="94"/>
        <v>1</v>
      </c>
      <c r="J1456" s="17">
        <f t="shared" si="95"/>
        <v>0</v>
      </c>
      <c r="K1456" s="7"/>
      <c r="L1456" s="7"/>
      <c r="M1456" s="7"/>
      <c r="N1456" s="17"/>
      <c r="O1456" s="120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6" customHeight="1">
      <c r="A1457" s="17" t="s">
        <v>44</v>
      </c>
      <c r="B1457" s="7" t="s">
        <v>101</v>
      </c>
      <c r="C1457" s="135">
        <v>46256</v>
      </c>
      <c r="D1457" s="41" t="s">
        <v>248</v>
      </c>
      <c r="E1457" s="35" t="s">
        <v>246</v>
      </c>
      <c r="F1457" s="110">
        <f t="shared" si="92"/>
        <v>8.0666666666666664</v>
      </c>
      <c r="G1457" s="111">
        <f t="shared" si="93"/>
        <v>0</v>
      </c>
      <c r="H1457" s="113">
        <f>IF(AND(NOT(ISBLANK(C1457)), D1457&lt;&gt;"-", ISNUMBER(F1457), F1457&gt;0, COUNTIFS($B$3:B1457, B1457, $C$3:C1457, C1457, $F$3:F1457, "&gt;0")=1), 1, 0)</f>
        <v>1</v>
      </c>
      <c r="I1457" s="17">
        <f t="shared" si="94"/>
        <v>1</v>
      </c>
      <c r="J1457" s="17">
        <f t="shared" si="95"/>
        <v>0</v>
      </c>
      <c r="K1457" s="7"/>
      <c r="L1457" s="7"/>
      <c r="M1457" s="7"/>
      <c r="N1457" s="17"/>
      <c r="O1457" s="120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6" customHeight="1">
      <c r="A1458" s="17" t="s">
        <v>44</v>
      </c>
      <c r="B1458" s="7" t="s">
        <v>101</v>
      </c>
      <c r="C1458" s="135">
        <v>46257</v>
      </c>
      <c r="D1458" s="41" t="s">
        <v>248</v>
      </c>
      <c r="E1458" s="35" t="s">
        <v>518</v>
      </c>
      <c r="F1458" s="110">
        <f t="shared" si="92"/>
        <v>8.2166666666666668</v>
      </c>
      <c r="G1458" s="111">
        <f t="shared" si="93"/>
        <v>0</v>
      </c>
      <c r="H1458" s="113">
        <f>IF(AND(NOT(ISBLANK(C1458)), D1458&lt;&gt;"-", ISNUMBER(F1458), F1458&gt;0, COUNTIFS($B$3:B1458, B1458, $C$3:C1458, C1458, $F$3:F1458, "&gt;0")=1), 1, 0)</f>
        <v>1</v>
      </c>
      <c r="I1458" s="17">
        <f t="shared" si="94"/>
        <v>1</v>
      </c>
      <c r="J1458" s="17">
        <f t="shared" si="95"/>
        <v>0</v>
      </c>
      <c r="K1458" s="7"/>
      <c r="L1458" s="7"/>
      <c r="M1458" s="7"/>
      <c r="N1458" s="17"/>
      <c r="O1458" s="120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6" customHeight="1">
      <c r="A1459" s="17" t="s">
        <v>44</v>
      </c>
      <c r="B1459" s="7" t="s">
        <v>101</v>
      </c>
      <c r="C1459" s="135">
        <v>46258</v>
      </c>
      <c r="D1459" s="41" t="s">
        <v>248</v>
      </c>
      <c r="E1459" s="35" t="s">
        <v>790</v>
      </c>
      <c r="F1459" s="110">
        <f t="shared" si="92"/>
        <v>9.6166666666666671</v>
      </c>
      <c r="G1459" s="111">
        <f t="shared" si="93"/>
        <v>0</v>
      </c>
      <c r="H1459" s="113">
        <f>IF(AND(NOT(ISBLANK(C1459)), D1459&lt;&gt;"-", ISNUMBER(F1459), F1459&gt;0, COUNTIFS($B$3:B1459, B1459, $C$3:C1459, C1459, $F$3:F1459, "&gt;0")=1), 1, 0)</f>
        <v>1</v>
      </c>
      <c r="I1459" s="17">
        <f t="shared" si="94"/>
        <v>1</v>
      </c>
      <c r="J1459" s="17">
        <f t="shared" si="95"/>
        <v>0</v>
      </c>
      <c r="K1459" s="7"/>
      <c r="L1459" s="7"/>
      <c r="M1459" s="7"/>
      <c r="N1459" s="17"/>
      <c r="O1459" s="120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6" customHeight="1">
      <c r="A1460" s="17" t="s">
        <v>44</v>
      </c>
      <c r="B1460" s="7" t="s">
        <v>101</v>
      </c>
      <c r="C1460" s="135">
        <v>46259</v>
      </c>
      <c r="D1460" s="41" t="s">
        <v>248</v>
      </c>
      <c r="E1460" s="35" t="s">
        <v>539</v>
      </c>
      <c r="F1460" s="110">
        <f t="shared" si="92"/>
        <v>8.3166666666666664</v>
      </c>
      <c r="G1460" s="111">
        <f t="shared" si="93"/>
        <v>0</v>
      </c>
      <c r="H1460" s="113">
        <f>IF(AND(NOT(ISBLANK(C1460)), D1460&lt;&gt;"-", ISNUMBER(F1460), F1460&gt;0, COUNTIFS($B$3:B1460, B1460, $C$3:C1460, C1460, $F$3:F1460, "&gt;0")=1), 1, 0)</f>
        <v>1</v>
      </c>
      <c r="I1460" s="17">
        <f t="shared" si="94"/>
        <v>1</v>
      </c>
      <c r="J1460" s="17">
        <f t="shared" si="95"/>
        <v>0</v>
      </c>
      <c r="K1460" s="7"/>
      <c r="L1460" s="7"/>
      <c r="M1460" s="7"/>
      <c r="N1460" s="17"/>
      <c r="O1460" s="120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6" customHeight="1">
      <c r="A1461" s="17" t="s">
        <v>44</v>
      </c>
      <c r="B1461" s="7" t="s">
        <v>101</v>
      </c>
      <c r="C1461" s="135">
        <v>46260</v>
      </c>
      <c r="D1461" s="41" t="s">
        <v>248</v>
      </c>
      <c r="E1461" s="35" t="s">
        <v>313</v>
      </c>
      <c r="F1461" s="110">
        <f t="shared" si="92"/>
        <v>8.3000000000000007</v>
      </c>
      <c r="G1461" s="111">
        <f t="shared" si="93"/>
        <v>0</v>
      </c>
      <c r="H1461" s="113">
        <f>IF(AND(NOT(ISBLANK(C1461)), D1461&lt;&gt;"-", ISNUMBER(F1461), F1461&gt;0, COUNTIFS($B$3:B1461, B1461, $C$3:C1461, C1461, $F$3:F1461, "&gt;0")=1), 1, 0)</f>
        <v>1</v>
      </c>
      <c r="I1461" s="17">
        <f t="shared" si="94"/>
        <v>1</v>
      </c>
      <c r="J1461" s="17">
        <f t="shared" si="95"/>
        <v>0</v>
      </c>
      <c r="K1461" s="7"/>
      <c r="L1461" s="7"/>
      <c r="M1461" s="7"/>
      <c r="N1461" s="17"/>
      <c r="O1461" s="120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6" customHeight="1">
      <c r="A1462" s="17" t="s">
        <v>44</v>
      </c>
      <c r="B1462" s="7" t="s">
        <v>101</v>
      </c>
      <c r="C1462" s="135">
        <v>46261</v>
      </c>
      <c r="D1462" s="41" t="s">
        <v>248</v>
      </c>
      <c r="E1462" s="35" t="s">
        <v>711</v>
      </c>
      <c r="F1462" s="110">
        <f t="shared" si="92"/>
        <v>8.9666666666666668</v>
      </c>
      <c r="G1462" s="111">
        <f t="shared" si="93"/>
        <v>0</v>
      </c>
      <c r="H1462" s="113">
        <f>IF(AND(NOT(ISBLANK(C1462)), D1462&lt;&gt;"-", ISNUMBER(F1462), F1462&gt;0, COUNTIFS($B$3:B1462, B1462, $C$3:C1462, C1462, $F$3:F1462, "&gt;0")=1), 1, 0)</f>
        <v>1</v>
      </c>
      <c r="I1462" s="17">
        <f t="shared" si="94"/>
        <v>1</v>
      </c>
      <c r="J1462" s="17">
        <f t="shared" si="95"/>
        <v>0</v>
      </c>
      <c r="K1462" s="7"/>
      <c r="L1462" s="7"/>
      <c r="M1462" s="7"/>
      <c r="N1462" s="17"/>
      <c r="O1462" s="120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6" customHeight="1">
      <c r="A1463" s="17" t="s">
        <v>44</v>
      </c>
      <c r="B1463" s="7" t="s">
        <v>101</v>
      </c>
      <c r="C1463" s="135">
        <v>46262</v>
      </c>
      <c r="D1463" s="41" t="s">
        <v>248</v>
      </c>
      <c r="E1463" s="35" t="s">
        <v>415</v>
      </c>
      <c r="F1463" s="110">
        <f t="shared" si="92"/>
        <v>7.9333333333333336</v>
      </c>
      <c r="G1463" s="111">
        <f t="shared" si="93"/>
        <v>0</v>
      </c>
      <c r="H1463" s="113">
        <f>IF(AND(NOT(ISBLANK(C1463)), D1463&lt;&gt;"-", ISNUMBER(F1463), F1463&gt;0, COUNTIFS($B$3:B1463, B1463, $C$3:C1463, C1463, $F$3:F1463, "&gt;0")=1), 1, 0)</f>
        <v>1</v>
      </c>
      <c r="I1463" s="17">
        <f t="shared" si="94"/>
        <v>1</v>
      </c>
      <c r="J1463" s="17">
        <f t="shared" si="95"/>
        <v>0</v>
      </c>
      <c r="K1463" s="7"/>
      <c r="L1463" s="7"/>
      <c r="M1463" s="7"/>
      <c r="N1463" s="17"/>
      <c r="O1463" s="120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6" customHeight="1">
      <c r="A1464" s="17" t="s">
        <v>44</v>
      </c>
      <c r="B1464" s="7" t="s">
        <v>101</v>
      </c>
      <c r="C1464" s="135">
        <v>46263</v>
      </c>
      <c r="D1464" s="41" t="s">
        <v>248</v>
      </c>
      <c r="E1464" s="35" t="s">
        <v>791</v>
      </c>
      <c r="F1464" s="110">
        <f t="shared" si="92"/>
        <v>6.95</v>
      </c>
      <c r="G1464" s="111">
        <f t="shared" si="93"/>
        <v>0</v>
      </c>
      <c r="H1464" s="113">
        <f>IF(AND(NOT(ISBLANK(C1464)), D1464&lt;&gt;"-", ISNUMBER(F1464), F1464&gt;0, COUNTIFS($B$3:B1464, B1464, $C$3:C1464, C1464, $F$3:F1464, "&gt;0")=1), 1, 0)</f>
        <v>1</v>
      </c>
      <c r="I1464" s="17">
        <f t="shared" si="94"/>
        <v>1</v>
      </c>
      <c r="J1464" s="17">
        <f t="shared" si="95"/>
        <v>0</v>
      </c>
      <c r="K1464" s="7"/>
      <c r="L1464" s="7"/>
      <c r="M1464" s="7"/>
      <c r="N1464" s="17"/>
      <c r="O1464" s="120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6" customHeight="1">
      <c r="A1465" s="17" t="s">
        <v>44</v>
      </c>
      <c r="B1465" s="7" t="s">
        <v>101</v>
      </c>
      <c r="C1465" s="135">
        <v>46264</v>
      </c>
      <c r="D1465" s="41" t="s">
        <v>248</v>
      </c>
      <c r="E1465" s="35" t="s">
        <v>415</v>
      </c>
      <c r="F1465" s="110">
        <f t="shared" si="92"/>
        <v>7.9333333333333336</v>
      </c>
      <c r="G1465" s="111">
        <f t="shared" si="93"/>
        <v>0</v>
      </c>
      <c r="H1465" s="113">
        <f>IF(AND(NOT(ISBLANK(C1465)), D1465&lt;&gt;"-", ISNUMBER(F1465), F1465&gt;0, COUNTIFS($B$3:B1465, B1465, $C$3:C1465, C1465, $F$3:F1465, "&gt;0")=1), 1, 0)</f>
        <v>1</v>
      </c>
      <c r="I1465" s="17">
        <f t="shared" si="94"/>
        <v>1</v>
      </c>
      <c r="J1465" s="17">
        <f t="shared" si="95"/>
        <v>0</v>
      </c>
      <c r="K1465" s="7"/>
      <c r="L1465" s="7"/>
      <c r="M1465" s="7"/>
      <c r="N1465" s="17"/>
      <c r="O1465" s="120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6" customHeight="1">
      <c r="A1466" s="17" t="s">
        <v>44</v>
      </c>
      <c r="B1466" s="7" t="s">
        <v>101</v>
      </c>
      <c r="C1466" s="135">
        <v>46265</v>
      </c>
      <c r="D1466" s="41" t="s">
        <v>248</v>
      </c>
      <c r="E1466" s="35" t="s">
        <v>523</v>
      </c>
      <c r="F1466" s="110">
        <f t="shared" si="92"/>
        <v>8.1666666666666661</v>
      </c>
      <c r="G1466" s="111">
        <f t="shared" si="93"/>
        <v>0</v>
      </c>
      <c r="H1466" s="113">
        <f>IF(AND(NOT(ISBLANK(C1466)), D1466&lt;&gt;"-", ISNUMBER(F1466), F1466&gt;0, COUNTIFS($B$3:B1466, B1466, $C$3:C1466, C1466, $F$3:F1466, "&gt;0")=1), 1, 0)</f>
        <v>1</v>
      </c>
      <c r="I1466" s="17">
        <f t="shared" si="94"/>
        <v>1</v>
      </c>
      <c r="J1466" s="17">
        <f t="shared" si="95"/>
        <v>0</v>
      </c>
      <c r="K1466" s="7"/>
      <c r="L1466" s="7"/>
      <c r="M1466" s="7"/>
      <c r="N1466" s="17"/>
      <c r="O1466" s="120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6" customHeight="1">
      <c r="A1467" s="17" t="s">
        <v>44</v>
      </c>
      <c r="B1467" s="7" t="s">
        <v>103</v>
      </c>
      <c r="C1467" s="135"/>
      <c r="D1467" s="41" t="s">
        <v>184</v>
      </c>
      <c r="E1467" s="35" t="s">
        <v>185</v>
      </c>
      <c r="F1467" s="110">
        <f t="shared" si="92"/>
        <v>8</v>
      </c>
      <c r="G1467" s="111">
        <f t="shared" si="93"/>
        <v>0</v>
      </c>
      <c r="H1467" s="113">
        <f>IF(AND(NOT(ISBLANK(C1467)), D1467&lt;&gt;"-", ISNUMBER(F1467), F1467&gt;0, COUNTIFS($B$3:B1467, B1467, $C$3:C1467, C1467, $F$3:F1467, "&gt;0")=1), 1, 0)</f>
        <v>0</v>
      </c>
      <c r="I1467" s="17">
        <f t="shared" si="94"/>
        <v>0</v>
      </c>
      <c r="J1467" s="17">
        <f t="shared" si="95"/>
        <v>0</v>
      </c>
      <c r="K1467" s="7"/>
      <c r="L1467" s="7"/>
      <c r="M1467" s="7"/>
      <c r="N1467" s="17"/>
      <c r="O1467" s="120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6" customHeight="1">
      <c r="A1468" s="17" t="s">
        <v>44</v>
      </c>
      <c r="B1468" s="7" t="s">
        <v>103</v>
      </c>
      <c r="C1468" s="135">
        <v>46235</v>
      </c>
      <c r="D1468" s="41" t="s">
        <v>248</v>
      </c>
      <c r="E1468" s="35" t="s">
        <v>496</v>
      </c>
      <c r="F1468" s="110">
        <f t="shared" si="92"/>
        <v>7.9</v>
      </c>
      <c r="G1468" s="111">
        <f t="shared" si="93"/>
        <v>0</v>
      </c>
      <c r="H1468" s="113">
        <f>IF(AND(NOT(ISBLANK(C1468)), D1468&lt;&gt;"-", ISNUMBER(F1468), F1468&gt;0, COUNTIFS($B$3:B1468, B1468, $C$3:C1468, C1468, $F$3:F1468, "&gt;0")=1), 1, 0)</f>
        <v>1</v>
      </c>
      <c r="I1468" s="17">
        <f t="shared" si="94"/>
        <v>1</v>
      </c>
      <c r="J1468" s="17">
        <f t="shared" si="95"/>
        <v>0</v>
      </c>
      <c r="K1468" s="7"/>
      <c r="L1468" s="7"/>
      <c r="M1468" s="7"/>
      <c r="N1468" s="17"/>
      <c r="O1468" s="120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6" customHeight="1">
      <c r="A1469" s="17" t="s">
        <v>44</v>
      </c>
      <c r="B1469" s="7" t="s">
        <v>103</v>
      </c>
      <c r="C1469" s="135">
        <v>46237</v>
      </c>
      <c r="D1469" s="41" t="s">
        <v>250</v>
      </c>
      <c r="E1469" s="35" t="s">
        <v>792</v>
      </c>
      <c r="F1469" s="110">
        <f t="shared" si="92"/>
        <v>10.483333333333333</v>
      </c>
      <c r="G1469" s="111">
        <f t="shared" si="93"/>
        <v>0</v>
      </c>
      <c r="H1469" s="113">
        <f>IF(AND(NOT(ISBLANK(C1469)), D1469&lt;&gt;"-", ISNUMBER(F1469), F1469&gt;0, COUNTIFS($B$3:B1469, B1469, $C$3:C1469, C1469, $F$3:F1469, "&gt;0")=1), 1, 0)</f>
        <v>1</v>
      </c>
      <c r="I1469" s="17">
        <f t="shared" si="94"/>
        <v>0</v>
      </c>
      <c r="J1469" s="17">
        <f t="shared" si="95"/>
        <v>1</v>
      </c>
      <c r="K1469" s="7"/>
      <c r="L1469" s="7"/>
      <c r="M1469" s="7"/>
      <c r="N1469" s="17"/>
      <c r="O1469" s="120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6" customHeight="1">
      <c r="A1470" s="17" t="s">
        <v>44</v>
      </c>
      <c r="B1470" s="7" t="s">
        <v>103</v>
      </c>
      <c r="C1470" s="135">
        <v>46238</v>
      </c>
      <c r="D1470" s="41" t="s">
        <v>250</v>
      </c>
      <c r="E1470" s="35" t="s">
        <v>512</v>
      </c>
      <c r="F1470" s="110">
        <f t="shared" si="92"/>
        <v>8.3333333333333339</v>
      </c>
      <c r="G1470" s="111">
        <f t="shared" si="93"/>
        <v>0</v>
      </c>
      <c r="H1470" s="113">
        <f>IF(AND(NOT(ISBLANK(C1470)), D1470&lt;&gt;"-", ISNUMBER(F1470), F1470&gt;0, COUNTIFS($B$3:B1470, B1470, $C$3:C1470, C1470, $F$3:F1470, "&gt;0")=1), 1, 0)</f>
        <v>1</v>
      </c>
      <c r="I1470" s="17">
        <f t="shared" si="94"/>
        <v>0</v>
      </c>
      <c r="J1470" s="17">
        <f t="shared" si="95"/>
        <v>1</v>
      </c>
      <c r="K1470" s="7"/>
      <c r="L1470" s="7"/>
      <c r="M1470" s="7"/>
      <c r="N1470" s="17"/>
      <c r="O1470" s="120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6" customHeight="1">
      <c r="A1471" s="17" t="s">
        <v>44</v>
      </c>
      <c r="B1471" s="7" t="s">
        <v>103</v>
      </c>
      <c r="C1471" s="135">
        <v>46239</v>
      </c>
      <c r="D1471" s="41" t="s">
        <v>191</v>
      </c>
      <c r="E1471" s="35" t="s">
        <v>614</v>
      </c>
      <c r="F1471" s="110">
        <f t="shared" si="92"/>
        <v>8.8833333333333329</v>
      </c>
      <c r="G1471" s="111">
        <f t="shared" si="93"/>
        <v>0</v>
      </c>
      <c r="H1471" s="113">
        <f>IF(AND(NOT(ISBLANK(C1471)), D1471&lt;&gt;"-", ISNUMBER(F1471), F1471&gt;0, COUNTIFS($B$3:B1471, B1471, $C$3:C1471, C1471, $F$3:F1471, "&gt;0")=1), 1, 0)</f>
        <v>1</v>
      </c>
      <c r="I1471" s="17">
        <f t="shared" si="94"/>
        <v>0</v>
      </c>
      <c r="J1471" s="17">
        <f t="shared" si="95"/>
        <v>1</v>
      </c>
      <c r="K1471" s="7"/>
      <c r="L1471" s="7"/>
      <c r="M1471" s="7"/>
      <c r="N1471" s="17"/>
      <c r="O1471" s="120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6" customHeight="1">
      <c r="A1472" s="17" t="s">
        <v>44</v>
      </c>
      <c r="B1472" s="7" t="s">
        <v>103</v>
      </c>
      <c r="C1472" s="135">
        <v>46240</v>
      </c>
      <c r="D1472" s="41" t="s">
        <v>250</v>
      </c>
      <c r="E1472" s="35" t="s">
        <v>528</v>
      </c>
      <c r="F1472" s="110">
        <f t="shared" si="92"/>
        <v>8.1833333333333336</v>
      </c>
      <c r="G1472" s="111">
        <f t="shared" si="93"/>
        <v>0</v>
      </c>
      <c r="H1472" s="113">
        <f>IF(AND(NOT(ISBLANK(C1472)), D1472&lt;&gt;"-", ISNUMBER(F1472), F1472&gt;0, COUNTIFS($B$3:B1472, B1472, $C$3:C1472, C1472, $F$3:F1472, "&gt;0")=1), 1, 0)</f>
        <v>1</v>
      </c>
      <c r="I1472" s="17">
        <f t="shared" si="94"/>
        <v>0</v>
      </c>
      <c r="J1472" s="17">
        <f t="shared" si="95"/>
        <v>1</v>
      </c>
      <c r="K1472" s="7"/>
      <c r="L1472" s="7"/>
      <c r="M1472" s="7"/>
      <c r="N1472" s="17"/>
      <c r="O1472" s="120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6" customHeight="1">
      <c r="A1473" s="17" t="s">
        <v>44</v>
      </c>
      <c r="B1473" s="7" t="s">
        <v>103</v>
      </c>
      <c r="C1473" s="135">
        <v>46241</v>
      </c>
      <c r="D1473" s="41" t="s">
        <v>250</v>
      </c>
      <c r="E1473" s="35" t="s">
        <v>759</v>
      </c>
      <c r="F1473" s="110">
        <f t="shared" si="92"/>
        <v>10.1</v>
      </c>
      <c r="G1473" s="111">
        <f t="shared" si="93"/>
        <v>0</v>
      </c>
      <c r="H1473" s="113">
        <f>IF(AND(NOT(ISBLANK(C1473)), D1473&lt;&gt;"-", ISNUMBER(F1473), F1473&gt;0, COUNTIFS($B$3:B1473, B1473, $C$3:C1473, C1473, $F$3:F1473, "&gt;0")=1), 1, 0)</f>
        <v>1</v>
      </c>
      <c r="I1473" s="17">
        <f t="shared" si="94"/>
        <v>0</v>
      </c>
      <c r="J1473" s="17">
        <f t="shared" si="95"/>
        <v>1</v>
      </c>
      <c r="K1473" s="7"/>
      <c r="L1473" s="7"/>
      <c r="M1473" s="7"/>
      <c r="N1473" s="17"/>
      <c r="O1473" s="120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6" customHeight="1">
      <c r="A1474" s="17" t="s">
        <v>44</v>
      </c>
      <c r="B1474" s="7" t="s">
        <v>103</v>
      </c>
      <c r="C1474" s="135">
        <v>46242</v>
      </c>
      <c r="D1474" s="41" t="s">
        <v>248</v>
      </c>
      <c r="E1474" s="35" t="s">
        <v>201</v>
      </c>
      <c r="F1474" s="110">
        <f t="shared" ref="F1474:F1537" si="96">IF(ISNUMBER(SEARCH("h",E1474)), LEFT(E1474,SEARCH("h",E1474)-1) + MID(E1474,SEARCH("h",E1474)+1,SEARCH("p",E1474)-SEARCH("h",E1474)-1)/60, E1474)</f>
        <v>8.1</v>
      </c>
      <c r="G1474" s="111">
        <f t="shared" ref="G1474:G1537" si="97">IF(AND(ISNUMBER(F1474), F1474&lt;4), 1, 0)</f>
        <v>0</v>
      </c>
      <c r="H1474" s="113">
        <f>IF(AND(NOT(ISBLANK(C1474)), D1474&lt;&gt;"-", ISNUMBER(F1474), F1474&gt;0, COUNTIFS($B$3:B1474, B1474, $C$3:C1474, C1474, $F$3:F1474, "&gt;0")=1), 1, 0)</f>
        <v>1</v>
      </c>
      <c r="I1474" s="17">
        <f t="shared" si="94"/>
        <v>1</v>
      </c>
      <c r="J1474" s="17">
        <f t="shared" si="95"/>
        <v>0</v>
      </c>
      <c r="K1474" s="7"/>
      <c r="L1474" s="7"/>
      <c r="M1474" s="7"/>
      <c r="N1474" s="17"/>
      <c r="O1474" s="120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6" customHeight="1">
      <c r="A1475" s="17" t="s">
        <v>44</v>
      </c>
      <c r="B1475" s="7" t="s">
        <v>103</v>
      </c>
      <c r="C1475" s="135">
        <v>46243</v>
      </c>
      <c r="D1475" s="41" t="s">
        <v>248</v>
      </c>
      <c r="E1475" s="35" t="s">
        <v>793</v>
      </c>
      <c r="F1475" s="110">
        <f t="shared" si="96"/>
        <v>7.1166666666666663</v>
      </c>
      <c r="G1475" s="111">
        <f t="shared" si="97"/>
        <v>0</v>
      </c>
      <c r="H1475" s="113">
        <f>IF(AND(NOT(ISBLANK(C1475)), D1475&lt;&gt;"-", ISNUMBER(F1475), F1475&gt;0, COUNTIFS($B$3:B1475, B1475, $C$3:C1475, C1475, $F$3:F1475, "&gt;0")=1), 1, 0)</f>
        <v>1</v>
      </c>
      <c r="I1475" s="17">
        <f t="shared" ref="I1475:I1538" si="98">IF(AND(NOT(ISBLANK(C1475)), D1475&lt;&gt;"-", ISNUMBER(F1475), F1475&gt;=4, ISNUMBER(SEARCH("qua đêm", D1475))), 1, 0)</f>
        <v>1</v>
      </c>
      <c r="J1475" s="17">
        <f t="shared" ref="J1475:J1538" si="99">IF(AND(NOT(ISBLANK(C1475)), D1475&lt;&gt;"-", ISNUMBER(F1475), F1475&gt;=4, NOT(ISNUMBER(SEARCH("qua đêm", D1475)))), 1, 0)</f>
        <v>0</v>
      </c>
      <c r="K1475" s="7"/>
      <c r="L1475" s="7"/>
      <c r="M1475" s="7"/>
      <c r="N1475" s="17"/>
      <c r="O1475" s="120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6" customHeight="1">
      <c r="A1476" s="17" t="s">
        <v>44</v>
      </c>
      <c r="B1476" s="7" t="s">
        <v>103</v>
      </c>
      <c r="C1476" s="135">
        <v>46244</v>
      </c>
      <c r="D1476" s="41" t="s">
        <v>384</v>
      </c>
      <c r="E1476" s="35" t="s">
        <v>403</v>
      </c>
      <c r="F1476" s="110">
        <f t="shared" si="96"/>
        <v>6.2</v>
      </c>
      <c r="G1476" s="111">
        <f t="shared" si="97"/>
        <v>0</v>
      </c>
      <c r="H1476" s="113">
        <f>IF(AND(NOT(ISBLANK(C1476)), D1476&lt;&gt;"-", ISNUMBER(F1476), F1476&gt;0, COUNTIFS($B$3:B1476, B1476, $C$3:C1476, C1476, $F$3:F1476, "&gt;0")=1), 1, 0)</f>
        <v>1</v>
      </c>
      <c r="I1476" s="17">
        <f t="shared" si="98"/>
        <v>0</v>
      </c>
      <c r="J1476" s="17">
        <f t="shared" si="99"/>
        <v>1</v>
      </c>
      <c r="K1476" s="7"/>
      <c r="L1476" s="7"/>
      <c r="M1476" s="7"/>
      <c r="N1476" s="17"/>
      <c r="O1476" s="120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6" customHeight="1">
      <c r="A1477" s="17" t="s">
        <v>44</v>
      </c>
      <c r="B1477" s="7" t="s">
        <v>103</v>
      </c>
      <c r="C1477" s="135">
        <v>46245</v>
      </c>
      <c r="D1477" s="41" t="s">
        <v>191</v>
      </c>
      <c r="E1477" s="35" t="s">
        <v>794</v>
      </c>
      <c r="F1477" s="110">
        <f t="shared" si="96"/>
        <v>6.6166666666666671</v>
      </c>
      <c r="G1477" s="111">
        <f t="shared" si="97"/>
        <v>0</v>
      </c>
      <c r="H1477" s="113">
        <f>IF(AND(NOT(ISBLANK(C1477)), D1477&lt;&gt;"-", ISNUMBER(F1477), F1477&gt;0, COUNTIFS($B$3:B1477, B1477, $C$3:C1477, C1477, $F$3:F1477, "&gt;0")=1), 1, 0)</f>
        <v>1</v>
      </c>
      <c r="I1477" s="17">
        <f t="shared" si="98"/>
        <v>0</v>
      </c>
      <c r="J1477" s="17">
        <f t="shared" si="99"/>
        <v>1</v>
      </c>
      <c r="K1477" s="7"/>
      <c r="L1477" s="7"/>
      <c r="M1477" s="7"/>
      <c r="N1477" s="17"/>
      <c r="O1477" s="120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6" customHeight="1">
      <c r="A1478" s="17" t="s">
        <v>44</v>
      </c>
      <c r="B1478" s="7" t="s">
        <v>103</v>
      </c>
      <c r="C1478" s="135">
        <v>46247</v>
      </c>
      <c r="D1478" s="41" t="s">
        <v>397</v>
      </c>
      <c r="E1478" s="35" t="s">
        <v>420</v>
      </c>
      <c r="F1478" s="110">
        <f t="shared" si="96"/>
        <v>7.4666666666666668</v>
      </c>
      <c r="G1478" s="111">
        <f t="shared" si="97"/>
        <v>0</v>
      </c>
      <c r="H1478" s="113">
        <f>IF(AND(NOT(ISBLANK(C1478)), D1478&lt;&gt;"-", ISNUMBER(F1478), F1478&gt;0, COUNTIFS($B$3:B1478, B1478, $C$3:C1478, C1478, $F$3:F1478, "&gt;0")=1), 1, 0)</f>
        <v>1</v>
      </c>
      <c r="I1478" s="17">
        <f t="shared" si="98"/>
        <v>0</v>
      </c>
      <c r="J1478" s="17">
        <f t="shared" si="99"/>
        <v>1</v>
      </c>
      <c r="K1478" s="7"/>
      <c r="L1478" s="7"/>
      <c r="M1478" s="7"/>
      <c r="N1478" s="17"/>
      <c r="O1478" s="120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6" customHeight="1">
      <c r="A1479" s="17" t="s">
        <v>19</v>
      </c>
      <c r="B1479" s="7" t="s">
        <v>24</v>
      </c>
      <c r="C1479" s="135"/>
      <c r="D1479" s="41" t="s">
        <v>184</v>
      </c>
      <c r="E1479" s="35" t="s">
        <v>185</v>
      </c>
      <c r="F1479" s="110">
        <f t="shared" si="96"/>
        <v>8</v>
      </c>
      <c r="G1479" s="111">
        <f t="shared" si="97"/>
        <v>0</v>
      </c>
      <c r="H1479" s="113">
        <f>IF(AND(NOT(ISBLANK(C1479)), D1479&lt;&gt;"-", ISNUMBER(F1479), F1479&gt;0, COUNTIFS($B$3:B1479, B1479, $C$3:C1479, C1479, $F$3:F1479, "&gt;0")=1), 1, 0)</f>
        <v>0</v>
      </c>
      <c r="I1479" s="17">
        <f t="shared" si="98"/>
        <v>0</v>
      </c>
      <c r="J1479" s="17">
        <f t="shared" si="99"/>
        <v>0</v>
      </c>
      <c r="K1479" s="7"/>
      <c r="L1479" s="7"/>
      <c r="M1479" s="7"/>
      <c r="N1479" s="17"/>
      <c r="O1479" s="120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6" customHeight="1">
      <c r="A1480" s="17" t="s">
        <v>19</v>
      </c>
      <c r="B1480" s="7" t="s">
        <v>24</v>
      </c>
      <c r="C1480" s="135">
        <v>46235</v>
      </c>
      <c r="D1480" s="41" t="s">
        <v>421</v>
      </c>
      <c r="E1480" s="35" t="s">
        <v>795</v>
      </c>
      <c r="F1480" s="110">
        <f t="shared" si="96"/>
        <v>9.1166666666666671</v>
      </c>
      <c r="G1480" s="111">
        <f t="shared" si="97"/>
        <v>0</v>
      </c>
      <c r="H1480" s="113">
        <f>IF(AND(NOT(ISBLANK(C1480)), D1480&lt;&gt;"-", ISNUMBER(F1480), F1480&gt;0, COUNTIFS($B$3:B1480, B1480, $C$3:C1480, C1480, $F$3:F1480, "&gt;0")=1), 1, 0)</f>
        <v>1</v>
      </c>
      <c r="I1480" s="17">
        <f t="shared" si="98"/>
        <v>0</v>
      </c>
      <c r="J1480" s="17">
        <f t="shared" si="99"/>
        <v>1</v>
      </c>
      <c r="K1480" s="7"/>
      <c r="L1480" s="7"/>
      <c r="M1480" s="7"/>
      <c r="N1480" s="17"/>
      <c r="O1480" s="120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6" customHeight="1">
      <c r="A1481" s="17" t="s">
        <v>19</v>
      </c>
      <c r="B1481" s="7" t="s">
        <v>24</v>
      </c>
      <c r="C1481" s="135">
        <v>46235</v>
      </c>
      <c r="D1481" s="41" t="s">
        <v>253</v>
      </c>
      <c r="E1481" s="35" t="s">
        <v>185</v>
      </c>
      <c r="F1481" s="110">
        <f t="shared" si="96"/>
        <v>8</v>
      </c>
      <c r="G1481" s="111">
        <f t="shared" si="97"/>
        <v>0</v>
      </c>
      <c r="H1481" s="113">
        <f>IF(AND(NOT(ISBLANK(C1481)), D1481&lt;&gt;"-", ISNUMBER(F1481), F1481&gt;0, COUNTIFS($B$3:B1481, B1481, $C$3:C1481, C1481, $F$3:F1481, "&gt;0")=1), 1, 0)</f>
        <v>0</v>
      </c>
      <c r="I1481" s="17">
        <f t="shared" si="98"/>
        <v>1</v>
      </c>
      <c r="J1481" s="17">
        <f t="shared" si="99"/>
        <v>0</v>
      </c>
      <c r="K1481" s="7"/>
      <c r="L1481" s="7"/>
      <c r="M1481" s="7"/>
      <c r="N1481" s="17"/>
      <c r="O1481" s="120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6" customHeight="1">
      <c r="A1482" s="17" t="s">
        <v>19</v>
      </c>
      <c r="B1482" s="7" t="s">
        <v>24</v>
      </c>
      <c r="C1482" s="135">
        <v>46236</v>
      </c>
      <c r="D1482" s="41" t="s">
        <v>421</v>
      </c>
      <c r="E1482" s="35" t="s">
        <v>751</v>
      </c>
      <c r="F1482" s="110">
        <f t="shared" si="96"/>
        <v>9.25</v>
      </c>
      <c r="G1482" s="111">
        <f t="shared" si="97"/>
        <v>0</v>
      </c>
      <c r="H1482" s="113">
        <f>IF(AND(NOT(ISBLANK(C1482)), D1482&lt;&gt;"-", ISNUMBER(F1482), F1482&gt;0, COUNTIFS($B$3:B1482, B1482, $C$3:C1482, C1482, $F$3:F1482, "&gt;0")=1), 1, 0)</f>
        <v>1</v>
      </c>
      <c r="I1482" s="17">
        <f t="shared" si="98"/>
        <v>0</v>
      </c>
      <c r="J1482" s="17">
        <f t="shared" si="99"/>
        <v>1</v>
      </c>
      <c r="K1482" s="7"/>
      <c r="L1482" s="7"/>
      <c r="M1482" s="7"/>
      <c r="N1482" s="17"/>
      <c r="O1482" s="120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6" customHeight="1">
      <c r="A1483" s="17" t="s">
        <v>19</v>
      </c>
      <c r="B1483" s="7" t="s">
        <v>24</v>
      </c>
      <c r="C1483" s="135">
        <v>46237</v>
      </c>
      <c r="D1483" s="41" t="s">
        <v>424</v>
      </c>
      <c r="E1483" s="35" t="s">
        <v>425</v>
      </c>
      <c r="F1483" s="110">
        <f t="shared" si="96"/>
        <v>6.7666666666666666</v>
      </c>
      <c r="G1483" s="111">
        <f t="shared" si="97"/>
        <v>0</v>
      </c>
      <c r="H1483" s="113">
        <f>IF(AND(NOT(ISBLANK(C1483)), D1483&lt;&gt;"-", ISNUMBER(F1483), F1483&gt;0, COUNTIFS($B$3:B1483, B1483, $C$3:C1483, C1483, $F$3:F1483, "&gt;0")=1), 1, 0)</f>
        <v>1</v>
      </c>
      <c r="I1483" s="17">
        <f t="shared" si="98"/>
        <v>0</v>
      </c>
      <c r="J1483" s="17">
        <f t="shared" si="99"/>
        <v>1</v>
      </c>
      <c r="K1483" s="7"/>
      <c r="L1483" s="7"/>
      <c r="M1483" s="7"/>
      <c r="N1483" s="17"/>
      <c r="O1483" s="120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6" customHeight="1">
      <c r="A1484" s="17" t="s">
        <v>19</v>
      </c>
      <c r="B1484" s="7" t="s">
        <v>24</v>
      </c>
      <c r="C1484" s="135">
        <v>46237</v>
      </c>
      <c r="D1484" s="41" t="s">
        <v>426</v>
      </c>
      <c r="E1484" s="35" t="s">
        <v>427</v>
      </c>
      <c r="F1484" s="110">
        <f t="shared" si="96"/>
        <v>1.8166666666666667</v>
      </c>
      <c r="G1484" s="111">
        <f t="shared" si="97"/>
        <v>1</v>
      </c>
      <c r="H1484" s="113">
        <f>IF(AND(NOT(ISBLANK(C1484)), D1484&lt;&gt;"-", ISNUMBER(F1484), F1484&gt;0, COUNTIFS($B$3:B1484, B1484, $C$3:C1484, C1484, $F$3:F1484, "&gt;0")=1), 1, 0)</f>
        <v>0</v>
      </c>
      <c r="I1484" s="17">
        <f t="shared" si="98"/>
        <v>0</v>
      </c>
      <c r="J1484" s="17">
        <f t="shared" si="99"/>
        <v>0</v>
      </c>
      <c r="K1484" s="7"/>
      <c r="L1484" s="7"/>
      <c r="M1484" s="7"/>
      <c r="N1484" s="17"/>
      <c r="O1484" s="120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6" customHeight="1">
      <c r="A1485" s="17" t="s">
        <v>19</v>
      </c>
      <c r="B1485" s="7" t="s">
        <v>24</v>
      </c>
      <c r="C1485" s="135">
        <v>46241</v>
      </c>
      <c r="D1485" s="41" t="s">
        <v>421</v>
      </c>
      <c r="E1485" s="35" t="s">
        <v>743</v>
      </c>
      <c r="F1485" s="110">
        <f t="shared" si="96"/>
        <v>9.3666666666666671</v>
      </c>
      <c r="G1485" s="111">
        <f t="shared" si="97"/>
        <v>0</v>
      </c>
      <c r="H1485" s="113">
        <f>IF(AND(NOT(ISBLANK(C1485)), D1485&lt;&gt;"-", ISNUMBER(F1485), F1485&gt;0, COUNTIFS($B$3:B1485, B1485, $C$3:C1485, C1485, $F$3:F1485, "&gt;0")=1), 1, 0)</f>
        <v>1</v>
      </c>
      <c r="I1485" s="17">
        <f t="shared" si="98"/>
        <v>0</v>
      </c>
      <c r="J1485" s="17">
        <f t="shared" si="99"/>
        <v>1</v>
      </c>
      <c r="K1485" s="7"/>
      <c r="L1485" s="7"/>
      <c r="M1485" s="7"/>
      <c r="N1485" s="17"/>
      <c r="O1485" s="120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6" customHeight="1">
      <c r="A1486" s="17" t="s">
        <v>19</v>
      </c>
      <c r="B1486" s="7" t="s">
        <v>24</v>
      </c>
      <c r="C1486" s="135">
        <v>46242</v>
      </c>
      <c r="D1486" s="41" t="s">
        <v>421</v>
      </c>
      <c r="E1486" s="35" t="s">
        <v>795</v>
      </c>
      <c r="F1486" s="110">
        <f t="shared" si="96"/>
        <v>9.1166666666666671</v>
      </c>
      <c r="G1486" s="111">
        <f t="shared" si="97"/>
        <v>0</v>
      </c>
      <c r="H1486" s="113">
        <f>IF(AND(NOT(ISBLANK(C1486)), D1486&lt;&gt;"-", ISNUMBER(F1486), F1486&gt;0, COUNTIFS($B$3:B1486, B1486, $C$3:C1486, C1486, $F$3:F1486, "&gt;0")=1), 1, 0)</f>
        <v>1</v>
      </c>
      <c r="I1486" s="17">
        <f t="shared" si="98"/>
        <v>0</v>
      </c>
      <c r="J1486" s="17">
        <f t="shared" si="99"/>
        <v>1</v>
      </c>
      <c r="K1486" s="7"/>
      <c r="L1486" s="7"/>
      <c r="M1486" s="7"/>
      <c r="N1486" s="17"/>
      <c r="O1486" s="120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6" customHeight="1">
      <c r="A1487" s="17" t="s">
        <v>19</v>
      </c>
      <c r="B1487" s="7" t="s">
        <v>24</v>
      </c>
      <c r="C1487" s="135">
        <v>46243</v>
      </c>
      <c r="D1487" s="41" t="s">
        <v>421</v>
      </c>
      <c r="E1487" s="35" t="s">
        <v>561</v>
      </c>
      <c r="F1487" s="110">
        <f t="shared" si="96"/>
        <v>8.6999999999999993</v>
      </c>
      <c r="G1487" s="111">
        <f t="shared" si="97"/>
        <v>0</v>
      </c>
      <c r="H1487" s="113">
        <f>IF(AND(NOT(ISBLANK(C1487)), D1487&lt;&gt;"-", ISNUMBER(F1487), F1487&gt;0, COUNTIFS($B$3:B1487, B1487, $C$3:C1487, C1487, $F$3:F1487, "&gt;0")=1), 1, 0)</f>
        <v>1</v>
      </c>
      <c r="I1487" s="17">
        <f t="shared" si="98"/>
        <v>0</v>
      </c>
      <c r="J1487" s="17">
        <f t="shared" si="99"/>
        <v>1</v>
      </c>
      <c r="K1487" s="7"/>
      <c r="L1487" s="7"/>
      <c r="M1487" s="7"/>
      <c r="N1487" s="17"/>
      <c r="O1487" s="120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6" customHeight="1">
      <c r="A1488" s="17" t="s">
        <v>19</v>
      </c>
      <c r="B1488" s="7" t="s">
        <v>24</v>
      </c>
      <c r="C1488" s="135">
        <v>46244</v>
      </c>
      <c r="D1488" s="41" t="s">
        <v>253</v>
      </c>
      <c r="E1488" s="35" t="s">
        <v>501</v>
      </c>
      <c r="F1488" s="110">
        <f t="shared" si="96"/>
        <v>8.0166666666666675</v>
      </c>
      <c r="G1488" s="111">
        <f t="shared" si="97"/>
        <v>0</v>
      </c>
      <c r="H1488" s="113">
        <f>IF(AND(NOT(ISBLANK(C1488)), D1488&lt;&gt;"-", ISNUMBER(F1488), F1488&gt;0, COUNTIFS($B$3:B1488, B1488, $C$3:C1488, C1488, $F$3:F1488, "&gt;0")=1), 1, 0)</f>
        <v>1</v>
      </c>
      <c r="I1488" s="17">
        <f t="shared" si="98"/>
        <v>1</v>
      </c>
      <c r="J1488" s="17">
        <f t="shared" si="99"/>
        <v>0</v>
      </c>
      <c r="K1488" s="7"/>
      <c r="L1488" s="7"/>
      <c r="M1488" s="7"/>
      <c r="N1488" s="17"/>
      <c r="O1488" s="120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6" customHeight="1">
      <c r="A1489" s="17" t="s">
        <v>19</v>
      </c>
      <c r="B1489" s="7" t="s">
        <v>24</v>
      </c>
      <c r="C1489" s="135">
        <v>46245</v>
      </c>
      <c r="D1489" s="41" t="s">
        <v>253</v>
      </c>
      <c r="E1489" s="35" t="s">
        <v>353</v>
      </c>
      <c r="F1489" s="110">
        <f t="shared" si="96"/>
        <v>7.95</v>
      </c>
      <c r="G1489" s="111">
        <f t="shared" si="97"/>
        <v>0</v>
      </c>
      <c r="H1489" s="113">
        <f>IF(AND(NOT(ISBLANK(C1489)), D1489&lt;&gt;"-", ISNUMBER(F1489), F1489&gt;0, COUNTIFS($B$3:B1489, B1489, $C$3:C1489, C1489, $F$3:F1489, "&gt;0")=1), 1, 0)</f>
        <v>1</v>
      </c>
      <c r="I1489" s="17">
        <f t="shared" si="98"/>
        <v>1</v>
      </c>
      <c r="J1489" s="17">
        <f t="shared" si="99"/>
        <v>0</v>
      </c>
      <c r="K1489" s="7"/>
      <c r="L1489" s="7"/>
      <c r="M1489" s="7"/>
      <c r="N1489" s="17"/>
      <c r="O1489" s="120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6" customHeight="1">
      <c r="A1490" s="17" t="s">
        <v>19</v>
      </c>
      <c r="B1490" s="7" t="s">
        <v>24</v>
      </c>
      <c r="C1490" s="135">
        <v>46246</v>
      </c>
      <c r="D1490" s="41" t="s">
        <v>253</v>
      </c>
      <c r="E1490" s="35" t="s">
        <v>502</v>
      </c>
      <c r="F1490" s="110">
        <f t="shared" si="96"/>
        <v>7.9666666666666668</v>
      </c>
      <c r="G1490" s="111">
        <f t="shared" si="97"/>
        <v>0</v>
      </c>
      <c r="H1490" s="113">
        <f>IF(AND(NOT(ISBLANK(C1490)), D1490&lt;&gt;"-", ISNUMBER(F1490), F1490&gt;0, COUNTIFS($B$3:B1490, B1490, $C$3:C1490, C1490, $F$3:F1490, "&gt;0")=1), 1, 0)</f>
        <v>1</v>
      </c>
      <c r="I1490" s="17">
        <f t="shared" si="98"/>
        <v>1</v>
      </c>
      <c r="J1490" s="17">
        <f t="shared" si="99"/>
        <v>0</v>
      </c>
      <c r="K1490" s="7"/>
      <c r="L1490" s="7"/>
      <c r="M1490" s="7"/>
      <c r="N1490" s="17"/>
      <c r="O1490" s="120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6" customHeight="1">
      <c r="A1491" s="17" t="s">
        <v>19</v>
      </c>
      <c r="B1491" s="7" t="s">
        <v>24</v>
      </c>
      <c r="C1491" s="135">
        <v>46247</v>
      </c>
      <c r="D1491" s="41" t="s">
        <v>253</v>
      </c>
      <c r="E1491" s="35" t="s">
        <v>291</v>
      </c>
      <c r="F1491" s="110">
        <f t="shared" si="96"/>
        <v>8.0500000000000007</v>
      </c>
      <c r="G1491" s="111">
        <f t="shared" si="97"/>
        <v>0</v>
      </c>
      <c r="H1491" s="113">
        <f>IF(AND(NOT(ISBLANK(C1491)), D1491&lt;&gt;"-", ISNUMBER(F1491), F1491&gt;0, COUNTIFS($B$3:B1491, B1491, $C$3:C1491, C1491, $F$3:F1491, "&gt;0")=1), 1, 0)</f>
        <v>1</v>
      </c>
      <c r="I1491" s="17">
        <f t="shared" si="98"/>
        <v>1</v>
      </c>
      <c r="J1491" s="17">
        <f t="shared" si="99"/>
        <v>0</v>
      </c>
      <c r="K1491" s="7"/>
      <c r="L1491" s="7"/>
      <c r="M1491" s="7"/>
      <c r="N1491" s="17"/>
      <c r="O1491" s="120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6" customHeight="1">
      <c r="A1492" s="17" t="s">
        <v>19</v>
      </c>
      <c r="B1492" s="7" t="s">
        <v>24</v>
      </c>
      <c r="C1492" s="135">
        <v>46248</v>
      </c>
      <c r="D1492" s="41" t="s">
        <v>191</v>
      </c>
      <c r="E1492" s="35" t="s">
        <v>185</v>
      </c>
      <c r="F1492" s="110">
        <f t="shared" si="96"/>
        <v>8</v>
      </c>
      <c r="G1492" s="111">
        <f t="shared" si="97"/>
        <v>0</v>
      </c>
      <c r="H1492" s="113">
        <f>IF(AND(NOT(ISBLANK(C1492)), D1492&lt;&gt;"-", ISNUMBER(F1492), F1492&gt;0, COUNTIFS($B$3:B1492, B1492, $C$3:C1492, C1492, $F$3:F1492, "&gt;0")=1), 1, 0)</f>
        <v>1</v>
      </c>
      <c r="I1492" s="17">
        <f t="shared" si="98"/>
        <v>0</v>
      </c>
      <c r="J1492" s="17">
        <f t="shared" si="99"/>
        <v>1</v>
      </c>
      <c r="K1492" s="7"/>
      <c r="L1492" s="7"/>
      <c r="M1492" s="7"/>
      <c r="N1492" s="17"/>
      <c r="O1492" s="120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6" customHeight="1">
      <c r="A1493" s="17" t="s">
        <v>19</v>
      </c>
      <c r="B1493" s="7" t="s">
        <v>24</v>
      </c>
      <c r="C1493" s="135">
        <v>46248</v>
      </c>
      <c r="D1493" s="41" t="s">
        <v>429</v>
      </c>
      <c r="E1493" s="35" t="s">
        <v>648</v>
      </c>
      <c r="F1493" s="110">
        <f t="shared" si="96"/>
        <v>2.0666666666666669</v>
      </c>
      <c r="G1493" s="111">
        <f t="shared" si="97"/>
        <v>1</v>
      </c>
      <c r="H1493" s="113">
        <f>IF(AND(NOT(ISBLANK(C1493)), D1493&lt;&gt;"-", ISNUMBER(F1493), F1493&gt;0, COUNTIFS($B$3:B1493, B1493, $C$3:C1493, C1493, $F$3:F1493, "&gt;0")=1), 1, 0)</f>
        <v>0</v>
      </c>
      <c r="I1493" s="17">
        <f t="shared" si="98"/>
        <v>0</v>
      </c>
      <c r="J1493" s="17">
        <f t="shared" si="99"/>
        <v>0</v>
      </c>
      <c r="K1493" s="7"/>
      <c r="L1493" s="7"/>
      <c r="M1493" s="7"/>
      <c r="N1493" s="17"/>
      <c r="O1493" s="120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6" customHeight="1">
      <c r="A1494" s="17" t="s">
        <v>19</v>
      </c>
      <c r="B1494" s="7" t="s">
        <v>24</v>
      </c>
      <c r="C1494" s="135">
        <v>46249</v>
      </c>
      <c r="D1494" s="41" t="s">
        <v>250</v>
      </c>
      <c r="E1494" s="35" t="s">
        <v>503</v>
      </c>
      <c r="F1494" s="110">
        <f t="shared" si="96"/>
        <v>7.9833333333333334</v>
      </c>
      <c r="G1494" s="111">
        <f t="shared" si="97"/>
        <v>0</v>
      </c>
      <c r="H1494" s="113">
        <f>IF(AND(NOT(ISBLANK(C1494)), D1494&lt;&gt;"-", ISNUMBER(F1494), F1494&gt;0, COUNTIFS($B$3:B1494, B1494, $C$3:C1494, C1494, $F$3:F1494, "&gt;0")=1), 1, 0)</f>
        <v>1</v>
      </c>
      <c r="I1494" s="17">
        <f t="shared" si="98"/>
        <v>0</v>
      </c>
      <c r="J1494" s="17">
        <f t="shared" si="99"/>
        <v>1</v>
      </c>
      <c r="K1494" s="7"/>
      <c r="L1494" s="7"/>
      <c r="M1494" s="7"/>
      <c r="N1494" s="17"/>
      <c r="O1494" s="120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6" customHeight="1">
      <c r="A1495" s="17" t="s">
        <v>19</v>
      </c>
      <c r="B1495" s="7" t="s">
        <v>24</v>
      </c>
      <c r="C1495" s="135">
        <v>46250</v>
      </c>
      <c r="D1495" s="41" t="s">
        <v>250</v>
      </c>
      <c r="E1495" s="35" t="s">
        <v>796</v>
      </c>
      <c r="F1495" s="110">
        <f t="shared" si="96"/>
        <v>15.916666666666666</v>
      </c>
      <c r="G1495" s="111">
        <f t="shared" si="97"/>
        <v>0</v>
      </c>
      <c r="H1495" s="113">
        <f>IF(AND(NOT(ISBLANK(C1495)), D1495&lt;&gt;"-", ISNUMBER(F1495), F1495&gt;0, COUNTIFS($B$3:B1495, B1495, $C$3:C1495, C1495, $F$3:F1495, "&gt;0")=1), 1, 0)</f>
        <v>1</v>
      </c>
      <c r="I1495" s="17">
        <f t="shared" si="98"/>
        <v>0</v>
      </c>
      <c r="J1495" s="17">
        <f t="shared" si="99"/>
        <v>1</v>
      </c>
      <c r="K1495" s="7"/>
      <c r="L1495" s="7"/>
      <c r="M1495" s="7"/>
      <c r="N1495" s="17"/>
      <c r="O1495" s="120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6" customHeight="1">
      <c r="A1496" s="17" t="s">
        <v>19</v>
      </c>
      <c r="B1496" s="7" t="s">
        <v>24</v>
      </c>
      <c r="C1496" s="135">
        <v>46250</v>
      </c>
      <c r="D1496" s="41" t="s">
        <v>191</v>
      </c>
      <c r="E1496" s="35" t="s">
        <v>338</v>
      </c>
      <c r="F1496" s="110">
        <f t="shared" si="96"/>
        <v>8.0333333333333332</v>
      </c>
      <c r="G1496" s="111">
        <f t="shared" si="97"/>
        <v>0</v>
      </c>
      <c r="H1496" s="113">
        <f>IF(AND(NOT(ISBLANK(C1496)), D1496&lt;&gt;"-", ISNUMBER(F1496), F1496&gt;0, COUNTIFS($B$3:B1496, B1496, $C$3:C1496, C1496, $F$3:F1496, "&gt;0")=1), 1, 0)</f>
        <v>0</v>
      </c>
      <c r="I1496" s="17">
        <f t="shared" si="98"/>
        <v>0</v>
      </c>
      <c r="J1496" s="17">
        <f t="shared" si="99"/>
        <v>1</v>
      </c>
      <c r="K1496" s="7"/>
      <c r="L1496" s="7"/>
      <c r="M1496" s="7"/>
      <c r="N1496" s="17"/>
      <c r="O1496" s="120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6" customHeight="1">
      <c r="A1497" s="17" t="s">
        <v>19</v>
      </c>
      <c r="B1497" s="7" t="s">
        <v>24</v>
      </c>
      <c r="C1497" s="135">
        <v>46250</v>
      </c>
      <c r="D1497" s="41" t="s">
        <v>429</v>
      </c>
      <c r="E1497" s="35" t="s">
        <v>207</v>
      </c>
      <c r="F1497" s="110">
        <f t="shared" si="96"/>
        <v>2.0333333333333332</v>
      </c>
      <c r="G1497" s="111">
        <f t="shared" si="97"/>
        <v>1</v>
      </c>
      <c r="H1497" s="113">
        <f>IF(AND(NOT(ISBLANK(C1497)), D1497&lt;&gt;"-", ISNUMBER(F1497), F1497&gt;0, COUNTIFS($B$3:B1497, B1497, $C$3:C1497, C1497, $F$3:F1497, "&gt;0")=1), 1, 0)</f>
        <v>0</v>
      </c>
      <c r="I1497" s="17">
        <f t="shared" si="98"/>
        <v>0</v>
      </c>
      <c r="J1497" s="17">
        <f t="shared" si="99"/>
        <v>0</v>
      </c>
      <c r="K1497" s="7"/>
      <c r="L1497" s="7"/>
      <c r="M1497" s="7"/>
      <c r="N1497" s="17"/>
      <c r="O1497" s="120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6" customHeight="1">
      <c r="A1498" s="17" t="s">
        <v>19</v>
      </c>
      <c r="B1498" s="7" t="s">
        <v>24</v>
      </c>
      <c r="C1498" s="135">
        <v>46251</v>
      </c>
      <c r="D1498" s="41" t="s">
        <v>250</v>
      </c>
      <c r="E1498" s="35" t="s">
        <v>338</v>
      </c>
      <c r="F1498" s="110">
        <f t="shared" si="96"/>
        <v>8.0333333333333332</v>
      </c>
      <c r="G1498" s="111">
        <f t="shared" si="97"/>
        <v>0</v>
      </c>
      <c r="H1498" s="113">
        <f>IF(AND(NOT(ISBLANK(C1498)), D1498&lt;&gt;"-", ISNUMBER(F1498), F1498&gt;0, COUNTIFS($B$3:B1498, B1498, $C$3:C1498, C1498, $F$3:F1498, "&gt;0")=1), 1, 0)</f>
        <v>1</v>
      </c>
      <c r="I1498" s="17">
        <f t="shared" si="98"/>
        <v>0</v>
      </c>
      <c r="J1498" s="17">
        <f t="shared" si="99"/>
        <v>1</v>
      </c>
      <c r="K1498" s="7"/>
      <c r="L1498" s="7"/>
      <c r="M1498" s="7"/>
      <c r="N1498" s="17"/>
      <c r="O1498" s="120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6" customHeight="1">
      <c r="A1499" s="17" t="s">
        <v>19</v>
      </c>
      <c r="B1499" s="7" t="s">
        <v>24</v>
      </c>
      <c r="C1499" s="135">
        <v>46252</v>
      </c>
      <c r="D1499" s="41" t="s">
        <v>250</v>
      </c>
      <c r="E1499" s="35" t="s">
        <v>525</v>
      </c>
      <c r="F1499" s="110">
        <f t="shared" si="96"/>
        <v>8.1999999999999993</v>
      </c>
      <c r="G1499" s="111">
        <f t="shared" si="97"/>
        <v>0</v>
      </c>
      <c r="H1499" s="113">
        <f>IF(AND(NOT(ISBLANK(C1499)), D1499&lt;&gt;"-", ISNUMBER(F1499), F1499&gt;0, COUNTIFS($B$3:B1499, B1499, $C$3:C1499, C1499, $F$3:F1499, "&gt;0")=1), 1, 0)</f>
        <v>1</v>
      </c>
      <c r="I1499" s="17">
        <f t="shared" si="98"/>
        <v>0</v>
      </c>
      <c r="J1499" s="17">
        <f t="shared" si="99"/>
        <v>1</v>
      </c>
      <c r="K1499" s="7"/>
      <c r="L1499" s="7"/>
      <c r="M1499" s="7"/>
      <c r="N1499" s="17"/>
      <c r="O1499" s="120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6" customHeight="1">
      <c r="A1500" s="17" t="s">
        <v>19</v>
      </c>
      <c r="B1500" s="7" t="s">
        <v>24</v>
      </c>
      <c r="C1500" s="135">
        <v>46253</v>
      </c>
      <c r="D1500" s="41" t="s">
        <v>250</v>
      </c>
      <c r="E1500" s="35" t="s">
        <v>518</v>
      </c>
      <c r="F1500" s="110">
        <f t="shared" si="96"/>
        <v>8.2166666666666668</v>
      </c>
      <c r="G1500" s="111">
        <f t="shared" si="97"/>
        <v>0</v>
      </c>
      <c r="H1500" s="113">
        <f>IF(AND(NOT(ISBLANK(C1500)), D1500&lt;&gt;"-", ISNUMBER(F1500), F1500&gt;0, COUNTIFS($B$3:B1500, B1500, $C$3:C1500, C1500, $F$3:F1500, "&gt;0")=1), 1, 0)</f>
        <v>1</v>
      </c>
      <c r="I1500" s="17">
        <f t="shared" si="98"/>
        <v>0</v>
      </c>
      <c r="J1500" s="17">
        <f t="shared" si="99"/>
        <v>1</v>
      </c>
      <c r="K1500" s="7"/>
      <c r="L1500" s="7"/>
      <c r="M1500" s="7"/>
      <c r="N1500" s="17"/>
      <c r="O1500" s="120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6" customHeight="1">
      <c r="A1501" s="17" t="s">
        <v>19</v>
      </c>
      <c r="B1501" s="7" t="s">
        <v>24</v>
      </c>
      <c r="C1501" s="135">
        <v>46254</v>
      </c>
      <c r="D1501" s="41" t="s">
        <v>250</v>
      </c>
      <c r="E1501" s="35" t="s">
        <v>501</v>
      </c>
      <c r="F1501" s="110">
        <f t="shared" si="96"/>
        <v>8.0166666666666675</v>
      </c>
      <c r="G1501" s="111">
        <f t="shared" si="97"/>
        <v>0</v>
      </c>
      <c r="H1501" s="113">
        <f>IF(AND(NOT(ISBLANK(C1501)), D1501&lt;&gt;"-", ISNUMBER(F1501), F1501&gt;0, COUNTIFS($B$3:B1501, B1501, $C$3:C1501, C1501, $F$3:F1501, "&gt;0")=1), 1, 0)</f>
        <v>1</v>
      </c>
      <c r="I1501" s="17">
        <f t="shared" si="98"/>
        <v>0</v>
      </c>
      <c r="J1501" s="17">
        <f t="shared" si="99"/>
        <v>1</v>
      </c>
      <c r="K1501" s="7"/>
      <c r="L1501" s="7"/>
      <c r="M1501" s="7"/>
      <c r="N1501" s="17"/>
      <c r="O1501" s="120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6" customHeight="1">
      <c r="A1502" s="17" t="s">
        <v>19</v>
      </c>
      <c r="B1502" s="7" t="s">
        <v>24</v>
      </c>
      <c r="C1502" s="135">
        <v>46255</v>
      </c>
      <c r="D1502" s="41" t="s">
        <v>250</v>
      </c>
      <c r="E1502" s="35" t="s">
        <v>496</v>
      </c>
      <c r="F1502" s="110">
        <f t="shared" si="96"/>
        <v>7.9</v>
      </c>
      <c r="G1502" s="111">
        <f t="shared" si="97"/>
        <v>0</v>
      </c>
      <c r="H1502" s="113">
        <f>IF(AND(NOT(ISBLANK(C1502)), D1502&lt;&gt;"-", ISNUMBER(F1502), F1502&gt;0, COUNTIFS($B$3:B1502, B1502, $C$3:C1502, C1502, $F$3:F1502, "&gt;0")=1), 1, 0)</f>
        <v>1</v>
      </c>
      <c r="I1502" s="17">
        <f t="shared" si="98"/>
        <v>0</v>
      </c>
      <c r="J1502" s="17">
        <f t="shared" si="99"/>
        <v>1</v>
      </c>
      <c r="K1502" s="7"/>
      <c r="L1502" s="7"/>
      <c r="M1502" s="7"/>
      <c r="N1502" s="17"/>
      <c r="O1502" s="120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6" customHeight="1">
      <c r="A1503" s="17" t="s">
        <v>19</v>
      </c>
      <c r="B1503" s="7" t="s">
        <v>24</v>
      </c>
      <c r="C1503" s="135">
        <v>46258</v>
      </c>
      <c r="D1503" s="41" t="s">
        <v>250</v>
      </c>
      <c r="E1503" s="35" t="s">
        <v>537</v>
      </c>
      <c r="F1503" s="110">
        <f t="shared" si="96"/>
        <v>8.5500000000000007</v>
      </c>
      <c r="G1503" s="111">
        <f t="shared" si="97"/>
        <v>0</v>
      </c>
      <c r="H1503" s="113">
        <f>IF(AND(NOT(ISBLANK(C1503)), D1503&lt;&gt;"-", ISNUMBER(F1503), F1503&gt;0, COUNTIFS($B$3:B1503, B1503, $C$3:C1503, C1503, $F$3:F1503, "&gt;0")=1), 1, 0)</f>
        <v>1</v>
      </c>
      <c r="I1503" s="17">
        <f t="shared" si="98"/>
        <v>0</v>
      </c>
      <c r="J1503" s="17">
        <f t="shared" si="99"/>
        <v>1</v>
      </c>
      <c r="K1503" s="7"/>
      <c r="L1503" s="7"/>
      <c r="M1503" s="7"/>
      <c r="N1503" s="17"/>
      <c r="O1503" s="120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6" customHeight="1">
      <c r="A1504" s="17" t="s">
        <v>19</v>
      </c>
      <c r="B1504" s="7" t="s">
        <v>24</v>
      </c>
      <c r="C1504" s="135">
        <v>46259</v>
      </c>
      <c r="D1504" s="41" t="s">
        <v>250</v>
      </c>
      <c r="E1504" s="35" t="s">
        <v>501</v>
      </c>
      <c r="F1504" s="110">
        <f t="shared" si="96"/>
        <v>8.0166666666666675</v>
      </c>
      <c r="G1504" s="111">
        <f t="shared" si="97"/>
        <v>0</v>
      </c>
      <c r="H1504" s="113">
        <f>IF(AND(NOT(ISBLANK(C1504)), D1504&lt;&gt;"-", ISNUMBER(F1504), F1504&gt;0, COUNTIFS($B$3:B1504, B1504, $C$3:C1504, C1504, $F$3:F1504, "&gt;0")=1), 1, 0)</f>
        <v>1</v>
      </c>
      <c r="I1504" s="17">
        <f t="shared" si="98"/>
        <v>0</v>
      </c>
      <c r="J1504" s="17">
        <f t="shared" si="99"/>
        <v>1</v>
      </c>
      <c r="K1504" s="7"/>
      <c r="L1504" s="7"/>
      <c r="M1504" s="7"/>
      <c r="N1504" s="17"/>
      <c r="O1504" s="120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6" customHeight="1">
      <c r="A1505" s="17" t="s">
        <v>19</v>
      </c>
      <c r="B1505" s="7" t="s">
        <v>24</v>
      </c>
      <c r="C1505" s="135">
        <v>46260</v>
      </c>
      <c r="D1505" s="41" t="s">
        <v>250</v>
      </c>
      <c r="E1505" s="35" t="s">
        <v>213</v>
      </c>
      <c r="F1505" s="110">
        <f t="shared" si="96"/>
        <v>8.0833333333333339</v>
      </c>
      <c r="G1505" s="111">
        <f t="shared" si="97"/>
        <v>0</v>
      </c>
      <c r="H1505" s="113">
        <f>IF(AND(NOT(ISBLANK(C1505)), D1505&lt;&gt;"-", ISNUMBER(F1505), F1505&gt;0, COUNTIFS($B$3:B1505, B1505, $C$3:C1505, C1505, $F$3:F1505, "&gt;0")=1), 1, 0)</f>
        <v>1</v>
      </c>
      <c r="I1505" s="17">
        <f t="shared" si="98"/>
        <v>0</v>
      </c>
      <c r="J1505" s="17">
        <f t="shared" si="99"/>
        <v>1</v>
      </c>
      <c r="K1505" s="7"/>
      <c r="L1505" s="7"/>
      <c r="M1505" s="7"/>
      <c r="N1505" s="17"/>
      <c r="O1505" s="120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6" customHeight="1">
      <c r="A1506" s="17" t="s">
        <v>19</v>
      </c>
      <c r="B1506" s="7" t="s">
        <v>24</v>
      </c>
      <c r="C1506" s="135">
        <v>46261</v>
      </c>
      <c r="D1506" s="41" t="s">
        <v>250</v>
      </c>
      <c r="E1506" s="35" t="s">
        <v>213</v>
      </c>
      <c r="F1506" s="110">
        <f t="shared" si="96"/>
        <v>8.0833333333333339</v>
      </c>
      <c r="G1506" s="111">
        <f t="shared" si="97"/>
        <v>0</v>
      </c>
      <c r="H1506" s="113">
        <f>IF(AND(NOT(ISBLANK(C1506)), D1506&lt;&gt;"-", ISNUMBER(F1506), F1506&gt;0, COUNTIFS($B$3:B1506, B1506, $C$3:C1506, C1506, $F$3:F1506, "&gt;0")=1), 1, 0)</f>
        <v>1</v>
      </c>
      <c r="I1506" s="17">
        <f t="shared" si="98"/>
        <v>0</v>
      </c>
      <c r="J1506" s="17">
        <f t="shared" si="99"/>
        <v>1</v>
      </c>
      <c r="K1506" s="7"/>
      <c r="L1506" s="7"/>
      <c r="M1506" s="7"/>
      <c r="N1506" s="17"/>
      <c r="O1506" s="120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6" customHeight="1">
      <c r="A1507" s="17" t="s">
        <v>19</v>
      </c>
      <c r="B1507" s="7" t="s">
        <v>24</v>
      </c>
      <c r="C1507" s="135">
        <v>46262</v>
      </c>
      <c r="D1507" s="41" t="s">
        <v>191</v>
      </c>
      <c r="E1507" s="35" t="s">
        <v>508</v>
      </c>
      <c r="F1507" s="110">
        <f t="shared" si="96"/>
        <v>7.6833333333333336</v>
      </c>
      <c r="G1507" s="111">
        <f t="shared" si="97"/>
        <v>0</v>
      </c>
      <c r="H1507" s="113">
        <f>IF(AND(NOT(ISBLANK(C1507)), D1507&lt;&gt;"-", ISNUMBER(F1507), F1507&gt;0, COUNTIFS($B$3:B1507, B1507, $C$3:C1507, C1507, $F$3:F1507, "&gt;0")=1), 1, 0)</f>
        <v>1</v>
      </c>
      <c r="I1507" s="17">
        <f t="shared" si="98"/>
        <v>0</v>
      </c>
      <c r="J1507" s="17">
        <f t="shared" si="99"/>
        <v>1</v>
      </c>
      <c r="K1507" s="7"/>
      <c r="L1507" s="7"/>
      <c r="M1507" s="7"/>
      <c r="N1507" s="17"/>
      <c r="O1507" s="120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6" customHeight="1">
      <c r="A1508" s="17" t="s">
        <v>19</v>
      </c>
      <c r="B1508" s="7" t="s">
        <v>24</v>
      </c>
      <c r="C1508" s="135">
        <v>46262</v>
      </c>
      <c r="D1508" s="41" t="s">
        <v>429</v>
      </c>
      <c r="E1508" s="35" t="s">
        <v>797</v>
      </c>
      <c r="F1508" s="110">
        <f t="shared" si="96"/>
        <v>3.2166666666666668</v>
      </c>
      <c r="G1508" s="111">
        <f t="shared" si="97"/>
        <v>1</v>
      </c>
      <c r="H1508" s="113">
        <f>IF(AND(NOT(ISBLANK(C1508)), D1508&lt;&gt;"-", ISNUMBER(F1508), F1508&gt;0, COUNTIFS($B$3:B1508, B1508, $C$3:C1508, C1508, $F$3:F1508, "&gt;0")=1), 1, 0)</f>
        <v>0</v>
      </c>
      <c r="I1508" s="17">
        <f t="shared" si="98"/>
        <v>0</v>
      </c>
      <c r="J1508" s="17">
        <f t="shared" si="99"/>
        <v>0</v>
      </c>
      <c r="K1508" s="7"/>
      <c r="L1508" s="7"/>
      <c r="M1508" s="7"/>
      <c r="N1508" s="17"/>
      <c r="O1508" s="120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6" customHeight="1">
      <c r="A1509" s="17" t="s">
        <v>19</v>
      </c>
      <c r="B1509" s="7" t="s">
        <v>24</v>
      </c>
      <c r="C1509" s="135">
        <v>46263</v>
      </c>
      <c r="D1509" s="41" t="s">
        <v>250</v>
      </c>
      <c r="E1509" s="35" t="s">
        <v>338</v>
      </c>
      <c r="F1509" s="110">
        <f t="shared" si="96"/>
        <v>8.0333333333333332</v>
      </c>
      <c r="G1509" s="111">
        <f t="shared" si="97"/>
        <v>0</v>
      </c>
      <c r="H1509" s="113">
        <f>IF(AND(NOT(ISBLANK(C1509)), D1509&lt;&gt;"-", ISNUMBER(F1509), F1509&gt;0, COUNTIFS($B$3:B1509, B1509, $C$3:C1509, C1509, $F$3:F1509, "&gt;0")=1), 1, 0)</f>
        <v>1</v>
      </c>
      <c r="I1509" s="17">
        <f t="shared" si="98"/>
        <v>0</v>
      </c>
      <c r="J1509" s="17">
        <f t="shared" si="99"/>
        <v>1</v>
      </c>
      <c r="K1509" s="7"/>
      <c r="L1509" s="7"/>
      <c r="M1509" s="7"/>
      <c r="N1509" s="17"/>
      <c r="O1509" s="120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6" customHeight="1">
      <c r="A1510" s="17" t="s">
        <v>19</v>
      </c>
      <c r="B1510" s="7" t="s">
        <v>24</v>
      </c>
      <c r="C1510" s="135">
        <v>46263</v>
      </c>
      <c r="D1510" s="41" t="s">
        <v>191</v>
      </c>
      <c r="E1510" s="35" t="s">
        <v>502</v>
      </c>
      <c r="F1510" s="110">
        <f t="shared" si="96"/>
        <v>7.9666666666666668</v>
      </c>
      <c r="G1510" s="111">
        <f t="shared" si="97"/>
        <v>0</v>
      </c>
      <c r="H1510" s="113">
        <f>IF(AND(NOT(ISBLANK(C1510)), D1510&lt;&gt;"-", ISNUMBER(F1510), F1510&gt;0, COUNTIFS($B$3:B1510, B1510, $C$3:C1510, C1510, $F$3:F1510, "&gt;0")=1), 1, 0)</f>
        <v>0</v>
      </c>
      <c r="I1510" s="17">
        <f t="shared" si="98"/>
        <v>0</v>
      </c>
      <c r="J1510" s="17">
        <f t="shared" si="99"/>
        <v>1</v>
      </c>
      <c r="K1510" s="7"/>
      <c r="L1510" s="7"/>
      <c r="M1510" s="7"/>
      <c r="N1510" s="17"/>
      <c r="O1510" s="120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6" customHeight="1">
      <c r="A1511" s="17" t="s">
        <v>19</v>
      </c>
      <c r="B1511" s="7" t="s">
        <v>24</v>
      </c>
      <c r="C1511" s="135">
        <v>46264</v>
      </c>
      <c r="D1511" s="41" t="s">
        <v>250</v>
      </c>
      <c r="E1511" s="35" t="s">
        <v>715</v>
      </c>
      <c r="F1511" s="110">
        <f t="shared" si="96"/>
        <v>6.666666666666667</v>
      </c>
      <c r="G1511" s="111">
        <f t="shared" si="97"/>
        <v>0</v>
      </c>
      <c r="H1511" s="113">
        <f>IF(AND(NOT(ISBLANK(C1511)), D1511&lt;&gt;"-", ISNUMBER(F1511), F1511&gt;0, COUNTIFS($B$3:B1511, B1511, $C$3:C1511, C1511, $F$3:F1511, "&gt;0")=1), 1, 0)</f>
        <v>1</v>
      </c>
      <c r="I1511" s="17">
        <f t="shared" si="98"/>
        <v>0</v>
      </c>
      <c r="J1511" s="17">
        <f t="shared" si="99"/>
        <v>1</v>
      </c>
      <c r="K1511" s="7"/>
      <c r="L1511" s="7"/>
      <c r="M1511" s="7"/>
      <c r="N1511" s="17"/>
      <c r="O1511" s="120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6" customHeight="1">
      <c r="A1512" s="17" t="s">
        <v>19</v>
      </c>
      <c r="B1512" s="7" t="s">
        <v>24</v>
      </c>
      <c r="C1512" s="135">
        <v>46264</v>
      </c>
      <c r="D1512" s="41" t="s">
        <v>191</v>
      </c>
      <c r="E1512" s="35" t="s">
        <v>502</v>
      </c>
      <c r="F1512" s="110">
        <f t="shared" si="96"/>
        <v>7.9666666666666668</v>
      </c>
      <c r="G1512" s="111">
        <f t="shared" si="97"/>
        <v>0</v>
      </c>
      <c r="H1512" s="113">
        <f>IF(AND(NOT(ISBLANK(C1512)), D1512&lt;&gt;"-", ISNUMBER(F1512), F1512&gt;0, COUNTIFS($B$3:B1512, B1512, $C$3:C1512, C1512, $F$3:F1512, "&gt;0")=1), 1, 0)</f>
        <v>0</v>
      </c>
      <c r="I1512" s="17">
        <f t="shared" si="98"/>
        <v>0</v>
      </c>
      <c r="J1512" s="17">
        <f t="shared" si="99"/>
        <v>1</v>
      </c>
      <c r="K1512" s="7"/>
      <c r="L1512" s="7"/>
      <c r="M1512" s="7"/>
      <c r="N1512" s="17"/>
      <c r="O1512" s="120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6" customHeight="1">
      <c r="A1513" s="17" t="s">
        <v>19</v>
      </c>
      <c r="B1513" s="7" t="s">
        <v>24</v>
      </c>
      <c r="C1513" s="135">
        <v>46265</v>
      </c>
      <c r="D1513" s="41" t="s">
        <v>250</v>
      </c>
      <c r="E1513" s="35" t="s">
        <v>185</v>
      </c>
      <c r="F1513" s="110">
        <f t="shared" si="96"/>
        <v>8</v>
      </c>
      <c r="G1513" s="111">
        <f t="shared" si="97"/>
        <v>0</v>
      </c>
      <c r="H1513" s="113">
        <f>IF(AND(NOT(ISBLANK(C1513)), D1513&lt;&gt;"-", ISNUMBER(F1513), F1513&gt;0, COUNTIFS($B$3:B1513, B1513, $C$3:C1513, C1513, $F$3:F1513, "&gt;0")=1), 1, 0)</f>
        <v>1</v>
      </c>
      <c r="I1513" s="17">
        <f t="shared" si="98"/>
        <v>0</v>
      </c>
      <c r="J1513" s="17">
        <f t="shared" si="99"/>
        <v>1</v>
      </c>
      <c r="K1513" s="7"/>
      <c r="L1513" s="7"/>
      <c r="M1513" s="7"/>
      <c r="N1513" s="17"/>
      <c r="O1513" s="120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6" customHeight="1">
      <c r="A1514" s="17" t="s">
        <v>19</v>
      </c>
      <c r="B1514" s="7" t="s">
        <v>20</v>
      </c>
      <c r="C1514" s="135"/>
      <c r="D1514" s="41" t="s">
        <v>184</v>
      </c>
      <c r="E1514" s="35" t="s">
        <v>185</v>
      </c>
      <c r="F1514" s="110">
        <f t="shared" si="96"/>
        <v>8</v>
      </c>
      <c r="G1514" s="111">
        <f t="shared" si="97"/>
        <v>0</v>
      </c>
      <c r="H1514" s="113">
        <f>IF(AND(NOT(ISBLANK(C1514)), D1514&lt;&gt;"-", ISNUMBER(F1514), F1514&gt;0, COUNTIFS($B$3:B1514, B1514, $C$3:C1514, C1514, $F$3:F1514, "&gt;0")=1), 1, 0)</f>
        <v>0</v>
      </c>
      <c r="I1514" s="17">
        <f t="shared" si="98"/>
        <v>0</v>
      </c>
      <c r="J1514" s="17">
        <f t="shared" si="99"/>
        <v>0</v>
      </c>
      <c r="K1514" s="7"/>
      <c r="L1514" s="7"/>
      <c r="M1514" s="7"/>
      <c r="N1514" s="17"/>
      <c r="O1514" s="120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6" customHeight="1">
      <c r="A1515" s="17" t="s">
        <v>19</v>
      </c>
      <c r="B1515" s="7" t="s">
        <v>20</v>
      </c>
      <c r="C1515" s="135">
        <v>46235</v>
      </c>
      <c r="D1515" s="41" t="s">
        <v>253</v>
      </c>
      <c r="E1515" s="35" t="s">
        <v>503</v>
      </c>
      <c r="F1515" s="110">
        <f t="shared" si="96"/>
        <v>7.9833333333333334</v>
      </c>
      <c r="G1515" s="111">
        <f t="shared" si="97"/>
        <v>0</v>
      </c>
      <c r="H1515" s="113">
        <f>IF(AND(NOT(ISBLANK(C1515)), D1515&lt;&gt;"-", ISNUMBER(F1515), F1515&gt;0, COUNTIFS($B$3:B1515, B1515, $C$3:C1515, C1515, $F$3:F1515, "&gt;0")=1), 1, 0)</f>
        <v>1</v>
      </c>
      <c r="I1515" s="17">
        <f t="shared" si="98"/>
        <v>1</v>
      </c>
      <c r="J1515" s="17">
        <f t="shared" si="99"/>
        <v>0</v>
      </c>
      <c r="K1515" s="7"/>
      <c r="L1515" s="7"/>
      <c r="M1515" s="7"/>
      <c r="N1515" s="17"/>
      <c r="O1515" s="120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6" customHeight="1">
      <c r="A1516" s="17" t="s">
        <v>19</v>
      </c>
      <c r="B1516" s="7" t="s">
        <v>20</v>
      </c>
      <c r="C1516" s="135">
        <v>46236</v>
      </c>
      <c r="D1516" s="41" t="s">
        <v>253</v>
      </c>
      <c r="E1516" s="35" t="s">
        <v>501</v>
      </c>
      <c r="F1516" s="110">
        <f t="shared" si="96"/>
        <v>8.0166666666666675</v>
      </c>
      <c r="G1516" s="111">
        <f t="shared" si="97"/>
        <v>0</v>
      </c>
      <c r="H1516" s="113">
        <f>IF(AND(NOT(ISBLANK(C1516)), D1516&lt;&gt;"-", ISNUMBER(F1516), F1516&gt;0, COUNTIFS($B$3:B1516, B1516, $C$3:C1516, C1516, $F$3:F1516, "&gt;0")=1), 1, 0)</f>
        <v>1</v>
      </c>
      <c r="I1516" s="17">
        <f t="shared" si="98"/>
        <v>1</v>
      </c>
      <c r="J1516" s="17">
        <f t="shared" si="99"/>
        <v>0</v>
      </c>
      <c r="K1516" s="7"/>
      <c r="L1516" s="7"/>
      <c r="M1516" s="7"/>
      <c r="N1516" s="17"/>
      <c r="O1516" s="120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6" customHeight="1">
      <c r="A1517" s="17" t="s">
        <v>19</v>
      </c>
      <c r="B1517" s="7" t="s">
        <v>20</v>
      </c>
      <c r="C1517" s="135">
        <v>46237</v>
      </c>
      <c r="D1517" s="41" t="s">
        <v>253</v>
      </c>
      <c r="E1517" s="35" t="s">
        <v>501</v>
      </c>
      <c r="F1517" s="110">
        <f t="shared" si="96"/>
        <v>8.0166666666666675</v>
      </c>
      <c r="G1517" s="111">
        <f t="shared" si="97"/>
        <v>0</v>
      </c>
      <c r="H1517" s="113">
        <f>IF(AND(NOT(ISBLANK(C1517)), D1517&lt;&gt;"-", ISNUMBER(F1517), F1517&gt;0, COUNTIFS($B$3:B1517, B1517, $C$3:C1517, C1517, $F$3:F1517, "&gt;0")=1), 1, 0)</f>
        <v>1</v>
      </c>
      <c r="I1517" s="17">
        <f t="shared" si="98"/>
        <v>1</v>
      </c>
      <c r="J1517" s="17">
        <f t="shared" si="99"/>
        <v>0</v>
      </c>
      <c r="K1517" s="7"/>
      <c r="L1517" s="7"/>
      <c r="M1517" s="7"/>
      <c r="N1517" s="17"/>
      <c r="O1517" s="120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6" customHeight="1">
      <c r="A1518" s="17" t="s">
        <v>19</v>
      </c>
      <c r="B1518" s="7" t="s">
        <v>20</v>
      </c>
      <c r="C1518" s="135">
        <v>46238</v>
      </c>
      <c r="D1518" s="41" t="s">
        <v>253</v>
      </c>
      <c r="E1518" s="35" t="s">
        <v>501</v>
      </c>
      <c r="F1518" s="110">
        <f t="shared" si="96"/>
        <v>8.0166666666666675</v>
      </c>
      <c r="G1518" s="111">
        <f t="shared" si="97"/>
        <v>0</v>
      </c>
      <c r="H1518" s="113">
        <f>IF(AND(NOT(ISBLANK(C1518)), D1518&lt;&gt;"-", ISNUMBER(F1518), F1518&gt;0, COUNTIFS($B$3:B1518, B1518, $C$3:C1518, C1518, $F$3:F1518, "&gt;0")=1), 1, 0)</f>
        <v>1</v>
      </c>
      <c r="I1518" s="17">
        <f t="shared" si="98"/>
        <v>1</v>
      </c>
      <c r="J1518" s="17">
        <f t="shared" si="99"/>
        <v>0</v>
      </c>
      <c r="K1518" s="7"/>
      <c r="L1518" s="7"/>
      <c r="M1518" s="7"/>
      <c r="N1518" s="17"/>
      <c r="O1518" s="120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6" customHeight="1">
      <c r="A1519" s="17" t="s">
        <v>19</v>
      </c>
      <c r="B1519" s="7" t="s">
        <v>20</v>
      </c>
      <c r="C1519" s="135">
        <v>46239</v>
      </c>
      <c r="D1519" s="41" t="s">
        <v>253</v>
      </c>
      <c r="E1519" s="35" t="s">
        <v>503</v>
      </c>
      <c r="F1519" s="110">
        <f t="shared" si="96"/>
        <v>7.9833333333333334</v>
      </c>
      <c r="G1519" s="111">
        <f t="shared" si="97"/>
        <v>0</v>
      </c>
      <c r="H1519" s="113">
        <f>IF(AND(NOT(ISBLANK(C1519)), D1519&lt;&gt;"-", ISNUMBER(F1519), F1519&gt;0, COUNTIFS($B$3:B1519, B1519, $C$3:C1519, C1519, $F$3:F1519, "&gt;0")=1), 1, 0)</f>
        <v>1</v>
      </c>
      <c r="I1519" s="17">
        <f t="shared" si="98"/>
        <v>1</v>
      </c>
      <c r="J1519" s="17">
        <f t="shared" si="99"/>
        <v>0</v>
      </c>
      <c r="K1519" s="7"/>
      <c r="L1519" s="7"/>
      <c r="M1519" s="7"/>
      <c r="N1519" s="17"/>
      <c r="O1519" s="120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6" customHeight="1">
      <c r="A1520" s="17" t="s">
        <v>19</v>
      </c>
      <c r="B1520" s="7" t="s">
        <v>20</v>
      </c>
      <c r="C1520" s="135">
        <v>46240</v>
      </c>
      <c r="D1520" s="41" t="s">
        <v>253</v>
      </c>
      <c r="E1520" s="35" t="s">
        <v>185</v>
      </c>
      <c r="F1520" s="110">
        <f t="shared" si="96"/>
        <v>8</v>
      </c>
      <c r="G1520" s="111">
        <f t="shared" si="97"/>
        <v>0</v>
      </c>
      <c r="H1520" s="113">
        <f>IF(AND(NOT(ISBLANK(C1520)), D1520&lt;&gt;"-", ISNUMBER(F1520), F1520&gt;0, COUNTIFS($B$3:B1520, B1520, $C$3:C1520, C1520, $F$3:F1520, "&gt;0")=1), 1, 0)</f>
        <v>1</v>
      </c>
      <c r="I1520" s="17">
        <f t="shared" si="98"/>
        <v>1</v>
      </c>
      <c r="J1520" s="17">
        <f t="shared" si="99"/>
        <v>0</v>
      </c>
      <c r="K1520" s="7"/>
      <c r="L1520" s="7"/>
      <c r="M1520" s="7"/>
      <c r="N1520" s="17"/>
      <c r="O1520" s="120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6" customHeight="1">
      <c r="A1521" s="17" t="s">
        <v>19</v>
      </c>
      <c r="B1521" s="7" t="s">
        <v>20</v>
      </c>
      <c r="C1521" s="135">
        <v>46241</v>
      </c>
      <c r="D1521" s="41" t="s">
        <v>253</v>
      </c>
      <c r="E1521" s="35" t="s">
        <v>185</v>
      </c>
      <c r="F1521" s="110">
        <f t="shared" si="96"/>
        <v>8</v>
      </c>
      <c r="G1521" s="111">
        <f t="shared" si="97"/>
        <v>0</v>
      </c>
      <c r="H1521" s="113">
        <f>IF(AND(NOT(ISBLANK(C1521)), D1521&lt;&gt;"-", ISNUMBER(F1521), F1521&gt;0, COUNTIFS($B$3:B1521, B1521, $C$3:C1521, C1521, $F$3:F1521, "&gt;0")=1), 1, 0)</f>
        <v>1</v>
      </c>
      <c r="I1521" s="17">
        <f t="shared" si="98"/>
        <v>1</v>
      </c>
      <c r="J1521" s="17">
        <f t="shared" si="99"/>
        <v>0</v>
      </c>
      <c r="K1521" s="7"/>
      <c r="L1521" s="7"/>
      <c r="M1521" s="7"/>
      <c r="N1521" s="17"/>
      <c r="O1521" s="120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6" customHeight="1">
      <c r="A1522" s="17" t="s">
        <v>19</v>
      </c>
      <c r="B1522" s="7" t="s">
        <v>20</v>
      </c>
      <c r="C1522" s="135">
        <v>46242</v>
      </c>
      <c r="D1522" s="41" t="s">
        <v>253</v>
      </c>
      <c r="E1522" s="35" t="s">
        <v>503</v>
      </c>
      <c r="F1522" s="110">
        <f t="shared" si="96"/>
        <v>7.9833333333333334</v>
      </c>
      <c r="G1522" s="111">
        <f t="shared" si="97"/>
        <v>0</v>
      </c>
      <c r="H1522" s="113">
        <f>IF(AND(NOT(ISBLANK(C1522)), D1522&lt;&gt;"-", ISNUMBER(F1522), F1522&gt;0, COUNTIFS($B$3:B1522, B1522, $C$3:C1522, C1522, $F$3:F1522, "&gt;0")=1), 1, 0)</f>
        <v>1</v>
      </c>
      <c r="I1522" s="17">
        <f t="shared" si="98"/>
        <v>1</v>
      </c>
      <c r="J1522" s="17">
        <f t="shared" si="99"/>
        <v>0</v>
      </c>
      <c r="K1522" s="7"/>
      <c r="L1522" s="7"/>
      <c r="M1522" s="7"/>
      <c r="N1522" s="17"/>
      <c r="O1522" s="120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6" customHeight="1">
      <c r="A1523" s="17" t="s">
        <v>19</v>
      </c>
      <c r="B1523" s="7" t="s">
        <v>20</v>
      </c>
      <c r="C1523" s="135">
        <v>46243</v>
      </c>
      <c r="D1523" s="41" t="s">
        <v>253</v>
      </c>
      <c r="E1523" s="35" t="s">
        <v>246</v>
      </c>
      <c r="F1523" s="110">
        <f t="shared" si="96"/>
        <v>8.0666666666666664</v>
      </c>
      <c r="G1523" s="111">
        <f t="shared" si="97"/>
        <v>0</v>
      </c>
      <c r="H1523" s="113">
        <f>IF(AND(NOT(ISBLANK(C1523)), D1523&lt;&gt;"-", ISNUMBER(F1523), F1523&gt;0, COUNTIFS($B$3:B1523, B1523, $C$3:C1523, C1523, $F$3:F1523, "&gt;0")=1), 1, 0)</f>
        <v>1</v>
      </c>
      <c r="I1523" s="17">
        <f t="shared" si="98"/>
        <v>1</v>
      </c>
      <c r="J1523" s="17">
        <f t="shared" si="99"/>
        <v>0</v>
      </c>
      <c r="K1523" s="7"/>
      <c r="L1523" s="7"/>
      <c r="M1523" s="7"/>
      <c r="N1523" s="17"/>
      <c r="O1523" s="120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6" customHeight="1">
      <c r="A1524" s="17" t="s">
        <v>19</v>
      </c>
      <c r="B1524" s="7" t="s">
        <v>20</v>
      </c>
      <c r="C1524" s="135">
        <v>46244</v>
      </c>
      <c r="D1524" s="41" t="s">
        <v>253</v>
      </c>
      <c r="E1524" s="35" t="s">
        <v>338</v>
      </c>
      <c r="F1524" s="110">
        <f t="shared" si="96"/>
        <v>8.0333333333333332</v>
      </c>
      <c r="G1524" s="111">
        <f t="shared" si="97"/>
        <v>0</v>
      </c>
      <c r="H1524" s="113">
        <f>IF(AND(NOT(ISBLANK(C1524)), D1524&lt;&gt;"-", ISNUMBER(F1524), F1524&gt;0, COUNTIFS($B$3:B1524, B1524, $C$3:C1524, C1524, $F$3:F1524, "&gt;0")=1), 1, 0)</f>
        <v>1</v>
      </c>
      <c r="I1524" s="17">
        <f t="shared" si="98"/>
        <v>1</v>
      </c>
      <c r="J1524" s="17">
        <f t="shared" si="99"/>
        <v>0</v>
      </c>
      <c r="K1524" s="7"/>
      <c r="L1524" s="7"/>
      <c r="M1524" s="7"/>
      <c r="N1524" s="17"/>
      <c r="O1524" s="120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6" customHeight="1">
      <c r="A1525" s="17" t="s">
        <v>19</v>
      </c>
      <c r="B1525" s="7" t="s">
        <v>20</v>
      </c>
      <c r="C1525" s="135">
        <v>46245</v>
      </c>
      <c r="D1525" s="41" t="s">
        <v>253</v>
      </c>
      <c r="E1525" s="35" t="s">
        <v>502</v>
      </c>
      <c r="F1525" s="110">
        <f t="shared" si="96"/>
        <v>7.9666666666666668</v>
      </c>
      <c r="G1525" s="111">
        <f t="shared" si="97"/>
        <v>0</v>
      </c>
      <c r="H1525" s="113">
        <f>IF(AND(NOT(ISBLANK(C1525)), D1525&lt;&gt;"-", ISNUMBER(F1525), F1525&gt;0, COUNTIFS($B$3:B1525, B1525, $C$3:C1525, C1525, $F$3:F1525, "&gt;0")=1), 1, 0)</f>
        <v>1</v>
      </c>
      <c r="I1525" s="17">
        <f t="shared" si="98"/>
        <v>1</v>
      </c>
      <c r="J1525" s="17">
        <f t="shared" si="99"/>
        <v>0</v>
      </c>
      <c r="K1525" s="7"/>
      <c r="L1525" s="7"/>
      <c r="M1525" s="7"/>
      <c r="N1525" s="17"/>
      <c r="O1525" s="120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6" customHeight="1">
      <c r="A1526" s="17" t="s">
        <v>19</v>
      </c>
      <c r="B1526" s="7" t="s">
        <v>20</v>
      </c>
      <c r="C1526" s="135">
        <v>46246</v>
      </c>
      <c r="D1526" s="41" t="s">
        <v>253</v>
      </c>
      <c r="E1526" s="35" t="s">
        <v>246</v>
      </c>
      <c r="F1526" s="110">
        <f t="shared" si="96"/>
        <v>8.0666666666666664</v>
      </c>
      <c r="G1526" s="111">
        <f t="shared" si="97"/>
        <v>0</v>
      </c>
      <c r="H1526" s="113">
        <f>IF(AND(NOT(ISBLANK(C1526)), D1526&lt;&gt;"-", ISNUMBER(F1526), F1526&gt;0, COUNTIFS($B$3:B1526, B1526, $C$3:C1526, C1526, $F$3:F1526, "&gt;0")=1), 1, 0)</f>
        <v>1</v>
      </c>
      <c r="I1526" s="17">
        <f t="shared" si="98"/>
        <v>1</v>
      </c>
      <c r="J1526" s="17">
        <f t="shared" si="99"/>
        <v>0</v>
      </c>
      <c r="K1526" s="7"/>
      <c r="L1526" s="7"/>
      <c r="M1526" s="7"/>
      <c r="N1526" s="17"/>
      <c r="O1526" s="120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6" customHeight="1">
      <c r="A1527" s="17" t="s">
        <v>19</v>
      </c>
      <c r="B1527" s="7" t="s">
        <v>20</v>
      </c>
      <c r="C1527" s="135">
        <v>46247</v>
      </c>
      <c r="D1527" s="41" t="s">
        <v>253</v>
      </c>
      <c r="E1527" s="35" t="s">
        <v>503</v>
      </c>
      <c r="F1527" s="110">
        <f t="shared" si="96"/>
        <v>7.9833333333333334</v>
      </c>
      <c r="G1527" s="111">
        <f t="shared" si="97"/>
        <v>0</v>
      </c>
      <c r="H1527" s="113">
        <f>IF(AND(NOT(ISBLANK(C1527)), D1527&lt;&gt;"-", ISNUMBER(F1527), F1527&gt;0, COUNTIFS($B$3:B1527, B1527, $C$3:C1527, C1527, $F$3:F1527, "&gt;0")=1), 1, 0)</f>
        <v>1</v>
      </c>
      <c r="I1527" s="17">
        <f t="shared" si="98"/>
        <v>1</v>
      </c>
      <c r="J1527" s="17">
        <f t="shared" si="99"/>
        <v>0</v>
      </c>
      <c r="K1527" s="7"/>
      <c r="L1527" s="7"/>
      <c r="M1527" s="7"/>
      <c r="N1527" s="17"/>
      <c r="O1527" s="120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6" customHeight="1">
      <c r="A1528" s="17" t="s">
        <v>19</v>
      </c>
      <c r="B1528" s="7" t="s">
        <v>20</v>
      </c>
      <c r="C1528" s="135">
        <v>46248</v>
      </c>
      <c r="D1528" s="41" t="s">
        <v>253</v>
      </c>
      <c r="E1528" s="35" t="s">
        <v>501</v>
      </c>
      <c r="F1528" s="110">
        <f t="shared" si="96"/>
        <v>8.0166666666666675</v>
      </c>
      <c r="G1528" s="111">
        <f t="shared" si="97"/>
        <v>0</v>
      </c>
      <c r="H1528" s="113">
        <f>IF(AND(NOT(ISBLANK(C1528)), D1528&lt;&gt;"-", ISNUMBER(F1528), F1528&gt;0, COUNTIFS($B$3:B1528, B1528, $C$3:C1528, C1528, $F$3:F1528, "&gt;0")=1), 1, 0)</f>
        <v>1</v>
      </c>
      <c r="I1528" s="17">
        <f t="shared" si="98"/>
        <v>1</v>
      </c>
      <c r="J1528" s="17">
        <f t="shared" si="99"/>
        <v>0</v>
      </c>
      <c r="K1528" s="7"/>
      <c r="L1528" s="7"/>
      <c r="M1528" s="7"/>
      <c r="N1528" s="17"/>
      <c r="O1528" s="120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6" customHeight="1">
      <c r="A1529" s="17" t="s">
        <v>19</v>
      </c>
      <c r="B1529" s="7" t="s">
        <v>20</v>
      </c>
      <c r="C1529" s="135">
        <v>46249</v>
      </c>
      <c r="D1529" s="41" t="s">
        <v>253</v>
      </c>
      <c r="E1529" s="35" t="s">
        <v>503</v>
      </c>
      <c r="F1529" s="110">
        <f t="shared" si="96"/>
        <v>7.9833333333333334</v>
      </c>
      <c r="G1529" s="111">
        <f t="shared" si="97"/>
        <v>0</v>
      </c>
      <c r="H1529" s="113">
        <f>IF(AND(NOT(ISBLANK(C1529)), D1529&lt;&gt;"-", ISNUMBER(F1529), F1529&gt;0, COUNTIFS($B$3:B1529, B1529, $C$3:C1529, C1529, $F$3:F1529, "&gt;0")=1), 1, 0)</f>
        <v>1</v>
      </c>
      <c r="I1529" s="17">
        <f t="shared" si="98"/>
        <v>1</v>
      </c>
      <c r="J1529" s="17">
        <f t="shared" si="99"/>
        <v>0</v>
      </c>
      <c r="K1529" s="7"/>
      <c r="L1529" s="7"/>
      <c r="M1529" s="7"/>
      <c r="N1529" s="17"/>
      <c r="O1529" s="120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6" customHeight="1">
      <c r="A1530" s="17" t="s">
        <v>19</v>
      </c>
      <c r="B1530" s="7" t="s">
        <v>20</v>
      </c>
      <c r="C1530" s="135">
        <v>46250</v>
      </c>
      <c r="D1530" s="41" t="s">
        <v>253</v>
      </c>
      <c r="E1530" s="35" t="s">
        <v>503</v>
      </c>
      <c r="F1530" s="110">
        <f t="shared" si="96"/>
        <v>7.9833333333333334</v>
      </c>
      <c r="G1530" s="111">
        <f t="shared" si="97"/>
        <v>0</v>
      </c>
      <c r="H1530" s="113">
        <f>IF(AND(NOT(ISBLANK(C1530)), D1530&lt;&gt;"-", ISNUMBER(F1530), F1530&gt;0, COUNTIFS($B$3:B1530, B1530, $C$3:C1530, C1530, $F$3:F1530, "&gt;0")=1), 1, 0)</f>
        <v>1</v>
      </c>
      <c r="I1530" s="17">
        <f t="shared" si="98"/>
        <v>1</v>
      </c>
      <c r="J1530" s="17">
        <f t="shared" si="99"/>
        <v>0</v>
      </c>
      <c r="K1530" s="7"/>
      <c r="L1530" s="7"/>
      <c r="M1530" s="7"/>
      <c r="N1530" s="17"/>
      <c r="O1530" s="120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6" customHeight="1">
      <c r="A1531" s="17" t="s">
        <v>19</v>
      </c>
      <c r="B1531" s="7" t="s">
        <v>20</v>
      </c>
      <c r="C1531" s="135">
        <v>46251</v>
      </c>
      <c r="D1531" s="41" t="s">
        <v>253</v>
      </c>
      <c r="E1531" s="35" t="s">
        <v>185</v>
      </c>
      <c r="F1531" s="110">
        <f t="shared" si="96"/>
        <v>8</v>
      </c>
      <c r="G1531" s="111">
        <f t="shared" si="97"/>
        <v>0</v>
      </c>
      <c r="H1531" s="113">
        <f>IF(AND(NOT(ISBLANK(C1531)), D1531&lt;&gt;"-", ISNUMBER(F1531), F1531&gt;0, COUNTIFS($B$3:B1531, B1531, $C$3:C1531, C1531, $F$3:F1531, "&gt;0")=1), 1, 0)</f>
        <v>1</v>
      </c>
      <c r="I1531" s="17">
        <f t="shared" si="98"/>
        <v>1</v>
      </c>
      <c r="J1531" s="17">
        <f t="shared" si="99"/>
        <v>0</v>
      </c>
      <c r="K1531" s="7"/>
      <c r="L1531" s="7"/>
      <c r="M1531" s="7"/>
      <c r="N1531" s="17"/>
      <c r="O1531" s="120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6" customHeight="1">
      <c r="A1532" s="17" t="s">
        <v>19</v>
      </c>
      <c r="B1532" s="7" t="s">
        <v>20</v>
      </c>
      <c r="C1532" s="135">
        <v>46252</v>
      </c>
      <c r="D1532" s="41" t="s">
        <v>253</v>
      </c>
      <c r="E1532" s="35" t="s">
        <v>185</v>
      </c>
      <c r="F1532" s="110">
        <f t="shared" si="96"/>
        <v>8</v>
      </c>
      <c r="G1532" s="111">
        <f t="shared" si="97"/>
        <v>0</v>
      </c>
      <c r="H1532" s="113">
        <f>IF(AND(NOT(ISBLANK(C1532)), D1532&lt;&gt;"-", ISNUMBER(F1532), F1532&gt;0, COUNTIFS($B$3:B1532, B1532, $C$3:C1532, C1532, $F$3:F1532, "&gt;0")=1), 1, 0)</f>
        <v>1</v>
      </c>
      <c r="I1532" s="17">
        <f t="shared" si="98"/>
        <v>1</v>
      </c>
      <c r="J1532" s="17">
        <f t="shared" si="99"/>
        <v>0</v>
      </c>
      <c r="K1532" s="7"/>
      <c r="L1532" s="7"/>
      <c r="M1532" s="7"/>
      <c r="N1532" s="17"/>
      <c r="O1532" s="120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6" customHeight="1">
      <c r="A1533" s="17" t="s">
        <v>19</v>
      </c>
      <c r="B1533" s="7" t="s">
        <v>20</v>
      </c>
      <c r="C1533" s="135">
        <v>46253</v>
      </c>
      <c r="D1533" s="41" t="s">
        <v>253</v>
      </c>
      <c r="E1533" s="35" t="s">
        <v>501</v>
      </c>
      <c r="F1533" s="110">
        <f t="shared" si="96"/>
        <v>8.0166666666666675</v>
      </c>
      <c r="G1533" s="111">
        <f t="shared" si="97"/>
        <v>0</v>
      </c>
      <c r="H1533" s="113">
        <f>IF(AND(NOT(ISBLANK(C1533)), D1533&lt;&gt;"-", ISNUMBER(F1533), F1533&gt;0, COUNTIFS($B$3:B1533, B1533, $C$3:C1533, C1533, $F$3:F1533, "&gt;0")=1), 1, 0)</f>
        <v>1</v>
      </c>
      <c r="I1533" s="17">
        <f t="shared" si="98"/>
        <v>1</v>
      </c>
      <c r="J1533" s="17">
        <f t="shared" si="99"/>
        <v>0</v>
      </c>
      <c r="K1533" s="7"/>
      <c r="L1533" s="7"/>
      <c r="M1533" s="7"/>
      <c r="N1533" s="17"/>
      <c r="O1533" s="120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6" customHeight="1">
      <c r="A1534" s="17" t="s">
        <v>19</v>
      </c>
      <c r="B1534" s="7" t="s">
        <v>20</v>
      </c>
      <c r="C1534" s="135">
        <v>46254</v>
      </c>
      <c r="D1534" s="41" t="s">
        <v>253</v>
      </c>
      <c r="E1534" s="35" t="s">
        <v>185</v>
      </c>
      <c r="F1534" s="110">
        <f t="shared" si="96"/>
        <v>8</v>
      </c>
      <c r="G1534" s="111">
        <f t="shared" si="97"/>
        <v>0</v>
      </c>
      <c r="H1534" s="113">
        <f>IF(AND(NOT(ISBLANK(C1534)), D1534&lt;&gt;"-", ISNUMBER(F1534), F1534&gt;0, COUNTIFS($B$3:B1534, B1534, $C$3:C1534, C1534, $F$3:F1534, "&gt;0")=1), 1, 0)</f>
        <v>1</v>
      </c>
      <c r="I1534" s="17">
        <f t="shared" si="98"/>
        <v>1</v>
      </c>
      <c r="J1534" s="17">
        <f t="shared" si="99"/>
        <v>0</v>
      </c>
      <c r="K1534" s="7"/>
      <c r="L1534" s="7"/>
      <c r="M1534" s="7"/>
      <c r="N1534" s="17"/>
      <c r="O1534" s="120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6" customHeight="1">
      <c r="A1535" s="17" t="s">
        <v>19</v>
      </c>
      <c r="B1535" s="7" t="s">
        <v>20</v>
      </c>
      <c r="C1535" s="135">
        <v>46255</v>
      </c>
      <c r="D1535" s="41" t="s">
        <v>253</v>
      </c>
      <c r="E1535" s="35" t="s">
        <v>502</v>
      </c>
      <c r="F1535" s="110">
        <f t="shared" si="96"/>
        <v>7.9666666666666668</v>
      </c>
      <c r="G1535" s="111">
        <f t="shared" si="97"/>
        <v>0</v>
      </c>
      <c r="H1535" s="113">
        <f>IF(AND(NOT(ISBLANK(C1535)), D1535&lt;&gt;"-", ISNUMBER(F1535), F1535&gt;0, COUNTIFS($B$3:B1535, B1535, $C$3:C1535, C1535, $F$3:F1535, "&gt;0")=1), 1, 0)</f>
        <v>1</v>
      </c>
      <c r="I1535" s="17">
        <f t="shared" si="98"/>
        <v>1</v>
      </c>
      <c r="J1535" s="17">
        <f t="shared" si="99"/>
        <v>0</v>
      </c>
      <c r="K1535" s="7"/>
      <c r="L1535" s="7"/>
      <c r="M1535" s="7"/>
      <c r="N1535" s="17"/>
      <c r="O1535" s="120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6" customHeight="1">
      <c r="A1536" s="17" t="s">
        <v>19</v>
      </c>
      <c r="B1536" s="7" t="s">
        <v>20</v>
      </c>
      <c r="C1536" s="135">
        <v>46256</v>
      </c>
      <c r="D1536" s="41" t="s">
        <v>253</v>
      </c>
      <c r="E1536" s="35" t="s">
        <v>353</v>
      </c>
      <c r="F1536" s="110">
        <f t="shared" si="96"/>
        <v>7.95</v>
      </c>
      <c r="G1536" s="111">
        <f t="shared" si="97"/>
        <v>0</v>
      </c>
      <c r="H1536" s="113">
        <f>IF(AND(NOT(ISBLANK(C1536)), D1536&lt;&gt;"-", ISNUMBER(F1536), F1536&gt;0, COUNTIFS($B$3:B1536, B1536, $C$3:C1536, C1536, $F$3:F1536, "&gt;0")=1), 1, 0)</f>
        <v>1</v>
      </c>
      <c r="I1536" s="17">
        <f t="shared" si="98"/>
        <v>1</v>
      </c>
      <c r="J1536" s="17">
        <f t="shared" si="99"/>
        <v>0</v>
      </c>
      <c r="K1536" s="7"/>
      <c r="L1536" s="7"/>
      <c r="M1536" s="7"/>
      <c r="N1536" s="17"/>
      <c r="O1536" s="120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6" customHeight="1">
      <c r="A1537" s="17" t="s">
        <v>19</v>
      </c>
      <c r="B1537" s="7" t="s">
        <v>20</v>
      </c>
      <c r="C1537" s="135">
        <v>46257</v>
      </c>
      <c r="D1537" s="41" t="s">
        <v>253</v>
      </c>
      <c r="E1537" s="35" t="s">
        <v>683</v>
      </c>
      <c r="F1537" s="110">
        <f t="shared" si="96"/>
        <v>7.5333333333333332</v>
      </c>
      <c r="G1537" s="111">
        <f t="shared" si="97"/>
        <v>0</v>
      </c>
      <c r="H1537" s="113">
        <f>IF(AND(NOT(ISBLANK(C1537)), D1537&lt;&gt;"-", ISNUMBER(F1537), F1537&gt;0, COUNTIFS($B$3:B1537, B1537, $C$3:C1537, C1537, $F$3:F1537, "&gt;0")=1), 1, 0)</f>
        <v>1</v>
      </c>
      <c r="I1537" s="17">
        <f t="shared" si="98"/>
        <v>1</v>
      </c>
      <c r="J1537" s="17">
        <f t="shared" si="99"/>
        <v>0</v>
      </c>
      <c r="K1537" s="7"/>
      <c r="L1537" s="7"/>
      <c r="M1537" s="7"/>
      <c r="N1537" s="17"/>
      <c r="O1537" s="120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6" customHeight="1">
      <c r="A1538" s="17" t="s">
        <v>19</v>
      </c>
      <c r="B1538" s="7" t="s">
        <v>20</v>
      </c>
      <c r="C1538" s="135">
        <v>46258</v>
      </c>
      <c r="D1538" s="41" t="s">
        <v>253</v>
      </c>
      <c r="E1538" s="35" t="s">
        <v>291</v>
      </c>
      <c r="F1538" s="110">
        <f t="shared" ref="F1538:F1601" si="100">IF(ISNUMBER(SEARCH("h",E1538)), LEFT(E1538,SEARCH("h",E1538)-1) + MID(E1538,SEARCH("h",E1538)+1,SEARCH("p",E1538)-SEARCH("h",E1538)-1)/60, E1538)</f>
        <v>8.0500000000000007</v>
      </c>
      <c r="G1538" s="111">
        <f t="shared" ref="G1538:G1601" si="101">IF(AND(ISNUMBER(F1538), F1538&lt;4), 1, 0)</f>
        <v>0</v>
      </c>
      <c r="H1538" s="113">
        <f>IF(AND(NOT(ISBLANK(C1538)), D1538&lt;&gt;"-", ISNUMBER(F1538), F1538&gt;0, COUNTIFS($B$3:B1538, B1538, $C$3:C1538, C1538, $F$3:F1538, "&gt;0")=1), 1, 0)</f>
        <v>1</v>
      </c>
      <c r="I1538" s="17">
        <f t="shared" si="98"/>
        <v>1</v>
      </c>
      <c r="J1538" s="17">
        <f t="shared" si="99"/>
        <v>0</v>
      </c>
      <c r="K1538" s="7"/>
      <c r="L1538" s="7"/>
      <c r="M1538" s="7"/>
      <c r="N1538" s="17"/>
      <c r="O1538" s="120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6" customHeight="1">
      <c r="A1539" s="17" t="s">
        <v>19</v>
      </c>
      <c r="B1539" s="7" t="s">
        <v>20</v>
      </c>
      <c r="C1539" s="135">
        <v>46259</v>
      </c>
      <c r="D1539" s="41" t="s">
        <v>253</v>
      </c>
      <c r="E1539" s="35" t="s">
        <v>291</v>
      </c>
      <c r="F1539" s="110">
        <f t="shared" si="100"/>
        <v>8.0500000000000007</v>
      </c>
      <c r="G1539" s="111">
        <f t="shared" si="101"/>
        <v>0</v>
      </c>
      <c r="H1539" s="113">
        <f>IF(AND(NOT(ISBLANK(C1539)), D1539&lt;&gt;"-", ISNUMBER(F1539), F1539&gt;0, COUNTIFS($B$3:B1539, B1539, $C$3:C1539, C1539, $F$3:F1539, "&gt;0")=1), 1, 0)</f>
        <v>1</v>
      </c>
      <c r="I1539" s="17">
        <f t="shared" ref="I1539:I1602" si="102">IF(AND(NOT(ISBLANK(C1539)), D1539&lt;&gt;"-", ISNUMBER(F1539), F1539&gt;=4, ISNUMBER(SEARCH("qua đêm", D1539))), 1, 0)</f>
        <v>1</v>
      </c>
      <c r="J1539" s="17">
        <f t="shared" ref="J1539:J1602" si="103">IF(AND(NOT(ISBLANK(C1539)), D1539&lt;&gt;"-", ISNUMBER(F1539), F1539&gt;=4, NOT(ISNUMBER(SEARCH("qua đêm", D1539)))), 1, 0)</f>
        <v>0</v>
      </c>
      <c r="K1539" s="7"/>
      <c r="L1539" s="7"/>
      <c r="M1539" s="7"/>
      <c r="N1539" s="17"/>
      <c r="O1539" s="120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6" customHeight="1">
      <c r="A1540" s="17" t="s">
        <v>19</v>
      </c>
      <c r="B1540" s="7" t="s">
        <v>20</v>
      </c>
      <c r="C1540" s="135">
        <v>46260</v>
      </c>
      <c r="D1540" s="41" t="s">
        <v>253</v>
      </c>
      <c r="E1540" s="35" t="s">
        <v>338</v>
      </c>
      <c r="F1540" s="110">
        <f t="shared" si="100"/>
        <v>8.0333333333333332</v>
      </c>
      <c r="G1540" s="111">
        <f t="shared" si="101"/>
        <v>0</v>
      </c>
      <c r="H1540" s="113">
        <f>IF(AND(NOT(ISBLANK(C1540)), D1540&lt;&gt;"-", ISNUMBER(F1540), F1540&gt;0, COUNTIFS($B$3:B1540, B1540, $C$3:C1540, C1540, $F$3:F1540, "&gt;0")=1), 1, 0)</f>
        <v>1</v>
      </c>
      <c r="I1540" s="17">
        <f t="shared" si="102"/>
        <v>1</v>
      </c>
      <c r="J1540" s="17">
        <f t="shared" si="103"/>
        <v>0</v>
      </c>
      <c r="K1540" s="7"/>
      <c r="L1540" s="7"/>
      <c r="M1540" s="7"/>
      <c r="N1540" s="17"/>
      <c r="O1540" s="120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6" customHeight="1">
      <c r="A1541" s="17" t="s">
        <v>19</v>
      </c>
      <c r="B1541" s="7" t="s">
        <v>20</v>
      </c>
      <c r="C1541" s="135">
        <v>46261</v>
      </c>
      <c r="D1541" s="41" t="s">
        <v>253</v>
      </c>
      <c r="E1541" s="35" t="s">
        <v>213</v>
      </c>
      <c r="F1541" s="110">
        <f t="shared" si="100"/>
        <v>8.0833333333333339</v>
      </c>
      <c r="G1541" s="111">
        <f t="shared" si="101"/>
        <v>0</v>
      </c>
      <c r="H1541" s="113">
        <f>IF(AND(NOT(ISBLANK(C1541)), D1541&lt;&gt;"-", ISNUMBER(F1541), F1541&gt;0, COUNTIFS($B$3:B1541, B1541, $C$3:C1541, C1541, $F$3:F1541, "&gt;0")=1), 1, 0)</f>
        <v>1</v>
      </c>
      <c r="I1541" s="17">
        <f t="shared" si="102"/>
        <v>1</v>
      </c>
      <c r="J1541" s="17">
        <f t="shared" si="103"/>
        <v>0</v>
      </c>
      <c r="K1541" s="7"/>
      <c r="L1541" s="7"/>
      <c r="M1541" s="7"/>
      <c r="N1541" s="17"/>
      <c r="O1541" s="120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6" customHeight="1">
      <c r="A1542" s="17" t="s">
        <v>19</v>
      </c>
      <c r="B1542" s="7" t="s">
        <v>20</v>
      </c>
      <c r="C1542" s="135">
        <v>46262</v>
      </c>
      <c r="D1542" s="41" t="s">
        <v>253</v>
      </c>
      <c r="E1542" s="35" t="s">
        <v>501</v>
      </c>
      <c r="F1542" s="110">
        <f t="shared" si="100"/>
        <v>8.0166666666666675</v>
      </c>
      <c r="G1542" s="111">
        <f t="shared" si="101"/>
        <v>0</v>
      </c>
      <c r="H1542" s="113">
        <f>IF(AND(NOT(ISBLANK(C1542)), D1542&lt;&gt;"-", ISNUMBER(F1542), F1542&gt;0, COUNTIFS($B$3:B1542, B1542, $C$3:C1542, C1542, $F$3:F1542, "&gt;0")=1), 1, 0)</f>
        <v>1</v>
      </c>
      <c r="I1542" s="17">
        <f t="shared" si="102"/>
        <v>1</v>
      </c>
      <c r="J1542" s="17">
        <f t="shared" si="103"/>
        <v>0</v>
      </c>
      <c r="K1542" s="7"/>
      <c r="L1542" s="7"/>
      <c r="M1542" s="7"/>
      <c r="N1542" s="17"/>
      <c r="O1542" s="120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6" customHeight="1">
      <c r="A1543" s="17" t="s">
        <v>19</v>
      </c>
      <c r="B1543" s="7" t="s">
        <v>20</v>
      </c>
      <c r="C1543" s="135">
        <v>46263</v>
      </c>
      <c r="D1543" s="41" t="s">
        <v>253</v>
      </c>
      <c r="E1543" s="35" t="s">
        <v>503</v>
      </c>
      <c r="F1543" s="110">
        <f t="shared" si="100"/>
        <v>7.9833333333333334</v>
      </c>
      <c r="G1543" s="111">
        <f t="shared" si="101"/>
        <v>0</v>
      </c>
      <c r="H1543" s="113">
        <f>IF(AND(NOT(ISBLANK(C1543)), D1543&lt;&gt;"-", ISNUMBER(F1543), F1543&gt;0, COUNTIFS($B$3:B1543, B1543, $C$3:C1543, C1543, $F$3:F1543, "&gt;0")=1), 1, 0)</f>
        <v>1</v>
      </c>
      <c r="I1543" s="17">
        <f t="shared" si="102"/>
        <v>1</v>
      </c>
      <c r="J1543" s="17">
        <f t="shared" si="103"/>
        <v>0</v>
      </c>
      <c r="K1543" s="7"/>
      <c r="L1543" s="7"/>
      <c r="M1543" s="7"/>
      <c r="N1543" s="17"/>
      <c r="O1543" s="120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6" customHeight="1">
      <c r="A1544" s="17" t="s">
        <v>19</v>
      </c>
      <c r="B1544" s="7" t="s">
        <v>20</v>
      </c>
      <c r="C1544" s="135">
        <v>46264</v>
      </c>
      <c r="D1544" s="41" t="s">
        <v>253</v>
      </c>
      <c r="E1544" s="35" t="s">
        <v>502</v>
      </c>
      <c r="F1544" s="110">
        <f t="shared" si="100"/>
        <v>7.9666666666666668</v>
      </c>
      <c r="G1544" s="111">
        <f t="shared" si="101"/>
        <v>0</v>
      </c>
      <c r="H1544" s="113">
        <f>IF(AND(NOT(ISBLANK(C1544)), D1544&lt;&gt;"-", ISNUMBER(F1544), F1544&gt;0, COUNTIFS($B$3:B1544, B1544, $C$3:C1544, C1544, $F$3:F1544, "&gt;0")=1), 1, 0)</f>
        <v>1</v>
      </c>
      <c r="I1544" s="17">
        <f t="shared" si="102"/>
        <v>1</v>
      </c>
      <c r="J1544" s="17">
        <f t="shared" si="103"/>
        <v>0</v>
      </c>
      <c r="K1544" s="7"/>
      <c r="L1544" s="7"/>
      <c r="M1544" s="7"/>
      <c r="N1544" s="17"/>
      <c r="O1544" s="120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6" customHeight="1">
      <c r="A1545" s="17" t="s">
        <v>19</v>
      </c>
      <c r="B1545" s="7" t="s">
        <v>20</v>
      </c>
      <c r="C1545" s="135">
        <v>46265</v>
      </c>
      <c r="D1545" s="41" t="s">
        <v>253</v>
      </c>
      <c r="E1545" s="35" t="s">
        <v>501</v>
      </c>
      <c r="F1545" s="110">
        <f t="shared" si="100"/>
        <v>8.0166666666666675</v>
      </c>
      <c r="G1545" s="111">
        <f t="shared" si="101"/>
        <v>0</v>
      </c>
      <c r="H1545" s="113">
        <f>IF(AND(NOT(ISBLANK(C1545)), D1545&lt;&gt;"-", ISNUMBER(F1545), F1545&gt;0, COUNTIFS($B$3:B1545, B1545, $C$3:C1545, C1545, $F$3:F1545, "&gt;0")=1), 1, 0)</f>
        <v>1</v>
      </c>
      <c r="I1545" s="17">
        <f t="shared" si="102"/>
        <v>1</v>
      </c>
      <c r="J1545" s="17">
        <f t="shared" si="103"/>
        <v>0</v>
      </c>
      <c r="K1545" s="7"/>
      <c r="L1545" s="7"/>
      <c r="M1545" s="7"/>
      <c r="N1545" s="17"/>
      <c r="O1545" s="120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6" customHeight="1">
      <c r="A1546" s="17" t="s">
        <v>19</v>
      </c>
      <c r="B1546" s="7" t="s">
        <v>23</v>
      </c>
      <c r="C1546" s="135"/>
      <c r="D1546" s="41" t="s">
        <v>184</v>
      </c>
      <c r="E1546" s="35" t="s">
        <v>185</v>
      </c>
      <c r="F1546" s="110">
        <f t="shared" si="100"/>
        <v>8</v>
      </c>
      <c r="G1546" s="111">
        <f t="shared" si="101"/>
        <v>0</v>
      </c>
      <c r="H1546" s="113">
        <f>IF(AND(NOT(ISBLANK(C1546)), D1546&lt;&gt;"-", ISNUMBER(F1546), F1546&gt;0, COUNTIFS($B$3:B1546, B1546, $C$3:C1546, C1546, $F$3:F1546, "&gt;0")=1), 1, 0)</f>
        <v>0</v>
      </c>
      <c r="I1546" s="17">
        <f t="shared" si="102"/>
        <v>0</v>
      </c>
      <c r="J1546" s="17">
        <f t="shared" si="103"/>
        <v>0</v>
      </c>
      <c r="K1546" s="7"/>
      <c r="L1546" s="7"/>
      <c r="M1546" s="7"/>
      <c r="N1546" s="17"/>
      <c r="O1546" s="120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6" customHeight="1">
      <c r="A1547" s="17" t="s">
        <v>19</v>
      </c>
      <c r="B1547" s="7" t="s">
        <v>23</v>
      </c>
      <c r="C1547" s="135">
        <v>46235</v>
      </c>
      <c r="D1547" s="41" t="s">
        <v>250</v>
      </c>
      <c r="E1547" s="35" t="s">
        <v>666</v>
      </c>
      <c r="F1547" s="110">
        <f t="shared" si="100"/>
        <v>9</v>
      </c>
      <c r="G1547" s="111">
        <f t="shared" si="101"/>
        <v>0</v>
      </c>
      <c r="H1547" s="113">
        <f>IF(AND(NOT(ISBLANK(C1547)), D1547&lt;&gt;"-", ISNUMBER(F1547), F1547&gt;0, COUNTIFS($B$3:B1547, B1547, $C$3:C1547, C1547, $F$3:F1547, "&gt;0")=1), 1, 0)</f>
        <v>1</v>
      </c>
      <c r="I1547" s="17">
        <f t="shared" si="102"/>
        <v>0</v>
      </c>
      <c r="J1547" s="17">
        <f t="shared" si="103"/>
        <v>1</v>
      </c>
      <c r="K1547" s="7"/>
      <c r="L1547" s="7"/>
      <c r="M1547" s="7"/>
      <c r="N1547" s="17"/>
      <c r="O1547" s="120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6" customHeight="1">
      <c r="A1548" s="17" t="s">
        <v>19</v>
      </c>
      <c r="B1548" s="7" t="s">
        <v>23</v>
      </c>
      <c r="C1548" s="135">
        <v>46235</v>
      </c>
      <c r="D1548" s="41" t="s">
        <v>253</v>
      </c>
      <c r="E1548" s="35" t="s">
        <v>213</v>
      </c>
      <c r="F1548" s="110">
        <f t="shared" si="100"/>
        <v>8.0833333333333339</v>
      </c>
      <c r="G1548" s="111">
        <f t="shared" si="101"/>
        <v>0</v>
      </c>
      <c r="H1548" s="113">
        <f>IF(AND(NOT(ISBLANK(C1548)), D1548&lt;&gt;"-", ISNUMBER(F1548), F1548&gt;0, COUNTIFS($B$3:B1548, B1548, $C$3:C1548, C1548, $F$3:F1548, "&gt;0")=1), 1, 0)</f>
        <v>0</v>
      </c>
      <c r="I1548" s="17">
        <f t="shared" si="102"/>
        <v>1</v>
      </c>
      <c r="J1548" s="17">
        <f t="shared" si="103"/>
        <v>0</v>
      </c>
      <c r="K1548" s="7"/>
      <c r="L1548" s="7"/>
      <c r="M1548" s="7"/>
      <c r="N1548" s="17"/>
      <c r="O1548" s="120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6" customHeight="1">
      <c r="A1549" s="17" t="s">
        <v>19</v>
      </c>
      <c r="B1549" s="7" t="s">
        <v>23</v>
      </c>
      <c r="C1549" s="135">
        <v>46236</v>
      </c>
      <c r="D1549" s="41" t="s">
        <v>250</v>
      </c>
      <c r="E1549" s="35" t="s">
        <v>666</v>
      </c>
      <c r="F1549" s="110">
        <f t="shared" si="100"/>
        <v>9</v>
      </c>
      <c r="G1549" s="111">
        <f t="shared" si="101"/>
        <v>0</v>
      </c>
      <c r="H1549" s="113">
        <f>IF(AND(NOT(ISBLANK(C1549)), D1549&lt;&gt;"-", ISNUMBER(F1549), F1549&gt;0, COUNTIFS($B$3:B1549, B1549, $C$3:C1549, C1549, $F$3:F1549, "&gt;0")=1), 1, 0)</f>
        <v>1</v>
      </c>
      <c r="I1549" s="17">
        <f t="shared" si="102"/>
        <v>0</v>
      </c>
      <c r="J1549" s="17">
        <f t="shared" si="103"/>
        <v>1</v>
      </c>
      <c r="K1549" s="7"/>
      <c r="L1549" s="7"/>
      <c r="M1549" s="7"/>
      <c r="N1549" s="17"/>
      <c r="O1549" s="120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6" customHeight="1">
      <c r="A1550" s="17" t="s">
        <v>19</v>
      </c>
      <c r="B1550" s="7" t="s">
        <v>23</v>
      </c>
      <c r="C1550" s="135">
        <v>46236</v>
      </c>
      <c r="D1550" s="41" t="s">
        <v>253</v>
      </c>
      <c r="E1550" s="35" t="s">
        <v>213</v>
      </c>
      <c r="F1550" s="110">
        <f t="shared" si="100"/>
        <v>8.0833333333333339</v>
      </c>
      <c r="G1550" s="111">
        <f t="shared" si="101"/>
        <v>0</v>
      </c>
      <c r="H1550" s="113">
        <f>IF(AND(NOT(ISBLANK(C1550)), D1550&lt;&gt;"-", ISNUMBER(F1550), F1550&gt;0, COUNTIFS($B$3:B1550, B1550, $C$3:C1550, C1550, $F$3:F1550, "&gt;0")=1), 1, 0)</f>
        <v>0</v>
      </c>
      <c r="I1550" s="17">
        <f t="shared" si="102"/>
        <v>1</v>
      </c>
      <c r="J1550" s="17">
        <f t="shared" si="103"/>
        <v>0</v>
      </c>
      <c r="K1550" s="7"/>
      <c r="L1550" s="7"/>
      <c r="M1550" s="7"/>
      <c r="N1550" s="17"/>
      <c r="O1550" s="120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6" customHeight="1">
      <c r="A1551" s="17" t="s">
        <v>19</v>
      </c>
      <c r="B1551" s="7" t="s">
        <v>23</v>
      </c>
      <c r="C1551" s="135">
        <v>46237</v>
      </c>
      <c r="D1551" s="41" t="s">
        <v>253</v>
      </c>
      <c r="E1551" s="35" t="s">
        <v>213</v>
      </c>
      <c r="F1551" s="110">
        <f t="shared" si="100"/>
        <v>8.0833333333333339</v>
      </c>
      <c r="G1551" s="111">
        <f t="shared" si="101"/>
        <v>0</v>
      </c>
      <c r="H1551" s="113">
        <f>IF(AND(NOT(ISBLANK(C1551)), D1551&lt;&gt;"-", ISNUMBER(F1551), F1551&gt;0, COUNTIFS($B$3:B1551, B1551, $C$3:C1551, C1551, $F$3:F1551, "&gt;0")=1), 1, 0)</f>
        <v>1</v>
      </c>
      <c r="I1551" s="17">
        <f t="shared" si="102"/>
        <v>1</v>
      </c>
      <c r="J1551" s="17">
        <f t="shared" si="103"/>
        <v>0</v>
      </c>
      <c r="K1551" s="7"/>
      <c r="L1551" s="7"/>
      <c r="M1551" s="7"/>
      <c r="N1551" s="17"/>
      <c r="O1551" s="120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6" customHeight="1">
      <c r="A1552" s="17" t="s">
        <v>19</v>
      </c>
      <c r="B1552" s="7" t="s">
        <v>23</v>
      </c>
      <c r="C1552" s="135">
        <v>46238</v>
      </c>
      <c r="D1552" s="41" t="s">
        <v>250</v>
      </c>
      <c r="E1552" s="35" t="s">
        <v>666</v>
      </c>
      <c r="F1552" s="110">
        <f t="shared" si="100"/>
        <v>9</v>
      </c>
      <c r="G1552" s="111">
        <f t="shared" si="101"/>
        <v>0</v>
      </c>
      <c r="H1552" s="113">
        <f>IF(AND(NOT(ISBLANK(C1552)), D1552&lt;&gt;"-", ISNUMBER(F1552), F1552&gt;0, COUNTIFS($B$3:B1552, B1552, $C$3:C1552, C1552, $F$3:F1552, "&gt;0")=1), 1, 0)</f>
        <v>1</v>
      </c>
      <c r="I1552" s="17">
        <f t="shared" si="102"/>
        <v>0</v>
      </c>
      <c r="J1552" s="17">
        <f t="shared" si="103"/>
        <v>1</v>
      </c>
      <c r="K1552" s="7"/>
      <c r="L1552" s="7"/>
      <c r="M1552" s="7"/>
      <c r="N1552" s="17"/>
      <c r="O1552" s="120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6" customHeight="1">
      <c r="A1553" s="17" t="s">
        <v>19</v>
      </c>
      <c r="B1553" s="7" t="s">
        <v>23</v>
      </c>
      <c r="C1553" s="135">
        <v>46238</v>
      </c>
      <c r="D1553" s="41" t="s">
        <v>253</v>
      </c>
      <c r="E1553" s="35" t="s">
        <v>338</v>
      </c>
      <c r="F1553" s="110">
        <f t="shared" si="100"/>
        <v>8.0333333333333332</v>
      </c>
      <c r="G1553" s="111">
        <f t="shared" si="101"/>
        <v>0</v>
      </c>
      <c r="H1553" s="113">
        <f>IF(AND(NOT(ISBLANK(C1553)), D1553&lt;&gt;"-", ISNUMBER(F1553), F1553&gt;0, COUNTIFS($B$3:B1553, B1553, $C$3:C1553, C1553, $F$3:F1553, "&gt;0")=1), 1, 0)</f>
        <v>0</v>
      </c>
      <c r="I1553" s="17">
        <f t="shared" si="102"/>
        <v>1</v>
      </c>
      <c r="J1553" s="17">
        <f t="shared" si="103"/>
        <v>0</v>
      </c>
      <c r="K1553" s="7"/>
      <c r="L1553" s="7"/>
      <c r="M1553" s="7"/>
      <c r="N1553" s="17"/>
      <c r="O1553" s="120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6" customHeight="1">
      <c r="A1554" s="17" t="s">
        <v>19</v>
      </c>
      <c r="B1554" s="7" t="s">
        <v>23</v>
      </c>
      <c r="C1554" s="135">
        <v>46239</v>
      </c>
      <c r="D1554" s="41" t="s">
        <v>421</v>
      </c>
      <c r="E1554" s="35" t="s">
        <v>753</v>
      </c>
      <c r="F1554" s="110">
        <f t="shared" si="100"/>
        <v>9.3333333333333339</v>
      </c>
      <c r="G1554" s="111">
        <f t="shared" si="101"/>
        <v>0</v>
      </c>
      <c r="H1554" s="113">
        <f>IF(AND(NOT(ISBLANK(C1554)), D1554&lt;&gt;"-", ISNUMBER(F1554), F1554&gt;0, COUNTIFS($B$3:B1554, B1554, $C$3:C1554, C1554, $F$3:F1554, "&gt;0")=1), 1, 0)</f>
        <v>1</v>
      </c>
      <c r="I1554" s="17">
        <f t="shared" si="102"/>
        <v>0</v>
      </c>
      <c r="J1554" s="17">
        <f t="shared" si="103"/>
        <v>1</v>
      </c>
      <c r="K1554" s="7"/>
      <c r="L1554" s="7"/>
      <c r="M1554" s="7"/>
      <c r="N1554" s="17"/>
      <c r="O1554" s="120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6" customHeight="1">
      <c r="A1555" s="17" t="s">
        <v>19</v>
      </c>
      <c r="B1555" s="7" t="s">
        <v>23</v>
      </c>
      <c r="C1555" s="135">
        <v>46239</v>
      </c>
      <c r="D1555" s="41" t="s">
        <v>253</v>
      </c>
      <c r="E1555" s="35" t="s">
        <v>185</v>
      </c>
      <c r="F1555" s="110">
        <f t="shared" si="100"/>
        <v>8</v>
      </c>
      <c r="G1555" s="111">
        <f t="shared" si="101"/>
        <v>0</v>
      </c>
      <c r="H1555" s="113">
        <f>IF(AND(NOT(ISBLANK(C1555)), D1555&lt;&gt;"-", ISNUMBER(F1555), F1555&gt;0, COUNTIFS($B$3:B1555, B1555, $C$3:C1555, C1555, $F$3:F1555, "&gt;0")=1), 1, 0)</f>
        <v>0</v>
      </c>
      <c r="I1555" s="17">
        <f t="shared" si="102"/>
        <v>1</v>
      </c>
      <c r="J1555" s="17">
        <f t="shared" si="103"/>
        <v>0</v>
      </c>
      <c r="K1555" s="7"/>
      <c r="L1555" s="7"/>
      <c r="M1555" s="7"/>
      <c r="N1555" s="17"/>
      <c r="O1555" s="120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6" customHeight="1">
      <c r="A1556" s="17" t="s">
        <v>19</v>
      </c>
      <c r="B1556" s="7" t="s">
        <v>23</v>
      </c>
      <c r="C1556" s="135">
        <v>46240</v>
      </c>
      <c r="D1556" s="41" t="s">
        <v>421</v>
      </c>
      <c r="E1556" s="35" t="s">
        <v>753</v>
      </c>
      <c r="F1556" s="110">
        <f t="shared" si="100"/>
        <v>9.3333333333333339</v>
      </c>
      <c r="G1556" s="111">
        <f t="shared" si="101"/>
        <v>0</v>
      </c>
      <c r="H1556" s="113">
        <f>IF(AND(NOT(ISBLANK(C1556)), D1556&lt;&gt;"-", ISNUMBER(F1556), F1556&gt;0, COUNTIFS($B$3:B1556, B1556, $C$3:C1556, C1556, $F$3:F1556, "&gt;0")=1), 1, 0)</f>
        <v>1</v>
      </c>
      <c r="I1556" s="17">
        <f t="shared" si="102"/>
        <v>0</v>
      </c>
      <c r="J1556" s="17">
        <f t="shared" si="103"/>
        <v>1</v>
      </c>
      <c r="K1556" s="7"/>
      <c r="L1556" s="7"/>
      <c r="M1556" s="7"/>
      <c r="N1556" s="17"/>
      <c r="O1556" s="120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6" customHeight="1">
      <c r="A1557" s="17" t="s">
        <v>19</v>
      </c>
      <c r="B1557" s="7" t="s">
        <v>23</v>
      </c>
      <c r="C1557" s="135">
        <v>46240</v>
      </c>
      <c r="D1557" s="41" t="s">
        <v>253</v>
      </c>
      <c r="E1557" s="35" t="s">
        <v>496</v>
      </c>
      <c r="F1557" s="110">
        <f t="shared" si="100"/>
        <v>7.9</v>
      </c>
      <c r="G1557" s="111">
        <f t="shared" si="101"/>
        <v>0</v>
      </c>
      <c r="H1557" s="113">
        <f>IF(AND(NOT(ISBLANK(C1557)), D1557&lt;&gt;"-", ISNUMBER(F1557), F1557&gt;0, COUNTIFS($B$3:B1557, B1557, $C$3:C1557, C1557, $F$3:F1557, "&gt;0")=1), 1, 0)</f>
        <v>0</v>
      </c>
      <c r="I1557" s="17">
        <f t="shared" si="102"/>
        <v>1</v>
      </c>
      <c r="J1557" s="17">
        <f t="shared" si="103"/>
        <v>0</v>
      </c>
      <c r="K1557" s="7"/>
      <c r="L1557" s="7"/>
      <c r="M1557" s="7"/>
      <c r="N1557" s="17"/>
      <c r="O1557" s="120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6" customHeight="1">
      <c r="A1558" s="17" t="s">
        <v>19</v>
      </c>
      <c r="B1558" s="7" t="s">
        <v>23</v>
      </c>
      <c r="C1558" s="135">
        <v>46241</v>
      </c>
      <c r="D1558" s="41" t="s">
        <v>253</v>
      </c>
      <c r="E1558" s="35" t="s">
        <v>185</v>
      </c>
      <c r="F1558" s="110">
        <f t="shared" si="100"/>
        <v>8</v>
      </c>
      <c r="G1558" s="111">
        <f t="shared" si="101"/>
        <v>0</v>
      </c>
      <c r="H1558" s="113">
        <f>IF(AND(NOT(ISBLANK(C1558)), D1558&lt;&gt;"-", ISNUMBER(F1558), F1558&gt;0, COUNTIFS($B$3:B1558, B1558, $C$3:C1558, C1558, $F$3:F1558, "&gt;0")=1), 1, 0)</f>
        <v>1</v>
      </c>
      <c r="I1558" s="17">
        <f t="shared" si="102"/>
        <v>1</v>
      </c>
      <c r="J1558" s="17">
        <f t="shared" si="103"/>
        <v>0</v>
      </c>
      <c r="K1558" s="7"/>
      <c r="L1558" s="7"/>
      <c r="M1558" s="7"/>
      <c r="N1558" s="17"/>
      <c r="O1558" s="120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6" customHeight="1">
      <c r="A1559" s="17" t="s">
        <v>19</v>
      </c>
      <c r="B1559" s="7" t="s">
        <v>23</v>
      </c>
      <c r="C1559" s="135">
        <v>46242</v>
      </c>
      <c r="D1559" s="41" t="s">
        <v>253</v>
      </c>
      <c r="E1559" s="35" t="s">
        <v>291</v>
      </c>
      <c r="F1559" s="110">
        <f t="shared" si="100"/>
        <v>8.0500000000000007</v>
      </c>
      <c r="G1559" s="111">
        <f t="shared" si="101"/>
        <v>0</v>
      </c>
      <c r="H1559" s="113">
        <f>IF(AND(NOT(ISBLANK(C1559)), D1559&lt;&gt;"-", ISNUMBER(F1559), F1559&gt;0, COUNTIFS($B$3:B1559, B1559, $C$3:C1559, C1559, $F$3:F1559, "&gt;0")=1), 1, 0)</f>
        <v>1</v>
      </c>
      <c r="I1559" s="17">
        <f t="shared" si="102"/>
        <v>1</v>
      </c>
      <c r="J1559" s="17">
        <f t="shared" si="103"/>
        <v>0</v>
      </c>
      <c r="K1559" s="7"/>
      <c r="L1559" s="7"/>
      <c r="M1559" s="7"/>
      <c r="N1559" s="17"/>
      <c r="O1559" s="120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6" customHeight="1">
      <c r="A1560" s="17" t="s">
        <v>19</v>
      </c>
      <c r="B1560" s="7" t="s">
        <v>23</v>
      </c>
      <c r="C1560" s="135">
        <v>46243</v>
      </c>
      <c r="D1560" s="41" t="s">
        <v>253</v>
      </c>
      <c r="E1560" s="35" t="s">
        <v>291</v>
      </c>
      <c r="F1560" s="110">
        <f t="shared" si="100"/>
        <v>8.0500000000000007</v>
      </c>
      <c r="G1560" s="111">
        <f t="shared" si="101"/>
        <v>0</v>
      </c>
      <c r="H1560" s="113">
        <f>IF(AND(NOT(ISBLANK(C1560)), D1560&lt;&gt;"-", ISNUMBER(F1560), F1560&gt;0, COUNTIFS($B$3:B1560, B1560, $C$3:C1560, C1560, $F$3:F1560, "&gt;0")=1), 1, 0)</f>
        <v>1</v>
      </c>
      <c r="I1560" s="17">
        <f t="shared" si="102"/>
        <v>1</v>
      </c>
      <c r="J1560" s="17">
        <f t="shared" si="103"/>
        <v>0</v>
      </c>
      <c r="K1560" s="7"/>
      <c r="L1560" s="7"/>
      <c r="M1560" s="7"/>
      <c r="N1560" s="17"/>
      <c r="O1560" s="120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6" customHeight="1">
      <c r="A1561" s="17" t="s">
        <v>19</v>
      </c>
      <c r="B1561" s="7" t="s">
        <v>23</v>
      </c>
      <c r="C1561" s="135">
        <v>46244</v>
      </c>
      <c r="D1561" s="41" t="s">
        <v>421</v>
      </c>
      <c r="E1561" s="35" t="s">
        <v>544</v>
      </c>
      <c r="F1561" s="110">
        <f t="shared" si="100"/>
        <v>9.4333333333333336</v>
      </c>
      <c r="G1561" s="111">
        <f t="shared" si="101"/>
        <v>0</v>
      </c>
      <c r="H1561" s="113">
        <f>IF(AND(NOT(ISBLANK(C1561)), D1561&lt;&gt;"-", ISNUMBER(F1561), F1561&gt;0, COUNTIFS($B$3:B1561, B1561, $C$3:C1561, C1561, $F$3:F1561, "&gt;0")=1), 1, 0)</f>
        <v>1</v>
      </c>
      <c r="I1561" s="17">
        <f t="shared" si="102"/>
        <v>0</v>
      </c>
      <c r="J1561" s="17">
        <f t="shared" si="103"/>
        <v>1</v>
      </c>
      <c r="K1561" s="7"/>
      <c r="L1561" s="7"/>
      <c r="M1561" s="7"/>
      <c r="N1561" s="17"/>
      <c r="O1561" s="120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6" customHeight="1">
      <c r="A1562" s="17" t="s">
        <v>19</v>
      </c>
      <c r="B1562" s="7" t="s">
        <v>23</v>
      </c>
      <c r="C1562" s="135">
        <v>46244</v>
      </c>
      <c r="D1562" s="41" t="s">
        <v>253</v>
      </c>
      <c r="E1562" s="35" t="s">
        <v>185</v>
      </c>
      <c r="F1562" s="110">
        <f t="shared" si="100"/>
        <v>8</v>
      </c>
      <c r="G1562" s="111">
        <f t="shared" si="101"/>
        <v>0</v>
      </c>
      <c r="H1562" s="113">
        <f>IF(AND(NOT(ISBLANK(C1562)), D1562&lt;&gt;"-", ISNUMBER(F1562), F1562&gt;0, COUNTIFS($B$3:B1562, B1562, $C$3:C1562, C1562, $F$3:F1562, "&gt;0")=1), 1, 0)</f>
        <v>0</v>
      </c>
      <c r="I1562" s="17">
        <f t="shared" si="102"/>
        <v>1</v>
      </c>
      <c r="J1562" s="17">
        <f t="shared" si="103"/>
        <v>0</v>
      </c>
      <c r="K1562" s="7"/>
      <c r="L1562" s="7"/>
      <c r="M1562" s="7"/>
      <c r="N1562" s="17"/>
      <c r="O1562" s="120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6" customHeight="1">
      <c r="A1563" s="17" t="s">
        <v>19</v>
      </c>
      <c r="B1563" s="7" t="s">
        <v>23</v>
      </c>
      <c r="C1563" s="135">
        <v>46245</v>
      </c>
      <c r="D1563" s="41" t="s">
        <v>250</v>
      </c>
      <c r="E1563" s="35" t="s">
        <v>535</v>
      </c>
      <c r="F1563" s="110">
        <f t="shared" si="100"/>
        <v>8.1333333333333329</v>
      </c>
      <c r="G1563" s="111">
        <f t="shared" si="101"/>
        <v>0</v>
      </c>
      <c r="H1563" s="113">
        <f>IF(AND(NOT(ISBLANK(C1563)), D1563&lt;&gt;"-", ISNUMBER(F1563), F1563&gt;0, COUNTIFS($B$3:B1563, B1563, $C$3:C1563, C1563, $F$3:F1563, "&gt;0")=1), 1, 0)</f>
        <v>1</v>
      </c>
      <c r="I1563" s="17">
        <f t="shared" si="102"/>
        <v>0</v>
      </c>
      <c r="J1563" s="17">
        <f t="shared" si="103"/>
        <v>1</v>
      </c>
      <c r="K1563" s="7"/>
      <c r="L1563" s="7"/>
      <c r="M1563" s="7"/>
      <c r="N1563" s="17"/>
      <c r="O1563" s="120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6" customHeight="1">
      <c r="A1564" s="17" t="s">
        <v>19</v>
      </c>
      <c r="B1564" s="7" t="s">
        <v>23</v>
      </c>
      <c r="C1564" s="135">
        <v>46245</v>
      </c>
      <c r="D1564" s="41" t="s">
        <v>253</v>
      </c>
      <c r="E1564" s="35" t="s">
        <v>185</v>
      </c>
      <c r="F1564" s="110">
        <f t="shared" si="100"/>
        <v>8</v>
      </c>
      <c r="G1564" s="111">
        <f t="shared" si="101"/>
        <v>0</v>
      </c>
      <c r="H1564" s="113">
        <f>IF(AND(NOT(ISBLANK(C1564)), D1564&lt;&gt;"-", ISNUMBER(F1564), F1564&gt;0, COUNTIFS($B$3:B1564, B1564, $C$3:C1564, C1564, $F$3:F1564, "&gt;0")=1), 1, 0)</f>
        <v>0</v>
      </c>
      <c r="I1564" s="17">
        <f t="shared" si="102"/>
        <v>1</v>
      </c>
      <c r="J1564" s="17">
        <f t="shared" si="103"/>
        <v>0</v>
      </c>
      <c r="K1564" s="7"/>
      <c r="L1564" s="7"/>
      <c r="M1564" s="7"/>
      <c r="N1564" s="17"/>
      <c r="O1564" s="120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6" customHeight="1">
      <c r="A1565" s="17" t="s">
        <v>19</v>
      </c>
      <c r="B1565" s="7" t="s">
        <v>23</v>
      </c>
      <c r="C1565" s="135">
        <v>46246</v>
      </c>
      <c r="D1565" s="41" t="s">
        <v>250</v>
      </c>
      <c r="E1565" s="35" t="s">
        <v>313</v>
      </c>
      <c r="F1565" s="110">
        <f t="shared" si="100"/>
        <v>8.3000000000000007</v>
      </c>
      <c r="G1565" s="111">
        <f t="shared" si="101"/>
        <v>0</v>
      </c>
      <c r="H1565" s="113">
        <f>IF(AND(NOT(ISBLANK(C1565)), D1565&lt;&gt;"-", ISNUMBER(F1565), F1565&gt;0, COUNTIFS($B$3:B1565, B1565, $C$3:C1565, C1565, $F$3:F1565, "&gt;0")=1), 1, 0)</f>
        <v>1</v>
      </c>
      <c r="I1565" s="17">
        <f t="shared" si="102"/>
        <v>0</v>
      </c>
      <c r="J1565" s="17">
        <f t="shared" si="103"/>
        <v>1</v>
      </c>
      <c r="K1565" s="7"/>
      <c r="L1565" s="7"/>
      <c r="M1565" s="7"/>
      <c r="N1565" s="17"/>
      <c r="O1565" s="120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6" customHeight="1">
      <c r="A1566" s="17" t="s">
        <v>19</v>
      </c>
      <c r="B1566" s="7" t="s">
        <v>23</v>
      </c>
      <c r="C1566" s="135">
        <v>46246</v>
      </c>
      <c r="D1566" s="41" t="s">
        <v>253</v>
      </c>
      <c r="E1566" s="35" t="s">
        <v>185</v>
      </c>
      <c r="F1566" s="110">
        <f t="shared" si="100"/>
        <v>8</v>
      </c>
      <c r="G1566" s="111">
        <f t="shared" si="101"/>
        <v>0</v>
      </c>
      <c r="H1566" s="113">
        <f>IF(AND(NOT(ISBLANK(C1566)), D1566&lt;&gt;"-", ISNUMBER(F1566), F1566&gt;0, COUNTIFS($B$3:B1566, B1566, $C$3:C1566, C1566, $F$3:F1566, "&gt;0")=1), 1, 0)</f>
        <v>0</v>
      </c>
      <c r="I1566" s="17">
        <f t="shared" si="102"/>
        <v>1</v>
      </c>
      <c r="J1566" s="17">
        <f t="shared" si="103"/>
        <v>0</v>
      </c>
      <c r="K1566" s="7"/>
      <c r="L1566" s="7"/>
      <c r="M1566" s="7"/>
      <c r="N1566" s="17"/>
      <c r="O1566" s="120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6" customHeight="1">
      <c r="A1567" s="17" t="s">
        <v>19</v>
      </c>
      <c r="B1567" s="7" t="s">
        <v>23</v>
      </c>
      <c r="C1567" s="135">
        <v>46247</v>
      </c>
      <c r="D1567" s="41" t="s">
        <v>250</v>
      </c>
      <c r="E1567" s="35" t="s">
        <v>338</v>
      </c>
      <c r="F1567" s="110">
        <f t="shared" si="100"/>
        <v>8.0333333333333332</v>
      </c>
      <c r="G1567" s="111">
        <f t="shared" si="101"/>
        <v>0</v>
      </c>
      <c r="H1567" s="113">
        <f>IF(AND(NOT(ISBLANK(C1567)), D1567&lt;&gt;"-", ISNUMBER(F1567), F1567&gt;0, COUNTIFS($B$3:B1567, B1567, $C$3:C1567, C1567, $F$3:F1567, "&gt;0")=1), 1, 0)</f>
        <v>1</v>
      </c>
      <c r="I1567" s="17">
        <f t="shared" si="102"/>
        <v>0</v>
      </c>
      <c r="J1567" s="17">
        <f t="shared" si="103"/>
        <v>1</v>
      </c>
      <c r="K1567" s="7"/>
      <c r="L1567" s="7"/>
      <c r="M1567" s="7"/>
      <c r="N1567" s="17"/>
      <c r="O1567" s="120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6" customHeight="1">
      <c r="A1568" s="17" t="s">
        <v>19</v>
      </c>
      <c r="B1568" s="7" t="s">
        <v>23</v>
      </c>
      <c r="C1568" s="135">
        <v>46247</v>
      </c>
      <c r="D1568" s="41" t="s">
        <v>253</v>
      </c>
      <c r="E1568" s="35" t="s">
        <v>185</v>
      </c>
      <c r="F1568" s="110">
        <f t="shared" si="100"/>
        <v>8</v>
      </c>
      <c r="G1568" s="111">
        <f t="shared" si="101"/>
        <v>0</v>
      </c>
      <c r="H1568" s="113">
        <f>IF(AND(NOT(ISBLANK(C1568)), D1568&lt;&gt;"-", ISNUMBER(F1568), F1568&gt;0, COUNTIFS($B$3:B1568, B1568, $C$3:C1568, C1568, $F$3:F1568, "&gt;0")=1), 1, 0)</f>
        <v>0</v>
      </c>
      <c r="I1568" s="17">
        <f t="shared" si="102"/>
        <v>1</v>
      </c>
      <c r="J1568" s="17">
        <f t="shared" si="103"/>
        <v>0</v>
      </c>
      <c r="K1568" s="7"/>
      <c r="L1568" s="7"/>
      <c r="M1568" s="7"/>
      <c r="N1568" s="17"/>
      <c r="O1568" s="120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6" customHeight="1">
      <c r="A1569" s="17" t="s">
        <v>19</v>
      </c>
      <c r="B1569" s="7" t="s">
        <v>23</v>
      </c>
      <c r="C1569" s="135">
        <v>46248</v>
      </c>
      <c r="D1569" s="41" t="s">
        <v>253</v>
      </c>
      <c r="E1569" s="35" t="s">
        <v>291</v>
      </c>
      <c r="F1569" s="110">
        <f t="shared" si="100"/>
        <v>8.0500000000000007</v>
      </c>
      <c r="G1569" s="111">
        <f t="shared" si="101"/>
        <v>0</v>
      </c>
      <c r="H1569" s="113">
        <f>IF(AND(NOT(ISBLANK(C1569)), D1569&lt;&gt;"-", ISNUMBER(F1569), F1569&gt;0, COUNTIFS($B$3:B1569, B1569, $C$3:C1569, C1569, $F$3:F1569, "&gt;0")=1), 1, 0)</f>
        <v>1</v>
      </c>
      <c r="I1569" s="17">
        <f t="shared" si="102"/>
        <v>1</v>
      </c>
      <c r="J1569" s="17">
        <f t="shared" si="103"/>
        <v>0</v>
      </c>
      <c r="K1569" s="7"/>
      <c r="L1569" s="7"/>
      <c r="M1569" s="7"/>
      <c r="N1569" s="17"/>
      <c r="O1569" s="120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6" customHeight="1">
      <c r="A1570" s="17" t="s">
        <v>19</v>
      </c>
      <c r="B1570" s="7" t="s">
        <v>23</v>
      </c>
      <c r="C1570" s="135">
        <v>46249</v>
      </c>
      <c r="D1570" s="41" t="s">
        <v>191</v>
      </c>
      <c r="E1570" s="35" t="s">
        <v>523</v>
      </c>
      <c r="F1570" s="110">
        <f t="shared" si="100"/>
        <v>8.1666666666666661</v>
      </c>
      <c r="G1570" s="111">
        <f t="shared" si="101"/>
        <v>0</v>
      </c>
      <c r="H1570" s="113">
        <f>IF(AND(NOT(ISBLANK(C1570)), D1570&lt;&gt;"-", ISNUMBER(F1570), F1570&gt;0, COUNTIFS($B$3:B1570, B1570, $C$3:C1570, C1570, $F$3:F1570, "&gt;0")=1), 1, 0)</f>
        <v>1</v>
      </c>
      <c r="I1570" s="17">
        <f t="shared" si="102"/>
        <v>0</v>
      </c>
      <c r="J1570" s="17">
        <f t="shared" si="103"/>
        <v>1</v>
      </c>
      <c r="K1570" s="7"/>
      <c r="L1570" s="7"/>
      <c r="M1570" s="7"/>
      <c r="N1570" s="17"/>
      <c r="O1570" s="120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6" customHeight="1">
      <c r="A1571" s="17" t="s">
        <v>19</v>
      </c>
      <c r="B1571" s="7" t="s">
        <v>23</v>
      </c>
      <c r="C1571" s="135">
        <v>46249</v>
      </c>
      <c r="D1571" s="41" t="s">
        <v>253</v>
      </c>
      <c r="E1571" s="35" t="s">
        <v>503</v>
      </c>
      <c r="F1571" s="110">
        <f t="shared" si="100"/>
        <v>7.9833333333333334</v>
      </c>
      <c r="G1571" s="111">
        <f t="shared" si="101"/>
        <v>0</v>
      </c>
      <c r="H1571" s="113">
        <f>IF(AND(NOT(ISBLANK(C1571)), D1571&lt;&gt;"-", ISNUMBER(F1571), F1571&gt;0, COUNTIFS($B$3:B1571, B1571, $C$3:C1571, C1571, $F$3:F1571, "&gt;0")=1), 1, 0)</f>
        <v>0</v>
      </c>
      <c r="I1571" s="17">
        <f t="shared" si="102"/>
        <v>1</v>
      </c>
      <c r="J1571" s="17">
        <f t="shared" si="103"/>
        <v>0</v>
      </c>
      <c r="K1571" s="7"/>
      <c r="L1571" s="7"/>
      <c r="M1571" s="7"/>
      <c r="N1571" s="17"/>
      <c r="O1571" s="120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6" customHeight="1">
      <c r="A1572" s="17" t="s">
        <v>19</v>
      </c>
      <c r="B1572" s="7" t="s">
        <v>23</v>
      </c>
      <c r="C1572" s="135">
        <v>46250</v>
      </c>
      <c r="D1572" s="41" t="s">
        <v>191</v>
      </c>
      <c r="E1572" s="35" t="s">
        <v>185</v>
      </c>
      <c r="F1572" s="110">
        <f t="shared" si="100"/>
        <v>8</v>
      </c>
      <c r="G1572" s="111">
        <f t="shared" si="101"/>
        <v>0</v>
      </c>
      <c r="H1572" s="113">
        <f>IF(AND(NOT(ISBLANK(C1572)), D1572&lt;&gt;"-", ISNUMBER(F1572), F1572&gt;0, COUNTIFS($B$3:B1572, B1572, $C$3:C1572, C1572, $F$3:F1572, "&gt;0")=1), 1, 0)</f>
        <v>1</v>
      </c>
      <c r="I1572" s="17">
        <f t="shared" si="102"/>
        <v>0</v>
      </c>
      <c r="J1572" s="17">
        <f t="shared" si="103"/>
        <v>1</v>
      </c>
      <c r="K1572" s="7"/>
      <c r="L1572" s="7"/>
      <c r="M1572" s="7"/>
      <c r="N1572" s="17"/>
      <c r="O1572" s="120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6" customHeight="1">
      <c r="A1573" s="17" t="s">
        <v>19</v>
      </c>
      <c r="B1573" s="7" t="s">
        <v>23</v>
      </c>
      <c r="C1573" s="135">
        <v>46250</v>
      </c>
      <c r="D1573" s="41" t="s">
        <v>253</v>
      </c>
      <c r="E1573" s="35" t="s">
        <v>185</v>
      </c>
      <c r="F1573" s="110">
        <f t="shared" si="100"/>
        <v>8</v>
      </c>
      <c r="G1573" s="111">
        <f t="shared" si="101"/>
        <v>0</v>
      </c>
      <c r="H1573" s="113">
        <f>IF(AND(NOT(ISBLANK(C1573)), D1573&lt;&gt;"-", ISNUMBER(F1573), F1573&gt;0, COUNTIFS($B$3:B1573, B1573, $C$3:C1573, C1573, $F$3:F1573, "&gt;0")=1), 1, 0)</f>
        <v>0</v>
      </c>
      <c r="I1573" s="17">
        <f t="shared" si="102"/>
        <v>1</v>
      </c>
      <c r="J1573" s="17">
        <f t="shared" si="103"/>
        <v>0</v>
      </c>
      <c r="K1573" s="7"/>
      <c r="L1573" s="7"/>
      <c r="M1573" s="7"/>
      <c r="N1573" s="17"/>
      <c r="O1573" s="120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6" customHeight="1">
      <c r="A1574" s="17" t="s">
        <v>19</v>
      </c>
      <c r="B1574" s="7" t="s">
        <v>23</v>
      </c>
      <c r="C1574" s="135">
        <v>46251</v>
      </c>
      <c r="D1574" s="41" t="s">
        <v>253</v>
      </c>
      <c r="E1574" s="35" t="s">
        <v>353</v>
      </c>
      <c r="F1574" s="110">
        <f t="shared" si="100"/>
        <v>7.95</v>
      </c>
      <c r="G1574" s="111">
        <f t="shared" si="101"/>
        <v>0</v>
      </c>
      <c r="H1574" s="113">
        <f>IF(AND(NOT(ISBLANK(C1574)), D1574&lt;&gt;"-", ISNUMBER(F1574), F1574&gt;0, COUNTIFS($B$3:B1574, B1574, $C$3:C1574, C1574, $F$3:F1574, "&gt;0")=1), 1, 0)</f>
        <v>1</v>
      </c>
      <c r="I1574" s="17">
        <f t="shared" si="102"/>
        <v>1</v>
      </c>
      <c r="J1574" s="17">
        <f t="shared" si="103"/>
        <v>0</v>
      </c>
      <c r="K1574" s="7"/>
      <c r="L1574" s="7"/>
      <c r="M1574" s="7"/>
      <c r="N1574" s="17"/>
      <c r="O1574" s="120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6" customHeight="1">
      <c r="A1575" s="17" t="s">
        <v>19</v>
      </c>
      <c r="B1575" s="7" t="s">
        <v>23</v>
      </c>
      <c r="C1575" s="135">
        <v>46252</v>
      </c>
      <c r="D1575" s="41" t="s">
        <v>253</v>
      </c>
      <c r="E1575" s="35" t="s">
        <v>185</v>
      </c>
      <c r="F1575" s="110">
        <f t="shared" si="100"/>
        <v>8</v>
      </c>
      <c r="G1575" s="111">
        <f t="shared" si="101"/>
        <v>0</v>
      </c>
      <c r="H1575" s="113">
        <f>IF(AND(NOT(ISBLANK(C1575)), D1575&lt;&gt;"-", ISNUMBER(F1575), F1575&gt;0, COUNTIFS($B$3:B1575, B1575, $C$3:C1575, C1575, $F$3:F1575, "&gt;0")=1), 1, 0)</f>
        <v>1</v>
      </c>
      <c r="I1575" s="17">
        <f t="shared" si="102"/>
        <v>1</v>
      </c>
      <c r="J1575" s="17">
        <f t="shared" si="103"/>
        <v>0</v>
      </c>
      <c r="K1575" s="7"/>
      <c r="L1575" s="7"/>
      <c r="M1575" s="7"/>
      <c r="N1575" s="17"/>
      <c r="O1575" s="120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6" customHeight="1">
      <c r="A1576" s="17" t="s">
        <v>19</v>
      </c>
      <c r="B1576" s="7" t="s">
        <v>23</v>
      </c>
      <c r="C1576" s="135">
        <v>46253</v>
      </c>
      <c r="D1576" s="41" t="s">
        <v>253</v>
      </c>
      <c r="E1576" s="35" t="s">
        <v>353</v>
      </c>
      <c r="F1576" s="110">
        <f t="shared" si="100"/>
        <v>7.95</v>
      </c>
      <c r="G1576" s="111">
        <f t="shared" si="101"/>
        <v>0</v>
      </c>
      <c r="H1576" s="113">
        <f>IF(AND(NOT(ISBLANK(C1576)), D1576&lt;&gt;"-", ISNUMBER(F1576), F1576&gt;0, COUNTIFS($B$3:B1576, B1576, $C$3:C1576, C1576, $F$3:F1576, "&gt;0")=1), 1, 0)</f>
        <v>1</v>
      </c>
      <c r="I1576" s="17">
        <f t="shared" si="102"/>
        <v>1</v>
      </c>
      <c r="J1576" s="17">
        <f t="shared" si="103"/>
        <v>0</v>
      </c>
      <c r="K1576" s="7"/>
      <c r="L1576" s="7"/>
      <c r="M1576" s="7"/>
      <c r="N1576" s="17"/>
      <c r="O1576" s="120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6" customHeight="1">
      <c r="A1577" s="17" t="s">
        <v>19</v>
      </c>
      <c r="B1577" s="7" t="s">
        <v>23</v>
      </c>
      <c r="C1577" s="135">
        <v>46254</v>
      </c>
      <c r="D1577" s="41" t="s">
        <v>253</v>
      </c>
      <c r="E1577" s="35" t="s">
        <v>246</v>
      </c>
      <c r="F1577" s="110">
        <f t="shared" si="100"/>
        <v>8.0666666666666664</v>
      </c>
      <c r="G1577" s="111">
        <f t="shared" si="101"/>
        <v>0</v>
      </c>
      <c r="H1577" s="113">
        <f>IF(AND(NOT(ISBLANK(C1577)), D1577&lt;&gt;"-", ISNUMBER(F1577), F1577&gt;0, COUNTIFS($B$3:B1577, B1577, $C$3:C1577, C1577, $F$3:F1577, "&gt;0")=1), 1, 0)</f>
        <v>1</v>
      </c>
      <c r="I1577" s="17">
        <f t="shared" si="102"/>
        <v>1</v>
      </c>
      <c r="J1577" s="17">
        <f t="shared" si="103"/>
        <v>0</v>
      </c>
      <c r="K1577" s="7"/>
      <c r="L1577" s="7"/>
      <c r="M1577" s="7"/>
      <c r="N1577" s="17"/>
      <c r="O1577" s="120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6" customHeight="1">
      <c r="A1578" s="17" t="s">
        <v>19</v>
      </c>
      <c r="B1578" s="7" t="s">
        <v>23</v>
      </c>
      <c r="C1578" s="135">
        <v>46255</v>
      </c>
      <c r="D1578" s="41" t="s">
        <v>253</v>
      </c>
      <c r="E1578" s="35" t="s">
        <v>185</v>
      </c>
      <c r="F1578" s="110">
        <f t="shared" si="100"/>
        <v>8</v>
      </c>
      <c r="G1578" s="111">
        <f t="shared" si="101"/>
        <v>0</v>
      </c>
      <c r="H1578" s="113">
        <f>IF(AND(NOT(ISBLANK(C1578)), D1578&lt;&gt;"-", ISNUMBER(F1578), F1578&gt;0, COUNTIFS($B$3:B1578, B1578, $C$3:C1578, C1578, $F$3:F1578, "&gt;0")=1), 1, 0)</f>
        <v>1</v>
      </c>
      <c r="I1578" s="17">
        <f t="shared" si="102"/>
        <v>1</v>
      </c>
      <c r="J1578" s="17">
        <f t="shared" si="103"/>
        <v>0</v>
      </c>
      <c r="K1578" s="7"/>
      <c r="L1578" s="7"/>
      <c r="M1578" s="7"/>
      <c r="N1578" s="17"/>
      <c r="O1578" s="120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6" customHeight="1">
      <c r="A1579" s="17" t="s">
        <v>19</v>
      </c>
      <c r="B1579" s="7" t="s">
        <v>23</v>
      </c>
      <c r="C1579" s="135">
        <v>46256</v>
      </c>
      <c r="D1579" s="41" t="s">
        <v>250</v>
      </c>
      <c r="E1579" s="35" t="s">
        <v>313</v>
      </c>
      <c r="F1579" s="110">
        <f t="shared" si="100"/>
        <v>8.3000000000000007</v>
      </c>
      <c r="G1579" s="111">
        <f t="shared" si="101"/>
        <v>0</v>
      </c>
      <c r="H1579" s="113">
        <f>IF(AND(NOT(ISBLANK(C1579)), D1579&lt;&gt;"-", ISNUMBER(F1579), F1579&gt;0, COUNTIFS($B$3:B1579, B1579, $C$3:C1579, C1579, $F$3:F1579, "&gt;0")=1), 1, 0)</f>
        <v>1</v>
      </c>
      <c r="I1579" s="17">
        <f t="shared" si="102"/>
        <v>0</v>
      </c>
      <c r="J1579" s="17">
        <f t="shared" si="103"/>
        <v>1</v>
      </c>
      <c r="K1579" s="7"/>
      <c r="L1579" s="7"/>
      <c r="M1579" s="7"/>
      <c r="N1579" s="17"/>
      <c r="O1579" s="120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6" customHeight="1">
      <c r="A1580" s="17" t="s">
        <v>19</v>
      </c>
      <c r="B1580" s="7" t="s">
        <v>23</v>
      </c>
      <c r="C1580" s="135">
        <v>46256</v>
      </c>
      <c r="D1580" s="41" t="s">
        <v>253</v>
      </c>
      <c r="E1580" s="35" t="s">
        <v>338</v>
      </c>
      <c r="F1580" s="110">
        <f t="shared" si="100"/>
        <v>8.0333333333333332</v>
      </c>
      <c r="G1580" s="111">
        <f t="shared" si="101"/>
        <v>0</v>
      </c>
      <c r="H1580" s="113">
        <f>IF(AND(NOT(ISBLANK(C1580)), D1580&lt;&gt;"-", ISNUMBER(F1580), F1580&gt;0, COUNTIFS($B$3:B1580, B1580, $C$3:C1580, C1580, $F$3:F1580, "&gt;0")=1), 1, 0)</f>
        <v>0</v>
      </c>
      <c r="I1580" s="17">
        <f t="shared" si="102"/>
        <v>1</v>
      </c>
      <c r="J1580" s="17">
        <f t="shared" si="103"/>
        <v>0</v>
      </c>
      <c r="K1580" s="7"/>
      <c r="L1580" s="7"/>
      <c r="M1580" s="7"/>
      <c r="N1580" s="17"/>
      <c r="O1580" s="120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6" customHeight="1">
      <c r="A1581" s="17" t="s">
        <v>19</v>
      </c>
      <c r="B1581" s="7" t="s">
        <v>23</v>
      </c>
      <c r="C1581" s="135">
        <v>46257</v>
      </c>
      <c r="D1581" s="41" t="s">
        <v>253</v>
      </c>
      <c r="E1581" s="35" t="s">
        <v>185</v>
      </c>
      <c r="F1581" s="110">
        <f t="shared" si="100"/>
        <v>8</v>
      </c>
      <c r="G1581" s="111">
        <f t="shared" si="101"/>
        <v>0</v>
      </c>
      <c r="H1581" s="113">
        <f>IF(AND(NOT(ISBLANK(C1581)), D1581&lt;&gt;"-", ISNUMBER(F1581), F1581&gt;0, COUNTIFS($B$3:B1581, B1581, $C$3:C1581, C1581, $F$3:F1581, "&gt;0")=1), 1, 0)</f>
        <v>1</v>
      </c>
      <c r="I1581" s="17">
        <f t="shared" si="102"/>
        <v>1</v>
      </c>
      <c r="J1581" s="17">
        <f t="shared" si="103"/>
        <v>0</v>
      </c>
      <c r="K1581" s="7"/>
      <c r="L1581" s="7"/>
      <c r="M1581" s="7"/>
      <c r="N1581" s="17"/>
      <c r="O1581" s="120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6" customHeight="1">
      <c r="A1582" s="17" t="s">
        <v>19</v>
      </c>
      <c r="B1582" s="7" t="s">
        <v>23</v>
      </c>
      <c r="C1582" s="135">
        <v>46258</v>
      </c>
      <c r="D1582" s="41" t="s">
        <v>191</v>
      </c>
      <c r="E1582" s="35" t="s">
        <v>213</v>
      </c>
      <c r="F1582" s="110">
        <f t="shared" si="100"/>
        <v>8.0833333333333339</v>
      </c>
      <c r="G1582" s="111">
        <f t="shared" si="101"/>
        <v>0</v>
      </c>
      <c r="H1582" s="113">
        <f>IF(AND(NOT(ISBLANK(C1582)), D1582&lt;&gt;"-", ISNUMBER(F1582), F1582&gt;0, COUNTIFS($B$3:B1582, B1582, $C$3:C1582, C1582, $F$3:F1582, "&gt;0")=1), 1, 0)</f>
        <v>1</v>
      </c>
      <c r="I1582" s="17">
        <f t="shared" si="102"/>
        <v>0</v>
      </c>
      <c r="J1582" s="17">
        <f t="shared" si="103"/>
        <v>1</v>
      </c>
      <c r="K1582" s="7"/>
      <c r="L1582" s="7"/>
      <c r="M1582" s="7"/>
      <c r="N1582" s="17"/>
      <c r="O1582" s="120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6" customHeight="1">
      <c r="A1583" s="17" t="s">
        <v>19</v>
      </c>
      <c r="B1583" s="7" t="s">
        <v>23</v>
      </c>
      <c r="C1583" s="135">
        <v>46259</v>
      </c>
      <c r="D1583" s="41" t="s">
        <v>253</v>
      </c>
      <c r="E1583" s="35" t="s">
        <v>338</v>
      </c>
      <c r="F1583" s="110">
        <f t="shared" si="100"/>
        <v>8.0333333333333332</v>
      </c>
      <c r="G1583" s="111">
        <f t="shared" si="101"/>
        <v>0</v>
      </c>
      <c r="H1583" s="113">
        <f>IF(AND(NOT(ISBLANK(C1583)), D1583&lt;&gt;"-", ISNUMBER(F1583), F1583&gt;0, COUNTIFS($B$3:B1583, B1583, $C$3:C1583, C1583, $F$3:F1583, "&gt;0")=1), 1, 0)</f>
        <v>1</v>
      </c>
      <c r="I1583" s="17">
        <f t="shared" si="102"/>
        <v>1</v>
      </c>
      <c r="J1583" s="17">
        <f t="shared" si="103"/>
        <v>0</v>
      </c>
      <c r="K1583" s="7"/>
      <c r="L1583" s="7"/>
      <c r="M1583" s="7"/>
      <c r="N1583" s="17"/>
      <c r="O1583" s="120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6" customHeight="1">
      <c r="A1584" s="17" t="s">
        <v>19</v>
      </c>
      <c r="B1584" s="7" t="s">
        <v>23</v>
      </c>
      <c r="C1584" s="135">
        <v>46260</v>
      </c>
      <c r="D1584" s="41" t="s">
        <v>253</v>
      </c>
      <c r="E1584" s="35" t="s">
        <v>496</v>
      </c>
      <c r="F1584" s="110">
        <f t="shared" si="100"/>
        <v>7.9</v>
      </c>
      <c r="G1584" s="111">
        <f t="shared" si="101"/>
        <v>0</v>
      </c>
      <c r="H1584" s="113">
        <f>IF(AND(NOT(ISBLANK(C1584)), D1584&lt;&gt;"-", ISNUMBER(F1584), F1584&gt;0, COUNTIFS($B$3:B1584, B1584, $C$3:C1584, C1584, $F$3:F1584, "&gt;0")=1), 1, 0)</f>
        <v>1</v>
      </c>
      <c r="I1584" s="17">
        <f t="shared" si="102"/>
        <v>1</v>
      </c>
      <c r="J1584" s="17">
        <f t="shared" si="103"/>
        <v>0</v>
      </c>
      <c r="K1584" s="7"/>
      <c r="L1584" s="7"/>
      <c r="M1584" s="7"/>
      <c r="N1584" s="17"/>
      <c r="O1584" s="120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6" customHeight="1">
      <c r="A1585" s="17" t="s">
        <v>19</v>
      </c>
      <c r="B1585" s="7" t="s">
        <v>23</v>
      </c>
      <c r="C1585" s="135">
        <v>46261</v>
      </c>
      <c r="D1585" s="41" t="s">
        <v>253</v>
      </c>
      <c r="E1585" s="35" t="s">
        <v>338</v>
      </c>
      <c r="F1585" s="110">
        <f t="shared" si="100"/>
        <v>8.0333333333333332</v>
      </c>
      <c r="G1585" s="111">
        <f t="shared" si="101"/>
        <v>0</v>
      </c>
      <c r="H1585" s="113">
        <f>IF(AND(NOT(ISBLANK(C1585)), D1585&lt;&gt;"-", ISNUMBER(F1585), F1585&gt;0, COUNTIFS($B$3:B1585, B1585, $C$3:C1585, C1585, $F$3:F1585, "&gt;0")=1), 1, 0)</f>
        <v>1</v>
      </c>
      <c r="I1585" s="17">
        <f t="shared" si="102"/>
        <v>1</v>
      </c>
      <c r="J1585" s="17">
        <f t="shared" si="103"/>
        <v>0</v>
      </c>
      <c r="K1585" s="7"/>
      <c r="L1585" s="7"/>
      <c r="M1585" s="7"/>
      <c r="N1585" s="17"/>
      <c r="O1585" s="120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6" customHeight="1">
      <c r="A1586" s="17" t="s">
        <v>19</v>
      </c>
      <c r="B1586" s="7" t="s">
        <v>23</v>
      </c>
      <c r="C1586" s="135">
        <v>46262</v>
      </c>
      <c r="D1586" s="41" t="s">
        <v>253</v>
      </c>
      <c r="E1586" s="35" t="s">
        <v>353</v>
      </c>
      <c r="F1586" s="110">
        <f t="shared" si="100"/>
        <v>7.95</v>
      </c>
      <c r="G1586" s="111">
        <f t="shared" si="101"/>
        <v>0</v>
      </c>
      <c r="H1586" s="113">
        <f>IF(AND(NOT(ISBLANK(C1586)), D1586&lt;&gt;"-", ISNUMBER(F1586), F1586&gt;0, COUNTIFS($B$3:B1586, B1586, $C$3:C1586, C1586, $F$3:F1586, "&gt;0")=1), 1, 0)</f>
        <v>1</v>
      </c>
      <c r="I1586" s="17">
        <f t="shared" si="102"/>
        <v>1</v>
      </c>
      <c r="J1586" s="17">
        <f t="shared" si="103"/>
        <v>0</v>
      </c>
      <c r="K1586" s="7"/>
      <c r="L1586" s="7"/>
      <c r="M1586" s="7"/>
      <c r="N1586" s="17"/>
      <c r="O1586" s="120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6" customHeight="1">
      <c r="A1587" s="17" t="s">
        <v>19</v>
      </c>
      <c r="B1587" s="7" t="s">
        <v>23</v>
      </c>
      <c r="C1587" s="135">
        <v>46263</v>
      </c>
      <c r="D1587" s="41" t="s">
        <v>253</v>
      </c>
      <c r="E1587" s="35" t="s">
        <v>503</v>
      </c>
      <c r="F1587" s="110">
        <f t="shared" si="100"/>
        <v>7.9833333333333334</v>
      </c>
      <c r="G1587" s="111">
        <f t="shared" si="101"/>
        <v>0</v>
      </c>
      <c r="H1587" s="113">
        <f>IF(AND(NOT(ISBLANK(C1587)), D1587&lt;&gt;"-", ISNUMBER(F1587), F1587&gt;0, COUNTIFS($B$3:B1587, B1587, $C$3:C1587, C1587, $F$3:F1587, "&gt;0")=1), 1, 0)</f>
        <v>1</v>
      </c>
      <c r="I1587" s="17">
        <f t="shared" si="102"/>
        <v>1</v>
      </c>
      <c r="J1587" s="17">
        <f t="shared" si="103"/>
        <v>0</v>
      </c>
      <c r="K1587" s="7"/>
      <c r="L1587" s="7"/>
      <c r="M1587" s="7"/>
      <c r="N1587" s="17"/>
      <c r="O1587" s="120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6" customHeight="1">
      <c r="A1588" s="17" t="s">
        <v>19</v>
      </c>
      <c r="B1588" s="7" t="s">
        <v>23</v>
      </c>
      <c r="C1588" s="135">
        <v>46264</v>
      </c>
      <c r="D1588" s="41" t="s">
        <v>253</v>
      </c>
      <c r="E1588" s="35" t="s">
        <v>246</v>
      </c>
      <c r="F1588" s="110">
        <f t="shared" si="100"/>
        <v>8.0666666666666664</v>
      </c>
      <c r="G1588" s="111">
        <f t="shared" si="101"/>
        <v>0</v>
      </c>
      <c r="H1588" s="113">
        <f>IF(AND(NOT(ISBLANK(C1588)), D1588&lt;&gt;"-", ISNUMBER(F1588), F1588&gt;0, COUNTIFS($B$3:B1588, B1588, $C$3:C1588, C1588, $F$3:F1588, "&gt;0")=1), 1, 0)</f>
        <v>1</v>
      </c>
      <c r="I1588" s="17">
        <f t="shared" si="102"/>
        <v>1</v>
      </c>
      <c r="J1588" s="17">
        <f t="shared" si="103"/>
        <v>0</v>
      </c>
      <c r="K1588" s="7"/>
      <c r="L1588" s="7"/>
      <c r="M1588" s="7"/>
      <c r="N1588" s="17"/>
      <c r="O1588" s="120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6" customHeight="1">
      <c r="A1589" s="17" t="s">
        <v>19</v>
      </c>
      <c r="B1589" s="7" t="s">
        <v>23</v>
      </c>
      <c r="C1589" s="135">
        <v>46265</v>
      </c>
      <c r="D1589" s="41" t="s">
        <v>191</v>
      </c>
      <c r="E1589" s="35" t="s">
        <v>213</v>
      </c>
      <c r="F1589" s="110">
        <f t="shared" si="100"/>
        <v>8.0833333333333339</v>
      </c>
      <c r="G1589" s="111">
        <f t="shared" si="101"/>
        <v>0</v>
      </c>
      <c r="H1589" s="113">
        <f>IF(AND(NOT(ISBLANK(C1589)), D1589&lt;&gt;"-", ISNUMBER(F1589), F1589&gt;0, COUNTIFS($B$3:B1589, B1589, $C$3:C1589, C1589, $F$3:F1589, "&gt;0")=1), 1, 0)</f>
        <v>1</v>
      </c>
      <c r="I1589" s="17">
        <f t="shared" si="102"/>
        <v>0</v>
      </c>
      <c r="J1589" s="17">
        <f t="shared" si="103"/>
        <v>1</v>
      </c>
      <c r="K1589" s="7"/>
      <c r="L1589" s="7"/>
      <c r="M1589" s="7"/>
      <c r="N1589" s="17"/>
      <c r="O1589" s="120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6" customHeight="1">
      <c r="A1590" s="17" t="s">
        <v>19</v>
      </c>
      <c r="B1590" s="7" t="s">
        <v>18</v>
      </c>
      <c r="C1590" s="135"/>
      <c r="D1590" s="41" t="s">
        <v>184</v>
      </c>
      <c r="E1590" s="35" t="s">
        <v>185</v>
      </c>
      <c r="F1590" s="110">
        <f t="shared" si="100"/>
        <v>8</v>
      </c>
      <c r="G1590" s="111">
        <f t="shared" si="101"/>
        <v>0</v>
      </c>
      <c r="H1590" s="113">
        <f>IF(AND(NOT(ISBLANK(C1590)), D1590&lt;&gt;"-", ISNUMBER(F1590), F1590&gt;0, COUNTIFS($B$3:B1590, B1590, $C$3:C1590, C1590, $F$3:F1590, "&gt;0")=1), 1, 0)</f>
        <v>0</v>
      </c>
      <c r="I1590" s="17">
        <f t="shared" si="102"/>
        <v>0</v>
      </c>
      <c r="J1590" s="17">
        <f t="shared" si="103"/>
        <v>0</v>
      </c>
      <c r="K1590" s="7"/>
      <c r="L1590" s="7"/>
      <c r="M1590" s="7"/>
      <c r="N1590" s="17"/>
      <c r="O1590" s="120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6" customHeight="1">
      <c r="A1591" s="17" t="s">
        <v>19</v>
      </c>
      <c r="B1591" s="7" t="s">
        <v>18</v>
      </c>
      <c r="C1591" s="135">
        <v>46235</v>
      </c>
      <c r="D1591" s="41" t="s">
        <v>424</v>
      </c>
      <c r="E1591" s="35" t="s">
        <v>314</v>
      </c>
      <c r="F1591" s="110">
        <f t="shared" si="100"/>
        <v>8.2833333333333332</v>
      </c>
      <c r="G1591" s="111">
        <f t="shared" si="101"/>
        <v>0</v>
      </c>
      <c r="H1591" s="113">
        <f>IF(AND(NOT(ISBLANK(C1591)), D1591&lt;&gt;"-", ISNUMBER(F1591), F1591&gt;0, COUNTIFS($B$3:B1591, B1591, $C$3:C1591, C1591, $F$3:F1591, "&gt;0")=1), 1, 0)</f>
        <v>1</v>
      </c>
      <c r="I1591" s="17">
        <f t="shared" si="102"/>
        <v>0</v>
      </c>
      <c r="J1591" s="17">
        <f t="shared" si="103"/>
        <v>1</v>
      </c>
      <c r="K1591" s="7"/>
      <c r="L1591" s="7"/>
      <c r="M1591" s="7"/>
      <c r="N1591" s="17"/>
      <c r="O1591" s="120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6" customHeight="1">
      <c r="A1592" s="17" t="s">
        <v>19</v>
      </c>
      <c r="B1592" s="7" t="s">
        <v>18</v>
      </c>
      <c r="C1592" s="135">
        <v>46235</v>
      </c>
      <c r="D1592" s="41" t="s">
        <v>426</v>
      </c>
      <c r="E1592" s="35" t="s">
        <v>437</v>
      </c>
      <c r="F1592" s="110">
        <f t="shared" si="100"/>
        <v>1.1333333333333333</v>
      </c>
      <c r="G1592" s="111">
        <f t="shared" si="101"/>
        <v>1</v>
      </c>
      <c r="H1592" s="113">
        <f>IF(AND(NOT(ISBLANK(C1592)), D1592&lt;&gt;"-", ISNUMBER(F1592), F1592&gt;0, COUNTIFS($B$3:B1592, B1592, $C$3:C1592, C1592, $F$3:F1592, "&gt;0")=1), 1, 0)</f>
        <v>0</v>
      </c>
      <c r="I1592" s="17">
        <f t="shared" si="102"/>
        <v>0</v>
      </c>
      <c r="J1592" s="17">
        <f t="shared" si="103"/>
        <v>0</v>
      </c>
      <c r="K1592" s="7"/>
      <c r="L1592" s="7"/>
      <c r="M1592" s="7"/>
      <c r="N1592" s="17"/>
      <c r="O1592" s="120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6" customHeight="1">
      <c r="A1593" s="17" t="s">
        <v>19</v>
      </c>
      <c r="B1593" s="7" t="s">
        <v>18</v>
      </c>
      <c r="C1593" s="135">
        <v>46239</v>
      </c>
      <c r="D1593" s="41" t="s">
        <v>438</v>
      </c>
      <c r="E1593" s="35" t="s">
        <v>798</v>
      </c>
      <c r="F1593" s="110">
        <f t="shared" si="100"/>
        <v>4.25</v>
      </c>
      <c r="G1593" s="111">
        <f t="shared" si="101"/>
        <v>0</v>
      </c>
      <c r="H1593" s="113">
        <f>IF(AND(NOT(ISBLANK(C1593)), D1593&lt;&gt;"-", ISNUMBER(F1593), F1593&gt;0, COUNTIFS($B$3:B1593, B1593, $C$3:C1593, C1593, $F$3:F1593, "&gt;0")=1), 1, 0)</f>
        <v>1</v>
      </c>
      <c r="I1593" s="17">
        <f t="shared" si="102"/>
        <v>0</v>
      </c>
      <c r="J1593" s="17">
        <f t="shared" si="103"/>
        <v>1</v>
      </c>
      <c r="K1593" s="7"/>
      <c r="L1593" s="7"/>
      <c r="M1593" s="7"/>
      <c r="N1593" s="17"/>
      <c r="O1593" s="120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6" customHeight="1">
      <c r="A1594" s="17" t="s">
        <v>19</v>
      </c>
      <c r="B1594" s="7" t="s">
        <v>18</v>
      </c>
      <c r="C1594" s="135">
        <v>46239</v>
      </c>
      <c r="D1594" s="41" t="s">
        <v>440</v>
      </c>
      <c r="E1594" s="35" t="s">
        <v>302</v>
      </c>
      <c r="F1594" s="110">
        <f t="shared" si="100"/>
        <v>4</v>
      </c>
      <c r="G1594" s="111">
        <f t="shared" si="101"/>
        <v>0</v>
      </c>
      <c r="H1594" s="113">
        <f>IF(AND(NOT(ISBLANK(C1594)), D1594&lt;&gt;"-", ISNUMBER(F1594), F1594&gt;0, COUNTIFS($B$3:B1594, B1594, $C$3:C1594, C1594, $F$3:F1594, "&gt;0")=1), 1, 0)</f>
        <v>0</v>
      </c>
      <c r="I1594" s="17">
        <f t="shared" si="102"/>
        <v>1</v>
      </c>
      <c r="J1594" s="17">
        <f t="shared" si="103"/>
        <v>0</v>
      </c>
      <c r="K1594" s="7"/>
      <c r="L1594" s="7"/>
      <c r="M1594" s="7"/>
      <c r="N1594" s="17"/>
      <c r="O1594" s="120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6" customHeight="1">
      <c r="A1595" s="17" t="s">
        <v>19</v>
      </c>
      <c r="B1595" s="7" t="s">
        <v>18</v>
      </c>
      <c r="C1595" s="135">
        <v>46240</v>
      </c>
      <c r="D1595" s="41" t="s">
        <v>438</v>
      </c>
      <c r="E1595" s="35" t="s">
        <v>719</v>
      </c>
      <c r="F1595" s="110">
        <f t="shared" si="100"/>
        <v>4.6500000000000004</v>
      </c>
      <c r="G1595" s="111">
        <f t="shared" si="101"/>
        <v>0</v>
      </c>
      <c r="H1595" s="113">
        <f>IF(AND(NOT(ISBLANK(C1595)), D1595&lt;&gt;"-", ISNUMBER(F1595), F1595&gt;0, COUNTIFS($B$3:B1595, B1595, $C$3:C1595, C1595, $F$3:F1595, "&gt;0")=1), 1, 0)</f>
        <v>1</v>
      </c>
      <c r="I1595" s="17">
        <f t="shared" si="102"/>
        <v>0</v>
      </c>
      <c r="J1595" s="17">
        <f t="shared" si="103"/>
        <v>1</v>
      </c>
      <c r="K1595" s="7"/>
      <c r="L1595" s="7"/>
      <c r="M1595" s="7"/>
      <c r="N1595" s="17"/>
      <c r="O1595" s="120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6" customHeight="1">
      <c r="A1596" s="17" t="s">
        <v>19</v>
      </c>
      <c r="B1596" s="7" t="s">
        <v>18</v>
      </c>
      <c r="C1596" s="135">
        <v>46240</v>
      </c>
      <c r="D1596" s="41" t="s">
        <v>440</v>
      </c>
      <c r="E1596" s="35" t="s">
        <v>378</v>
      </c>
      <c r="F1596" s="110">
        <f t="shared" si="100"/>
        <v>4.3166666666666664</v>
      </c>
      <c r="G1596" s="111">
        <f t="shared" si="101"/>
        <v>0</v>
      </c>
      <c r="H1596" s="113">
        <f>IF(AND(NOT(ISBLANK(C1596)), D1596&lt;&gt;"-", ISNUMBER(F1596), F1596&gt;0, COUNTIFS($B$3:B1596, B1596, $C$3:C1596, C1596, $F$3:F1596, "&gt;0")=1), 1, 0)</f>
        <v>0</v>
      </c>
      <c r="I1596" s="17">
        <f t="shared" si="102"/>
        <v>1</v>
      </c>
      <c r="J1596" s="17">
        <f t="shared" si="103"/>
        <v>0</v>
      </c>
      <c r="K1596" s="7"/>
      <c r="L1596" s="7"/>
      <c r="M1596" s="7"/>
      <c r="N1596" s="17"/>
      <c r="O1596" s="120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6" customHeight="1">
      <c r="A1597" s="17" t="s">
        <v>19</v>
      </c>
      <c r="B1597" s="7" t="s">
        <v>18</v>
      </c>
      <c r="C1597" s="135">
        <v>46241</v>
      </c>
      <c r="D1597" s="41" t="s">
        <v>438</v>
      </c>
      <c r="E1597" s="35" t="s">
        <v>754</v>
      </c>
      <c r="F1597" s="110">
        <f t="shared" si="100"/>
        <v>5.1166666666666663</v>
      </c>
      <c r="G1597" s="111">
        <f t="shared" si="101"/>
        <v>0</v>
      </c>
      <c r="H1597" s="113">
        <f>IF(AND(NOT(ISBLANK(C1597)), D1597&lt;&gt;"-", ISNUMBER(F1597), F1597&gt;0, COUNTIFS($B$3:B1597, B1597, $C$3:C1597, C1597, $F$3:F1597, "&gt;0")=1), 1, 0)</f>
        <v>1</v>
      </c>
      <c r="I1597" s="17">
        <f t="shared" si="102"/>
        <v>0</v>
      </c>
      <c r="J1597" s="17">
        <f t="shared" si="103"/>
        <v>1</v>
      </c>
      <c r="K1597" s="7"/>
      <c r="L1597" s="7"/>
      <c r="M1597" s="7"/>
      <c r="N1597" s="17"/>
      <c r="O1597" s="120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6" customHeight="1">
      <c r="A1598" s="17" t="s">
        <v>19</v>
      </c>
      <c r="B1598" s="7" t="s">
        <v>18</v>
      </c>
      <c r="C1598" s="135">
        <v>46241</v>
      </c>
      <c r="D1598" s="41" t="s">
        <v>440</v>
      </c>
      <c r="E1598" s="35" t="s">
        <v>667</v>
      </c>
      <c r="F1598" s="110">
        <f t="shared" si="100"/>
        <v>5.0166666666666666</v>
      </c>
      <c r="G1598" s="111">
        <f t="shared" si="101"/>
        <v>0</v>
      </c>
      <c r="H1598" s="113">
        <f>IF(AND(NOT(ISBLANK(C1598)), D1598&lt;&gt;"-", ISNUMBER(F1598), F1598&gt;0, COUNTIFS($B$3:B1598, B1598, $C$3:C1598, C1598, $F$3:F1598, "&gt;0")=1), 1, 0)</f>
        <v>0</v>
      </c>
      <c r="I1598" s="17">
        <f t="shared" si="102"/>
        <v>1</v>
      </c>
      <c r="J1598" s="17">
        <f t="shared" si="103"/>
        <v>0</v>
      </c>
      <c r="K1598" s="7"/>
      <c r="L1598" s="7"/>
      <c r="M1598" s="7"/>
      <c r="N1598" s="17"/>
      <c r="O1598" s="120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6" customHeight="1">
      <c r="A1599" s="17" t="s">
        <v>19</v>
      </c>
      <c r="B1599" s="7" t="s">
        <v>18</v>
      </c>
      <c r="C1599" s="135">
        <v>46242</v>
      </c>
      <c r="D1599" s="41" t="s">
        <v>438</v>
      </c>
      <c r="E1599" s="35" t="s">
        <v>799</v>
      </c>
      <c r="F1599" s="110">
        <f t="shared" si="100"/>
        <v>3.8333333333333335</v>
      </c>
      <c r="G1599" s="111">
        <f t="shared" si="101"/>
        <v>1</v>
      </c>
      <c r="H1599" s="113">
        <f>IF(AND(NOT(ISBLANK(C1599)), D1599&lt;&gt;"-", ISNUMBER(F1599), F1599&gt;0, COUNTIFS($B$3:B1599, B1599, $C$3:C1599, C1599, $F$3:F1599, "&gt;0")=1), 1, 0)</f>
        <v>1</v>
      </c>
      <c r="I1599" s="17">
        <f t="shared" si="102"/>
        <v>0</v>
      </c>
      <c r="J1599" s="17">
        <f t="shared" si="103"/>
        <v>0</v>
      </c>
      <c r="K1599" s="7"/>
      <c r="L1599" s="7"/>
      <c r="M1599" s="7"/>
      <c r="N1599" s="17"/>
      <c r="O1599" s="120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6" customHeight="1">
      <c r="A1600" s="17" t="s">
        <v>19</v>
      </c>
      <c r="B1600" s="7" t="s">
        <v>18</v>
      </c>
      <c r="C1600" s="135">
        <v>46242</v>
      </c>
      <c r="D1600" s="41" t="s">
        <v>440</v>
      </c>
      <c r="E1600" s="35" t="s">
        <v>800</v>
      </c>
      <c r="F1600" s="110">
        <f t="shared" si="100"/>
        <v>4.4333333333333336</v>
      </c>
      <c r="G1600" s="111">
        <f t="shared" si="101"/>
        <v>0</v>
      </c>
      <c r="H1600" s="113">
        <f>IF(AND(NOT(ISBLANK(C1600)), D1600&lt;&gt;"-", ISNUMBER(F1600), F1600&gt;0, COUNTIFS($B$3:B1600, B1600, $C$3:C1600, C1600, $F$3:F1600, "&gt;0")=1), 1, 0)</f>
        <v>0</v>
      </c>
      <c r="I1600" s="17">
        <f t="shared" si="102"/>
        <v>1</v>
      </c>
      <c r="J1600" s="17">
        <f t="shared" si="103"/>
        <v>0</v>
      </c>
      <c r="K1600" s="7"/>
      <c r="L1600" s="7"/>
      <c r="M1600" s="7"/>
      <c r="N1600" s="17"/>
      <c r="O1600" s="120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6" customHeight="1">
      <c r="A1601" s="17" t="s">
        <v>19</v>
      </c>
      <c r="B1601" s="7" t="s">
        <v>18</v>
      </c>
      <c r="C1601" s="135">
        <v>46243</v>
      </c>
      <c r="D1601" s="41" t="s">
        <v>438</v>
      </c>
      <c r="E1601" s="35" t="s">
        <v>636</v>
      </c>
      <c r="F1601" s="110">
        <f t="shared" si="100"/>
        <v>3.85</v>
      </c>
      <c r="G1601" s="111">
        <f t="shared" si="101"/>
        <v>1</v>
      </c>
      <c r="H1601" s="113">
        <f>IF(AND(NOT(ISBLANK(C1601)), D1601&lt;&gt;"-", ISNUMBER(F1601), F1601&gt;0, COUNTIFS($B$3:B1601, B1601, $C$3:C1601, C1601, $F$3:F1601, "&gt;0")=1), 1, 0)</f>
        <v>1</v>
      </c>
      <c r="I1601" s="17">
        <f t="shared" si="102"/>
        <v>0</v>
      </c>
      <c r="J1601" s="17">
        <f t="shared" si="103"/>
        <v>0</v>
      </c>
      <c r="K1601" s="7"/>
      <c r="L1601" s="7"/>
      <c r="M1601" s="7"/>
      <c r="N1601" s="17"/>
      <c r="O1601" s="120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6" customHeight="1">
      <c r="A1602" s="17" t="s">
        <v>19</v>
      </c>
      <c r="B1602" s="7" t="s">
        <v>18</v>
      </c>
      <c r="C1602" s="135">
        <v>46243</v>
      </c>
      <c r="D1602" s="41" t="s">
        <v>440</v>
      </c>
      <c r="E1602" s="35" t="s">
        <v>380</v>
      </c>
      <c r="F1602" s="110">
        <f t="shared" ref="F1602:F1665" si="104">IF(ISNUMBER(SEARCH("h",E1602)), LEFT(E1602,SEARCH("h",E1602)-1) + MID(E1602,SEARCH("h",E1602)+1,SEARCH("p",E1602)-SEARCH("h",E1602)-1)/60, E1602)</f>
        <v>4.5</v>
      </c>
      <c r="G1602" s="111">
        <f t="shared" ref="G1602:G1665" si="105">IF(AND(ISNUMBER(F1602), F1602&lt;4), 1, 0)</f>
        <v>0</v>
      </c>
      <c r="H1602" s="113">
        <f>IF(AND(NOT(ISBLANK(C1602)), D1602&lt;&gt;"-", ISNUMBER(F1602), F1602&gt;0, COUNTIFS($B$3:B1602, B1602, $C$3:C1602, C1602, $F$3:F1602, "&gt;0")=1), 1, 0)</f>
        <v>0</v>
      </c>
      <c r="I1602" s="17">
        <f t="shared" si="102"/>
        <v>1</v>
      </c>
      <c r="J1602" s="17">
        <f t="shared" si="103"/>
        <v>0</v>
      </c>
      <c r="K1602" s="7"/>
      <c r="L1602" s="7"/>
      <c r="M1602" s="7"/>
      <c r="N1602" s="17"/>
      <c r="O1602" s="120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6" customHeight="1">
      <c r="A1603" s="17" t="s">
        <v>19</v>
      </c>
      <c r="B1603" s="7" t="s">
        <v>18</v>
      </c>
      <c r="C1603" s="135">
        <v>46244</v>
      </c>
      <c r="D1603" s="41" t="s">
        <v>438</v>
      </c>
      <c r="E1603" s="35" t="s">
        <v>634</v>
      </c>
      <c r="F1603" s="110">
        <f t="shared" si="104"/>
        <v>3.9833333333333334</v>
      </c>
      <c r="G1603" s="111">
        <f t="shared" si="105"/>
        <v>1</v>
      </c>
      <c r="H1603" s="113">
        <f>IF(AND(NOT(ISBLANK(C1603)), D1603&lt;&gt;"-", ISNUMBER(F1603), F1603&gt;0, COUNTIFS($B$3:B1603, B1603, $C$3:C1603, C1603, $F$3:F1603, "&gt;0")=1), 1, 0)</f>
        <v>1</v>
      </c>
      <c r="I1603" s="17">
        <f t="shared" ref="I1603:I1666" si="106">IF(AND(NOT(ISBLANK(C1603)), D1603&lt;&gt;"-", ISNUMBER(F1603), F1603&gt;=4, ISNUMBER(SEARCH("qua đêm", D1603))), 1, 0)</f>
        <v>0</v>
      </c>
      <c r="J1603" s="17">
        <f t="shared" ref="J1603:J1666" si="107">IF(AND(NOT(ISBLANK(C1603)), D1603&lt;&gt;"-", ISNUMBER(F1603), F1603&gt;=4, NOT(ISNUMBER(SEARCH("qua đêm", D1603)))), 1, 0)</f>
        <v>0</v>
      </c>
      <c r="K1603" s="7"/>
      <c r="L1603" s="7"/>
      <c r="M1603" s="7"/>
      <c r="N1603" s="17"/>
      <c r="O1603" s="120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6" customHeight="1">
      <c r="A1604" s="17" t="s">
        <v>19</v>
      </c>
      <c r="B1604" s="7" t="s">
        <v>18</v>
      </c>
      <c r="C1604" s="135">
        <v>46244</v>
      </c>
      <c r="D1604" s="41" t="s">
        <v>440</v>
      </c>
      <c r="E1604" s="35" t="s">
        <v>714</v>
      </c>
      <c r="F1604" s="110">
        <f t="shared" si="104"/>
        <v>4.5666666666666664</v>
      </c>
      <c r="G1604" s="111">
        <f t="shared" si="105"/>
        <v>0</v>
      </c>
      <c r="H1604" s="113">
        <f>IF(AND(NOT(ISBLANK(C1604)), D1604&lt;&gt;"-", ISNUMBER(F1604), F1604&gt;0, COUNTIFS($B$3:B1604, B1604, $C$3:C1604, C1604, $F$3:F1604, "&gt;0")=1), 1, 0)</f>
        <v>0</v>
      </c>
      <c r="I1604" s="17">
        <f t="shared" si="106"/>
        <v>1</v>
      </c>
      <c r="J1604" s="17">
        <f t="shared" si="107"/>
        <v>0</v>
      </c>
      <c r="K1604" s="7"/>
      <c r="L1604" s="7"/>
      <c r="M1604" s="7"/>
      <c r="N1604" s="17"/>
      <c r="O1604" s="120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6" customHeight="1">
      <c r="A1605" s="17" t="s">
        <v>19</v>
      </c>
      <c r="B1605" s="7" t="s">
        <v>18</v>
      </c>
      <c r="C1605" s="135">
        <v>46245</v>
      </c>
      <c r="D1605" s="41" t="s">
        <v>438</v>
      </c>
      <c r="E1605" s="35" t="s">
        <v>801</v>
      </c>
      <c r="F1605" s="110">
        <f t="shared" si="104"/>
        <v>3.8166666666666664</v>
      </c>
      <c r="G1605" s="111">
        <f t="shared" si="105"/>
        <v>1</v>
      </c>
      <c r="H1605" s="113">
        <f>IF(AND(NOT(ISBLANK(C1605)), D1605&lt;&gt;"-", ISNUMBER(F1605), F1605&gt;0, COUNTIFS($B$3:B1605, B1605, $C$3:C1605, C1605, $F$3:F1605, "&gt;0")=1), 1, 0)</f>
        <v>1</v>
      </c>
      <c r="I1605" s="17">
        <f t="shared" si="106"/>
        <v>0</v>
      </c>
      <c r="J1605" s="17">
        <f t="shared" si="107"/>
        <v>0</v>
      </c>
      <c r="K1605" s="7"/>
      <c r="L1605" s="7"/>
      <c r="M1605" s="7"/>
      <c r="N1605" s="17"/>
      <c r="O1605" s="120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6" customHeight="1">
      <c r="A1606" s="17" t="s">
        <v>19</v>
      </c>
      <c r="B1606" s="7" t="s">
        <v>18</v>
      </c>
      <c r="C1606" s="135">
        <v>46245</v>
      </c>
      <c r="D1606" s="41" t="s">
        <v>429</v>
      </c>
      <c r="E1606" s="35" t="s">
        <v>691</v>
      </c>
      <c r="F1606" s="110">
        <f t="shared" si="104"/>
        <v>0.93333333333333335</v>
      </c>
      <c r="G1606" s="111">
        <f t="shared" si="105"/>
        <v>1</v>
      </c>
      <c r="H1606" s="113">
        <f>IF(AND(NOT(ISBLANK(C1606)), D1606&lt;&gt;"-", ISNUMBER(F1606), F1606&gt;0, COUNTIFS($B$3:B1606, B1606, $C$3:C1606, C1606, $F$3:F1606, "&gt;0")=1), 1, 0)</f>
        <v>0</v>
      </c>
      <c r="I1606" s="17">
        <f t="shared" si="106"/>
        <v>0</v>
      </c>
      <c r="J1606" s="17">
        <f t="shared" si="107"/>
        <v>0</v>
      </c>
      <c r="K1606" s="7"/>
      <c r="L1606" s="7"/>
      <c r="M1606" s="7"/>
      <c r="N1606" s="17"/>
      <c r="O1606" s="120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6" customHeight="1">
      <c r="A1607" s="17" t="s">
        <v>19</v>
      </c>
      <c r="B1607" s="7" t="s">
        <v>18</v>
      </c>
      <c r="C1607" s="135">
        <v>46246</v>
      </c>
      <c r="D1607" s="41" t="s">
        <v>191</v>
      </c>
      <c r="E1607" s="35" t="s">
        <v>535</v>
      </c>
      <c r="F1607" s="110">
        <f t="shared" si="104"/>
        <v>8.1333333333333329</v>
      </c>
      <c r="G1607" s="111">
        <f t="shared" si="105"/>
        <v>0</v>
      </c>
      <c r="H1607" s="113">
        <f>IF(AND(NOT(ISBLANK(C1607)), D1607&lt;&gt;"-", ISNUMBER(F1607), F1607&gt;0, COUNTIFS($B$3:B1607, B1607, $C$3:C1607, C1607, $F$3:F1607, "&gt;0")=1), 1, 0)</f>
        <v>1</v>
      </c>
      <c r="I1607" s="17">
        <f t="shared" si="106"/>
        <v>0</v>
      </c>
      <c r="J1607" s="17">
        <f t="shared" si="107"/>
        <v>1</v>
      </c>
      <c r="K1607" s="7"/>
      <c r="L1607" s="7"/>
      <c r="M1607" s="7"/>
      <c r="N1607" s="17"/>
      <c r="O1607" s="120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6" customHeight="1">
      <c r="A1608" s="17" t="s">
        <v>19</v>
      </c>
      <c r="B1608" s="7" t="s">
        <v>18</v>
      </c>
      <c r="C1608" s="135">
        <v>46246</v>
      </c>
      <c r="D1608" s="41" t="s">
        <v>429</v>
      </c>
      <c r="E1608" s="35" t="s">
        <v>185</v>
      </c>
      <c r="F1608" s="110">
        <f t="shared" si="104"/>
        <v>8</v>
      </c>
      <c r="G1608" s="111">
        <f t="shared" si="105"/>
        <v>0</v>
      </c>
      <c r="H1608" s="113">
        <f>IF(AND(NOT(ISBLANK(C1608)), D1608&lt;&gt;"-", ISNUMBER(F1608), F1608&gt;0, COUNTIFS($B$3:B1608, B1608, $C$3:C1608, C1608, $F$3:F1608, "&gt;0")=1), 1, 0)</f>
        <v>0</v>
      </c>
      <c r="I1608" s="17">
        <f t="shared" si="106"/>
        <v>1</v>
      </c>
      <c r="J1608" s="17">
        <f t="shared" si="107"/>
        <v>0</v>
      </c>
      <c r="K1608" s="7"/>
      <c r="L1608" s="7"/>
      <c r="M1608" s="7"/>
      <c r="N1608" s="17"/>
      <c r="O1608" s="120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6" customHeight="1">
      <c r="A1609" s="17" t="s">
        <v>19</v>
      </c>
      <c r="B1609" s="7" t="s">
        <v>18</v>
      </c>
      <c r="C1609" s="135">
        <v>46247</v>
      </c>
      <c r="D1609" s="41" t="s">
        <v>191</v>
      </c>
      <c r="E1609" s="35" t="s">
        <v>523</v>
      </c>
      <c r="F1609" s="110">
        <f t="shared" si="104"/>
        <v>8.1666666666666661</v>
      </c>
      <c r="G1609" s="111">
        <f t="shared" si="105"/>
        <v>0</v>
      </c>
      <c r="H1609" s="113">
        <f>IF(AND(NOT(ISBLANK(C1609)), D1609&lt;&gt;"-", ISNUMBER(F1609), F1609&gt;0, COUNTIFS($B$3:B1609, B1609, $C$3:C1609, C1609, $F$3:F1609, "&gt;0")=1), 1, 0)</f>
        <v>1</v>
      </c>
      <c r="I1609" s="17">
        <f t="shared" si="106"/>
        <v>0</v>
      </c>
      <c r="J1609" s="17">
        <f t="shared" si="107"/>
        <v>1</v>
      </c>
      <c r="K1609" s="7"/>
      <c r="L1609" s="7"/>
      <c r="M1609" s="7"/>
      <c r="N1609" s="17"/>
      <c r="O1609" s="120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6" customHeight="1">
      <c r="A1610" s="17" t="s">
        <v>19</v>
      </c>
      <c r="B1610" s="7" t="s">
        <v>18</v>
      </c>
      <c r="C1610" s="135">
        <v>46247</v>
      </c>
      <c r="D1610" s="41" t="s">
        <v>429</v>
      </c>
      <c r="E1610" s="35" t="s">
        <v>802</v>
      </c>
      <c r="F1610" s="110">
        <f t="shared" si="104"/>
        <v>2.1166666666666667</v>
      </c>
      <c r="G1610" s="111">
        <f t="shared" si="105"/>
        <v>1</v>
      </c>
      <c r="H1610" s="113">
        <f>IF(AND(NOT(ISBLANK(C1610)), D1610&lt;&gt;"-", ISNUMBER(F1610), F1610&gt;0, COUNTIFS($B$3:B1610, B1610, $C$3:C1610, C1610, $F$3:F1610, "&gt;0")=1), 1, 0)</f>
        <v>0</v>
      </c>
      <c r="I1610" s="17">
        <f t="shared" si="106"/>
        <v>0</v>
      </c>
      <c r="J1610" s="17">
        <f t="shared" si="107"/>
        <v>0</v>
      </c>
      <c r="K1610" s="7"/>
      <c r="L1610" s="7"/>
      <c r="M1610" s="7"/>
      <c r="N1610" s="17"/>
      <c r="O1610" s="120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6" customHeight="1">
      <c r="A1611" s="17" t="s">
        <v>19</v>
      </c>
      <c r="B1611" s="7" t="s">
        <v>18</v>
      </c>
      <c r="C1611" s="135">
        <v>46248</v>
      </c>
      <c r="D1611" s="41" t="s">
        <v>191</v>
      </c>
      <c r="E1611" s="35" t="s">
        <v>523</v>
      </c>
      <c r="F1611" s="110">
        <f t="shared" si="104"/>
        <v>8.1666666666666661</v>
      </c>
      <c r="G1611" s="111">
        <f t="shared" si="105"/>
        <v>0</v>
      </c>
      <c r="H1611" s="113">
        <f>IF(AND(NOT(ISBLANK(C1611)), D1611&lt;&gt;"-", ISNUMBER(F1611), F1611&gt;0, COUNTIFS($B$3:B1611, B1611, $C$3:C1611, C1611, $F$3:F1611, "&gt;0")=1), 1, 0)</f>
        <v>1</v>
      </c>
      <c r="I1611" s="17">
        <f t="shared" si="106"/>
        <v>0</v>
      </c>
      <c r="J1611" s="17">
        <f t="shared" si="107"/>
        <v>1</v>
      </c>
      <c r="K1611" s="7"/>
      <c r="L1611" s="7"/>
      <c r="M1611" s="7"/>
      <c r="N1611" s="17"/>
      <c r="O1611" s="120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6" customHeight="1">
      <c r="A1612" s="17" t="s">
        <v>19</v>
      </c>
      <c r="B1612" s="7" t="s">
        <v>18</v>
      </c>
      <c r="C1612" s="135">
        <v>46248</v>
      </c>
      <c r="D1612" s="41" t="s">
        <v>429</v>
      </c>
      <c r="E1612" s="35" t="s">
        <v>185</v>
      </c>
      <c r="F1612" s="110">
        <f t="shared" si="104"/>
        <v>8</v>
      </c>
      <c r="G1612" s="111">
        <f t="shared" si="105"/>
        <v>0</v>
      </c>
      <c r="H1612" s="113">
        <f>IF(AND(NOT(ISBLANK(C1612)), D1612&lt;&gt;"-", ISNUMBER(F1612), F1612&gt;0, COUNTIFS($B$3:B1612, B1612, $C$3:C1612, C1612, $F$3:F1612, "&gt;0")=1), 1, 0)</f>
        <v>0</v>
      </c>
      <c r="I1612" s="17">
        <f t="shared" si="106"/>
        <v>1</v>
      </c>
      <c r="J1612" s="17">
        <f t="shared" si="107"/>
        <v>0</v>
      </c>
      <c r="K1612" s="7"/>
      <c r="L1612" s="7"/>
      <c r="M1612" s="7"/>
      <c r="N1612" s="17"/>
      <c r="O1612" s="120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6" customHeight="1">
      <c r="A1613" s="17" t="s">
        <v>19</v>
      </c>
      <c r="B1613" s="7" t="s">
        <v>18</v>
      </c>
      <c r="C1613" s="135">
        <v>46249</v>
      </c>
      <c r="D1613" s="41" t="s">
        <v>429</v>
      </c>
      <c r="E1613" s="35" t="s">
        <v>185</v>
      </c>
      <c r="F1613" s="110">
        <f t="shared" si="104"/>
        <v>8</v>
      </c>
      <c r="G1613" s="111">
        <f t="shared" si="105"/>
        <v>0</v>
      </c>
      <c r="H1613" s="113">
        <f>IF(AND(NOT(ISBLANK(C1613)), D1613&lt;&gt;"-", ISNUMBER(F1613), F1613&gt;0, COUNTIFS($B$3:B1613, B1613, $C$3:C1613, C1613, $F$3:F1613, "&gt;0")=1), 1, 0)</f>
        <v>1</v>
      </c>
      <c r="I1613" s="17">
        <f t="shared" si="106"/>
        <v>1</v>
      </c>
      <c r="J1613" s="17">
        <f t="shared" si="107"/>
        <v>0</v>
      </c>
      <c r="K1613" s="7"/>
      <c r="L1613" s="7"/>
      <c r="M1613" s="7"/>
      <c r="N1613" s="17"/>
      <c r="O1613" s="120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6" customHeight="1">
      <c r="A1614" s="17" t="s">
        <v>19</v>
      </c>
      <c r="B1614" s="7" t="s">
        <v>18</v>
      </c>
      <c r="C1614" s="135">
        <v>46250</v>
      </c>
      <c r="D1614" s="41" t="s">
        <v>429</v>
      </c>
      <c r="E1614" s="35" t="s">
        <v>185</v>
      </c>
      <c r="F1614" s="110">
        <f t="shared" si="104"/>
        <v>8</v>
      </c>
      <c r="G1614" s="111">
        <f t="shared" si="105"/>
        <v>0</v>
      </c>
      <c r="H1614" s="113">
        <f>IF(AND(NOT(ISBLANK(C1614)), D1614&lt;&gt;"-", ISNUMBER(F1614), F1614&gt;0, COUNTIFS($B$3:B1614, B1614, $C$3:C1614, C1614, $F$3:F1614, "&gt;0")=1), 1, 0)</f>
        <v>1</v>
      </c>
      <c r="I1614" s="17">
        <f t="shared" si="106"/>
        <v>1</v>
      </c>
      <c r="J1614" s="17">
        <f t="shared" si="107"/>
        <v>0</v>
      </c>
      <c r="K1614" s="7"/>
      <c r="L1614" s="7"/>
      <c r="M1614" s="7"/>
      <c r="N1614" s="17"/>
      <c r="O1614" s="120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6" customHeight="1">
      <c r="A1615" s="17" t="s">
        <v>19</v>
      </c>
      <c r="B1615" s="7" t="s">
        <v>18</v>
      </c>
      <c r="C1615" s="135">
        <v>46251</v>
      </c>
      <c r="D1615" s="41" t="s">
        <v>444</v>
      </c>
      <c r="E1615" s="35" t="s">
        <v>445</v>
      </c>
      <c r="F1615" s="110">
        <f t="shared" si="104"/>
        <v>5.1833333333333336</v>
      </c>
      <c r="G1615" s="111">
        <f t="shared" si="105"/>
        <v>0</v>
      </c>
      <c r="H1615" s="113">
        <f>IF(AND(NOT(ISBLANK(C1615)), D1615&lt;&gt;"-", ISNUMBER(F1615), F1615&gt;0, COUNTIFS($B$3:B1615, B1615, $C$3:C1615, C1615, $F$3:F1615, "&gt;0")=1), 1, 0)</f>
        <v>1</v>
      </c>
      <c r="I1615" s="17">
        <f t="shared" si="106"/>
        <v>0</v>
      </c>
      <c r="J1615" s="17">
        <f t="shared" si="107"/>
        <v>1</v>
      </c>
      <c r="K1615" s="7"/>
      <c r="L1615" s="7"/>
      <c r="M1615" s="7"/>
      <c r="N1615" s="17"/>
      <c r="O1615" s="120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6" customHeight="1">
      <c r="A1616" s="17" t="s">
        <v>19</v>
      </c>
      <c r="B1616" s="7" t="s">
        <v>18</v>
      </c>
      <c r="C1616" s="135">
        <v>46252</v>
      </c>
      <c r="D1616" s="41" t="s">
        <v>191</v>
      </c>
      <c r="E1616" s="35" t="s">
        <v>185</v>
      </c>
      <c r="F1616" s="110">
        <f t="shared" si="104"/>
        <v>8</v>
      </c>
      <c r="G1616" s="111">
        <f t="shared" si="105"/>
        <v>0</v>
      </c>
      <c r="H1616" s="113">
        <f>IF(AND(NOT(ISBLANK(C1616)), D1616&lt;&gt;"-", ISNUMBER(F1616), F1616&gt;0, COUNTIFS($B$3:B1616, B1616, $C$3:C1616, C1616, $F$3:F1616, "&gt;0")=1), 1, 0)</f>
        <v>1</v>
      </c>
      <c r="I1616" s="17">
        <f t="shared" si="106"/>
        <v>0</v>
      </c>
      <c r="J1616" s="17">
        <f t="shared" si="107"/>
        <v>1</v>
      </c>
      <c r="K1616" s="7"/>
      <c r="L1616" s="7"/>
      <c r="M1616" s="7"/>
      <c r="N1616" s="17"/>
      <c r="O1616" s="120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6" customHeight="1">
      <c r="A1617" s="17" t="s">
        <v>19</v>
      </c>
      <c r="B1617" s="7" t="s">
        <v>18</v>
      </c>
      <c r="C1617" s="135">
        <v>46252</v>
      </c>
      <c r="D1617" s="41" t="s">
        <v>438</v>
      </c>
      <c r="E1617" s="35" t="s">
        <v>803</v>
      </c>
      <c r="F1617" s="110">
        <f t="shared" si="104"/>
        <v>6.7833333333333332</v>
      </c>
      <c r="G1617" s="111">
        <f t="shared" si="105"/>
        <v>0</v>
      </c>
      <c r="H1617" s="113">
        <f>IF(AND(NOT(ISBLANK(C1617)), D1617&lt;&gt;"-", ISNUMBER(F1617), F1617&gt;0, COUNTIFS($B$3:B1617, B1617, $C$3:C1617, C1617, $F$3:F1617, "&gt;0")=1), 1, 0)</f>
        <v>0</v>
      </c>
      <c r="I1617" s="17">
        <f t="shared" si="106"/>
        <v>0</v>
      </c>
      <c r="J1617" s="17">
        <f t="shared" si="107"/>
        <v>1</v>
      </c>
      <c r="K1617" s="7"/>
      <c r="L1617" s="7"/>
      <c r="M1617" s="7"/>
      <c r="N1617" s="17"/>
      <c r="O1617" s="120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6" customHeight="1">
      <c r="A1618" s="17" t="s">
        <v>19</v>
      </c>
      <c r="B1618" s="7" t="s">
        <v>18</v>
      </c>
      <c r="C1618" s="135">
        <v>46252</v>
      </c>
      <c r="D1618" s="41" t="s">
        <v>429</v>
      </c>
      <c r="E1618" s="35" t="s">
        <v>804</v>
      </c>
      <c r="F1618" s="110">
        <f t="shared" si="104"/>
        <v>2.5</v>
      </c>
      <c r="G1618" s="111">
        <f t="shared" si="105"/>
        <v>1</v>
      </c>
      <c r="H1618" s="113">
        <f>IF(AND(NOT(ISBLANK(C1618)), D1618&lt;&gt;"-", ISNUMBER(F1618), F1618&gt;0, COUNTIFS($B$3:B1618, B1618, $C$3:C1618, C1618, $F$3:F1618, "&gt;0")=1), 1, 0)</f>
        <v>0</v>
      </c>
      <c r="I1618" s="17">
        <f t="shared" si="106"/>
        <v>0</v>
      </c>
      <c r="J1618" s="17">
        <f t="shared" si="107"/>
        <v>0</v>
      </c>
      <c r="K1618" s="7"/>
      <c r="L1618" s="7"/>
      <c r="M1618" s="7"/>
      <c r="N1618" s="17"/>
      <c r="O1618" s="120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6" customHeight="1">
      <c r="A1619" s="17" t="s">
        <v>19</v>
      </c>
      <c r="B1619" s="7" t="s">
        <v>18</v>
      </c>
      <c r="C1619" s="135">
        <v>46253</v>
      </c>
      <c r="D1619" s="41" t="s">
        <v>191</v>
      </c>
      <c r="E1619" s="35" t="s">
        <v>723</v>
      </c>
      <c r="F1619" s="110">
        <f t="shared" si="104"/>
        <v>7.7166666666666668</v>
      </c>
      <c r="G1619" s="111">
        <f t="shared" si="105"/>
        <v>0</v>
      </c>
      <c r="H1619" s="113">
        <f>IF(AND(NOT(ISBLANK(C1619)), D1619&lt;&gt;"-", ISNUMBER(F1619), F1619&gt;0, COUNTIFS($B$3:B1619, B1619, $C$3:C1619, C1619, $F$3:F1619, "&gt;0")=1), 1, 0)</f>
        <v>1</v>
      </c>
      <c r="I1619" s="17">
        <f t="shared" si="106"/>
        <v>0</v>
      </c>
      <c r="J1619" s="17">
        <f t="shared" si="107"/>
        <v>1</v>
      </c>
      <c r="K1619" s="7"/>
      <c r="L1619" s="7"/>
      <c r="M1619" s="7"/>
      <c r="N1619" s="17"/>
      <c r="O1619" s="120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6" customHeight="1">
      <c r="A1620" s="17" t="s">
        <v>19</v>
      </c>
      <c r="B1620" s="7" t="s">
        <v>18</v>
      </c>
      <c r="C1620" s="135">
        <v>46253</v>
      </c>
      <c r="D1620" s="41" t="s">
        <v>429</v>
      </c>
      <c r="E1620" s="35" t="s">
        <v>805</v>
      </c>
      <c r="F1620" s="110">
        <f t="shared" si="104"/>
        <v>2.0833333333333335</v>
      </c>
      <c r="G1620" s="111">
        <f t="shared" si="105"/>
        <v>1</v>
      </c>
      <c r="H1620" s="113">
        <f>IF(AND(NOT(ISBLANK(C1620)), D1620&lt;&gt;"-", ISNUMBER(F1620), F1620&gt;0, COUNTIFS($B$3:B1620, B1620, $C$3:C1620, C1620, $F$3:F1620, "&gt;0")=1), 1, 0)</f>
        <v>0</v>
      </c>
      <c r="I1620" s="17">
        <f t="shared" si="106"/>
        <v>0</v>
      </c>
      <c r="J1620" s="17">
        <f t="shared" si="107"/>
        <v>0</v>
      </c>
      <c r="K1620" s="7"/>
      <c r="L1620" s="7"/>
      <c r="M1620" s="7"/>
      <c r="N1620" s="17"/>
      <c r="O1620" s="120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6" customHeight="1">
      <c r="A1621" s="17" t="s">
        <v>19</v>
      </c>
      <c r="B1621" s="7" t="s">
        <v>18</v>
      </c>
      <c r="C1621" s="135">
        <v>46254</v>
      </c>
      <c r="D1621" s="41" t="s">
        <v>191</v>
      </c>
      <c r="E1621" s="35" t="s">
        <v>498</v>
      </c>
      <c r="F1621" s="110">
        <f t="shared" si="104"/>
        <v>8.1166666666666671</v>
      </c>
      <c r="G1621" s="111">
        <f t="shared" si="105"/>
        <v>0</v>
      </c>
      <c r="H1621" s="113">
        <f>IF(AND(NOT(ISBLANK(C1621)), D1621&lt;&gt;"-", ISNUMBER(F1621), F1621&gt;0, COUNTIFS($B$3:B1621, B1621, $C$3:C1621, C1621, $F$3:F1621, "&gt;0")=1), 1, 0)</f>
        <v>1</v>
      </c>
      <c r="I1621" s="17">
        <f t="shared" si="106"/>
        <v>0</v>
      </c>
      <c r="J1621" s="17">
        <f t="shared" si="107"/>
        <v>1</v>
      </c>
      <c r="K1621" s="7"/>
      <c r="L1621" s="7"/>
      <c r="M1621" s="7"/>
      <c r="N1621" s="17"/>
      <c r="O1621" s="120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6" customHeight="1">
      <c r="A1622" s="17" t="s">
        <v>19</v>
      </c>
      <c r="B1622" s="7" t="s">
        <v>18</v>
      </c>
      <c r="C1622" s="135">
        <v>46254</v>
      </c>
      <c r="D1622" s="41" t="s">
        <v>429</v>
      </c>
      <c r="E1622" s="35" t="s">
        <v>185</v>
      </c>
      <c r="F1622" s="110">
        <f t="shared" si="104"/>
        <v>8</v>
      </c>
      <c r="G1622" s="111">
        <f t="shared" si="105"/>
        <v>0</v>
      </c>
      <c r="H1622" s="113">
        <f>IF(AND(NOT(ISBLANK(C1622)), D1622&lt;&gt;"-", ISNUMBER(F1622), F1622&gt;0, COUNTIFS($B$3:B1622, B1622, $C$3:C1622, C1622, $F$3:F1622, "&gt;0")=1), 1, 0)</f>
        <v>0</v>
      </c>
      <c r="I1622" s="17">
        <f t="shared" si="106"/>
        <v>1</v>
      </c>
      <c r="J1622" s="17">
        <f t="shared" si="107"/>
        <v>0</v>
      </c>
      <c r="K1622" s="7"/>
      <c r="L1622" s="7"/>
      <c r="M1622" s="7"/>
      <c r="N1622" s="17"/>
      <c r="O1622" s="120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6" customHeight="1">
      <c r="A1623" s="17" t="s">
        <v>19</v>
      </c>
      <c r="B1623" s="7" t="s">
        <v>18</v>
      </c>
      <c r="C1623" s="135">
        <v>46255</v>
      </c>
      <c r="D1623" s="41" t="s">
        <v>191</v>
      </c>
      <c r="E1623" s="35" t="s">
        <v>415</v>
      </c>
      <c r="F1623" s="110">
        <f t="shared" si="104"/>
        <v>7.9333333333333336</v>
      </c>
      <c r="G1623" s="111">
        <f t="shared" si="105"/>
        <v>0</v>
      </c>
      <c r="H1623" s="113">
        <f>IF(AND(NOT(ISBLANK(C1623)), D1623&lt;&gt;"-", ISNUMBER(F1623), F1623&gt;0, COUNTIFS($B$3:B1623, B1623, $C$3:C1623, C1623, $F$3:F1623, "&gt;0")=1), 1, 0)</f>
        <v>1</v>
      </c>
      <c r="I1623" s="17">
        <f t="shared" si="106"/>
        <v>0</v>
      </c>
      <c r="J1623" s="17">
        <f t="shared" si="107"/>
        <v>1</v>
      </c>
      <c r="K1623" s="7"/>
      <c r="L1623" s="7"/>
      <c r="M1623" s="7"/>
      <c r="N1623" s="17"/>
      <c r="O1623" s="120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6" customHeight="1">
      <c r="A1624" s="17" t="s">
        <v>19</v>
      </c>
      <c r="B1624" s="7" t="s">
        <v>18</v>
      </c>
      <c r="C1624" s="135">
        <v>46255</v>
      </c>
      <c r="D1624" s="41" t="s">
        <v>429</v>
      </c>
      <c r="E1624" s="35" t="s">
        <v>806</v>
      </c>
      <c r="F1624" s="110">
        <f t="shared" si="104"/>
        <v>1.0833333333333333</v>
      </c>
      <c r="G1624" s="111">
        <f t="shared" si="105"/>
        <v>1</v>
      </c>
      <c r="H1624" s="113">
        <f>IF(AND(NOT(ISBLANK(C1624)), D1624&lt;&gt;"-", ISNUMBER(F1624), F1624&gt;0, COUNTIFS($B$3:B1624, B1624, $C$3:C1624, C1624, $F$3:F1624, "&gt;0")=1), 1, 0)</f>
        <v>0</v>
      </c>
      <c r="I1624" s="17">
        <f t="shared" si="106"/>
        <v>0</v>
      </c>
      <c r="J1624" s="17">
        <f t="shared" si="107"/>
        <v>0</v>
      </c>
      <c r="K1624" s="7"/>
      <c r="L1624" s="7"/>
      <c r="M1624" s="7"/>
      <c r="N1624" s="17"/>
      <c r="O1624" s="120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6" customHeight="1">
      <c r="A1625" s="17" t="s">
        <v>19</v>
      </c>
      <c r="B1625" s="7" t="s">
        <v>18</v>
      </c>
      <c r="C1625" s="135">
        <v>46256</v>
      </c>
      <c r="D1625" s="41" t="s">
        <v>446</v>
      </c>
      <c r="E1625" s="35" t="s">
        <v>511</v>
      </c>
      <c r="F1625" s="110">
        <f t="shared" si="104"/>
        <v>8.3833333333333329</v>
      </c>
      <c r="G1625" s="111">
        <f t="shared" si="105"/>
        <v>0</v>
      </c>
      <c r="H1625" s="113">
        <f>IF(AND(NOT(ISBLANK(C1625)), D1625&lt;&gt;"-", ISNUMBER(F1625), F1625&gt;0, COUNTIFS($B$3:B1625, B1625, $C$3:C1625, C1625, $F$3:F1625, "&gt;0")=1), 1, 0)</f>
        <v>1</v>
      </c>
      <c r="I1625" s="17">
        <f t="shared" si="106"/>
        <v>0</v>
      </c>
      <c r="J1625" s="17">
        <f t="shared" si="107"/>
        <v>1</v>
      </c>
      <c r="K1625" s="7"/>
      <c r="L1625" s="7"/>
      <c r="M1625" s="7"/>
      <c r="N1625" s="17"/>
      <c r="O1625" s="120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6" customHeight="1">
      <c r="A1626" s="17" t="s">
        <v>19</v>
      </c>
      <c r="B1626" s="7" t="s">
        <v>18</v>
      </c>
      <c r="C1626" s="135">
        <v>46256</v>
      </c>
      <c r="D1626" s="41" t="s">
        <v>191</v>
      </c>
      <c r="E1626" s="35" t="s">
        <v>185</v>
      </c>
      <c r="F1626" s="110">
        <f t="shared" si="104"/>
        <v>8</v>
      </c>
      <c r="G1626" s="111">
        <f t="shared" si="105"/>
        <v>0</v>
      </c>
      <c r="H1626" s="113">
        <f>IF(AND(NOT(ISBLANK(C1626)), D1626&lt;&gt;"-", ISNUMBER(F1626), F1626&gt;0, COUNTIFS($B$3:B1626, B1626, $C$3:C1626, C1626, $F$3:F1626, "&gt;0")=1), 1, 0)</f>
        <v>0</v>
      </c>
      <c r="I1626" s="17">
        <f t="shared" si="106"/>
        <v>0</v>
      </c>
      <c r="J1626" s="17">
        <f t="shared" si="107"/>
        <v>1</v>
      </c>
      <c r="K1626" s="7"/>
      <c r="L1626" s="7"/>
      <c r="M1626" s="7"/>
      <c r="N1626" s="17"/>
      <c r="O1626" s="120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6" customHeight="1">
      <c r="A1627" s="17" t="s">
        <v>19</v>
      </c>
      <c r="B1627" s="7" t="s">
        <v>18</v>
      </c>
      <c r="C1627" s="135">
        <v>46256</v>
      </c>
      <c r="D1627" s="41" t="s">
        <v>429</v>
      </c>
      <c r="E1627" s="35" t="s">
        <v>185</v>
      </c>
      <c r="F1627" s="110">
        <f t="shared" si="104"/>
        <v>8</v>
      </c>
      <c r="G1627" s="111">
        <f t="shared" si="105"/>
        <v>0</v>
      </c>
      <c r="H1627" s="113">
        <f>IF(AND(NOT(ISBLANK(C1627)), D1627&lt;&gt;"-", ISNUMBER(F1627), F1627&gt;0, COUNTIFS($B$3:B1627, B1627, $C$3:C1627, C1627, $F$3:F1627, "&gt;0")=1), 1, 0)</f>
        <v>0</v>
      </c>
      <c r="I1627" s="17">
        <f t="shared" si="106"/>
        <v>1</v>
      </c>
      <c r="J1627" s="17">
        <f t="shared" si="107"/>
        <v>0</v>
      </c>
      <c r="K1627" s="7"/>
      <c r="L1627" s="7"/>
      <c r="M1627" s="7"/>
      <c r="N1627" s="17"/>
      <c r="O1627" s="120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6" customHeight="1">
      <c r="A1628" s="17" t="s">
        <v>19</v>
      </c>
      <c r="B1628" s="7" t="s">
        <v>18</v>
      </c>
      <c r="C1628" s="135">
        <v>46257</v>
      </c>
      <c r="D1628" s="41" t="s">
        <v>191</v>
      </c>
      <c r="E1628" s="35" t="s">
        <v>213</v>
      </c>
      <c r="F1628" s="110">
        <f t="shared" si="104"/>
        <v>8.0833333333333339</v>
      </c>
      <c r="G1628" s="111">
        <f t="shared" si="105"/>
        <v>0</v>
      </c>
      <c r="H1628" s="113">
        <f>IF(AND(NOT(ISBLANK(C1628)), D1628&lt;&gt;"-", ISNUMBER(F1628), F1628&gt;0, COUNTIFS($B$3:B1628, B1628, $C$3:C1628, C1628, $F$3:F1628, "&gt;0")=1), 1, 0)</f>
        <v>1</v>
      </c>
      <c r="I1628" s="17">
        <f t="shared" si="106"/>
        <v>0</v>
      </c>
      <c r="J1628" s="17">
        <f t="shared" si="107"/>
        <v>1</v>
      </c>
      <c r="K1628" s="7"/>
      <c r="L1628" s="7"/>
      <c r="M1628" s="7"/>
      <c r="N1628" s="17"/>
      <c r="O1628" s="120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6" customHeight="1">
      <c r="A1629" s="17" t="s">
        <v>19</v>
      </c>
      <c r="B1629" s="7" t="s">
        <v>18</v>
      </c>
      <c r="C1629" s="135">
        <v>46257</v>
      </c>
      <c r="D1629" s="41" t="s">
        <v>429</v>
      </c>
      <c r="E1629" s="35" t="s">
        <v>602</v>
      </c>
      <c r="F1629" s="110">
        <f t="shared" si="104"/>
        <v>1</v>
      </c>
      <c r="G1629" s="111">
        <f t="shared" si="105"/>
        <v>1</v>
      </c>
      <c r="H1629" s="113">
        <f>IF(AND(NOT(ISBLANK(C1629)), D1629&lt;&gt;"-", ISNUMBER(F1629), F1629&gt;0, COUNTIFS($B$3:B1629, B1629, $C$3:C1629, C1629, $F$3:F1629, "&gt;0")=1), 1, 0)</f>
        <v>0</v>
      </c>
      <c r="I1629" s="17">
        <f t="shared" si="106"/>
        <v>0</v>
      </c>
      <c r="J1629" s="17">
        <f t="shared" si="107"/>
        <v>0</v>
      </c>
      <c r="K1629" s="7"/>
      <c r="L1629" s="7"/>
      <c r="M1629" s="7"/>
      <c r="N1629" s="17"/>
      <c r="O1629" s="120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6" customHeight="1">
      <c r="A1630" s="17" t="s">
        <v>19</v>
      </c>
      <c r="B1630" s="7" t="s">
        <v>18</v>
      </c>
      <c r="C1630" s="135">
        <v>46258</v>
      </c>
      <c r="D1630" s="41" t="s">
        <v>191</v>
      </c>
      <c r="E1630" s="35" t="s">
        <v>201</v>
      </c>
      <c r="F1630" s="110">
        <f t="shared" si="104"/>
        <v>8.1</v>
      </c>
      <c r="G1630" s="111">
        <f t="shared" si="105"/>
        <v>0</v>
      </c>
      <c r="H1630" s="113">
        <f>IF(AND(NOT(ISBLANK(C1630)), D1630&lt;&gt;"-", ISNUMBER(F1630), F1630&gt;0, COUNTIFS($B$3:B1630, B1630, $C$3:C1630, C1630, $F$3:F1630, "&gt;0")=1), 1, 0)</f>
        <v>1</v>
      </c>
      <c r="I1630" s="17">
        <f t="shared" si="106"/>
        <v>0</v>
      </c>
      <c r="J1630" s="17">
        <f t="shared" si="107"/>
        <v>1</v>
      </c>
      <c r="K1630" s="7"/>
      <c r="L1630" s="7"/>
      <c r="M1630" s="7"/>
      <c r="N1630" s="17"/>
      <c r="O1630" s="120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6" customHeight="1">
      <c r="A1631" s="17" t="s">
        <v>19</v>
      </c>
      <c r="B1631" s="7" t="s">
        <v>18</v>
      </c>
      <c r="C1631" s="135">
        <v>46258</v>
      </c>
      <c r="D1631" s="41" t="s">
        <v>429</v>
      </c>
      <c r="E1631" s="35" t="s">
        <v>807</v>
      </c>
      <c r="F1631" s="110">
        <f t="shared" si="104"/>
        <v>2.6833333333333336</v>
      </c>
      <c r="G1631" s="111">
        <f t="shared" si="105"/>
        <v>1</v>
      </c>
      <c r="H1631" s="113">
        <f>IF(AND(NOT(ISBLANK(C1631)), D1631&lt;&gt;"-", ISNUMBER(F1631), F1631&gt;0, COUNTIFS($B$3:B1631, B1631, $C$3:C1631, C1631, $F$3:F1631, "&gt;0")=1), 1, 0)</f>
        <v>0</v>
      </c>
      <c r="I1631" s="17">
        <f t="shared" si="106"/>
        <v>0</v>
      </c>
      <c r="J1631" s="17">
        <f t="shared" si="107"/>
        <v>0</v>
      </c>
      <c r="K1631" s="7"/>
      <c r="L1631" s="7"/>
      <c r="M1631" s="7"/>
      <c r="N1631" s="17"/>
      <c r="O1631" s="120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6" customHeight="1">
      <c r="A1632" s="17" t="s">
        <v>19</v>
      </c>
      <c r="B1632" s="7" t="s">
        <v>18</v>
      </c>
      <c r="C1632" s="135">
        <v>46259</v>
      </c>
      <c r="D1632" s="41" t="s">
        <v>446</v>
      </c>
      <c r="E1632" s="35" t="s">
        <v>512</v>
      </c>
      <c r="F1632" s="110">
        <f t="shared" si="104"/>
        <v>8.3333333333333339</v>
      </c>
      <c r="G1632" s="111">
        <f t="shared" si="105"/>
        <v>0</v>
      </c>
      <c r="H1632" s="113">
        <f>IF(AND(NOT(ISBLANK(C1632)), D1632&lt;&gt;"-", ISNUMBER(F1632), F1632&gt;0, COUNTIFS($B$3:B1632, B1632, $C$3:C1632, C1632, $F$3:F1632, "&gt;0")=1), 1, 0)</f>
        <v>1</v>
      </c>
      <c r="I1632" s="17">
        <f t="shared" si="106"/>
        <v>0</v>
      </c>
      <c r="J1632" s="17">
        <f t="shared" si="107"/>
        <v>1</v>
      </c>
      <c r="K1632" s="7"/>
      <c r="L1632" s="7"/>
      <c r="M1632" s="7"/>
      <c r="N1632" s="17"/>
      <c r="O1632" s="120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6" customHeight="1">
      <c r="A1633" s="17" t="s">
        <v>19</v>
      </c>
      <c r="B1633" s="7" t="s">
        <v>18</v>
      </c>
      <c r="C1633" s="135">
        <v>46262</v>
      </c>
      <c r="D1633" s="41" t="s">
        <v>438</v>
      </c>
      <c r="E1633" s="35" t="s">
        <v>668</v>
      </c>
      <c r="F1633" s="110">
        <f t="shared" si="104"/>
        <v>7.0166666666666666</v>
      </c>
      <c r="G1633" s="111">
        <f t="shared" si="105"/>
        <v>0</v>
      </c>
      <c r="H1633" s="113">
        <f>IF(AND(NOT(ISBLANK(C1633)), D1633&lt;&gt;"-", ISNUMBER(F1633), F1633&gt;0, COUNTIFS($B$3:B1633, B1633, $C$3:C1633, C1633, $F$3:F1633, "&gt;0")=1), 1, 0)</f>
        <v>1</v>
      </c>
      <c r="I1633" s="17">
        <f t="shared" si="106"/>
        <v>0</v>
      </c>
      <c r="J1633" s="17">
        <f t="shared" si="107"/>
        <v>1</v>
      </c>
      <c r="K1633" s="7"/>
      <c r="L1633" s="7"/>
      <c r="M1633" s="7"/>
      <c r="N1633" s="17"/>
      <c r="O1633" s="120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6" customHeight="1">
      <c r="A1634" s="17" t="s">
        <v>19</v>
      </c>
      <c r="B1634" s="7" t="s">
        <v>18</v>
      </c>
      <c r="C1634" s="135">
        <v>46263</v>
      </c>
      <c r="D1634" s="41" t="s">
        <v>191</v>
      </c>
      <c r="E1634" s="35" t="s">
        <v>338</v>
      </c>
      <c r="F1634" s="110">
        <f t="shared" si="104"/>
        <v>8.0333333333333332</v>
      </c>
      <c r="G1634" s="111">
        <f t="shared" si="105"/>
        <v>0</v>
      </c>
      <c r="H1634" s="113">
        <f>IF(AND(NOT(ISBLANK(C1634)), D1634&lt;&gt;"-", ISNUMBER(F1634), F1634&gt;0, COUNTIFS($B$3:B1634, B1634, $C$3:C1634, C1634, $F$3:F1634, "&gt;0")=1), 1, 0)</f>
        <v>1</v>
      </c>
      <c r="I1634" s="17">
        <f t="shared" si="106"/>
        <v>0</v>
      </c>
      <c r="J1634" s="17">
        <f t="shared" si="107"/>
        <v>1</v>
      </c>
      <c r="K1634" s="7"/>
      <c r="L1634" s="7"/>
      <c r="M1634" s="7"/>
      <c r="N1634" s="17"/>
      <c r="O1634" s="120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6" customHeight="1">
      <c r="A1635" s="17" t="s">
        <v>19</v>
      </c>
      <c r="B1635" s="7" t="s">
        <v>18</v>
      </c>
      <c r="C1635" s="135">
        <v>46263</v>
      </c>
      <c r="D1635" s="41" t="s">
        <v>429</v>
      </c>
      <c r="E1635" s="35" t="s">
        <v>808</v>
      </c>
      <c r="F1635" s="110">
        <f t="shared" si="104"/>
        <v>4.5333333333333332</v>
      </c>
      <c r="G1635" s="111">
        <f t="shared" si="105"/>
        <v>0</v>
      </c>
      <c r="H1635" s="113">
        <f>IF(AND(NOT(ISBLANK(C1635)), D1635&lt;&gt;"-", ISNUMBER(F1635), F1635&gt;0, COUNTIFS($B$3:B1635, B1635, $C$3:C1635, C1635, $F$3:F1635, "&gt;0")=1), 1, 0)</f>
        <v>0</v>
      </c>
      <c r="I1635" s="17">
        <f t="shared" si="106"/>
        <v>1</v>
      </c>
      <c r="J1635" s="17">
        <f t="shared" si="107"/>
        <v>0</v>
      </c>
      <c r="K1635" s="7"/>
      <c r="L1635" s="7"/>
      <c r="M1635" s="7"/>
      <c r="N1635" s="17"/>
      <c r="O1635" s="120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6" customHeight="1">
      <c r="A1636" s="17" t="s">
        <v>19</v>
      </c>
      <c r="B1636" s="7" t="s">
        <v>18</v>
      </c>
      <c r="C1636" s="135">
        <v>46264</v>
      </c>
      <c r="D1636" s="41" t="s">
        <v>191</v>
      </c>
      <c r="E1636" s="35" t="s">
        <v>185</v>
      </c>
      <c r="F1636" s="110">
        <f t="shared" si="104"/>
        <v>8</v>
      </c>
      <c r="G1636" s="111">
        <f t="shared" si="105"/>
        <v>0</v>
      </c>
      <c r="H1636" s="113">
        <f>IF(AND(NOT(ISBLANK(C1636)), D1636&lt;&gt;"-", ISNUMBER(F1636), F1636&gt;0, COUNTIFS($B$3:B1636, B1636, $C$3:C1636, C1636, $F$3:F1636, "&gt;0")=1), 1, 0)</f>
        <v>1</v>
      </c>
      <c r="I1636" s="17">
        <f t="shared" si="106"/>
        <v>0</v>
      </c>
      <c r="J1636" s="17">
        <f t="shared" si="107"/>
        <v>1</v>
      </c>
      <c r="K1636" s="7"/>
      <c r="L1636" s="7"/>
      <c r="M1636" s="7"/>
      <c r="N1636" s="17"/>
      <c r="O1636" s="120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6" customHeight="1">
      <c r="A1637" s="17" t="s">
        <v>19</v>
      </c>
      <c r="B1637" s="7" t="s">
        <v>18</v>
      </c>
      <c r="C1637" s="135">
        <v>46264</v>
      </c>
      <c r="D1637" s="41" t="s">
        <v>429</v>
      </c>
      <c r="E1637" s="35" t="s">
        <v>809</v>
      </c>
      <c r="F1637" s="110">
        <f t="shared" si="104"/>
        <v>2.2666666666666666</v>
      </c>
      <c r="G1637" s="111">
        <f t="shared" si="105"/>
        <v>1</v>
      </c>
      <c r="H1637" s="113">
        <f>IF(AND(NOT(ISBLANK(C1637)), D1637&lt;&gt;"-", ISNUMBER(F1637), F1637&gt;0, COUNTIFS($B$3:B1637, B1637, $C$3:C1637, C1637, $F$3:F1637, "&gt;0")=1), 1, 0)</f>
        <v>0</v>
      </c>
      <c r="I1637" s="17">
        <f t="shared" si="106"/>
        <v>0</v>
      </c>
      <c r="J1637" s="17">
        <f t="shared" si="107"/>
        <v>0</v>
      </c>
      <c r="K1637" s="7"/>
      <c r="L1637" s="7"/>
      <c r="M1637" s="7"/>
      <c r="N1637" s="17"/>
      <c r="O1637" s="120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6" customHeight="1">
      <c r="A1638" s="17" t="s">
        <v>19</v>
      </c>
      <c r="B1638" s="7" t="s">
        <v>18</v>
      </c>
      <c r="C1638" s="135">
        <v>46265</v>
      </c>
      <c r="D1638" s="41" t="s">
        <v>447</v>
      </c>
      <c r="E1638" s="35" t="s">
        <v>448</v>
      </c>
      <c r="F1638" s="110">
        <f t="shared" si="104"/>
        <v>12</v>
      </c>
      <c r="G1638" s="111">
        <f t="shared" si="105"/>
        <v>0</v>
      </c>
      <c r="H1638" s="113">
        <f>IF(AND(NOT(ISBLANK(C1638)), D1638&lt;&gt;"-", ISNUMBER(F1638), F1638&gt;0, COUNTIFS($B$3:B1638, B1638, $C$3:C1638, C1638, $F$3:F1638, "&gt;0")=1), 1, 0)</f>
        <v>1</v>
      </c>
      <c r="I1638" s="17">
        <f t="shared" si="106"/>
        <v>0</v>
      </c>
      <c r="J1638" s="17">
        <f t="shared" si="107"/>
        <v>1</v>
      </c>
      <c r="K1638" s="7"/>
      <c r="L1638" s="7"/>
      <c r="M1638" s="7"/>
      <c r="N1638" s="17"/>
      <c r="O1638" s="120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6" customHeight="1">
      <c r="A1639" s="17" t="s">
        <v>21</v>
      </c>
      <c r="B1639" s="7" t="s">
        <v>25</v>
      </c>
      <c r="C1639" s="135"/>
      <c r="D1639" s="41" t="s">
        <v>184</v>
      </c>
      <c r="E1639" s="35" t="s">
        <v>185</v>
      </c>
      <c r="F1639" s="110">
        <f t="shared" si="104"/>
        <v>8</v>
      </c>
      <c r="G1639" s="111">
        <f t="shared" si="105"/>
        <v>0</v>
      </c>
      <c r="H1639" s="113">
        <f>IF(AND(NOT(ISBLANK(C1639)), D1639&lt;&gt;"-", ISNUMBER(F1639), F1639&gt;0, COUNTIFS($B$3:B1639, B1639, $C$3:C1639, C1639, $F$3:F1639, "&gt;0")=1), 1, 0)</f>
        <v>0</v>
      </c>
      <c r="I1639" s="17">
        <f t="shared" si="106"/>
        <v>0</v>
      </c>
      <c r="J1639" s="17">
        <f t="shared" si="107"/>
        <v>0</v>
      </c>
      <c r="K1639" s="7"/>
      <c r="L1639" s="7"/>
      <c r="M1639" s="7"/>
      <c r="N1639" s="17"/>
      <c r="O1639" s="120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6" customHeight="1">
      <c r="A1640" s="17" t="s">
        <v>21</v>
      </c>
      <c r="B1640" s="7" t="s">
        <v>25</v>
      </c>
      <c r="C1640" s="135">
        <v>46235</v>
      </c>
      <c r="D1640" s="41" t="s">
        <v>449</v>
      </c>
      <c r="E1640" s="35" t="s">
        <v>309</v>
      </c>
      <c r="F1640" s="110">
        <f t="shared" si="104"/>
        <v>7.833333333333333</v>
      </c>
      <c r="G1640" s="111">
        <f t="shared" si="105"/>
        <v>0</v>
      </c>
      <c r="H1640" s="113">
        <f>IF(AND(NOT(ISBLANK(C1640)), D1640&lt;&gt;"-", ISNUMBER(F1640), F1640&gt;0, COUNTIFS($B$3:B1640, B1640, $C$3:C1640, C1640, $F$3:F1640, "&gt;0")=1), 1, 0)</f>
        <v>1</v>
      </c>
      <c r="I1640" s="17">
        <f t="shared" si="106"/>
        <v>1</v>
      </c>
      <c r="J1640" s="17">
        <f t="shared" si="107"/>
        <v>0</v>
      </c>
      <c r="K1640" s="7"/>
      <c r="L1640" s="7"/>
      <c r="M1640" s="7"/>
      <c r="N1640" s="17"/>
      <c r="O1640" s="120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6" customHeight="1">
      <c r="A1641" s="17" t="s">
        <v>21</v>
      </c>
      <c r="B1641" s="7" t="s">
        <v>25</v>
      </c>
      <c r="C1641" s="135">
        <v>46236</v>
      </c>
      <c r="D1641" s="41" t="s">
        <v>259</v>
      </c>
      <c r="E1641" s="35" t="s">
        <v>185</v>
      </c>
      <c r="F1641" s="110">
        <f t="shared" si="104"/>
        <v>8</v>
      </c>
      <c r="G1641" s="111">
        <f t="shared" si="105"/>
        <v>0</v>
      </c>
      <c r="H1641" s="113">
        <f>IF(AND(NOT(ISBLANK(C1641)), D1641&lt;&gt;"-", ISNUMBER(F1641), F1641&gt;0, COUNTIFS($B$3:B1641, B1641, $C$3:C1641, C1641, $F$3:F1641, "&gt;0")=1), 1, 0)</f>
        <v>1</v>
      </c>
      <c r="I1641" s="17">
        <f t="shared" si="106"/>
        <v>0</v>
      </c>
      <c r="J1641" s="17">
        <f t="shared" si="107"/>
        <v>1</v>
      </c>
      <c r="K1641" s="7"/>
      <c r="L1641" s="7"/>
      <c r="M1641" s="7"/>
      <c r="N1641" s="17"/>
      <c r="O1641" s="120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6" customHeight="1">
      <c r="A1642" s="17" t="s">
        <v>21</v>
      </c>
      <c r="B1642" s="7" t="s">
        <v>25</v>
      </c>
      <c r="C1642" s="135">
        <v>46236</v>
      </c>
      <c r="D1642" s="41" t="s">
        <v>451</v>
      </c>
      <c r="E1642" s="35" t="s">
        <v>452</v>
      </c>
      <c r="F1642" s="110">
        <f t="shared" si="104"/>
        <v>7.3666666666666663</v>
      </c>
      <c r="G1642" s="111">
        <f t="shared" si="105"/>
        <v>0</v>
      </c>
      <c r="H1642" s="113">
        <f>IF(AND(NOT(ISBLANK(C1642)), D1642&lt;&gt;"-", ISNUMBER(F1642), F1642&gt;0, COUNTIFS($B$3:B1642, B1642, $C$3:C1642, C1642, $F$3:F1642, "&gt;0")=1), 1, 0)</f>
        <v>0</v>
      </c>
      <c r="I1642" s="17">
        <f t="shared" si="106"/>
        <v>0</v>
      </c>
      <c r="J1642" s="17">
        <f t="shared" si="107"/>
        <v>1</v>
      </c>
      <c r="K1642" s="7"/>
      <c r="L1642" s="7"/>
      <c r="M1642" s="7"/>
      <c r="N1642" s="17"/>
      <c r="O1642" s="120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6" customHeight="1">
      <c r="A1643" s="17" t="s">
        <v>21</v>
      </c>
      <c r="B1643" s="7" t="s">
        <v>25</v>
      </c>
      <c r="C1643" s="135">
        <v>46237</v>
      </c>
      <c r="D1643" s="41" t="s">
        <v>193</v>
      </c>
      <c r="E1643" s="35" t="s">
        <v>500</v>
      </c>
      <c r="F1643" s="110">
        <f t="shared" si="104"/>
        <v>7.7</v>
      </c>
      <c r="G1643" s="111">
        <f t="shared" si="105"/>
        <v>0</v>
      </c>
      <c r="H1643" s="113">
        <f>IF(AND(NOT(ISBLANK(C1643)), D1643&lt;&gt;"-", ISNUMBER(F1643), F1643&gt;0, COUNTIFS($B$3:B1643, B1643, $C$3:C1643, C1643, $F$3:F1643, "&gt;0")=1), 1, 0)</f>
        <v>1</v>
      </c>
      <c r="I1643" s="17">
        <f t="shared" si="106"/>
        <v>0</v>
      </c>
      <c r="J1643" s="17">
        <f t="shared" si="107"/>
        <v>1</v>
      </c>
      <c r="K1643" s="7"/>
      <c r="L1643" s="7"/>
      <c r="M1643" s="7"/>
      <c r="N1643" s="17"/>
      <c r="O1643" s="120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6" customHeight="1">
      <c r="A1644" s="17" t="s">
        <v>21</v>
      </c>
      <c r="B1644" s="7" t="s">
        <v>25</v>
      </c>
      <c r="C1644" s="135">
        <v>46238</v>
      </c>
      <c r="D1644" s="41" t="s">
        <v>193</v>
      </c>
      <c r="E1644" s="35" t="s">
        <v>810</v>
      </c>
      <c r="F1644" s="110">
        <f t="shared" si="104"/>
        <v>8.85</v>
      </c>
      <c r="G1644" s="111">
        <f t="shared" si="105"/>
        <v>0</v>
      </c>
      <c r="H1644" s="113">
        <f>IF(AND(NOT(ISBLANK(C1644)), D1644&lt;&gt;"-", ISNUMBER(F1644), F1644&gt;0, COUNTIFS($B$3:B1644, B1644, $C$3:C1644, C1644, $F$3:F1644, "&gt;0")=1), 1, 0)</f>
        <v>1</v>
      </c>
      <c r="I1644" s="17">
        <f t="shared" si="106"/>
        <v>0</v>
      </c>
      <c r="J1644" s="17">
        <f t="shared" si="107"/>
        <v>1</v>
      </c>
      <c r="K1644" s="7"/>
      <c r="L1644" s="7"/>
      <c r="M1644" s="7"/>
      <c r="N1644" s="17"/>
      <c r="O1644" s="120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6" customHeight="1">
      <c r="A1645" s="17" t="s">
        <v>21</v>
      </c>
      <c r="B1645" s="7" t="s">
        <v>25</v>
      </c>
      <c r="C1645" s="135">
        <v>46239</v>
      </c>
      <c r="D1645" s="41" t="s">
        <v>259</v>
      </c>
      <c r="E1645" s="35" t="s">
        <v>811</v>
      </c>
      <c r="F1645" s="110">
        <f t="shared" si="104"/>
        <v>9.15</v>
      </c>
      <c r="G1645" s="111">
        <f t="shared" si="105"/>
        <v>0</v>
      </c>
      <c r="H1645" s="113">
        <f>IF(AND(NOT(ISBLANK(C1645)), D1645&lt;&gt;"-", ISNUMBER(F1645), F1645&gt;0, COUNTIFS($B$3:B1645, B1645, $C$3:C1645, C1645, $F$3:F1645, "&gt;0")=1), 1, 0)</f>
        <v>1</v>
      </c>
      <c r="I1645" s="17">
        <f t="shared" si="106"/>
        <v>0</v>
      </c>
      <c r="J1645" s="17">
        <f t="shared" si="107"/>
        <v>1</v>
      </c>
      <c r="K1645" s="7"/>
      <c r="L1645" s="7"/>
      <c r="M1645" s="7"/>
      <c r="N1645" s="17"/>
      <c r="O1645" s="120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6" customHeight="1">
      <c r="A1646" s="17" t="s">
        <v>21</v>
      </c>
      <c r="B1646" s="7" t="s">
        <v>25</v>
      </c>
      <c r="C1646" s="135">
        <v>46240</v>
      </c>
      <c r="D1646" s="41" t="s">
        <v>193</v>
      </c>
      <c r="E1646" s="35" t="s">
        <v>185</v>
      </c>
      <c r="F1646" s="110">
        <f t="shared" si="104"/>
        <v>8</v>
      </c>
      <c r="G1646" s="111">
        <f t="shared" si="105"/>
        <v>0</v>
      </c>
      <c r="H1646" s="113">
        <f>IF(AND(NOT(ISBLANK(C1646)), D1646&lt;&gt;"-", ISNUMBER(F1646), F1646&gt;0, COUNTIFS($B$3:B1646, B1646, $C$3:C1646, C1646, $F$3:F1646, "&gt;0")=1), 1, 0)</f>
        <v>1</v>
      </c>
      <c r="I1646" s="17">
        <f t="shared" si="106"/>
        <v>0</v>
      </c>
      <c r="J1646" s="17">
        <f t="shared" si="107"/>
        <v>1</v>
      </c>
      <c r="K1646" s="7"/>
      <c r="L1646" s="7"/>
      <c r="M1646" s="7"/>
      <c r="N1646" s="17"/>
      <c r="O1646" s="120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6" customHeight="1">
      <c r="A1647" s="17" t="s">
        <v>21</v>
      </c>
      <c r="B1647" s="7" t="s">
        <v>25</v>
      </c>
      <c r="C1647" s="135">
        <v>46240</v>
      </c>
      <c r="D1647" s="41" t="s">
        <v>259</v>
      </c>
      <c r="E1647" s="35" t="s">
        <v>213</v>
      </c>
      <c r="F1647" s="110">
        <f t="shared" si="104"/>
        <v>8.0833333333333339</v>
      </c>
      <c r="G1647" s="111">
        <f t="shared" si="105"/>
        <v>0</v>
      </c>
      <c r="H1647" s="113">
        <f>IF(AND(NOT(ISBLANK(C1647)), D1647&lt;&gt;"-", ISNUMBER(F1647), F1647&gt;0, COUNTIFS($B$3:B1647, B1647, $C$3:C1647, C1647, $F$3:F1647, "&gt;0")=1), 1, 0)</f>
        <v>0</v>
      </c>
      <c r="I1647" s="17">
        <f t="shared" si="106"/>
        <v>0</v>
      </c>
      <c r="J1647" s="17">
        <f t="shared" si="107"/>
        <v>1</v>
      </c>
      <c r="K1647" s="7"/>
      <c r="L1647" s="7"/>
      <c r="M1647" s="7"/>
      <c r="N1647" s="17"/>
      <c r="O1647" s="120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6" customHeight="1">
      <c r="A1648" s="17" t="s">
        <v>21</v>
      </c>
      <c r="B1648" s="7" t="s">
        <v>25</v>
      </c>
      <c r="C1648" s="135">
        <v>46240</v>
      </c>
      <c r="D1648" s="41" t="s">
        <v>453</v>
      </c>
      <c r="E1648" s="35" t="s">
        <v>812</v>
      </c>
      <c r="F1648" s="110">
        <f t="shared" si="104"/>
        <v>2.2000000000000002</v>
      </c>
      <c r="G1648" s="111">
        <f t="shared" si="105"/>
        <v>1</v>
      </c>
      <c r="H1648" s="113">
        <f>IF(AND(NOT(ISBLANK(C1648)), D1648&lt;&gt;"-", ISNUMBER(F1648), F1648&gt;0, COUNTIFS($B$3:B1648, B1648, $C$3:C1648, C1648, $F$3:F1648, "&gt;0")=1), 1, 0)</f>
        <v>0</v>
      </c>
      <c r="I1648" s="17">
        <f t="shared" si="106"/>
        <v>0</v>
      </c>
      <c r="J1648" s="17">
        <f t="shared" si="107"/>
        <v>0</v>
      </c>
      <c r="K1648" s="7"/>
      <c r="L1648" s="7"/>
      <c r="M1648" s="7"/>
      <c r="N1648" s="17"/>
      <c r="O1648" s="120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6" customHeight="1">
      <c r="A1649" s="17" t="s">
        <v>21</v>
      </c>
      <c r="B1649" s="7" t="s">
        <v>25</v>
      </c>
      <c r="C1649" s="135">
        <v>46241</v>
      </c>
      <c r="D1649" s="41" t="s">
        <v>259</v>
      </c>
      <c r="E1649" s="35" t="s">
        <v>415</v>
      </c>
      <c r="F1649" s="110">
        <f t="shared" si="104"/>
        <v>7.9333333333333336</v>
      </c>
      <c r="G1649" s="111">
        <f t="shared" si="105"/>
        <v>0</v>
      </c>
      <c r="H1649" s="113">
        <f>IF(AND(NOT(ISBLANK(C1649)), D1649&lt;&gt;"-", ISNUMBER(F1649), F1649&gt;0, COUNTIFS($B$3:B1649, B1649, $C$3:C1649, C1649, $F$3:F1649, "&gt;0")=1), 1, 0)</f>
        <v>1</v>
      </c>
      <c r="I1649" s="17">
        <f t="shared" si="106"/>
        <v>0</v>
      </c>
      <c r="J1649" s="17">
        <f t="shared" si="107"/>
        <v>1</v>
      </c>
      <c r="K1649" s="7"/>
      <c r="L1649" s="7"/>
      <c r="M1649" s="7"/>
      <c r="N1649" s="17"/>
      <c r="O1649" s="120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6" customHeight="1">
      <c r="A1650" s="17" t="s">
        <v>21</v>
      </c>
      <c r="B1650" s="7" t="s">
        <v>25</v>
      </c>
      <c r="C1650" s="135">
        <v>46242</v>
      </c>
      <c r="D1650" s="41" t="s">
        <v>455</v>
      </c>
      <c r="E1650" s="35" t="s">
        <v>720</v>
      </c>
      <c r="F1650" s="110">
        <f t="shared" si="104"/>
        <v>7.65</v>
      </c>
      <c r="G1650" s="111">
        <f t="shared" si="105"/>
        <v>0</v>
      </c>
      <c r="H1650" s="113">
        <f>IF(AND(NOT(ISBLANK(C1650)), D1650&lt;&gt;"-", ISNUMBER(F1650), F1650&gt;0, COUNTIFS($B$3:B1650, B1650, $C$3:C1650, C1650, $F$3:F1650, "&gt;0")=1), 1, 0)</f>
        <v>1</v>
      </c>
      <c r="I1650" s="17">
        <f t="shared" si="106"/>
        <v>0</v>
      </c>
      <c r="J1650" s="17">
        <f t="shared" si="107"/>
        <v>1</v>
      </c>
      <c r="K1650" s="7"/>
      <c r="L1650" s="7"/>
      <c r="M1650" s="7"/>
      <c r="N1650" s="17"/>
      <c r="O1650" s="120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6" customHeight="1">
      <c r="A1651" s="17" t="s">
        <v>21</v>
      </c>
      <c r="B1651" s="7" t="s">
        <v>25</v>
      </c>
      <c r="C1651" s="135">
        <v>46242</v>
      </c>
      <c r="D1651" s="41" t="s">
        <v>453</v>
      </c>
      <c r="E1651" s="35" t="s">
        <v>185</v>
      </c>
      <c r="F1651" s="110">
        <f t="shared" si="104"/>
        <v>8</v>
      </c>
      <c r="G1651" s="111">
        <f t="shared" si="105"/>
        <v>0</v>
      </c>
      <c r="H1651" s="113">
        <f>IF(AND(NOT(ISBLANK(C1651)), D1651&lt;&gt;"-", ISNUMBER(F1651), F1651&gt;0, COUNTIFS($B$3:B1651, B1651, $C$3:C1651, C1651, $F$3:F1651, "&gt;0")=1), 1, 0)</f>
        <v>0</v>
      </c>
      <c r="I1651" s="17">
        <f t="shared" si="106"/>
        <v>1</v>
      </c>
      <c r="J1651" s="17">
        <f t="shared" si="107"/>
        <v>0</v>
      </c>
      <c r="K1651" s="7"/>
      <c r="L1651" s="7"/>
      <c r="M1651" s="7"/>
      <c r="N1651" s="17"/>
      <c r="O1651" s="120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6" customHeight="1">
      <c r="A1652" s="17" t="s">
        <v>21</v>
      </c>
      <c r="B1652" s="7" t="s">
        <v>25</v>
      </c>
      <c r="C1652" s="135">
        <v>46243</v>
      </c>
      <c r="D1652" s="41" t="s">
        <v>455</v>
      </c>
      <c r="E1652" s="35" t="s">
        <v>185</v>
      </c>
      <c r="F1652" s="110">
        <f t="shared" si="104"/>
        <v>8</v>
      </c>
      <c r="G1652" s="111">
        <f t="shared" si="105"/>
        <v>0</v>
      </c>
      <c r="H1652" s="113">
        <f>IF(AND(NOT(ISBLANK(C1652)), D1652&lt;&gt;"-", ISNUMBER(F1652), F1652&gt;0, COUNTIFS($B$3:B1652, B1652, $C$3:C1652, C1652, $F$3:F1652, "&gt;0")=1), 1, 0)</f>
        <v>1</v>
      </c>
      <c r="I1652" s="17">
        <f t="shared" si="106"/>
        <v>0</v>
      </c>
      <c r="J1652" s="17">
        <f t="shared" si="107"/>
        <v>1</v>
      </c>
      <c r="K1652" s="7"/>
      <c r="L1652" s="7"/>
      <c r="M1652" s="7"/>
      <c r="N1652" s="17"/>
      <c r="O1652" s="120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6" customHeight="1">
      <c r="A1653" s="17" t="s">
        <v>21</v>
      </c>
      <c r="B1653" s="7" t="s">
        <v>25</v>
      </c>
      <c r="C1653" s="135">
        <v>46244</v>
      </c>
      <c r="D1653" s="41" t="s">
        <v>259</v>
      </c>
      <c r="E1653" s="35" t="s">
        <v>512</v>
      </c>
      <c r="F1653" s="110">
        <f t="shared" si="104"/>
        <v>8.3333333333333339</v>
      </c>
      <c r="G1653" s="111">
        <f t="shared" si="105"/>
        <v>0</v>
      </c>
      <c r="H1653" s="113">
        <f>IF(AND(NOT(ISBLANK(C1653)), D1653&lt;&gt;"-", ISNUMBER(F1653), F1653&gt;0, COUNTIFS($B$3:B1653, B1653, $C$3:C1653, C1653, $F$3:F1653, "&gt;0")=1), 1, 0)</f>
        <v>1</v>
      </c>
      <c r="I1653" s="17">
        <f t="shared" si="106"/>
        <v>0</v>
      </c>
      <c r="J1653" s="17">
        <f t="shared" si="107"/>
        <v>1</v>
      </c>
      <c r="K1653" s="7"/>
      <c r="L1653" s="7"/>
      <c r="M1653" s="7"/>
      <c r="N1653" s="17"/>
      <c r="O1653" s="120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6" customHeight="1">
      <c r="A1654" s="17" t="s">
        <v>21</v>
      </c>
      <c r="B1654" s="7" t="s">
        <v>25</v>
      </c>
      <c r="C1654" s="135">
        <v>46244</v>
      </c>
      <c r="D1654" s="41" t="s">
        <v>457</v>
      </c>
      <c r="E1654" s="35" t="s">
        <v>458</v>
      </c>
      <c r="F1654" s="110">
        <f t="shared" si="104"/>
        <v>2.95</v>
      </c>
      <c r="G1654" s="111">
        <f t="shared" si="105"/>
        <v>1</v>
      </c>
      <c r="H1654" s="113">
        <f>IF(AND(NOT(ISBLANK(C1654)), D1654&lt;&gt;"-", ISNUMBER(F1654), F1654&gt;0, COUNTIFS($B$3:B1654, B1654, $C$3:C1654, C1654, $F$3:F1654, "&gt;0")=1), 1, 0)</f>
        <v>0</v>
      </c>
      <c r="I1654" s="17">
        <f t="shared" si="106"/>
        <v>0</v>
      </c>
      <c r="J1654" s="17">
        <f t="shared" si="107"/>
        <v>0</v>
      </c>
      <c r="K1654" s="7"/>
      <c r="L1654" s="7"/>
      <c r="M1654" s="7"/>
      <c r="N1654" s="17"/>
      <c r="O1654" s="120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6" customHeight="1">
      <c r="A1655" s="17" t="s">
        <v>21</v>
      </c>
      <c r="B1655" s="7" t="s">
        <v>25</v>
      </c>
      <c r="C1655" s="135">
        <v>46245</v>
      </c>
      <c r="D1655" s="41" t="s">
        <v>259</v>
      </c>
      <c r="E1655" s="35" t="s">
        <v>222</v>
      </c>
      <c r="F1655" s="110">
        <f t="shared" si="104"/>
        <v>8.7666666666666675</v>
      </c>
      <c r="G1655" s="111">
        <f t="shared" si="105"/>
        <v>0</v>
      </c>
      <c r="H1655" s="113">
        <f>IF(AND(NOT(ISBLANK(C1655)), D1655&lt;&gt;"-", ISNUMBER(F1655), F1655&gt;0, COUNTIFS($B$3:B1655, B1655, $C$3:C1655, C1655, $F$3:F1655, "&gt;0")=1), 1, 0)</f>
        <v>1</v>
      </c>
      <c r="I1655" s="17">
        <f t="shared" si="106"/>
        <v>0</v>
      </c>
      <c r="J1655" s="17">
        <f t="shared" si="107"/>
        <v>1</v>
      </c>
      <c r="K1655" s="7"/>
      <c r="L1655" s="7"/>
      <c r="M1655" s="7"/>
      <c r="N1655" s="17"/>
      <c r="O1655" s="120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6" customHeight="1">
      <c r="A1656" s="17" t="s">
        <v>21</v>
      </c>
      <c r="B1656" s="7" t="s">
        <v>25</v>
      </c>
      <c r="C1656" s="135">
        <v>46246</v>
      </c>
      <c r="D1656" s="41" t="s">
        <v>193</v>
      </c>
      <c r="E1656" s="35" t="s">
        <v>185</v>
      </c>
      <c r="F1656" s="110">
        <f t="shared" si="104"/>
        <v>8</v>
      </c>
      <c r="G1656" s="111">
        <f t="shared" si="105"/>
        <v>0</v>
      </c>
      <c r="H1656" s="113">
        <f>IF(AND(NOT(ISBLANK(C1656)), D1656&lt;&gt;"-", ISNUMBER(F1656), F1656&gt;0, COUNTIFS($B$3:B1656, B1656, $C$3:C1656, C1656, $F$3:F1656, "&gt;0")=1), 1, 0)</f>
        <v>1</v>
      </c>
      <c r="I1656" s="17">
        <f t="shared" si="106"/>
        <v>0</v>
      </c>
      <c r="J1656" s="17">
        <f t="shared" si="107"/>
        <v>1</v>
      </c>
      <c r="K1656" s="7"/>
      <c r="L1656" s="7"/>
      <c r="M1656" s="7"/>
      <c r="N1656" s="17"/>
      <c r="O1656" s="120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6" customHeight="1">
      <c r="A1657" s="17" t="s">
        <v>21</v>
      </c>
      <c r="B1657" s="7" t="s">
        <v>25</v>
      </c>
      <c r="C1657" s="135">
        <v>46246</v>
      </c>
      <c r="D1657" s="41" t="s">
        <v>259</v>
      </c>
      <c r="E1657" s="35" t="s">
        <v>499</v>
      </c>
      <c r="F1657" s="110">
        <f t="shared" si="104"/>
        <v>7.8833333333333329</v>
      </c>
      <c r="G1657" s="111">
        <f t="shared" si="105"/>
        <v>0</v>
      </c>
      <c r="H1657" s="113">
        <f>IF(AND(NOT(ISBLANK(C1657)), D1657&lt;&gt;"-", ISNUMBER(F1657), F1657&gt;0, COUNTIFS($B$3:B1657, B1657, $C$3:C1657, C1657, $F$3:F1657, "&gt;0")=1), 1, 0)</f>
        <v>0</v>
      </c>
      <c r="I1657" s="17">
        <f t="shared" si="106"/>
        <v>0</v>
      </c>
      <c r="J1657" s="17">
        <f t="shared" si="107"/>
        <v>1</v>
      </c>
      <c r="K1657" s="7"/>
      <c r="L1657" s="7"/>
      <c r="M1657" s="7"/>
      <c r="N1657" s="17"/>
      <c r="O1657" s="120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6" customHeight="1">
      <c r="A1658" s="17" t="s">
        <v>21</v>
      </c>
      <c r="B1658" s="7" t="s">
        <v>25</v>
      </c>
      <c r="C1658" s="135">
        <v>46247</v>
      </c>
      <c r="D1658" s="41" t="s">
        <v>193</v>
      </c>
      <c r="E1658" s="35" t="s">
        <v>520</v>
      </c>
      <c r="F1658" s="110">
        <f t="shared" si="104"/>
        <v>8.4333333333333336</v>
      </c>
      <c r="G1658" s="111">
        <f t="shared" si="105"/>
        <v>0</v>
      </c>
      <c r="H1658" s="113">
        <f>IF(AND(NOT(ISBLANK(C1658)), D1658&lt;&gt;"-", ISNUMBER(F1658), F1658&gt;0, COUNTIFS($B$3:B1658, B1658, $C$3:C1658, C1658, $F$3:F1658, "&gt;0")=1), 1, 0)</f>
        <v>1</v>
      </c>
      <c r="I1658" s="17">
        <f t="shared" si="106"/>
        <v>0</v>
      </c>
      <c r="J1658" s="17">
        <f t="shared" si="107"/>
        <v>1</v>
      </c>
      <c r="K1658" s="7"/>
      <c r="L1658" s="7"/>
      <c r="M1658" s="7"/>
      <c r="N1658" s="17"/>
      <c r="O1658" s="120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6" customHeight="1">
      <c r="A1659" s="17" t="s">
        <v>21</v>
      </c>
      <c r="B1659" s="7" t="s">
        <v>25</v>
      </c>
      <c r="C1659" s="135">
        <v>46248</v>
      </c>
      <c r="D1659" s="41" t="s">
        <v>455</v>
      </c>
      <c r="E1659" s="35" t="s">
        <v>513</v>
      </c>
      <c r="F1659" s="110">
        <f t="shared" si="104"/>
        <v>8.2333333333333325</v>
      </c>
      <c r="G1659" s="111">
        <f t="shared" si="105"/>
        <v>0</v>
      </c>
      <c r="H1659" s="113">
        <f>IF(AND(NOT(ISBLANK(C1659)), D1659&lt;&gt;"-", ISNUMBER(F1659), F1659&gt;0, COUNTIFS($B$3:B1659, B1659, $C$3:C1659, C1659, $F$3:F1659, "&gt;0")=1), 1, 0)</f>
        <v>1</v>
      </c>
      <c r="I1659" s="17">
        <f t="shared" si="106"/>
        <v>0</v>
      </c>
      <c r="J1659" s="17">
        <f t="shared" si="107"/>
        <v>1</v>
      </c>
      <c r="K1659" s="7"/>
      <c r="L1659" s="7"/>
      <c r="M1659" s="7"/>
      <c r="N1659" s="17"/>
      <c r="O1659" s="120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6" customHeight="1">
      <c r="A1660" s="17" t="s">
        <v>21</v>
      </c>
      <c r="B1660" s="7" t="s">
        <v>25</v>
      </c>
      <c r="C1660" s="135">
        <v>46248</v>
      </c>
      <c r="D1660" s="41" t="s">
        <v>453</v>
      </c>
      <c r="E1660" s="35" t="s">
        <v>185</v>
      </c>
      <c r="F1660" s="110">
        <f t="shared" si="104"/>
        <v>8</v>
      </c>
      <c r="G1660" s="111">
        <f t="shared" si="105"/>
        <v>0</v>
      </c>
      <c r="H1660" s="113">
        <f>IF(AND(NOT(ISBLANK(C1660)), D1660&lt;&gt;"-", ISNUMBER(F1660), F1660&gt;0, COUNTIFS($B$3:B1660, B1660, $C$3:C1660, C1660, $F$3:F1660, "&gt;0")=1), 1, 0)</f>
        <v>0</v>
      </c>
      <c r="I1660" s="17">
        <f t="shared" si="106"/>
        <v>1</v>
      </c>
      <c r="J1660" s="17">
        <f t="shared" si="107"/>
        <v>0</v>
      </c>
      <c r="K1660" s="7"/>
      <c r="L1660" s="7"/>
      <c r="M1660" s="7"/>
      <c r="N1660" s="17"/>
      <c r="O1660" s="120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6" customHeight="1">
      <c r="A1661" s="17" t="s">
        <v>21</v>
      </c>
      <c r="B1661" s="7" t="s">
        <v>25</v>
      </c>
      <c r="C1661" s="135">
        <v>46249</v>
      </c>
      <c r="D1661" s="41" t="s">
        <v>193</v>
      </c>
      <c r="E1661" s="35" t="s">
        <v>506</v>
      </c>
      <c r="F1661" s="110">
        <f t="shared" si="104"/>
        <v>7.8166666666666664</v>
      </c>
      <c r="G1661" s="111">
        <f t="shared" si="105"/>
        <v>0</v>
      </c>
      <c r="H1661" s="113">
        <f>IF(AND(NOT(ISBLANK(C1661)), D1661&lt;&gt;"-", ISNUMBER(F1661), F1661&gt;0, COUNTIFS($B$3:B1661, B1661, $C$3:C1661, C1661, $F$3:F1661, "&gt;0")=1), 1, 0)</f>
        <v>1</v>
      </c>
      <c r="I1661" s="17">
        <f t="shared" si="106"/>
        <v>0</v>
      </c>
      <c r="J1661" s="17">
        <f t="shared" si="107"/>
        <v>1</v>
      </c>
      <c r="K1661" s="7"/>
      <c r="L1661" s="7"/>
      <c r="M1661" s="7"/>
      <c r="N1661" s="17"/>
      <c r="O1661" s="120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6" customHeight="1">
      <c r="A1662" s="17" t="s">
        <v>21</v>
      </c>
      <c r="B1662" s="7" t="s">
        <v>25</v>
      </c>
      <c r="C1662" s="135">
        <v>46250</v>
      </c>
      <c r="D1662" s="41" t="s">
        <v>193</v>
      </c>
      <c r="E1662" s="35" t="s">
        <v>506</v>
      </c>
      <c r="F1662" s="110">
        <f t="shared" si="104"/>
        <v>7.8166666666666664</v>
      </c>
      <c r="G1662" s="111">
        <f t="shared" si="105"/>
        <v>0</v>
      </c>
      <c r="H1662" s="113">
        <f>IF(AND(NOT(ISBLANK(C1662)), D1662&lt;&gt;"-", ISNUMBER(F1662), F1662&gt;0, COUNTIFS($B$3:B1662, B1662, $C$3:C1662, C1662, $F$3:F1662, "&gt;0")=1), 1, 0)</f>
        <v>1</v>
      </c>
      <c r="I1662" s="17">
        <f t="shared" si="106"/>
        <v>0</v>
      </c>
      <c r="J1662" s="17">
        <f t="shared" si="107"/>
        <v>1</v>
      </c>
      <c r="K1662" s="7"/>
      <c r="L1662" s="7"/>
      <c r="M1662" s="7"/>
      <c r="N1662" s="17"/>
      <c r="O1662" s="120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6" customHeight="1">
      <c r="A1663" s="17" t="s">
        <v>21</v>
      </c>
      <c r="B1663" s="7" t="s">
        <v>25</v>
      </c>
      <c r="C1663" s="135">
        <v>46251</v>
      </c>
      <c r="D1663" s="41" t="s">
        <v>455</v>
      </c>
      <c r="E1663" s="35" t="s">
        <v>813</v>
      </c>
      <c r="F1663" s="110">
        <f t="shared" si="104"/>
        <v>5.2666666666666666</v>
      </c>
      <c r="G1663" s="111">
        <f t="shared" si="105"/>
        <v>0</v>
      </c>
      <c r="H1663" s="113">
        <f>IF(AND(NOT(ISBLANK(C1663)), D1663&lt;&gt;"-", ISNUMBER(F1663), F1663&gt;0, COUNTIFS($B$3:B1663, B1663, $C$3:C1663, C1663, $F$3:F1663, "&gt;0")=1), 1, 0)</f>
        <v>1</v>
      </c>
      <c r="I1663" s="17">
        <f t="shared" si="106"/>
        <v>0</v>
      </c>
      <c r="J1663" s="17">
        <f t="shared" si="107"/>
        <v>1</v>
      </c>
      <c r="K1663" s="7"/>
      <c r="L1663" s="7"/>
      <c r="M1663" s="7"/>
      <c r="N1663" s="17"/>
      <c r="O1663" s="120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6" customHeight="1">
      <c r="A1664" s="17" t="s">
        <v>21</v>
      </c>
      <c r="B1664" s="7" t="s">
        <v>25</v>
      </c>
      <c r="C1664" s="135">
        <v>46252</v>
      </c>
      <c r="D1664" s="41" t="s">
        <v>193</v>
      </c>
      <c r="E1664" s="35" t="s">
        <v>537</v>
      </c>
      <c r="F1664" s="110">
        <f t="shared" si="104"/>
        <v>8.5500000000000007</v>
      </c>
      <c r="G1664" s="111">
        <f t="shared" si="105"/>
        <v>0</v>
      </c>
      <c r="H1664" s="113">
        <f>IF(AND(NOT(ISBLANK(C1664)), D1664&lt;&gt;"-", ISNUMBER(F1664), F1664&gt;0, COUNTIFS($B$3:B1664, B1664, $C$3:C1664, C1664, $F$3:F1664, "&gt;0")=1), 1, 0)</f>
        <v>1</v>
      </c>
      <c r="I1664" s="17">
        <f t="shared" si="106"/>
        <v>0</v>
      </c>
      <c r="J1664" s="17">
        <f t="shared" si="107"/>
        <v>1</v>
      </c>
      <c r="K1664" s="7"/>
      <c r="L1664" s="7"/>
      <c r="M1664" s="7"/>
      <c r="N1664" s="17"/>
      <c r="O1664" s="120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6" customHeight="1">
      <c r="A1665" s="17" t="s">
        <v>21</v>
      </c>
      <c r="B1665" s="7" t="s">
        <v>25</v>
      </c>
      <c r="C1665" s="135">
        <v>46254</v>
      </c>
      <c r="D1665" s="41" t="s">
        <v>455</v>
      </c>
      <c r="E1665" s="35" t="s">
        <v>209</v>
      </c>
      <c r="F1665" s="110">
        <f t="shared" si="104"/>
        <v>8.6833333333333336</v>
      </c>
      <c r="G1665" s="111">
        <f t="shared" si="105"/>
        <v>0</v>
      </c>
      <c r="H1665" s="113">
        <f>IF(AND(NOT(ISBLANK(C1665)), D1665&lt;&gt;"-", ISNUMBER(F1665), F1665&gt;0, COUNTIFS($B$3:B1665, B1665, $C$3:C1665, C1665, $F$3:F1665, "&gt;0")=1), 1, 0)</f>
        <v>1</v>
      </c>
      <c r="I1665" s="17">
        <f t="shared" si="106"/>
        <v>0</v>
      </c>
      <c r="J1665" s="17">
        <f t="shared" si="107"/>
        <v>1</v>
      </c>
      <c r="K1665" s="7"/>
      <c r="L1665" s="7"/>
      <c r="M1665" s="7"/>
      <c r="N1665" s="17"/>
      <c r="O1665" s="120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6" customHeight="1">
      <c r="A1666" s="17" t="s">
        <v>21</v>
      </c>
      <c r="B1666" s="7" t="s">
        <v>25</v>
      </c>
      <c r="C1666" s="135">
        <v>46255</v>
      </c>
      <c r="D1666" s="41" t="s">
        <v>193</v>
      </c>
      <c r="E1666" s="35" t="s">
        <v>814</v>
      </c>
      <c r="F1666" s="110">
        <f t="shared" ref="F1666:F1729" si="108">IF(ISNUMBER(SEARCH("h",E1666)), LEFT(E1666,SEARCH("h",E1666)-1) + MID(E1666,SEARCH("h",E1666)+1,SEARCH("p",E1666)-SEARCH("h",E1666)-1)/60, E1666)</f>
        <v>10.4</v>
      </c>
      <c r="G1666" s="111">
        <f t="shared" ref="G1666:G1729" si="109">IF(AND(ISNUMBER(F1666), F1666&lt;4), 1, 0)</f>
        <v>0</v>
      </c>
      <c r="H1666" s="113">
        <f>IF(AND(NOT(ISBLANK(C1666)), D1666&lt;&gt;"-", ISNUMBER(F1666), F1666&gt;0, COUNTIFS($B$3:B1666, B1666, $C$3:C1666, C1666, $F$3:F1666, "&gt;0")=1), 1, 0)</f>
        <v>1</v>
      </c>
      <c r="I1666" s="17">
        <f t="shared" si="106"/>
        <v>0</v>
      </c>
      <c r="J1666" s="17">
        <f t="shared" si="107"/>
        <v>1</v>
      </c>
      <c r="K1666" s="7"/>
      <c r="L1666" s="7"/>
      <c r="M1666" s="7"/>
      <c r="N1666" s="17"/>
      <c r="O1666" s="120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6" customHeight="1">
      <c r="A1667" s="17" t="s">
        <v>21</v>
      </c>
      <c r="B1667" s="7" t="s">
        <v>25</v>
      </c>
      <c r="C1667" s="135">
        <v>46256</v>
      </c>
      <c r="D1667" s="41" t="s">
        <v>193</v>
      </c>
      <c r="E1667" s="35" t="s">
        <v>815</v>
      </c>
      <c r="F1667" s="110">
        <f t="shared" si="108"/>
        <v>10.25</v>
      </c>
      <c r="G1667" s="111">
        <f t="shared" si="109"/>
        <v>0</v>
      </c>
      <c r="H1667" s="113">
        <f>IF(AND(NOT(ISBLANK(C1667)), D1667&lt;&gt;"-", ISNUMBER(F1667), F1667&gt;0, COUNTIFS($B$3:B1667, B1667, $C$3:C1667, C1667, $F$3:F1667, "&gt;0")=1), 1, 0)</f>
        <v>1</v>
      </c>
      <c r="I1667" s="17">
        <f t="shared" ref="I1667:I1730" si="110">IF(AND(NOT(ISBLANK(C1667)), D1667&lt;&gt;"-", ISNUMBER(F1667), F1667&gt;=4, ISNUMBER(SEARCH("qua đêm", D1667))), 1, 0)</f>
        <v>0</v>
      </c>
      <c r="J1667" s="17">
        <f t="shared" ref="J1667:J1730" si="111">IF(AND(NOT(ISBLANK(C1667)), D1667&lt;&gt;"-", ISNUMBER(F1667), F1667&gt;=4, NOT(ISNUMBER(SEARCH("qua đêm", D1667)))), 1, 0)</f>
        <v>1</v>
      </c>
      <c r="K1667" s="7"/>
      <c r="L1667" s="7"/>
      <c r="M1667" s="7"/>
      <c r="N1667" s="17"/>
      <c r="O1667" s="120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6" customHeight="1">
      <c r="A1668" s="17" t="s">
        <v>21</v>
      </c>
      <c r="B1668" s="7" t="s">
        <v>25</v>
      </c>
      <c r="C1668" s="135">
        <v>46257</v>
      </c>
      <c r="D1668" s="41" t="s">
        <v>193</v>
      </c>
      <c r="E1668" s="35" t="s">
        <v>507</v>
      </c>
      <c r="F1668" s="110">
        <f t="shared" si="108"/>
        <v>7.666666666666667</v>
      </c>
      <c r="G1668" s="111">
        <f t="shared" si="109"/>
        <v>0</v>
      </c>
      <c r="H1668" s="113">
        <f>IF(AND(NOT(ISBLANK(C1668)), D1668&lt;&gt;"-", ISNUMBER(F1668), F1668&gt;0, COUNTIFS($B$3:B1668, B1668, $C$3:C1668, C1668, $F$3:F1668, "&gt;0")=1), 1, 0)</f>
        <v>1</v>
      </c>
      <c r="I1668" s="17">
        <f t="shared" si="110"/>
        <v>0</v>
      </c>
      <c r="J1668" s="17">
        <f t="shared" si="111"/>
        <v>1</v>
      </c>
      <c r="K1668" s="7"/>
      <c r="L1668" s="7"/>
      <c r="M1668" s="7"/>
      <c r="N1668" s="17"/>
      <c r="O1668" s="120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6" customHeight="1">
      <c r="A1669" s="17" t="s">
        <v>21</v>
      </c>
      <c r="B1669" s="7" t="s">
        <v>25</v>
      </c>
      <c r="C1669" s="135">
        <v>46258</v>
      </c>
      <c r="D1669" s="41" t="s">
        <v>455</v>
      </c>
      <c r="E1669" s="35" t="s">
        <v>677</v>
      </c>
      <c r="F1669" s="110">
        <f t="shared" si="108"/>
        <v>7.0333333333333332</v>
      </c>
      <c r="G1669" s="111">
        <f t="shared" si="109"/>
        <v>0</v>
      </c>
      <c r="H1669" s="113">
        <f>IF(AND(NOT(ISBLANK(C1669)), D1669&lt;&gt;"-", ISNUMBER(F1669), F1669&gt;0, COUNTIFS($B$3:B1669, B1669, $C$3:C1669, C1669, $F$3:F1669, "&gt;0")=1), 1, 0)</f>
        <v>1</v>
      </c>
      <c r="I1669" s="17">
        <f t="shared" si="110"/>
        <v>0</v>
      </c>
      <c r="J1669" s="17">
        <f t="shared" si="111"/>
        <v>1</v>
      </c>
      <c r="K1669" s="7"/>
      <c r="L1669" s="7"/>
      <c r="M1669" s="7"/>
      <c r="N1669" s="17"/>
      <c r="O1669" s="120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6" customHeight="1">
      <c r="A1670" s="17" t="s">
        <v>21</v>
      </c>
      <c r="B1670" s="7" t="s">
        <v>25</v>
      </c>
      <c r="C1670" s="135">
        <v>46259</v>
      </c>
      <c r="D1670" s="41" t="s">
        <v>193</v>
      </c>
      <c r="E1670" s="35" t="s">
        <v>637</v>
      </c>
      <c r="F1670" s="110">
        <f t="shared" si="108"/>
        <v>8.6666666666666661</v>
      </c>
      <c r="G1670" s="111">
        <f t="shared" si="109"/>
        <v>0</v>
      </c>
      <c r="H1670" s="113">
        <f>IF(AND(NOT(ISBLANK(C1670)), D1670&lt;&gt;"-", ISNUMBER(F1670), F1670&gt;0, COUNTIFS($B$3:B1670, B1670, $C$3:C1670, C1670, $F$3:F1670, "&gt;0")=1), 1, 0)</f>
        <v>1</v>
      </c>
      <c r="I1670" s="17">
        <f t="shared" si="110"/>
        <v>0</v>
      </c>
      <c r="J1670" s="17">
        <f t="shared" si="111"/>
        <v>1</v>
      </c>
      <c r="K1670" s="7"/>
      <c r="L1670" s="7"/>
      <c r="M1670" s="7"/>
      <c r="N1670" s="17"/>
      <c r="O1670" s="120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6" customHeight="1">
      <c r="A1671" s="17" t="s">
        <v>21</v>
      </c>
      <c r="B1671" s="7" t="s">
        <v>25</v>
      </c>
      <c r="C1671" s="135">
        <v>46260</v>
      </c>
      <c r="D1671" s="41" t="s">
        <v>455</v>
      </c>
      <c r="E1671" s="35" t="s">
        <v>246</v>
      </c>
      <c r="F1671" s="110">
        <f t="shared" si="108"/>
        <v>8.0666666666666664</v>
      </c>
      <c r="G1671" s="111">
        <f t="shared" si="109"/>
        <v>0</v>
      </c>
      <c r="H1671" s="113">
        <f>IF(AND(NOT(ISBLANK(C1671)), D1671&lt;&gt;"-", ISNUMBER(F1671), F1671&gt;0, COUNTIFS($B$3:B1671, B1671, $C$3:C1671, C1671, $F$3:F1671, "&gt;0")=1), 1, 0)</f>
        <v>1</v>
      </c>
      <c r="I1671" s="17">
        <f t="shared" si="110"/>
        <v>0</v>
      </c>
      <c r="J1671" s="17">
        <f t="shared" si="111"/>
        <v>1</v>
      </c>
      <c r="K1671" s="7"/>
      <c r="L1671" s="7"/>
      <c r="M1671" s="7"/>
      <c r="N1671" s="17"/>
      <c r="O1671" s="120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6" customHeight="1">
      <c r="A1672" s="17" t="s">
        <v>21</v>
      </c>
      <c r="B1672" s="7" t="s">
        <v>25</v>
      </c>
      <c r="C1672" s="135">
        <v>46261</v>
      </c>
      <c r="D1672" s="41" t="s">
        <v>259</v>
      </c>
      <c r="E1672" s="35" t="s">
        <v>518</v>
      </c>
      <c r="F1672" s="110">
        <f t="shared" si="108"/>
        <v>8.2166666666666668</v>
      </c>
      <c r="G1672" s="111">
        <f t="shared" si="109"/>
        <v>0</v>
      </c>
      <c r="H1672" s="113">
        <f>IF(AND(NOT(ISBLANK(C1672)), D1672&lt;&gt;"-", ISNUMBER(F1672), F1672&gt;0, COUNTIFS($B$3:B1672, B1672, $C$3:C1672, C1672, $F$3:F1672, "&gt;0")=1), 1, 0)</f>
        <v>1</v>
      </c>
      <c r="I1672" s="17">
        <f t="shared" si="110"/>
        <v>0</v>
      </c>
      <c r="J1672" s="17">
        <f t="shared" si="111"/>
        <v>1</v>
      </c>
      <c r="K1672" s="7"/>
      <c r="L1672" s="7"/>
      <c r="M1672" s="7"/>
      <c r="N1672" s="17"/>
      <c r="O1672" s="120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6" customHeight="1">
      <c r="A1673" s="17" t="s">
        <v>21</v>
      </c>
      <c r="B1673" s="7" t="s">
        <v>25</v>
      </c>
      <c r="C1673" s="135">
        <v>46262</v>
      </c>
      <c r="D1673" s="41" t="s">
        <v>455</v>
      </c>
      <c r="E1673" s="35" t="s">
        <v>816</v>
      </c>
      <c r="F1673" s="110">
        <f t="shared" si="108"/>
        <v>9.9499999999999993</v>
      </c>
      <c r="G1673" s="111">
        <f t="shared" si="109"/>
        <v>0</v>
      </c>
      <c r="H1673" s="113">
        <f>IF(AND(NOT(ISBLANK(C1673)), D1673&lt;&gt;"-", ISNUMBER(F1673), F1673&gt;0, COUNTIFS($B$3:B1673, B1673, $C$3:C1673, C1673, $F$3:F1673, "&gt;0")=1), 1, 0)</f>
        <v>1</v>
      </c>
      <c r="I1673" s="17">
        <f t="shared" si="110"/>
        <v>0</v>
      </c>
      <c r="J1673" s="17">
        <f t="shared" si="111"/>
        <v>1</v>
      </c>
      <c r="K1673" s="7"/>
      <c r="L1673" s="7"/>
      <c r="M1673" s="7"/>
      <c r="N1673" s="17"/>
      <c r="O1673" s="120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6" customHeight="1">
      <c r="A1674" s="17" t="s">
        <v>21</v>
      </c>
      <c r="B1674" s="7" t="s">
        <v>25</v>
      </c>
      <c r="C1674" s="135">
        <v>46263</v>
      </c>
      <c r="D1674" s="41" t="s">
        <v>193</v>
      </c>
      <c r="E1674" s="35" t="s">
        <v>401</v>
      </c>
      <c r="F1674" s="110">
        <f t="shared" si="108"/>
        <v>10</v>
      </c>
      <c r="G1674" s="111">
        <f t="shared" si="109"/>
        <v>0</v>
      </c>
      <c r="H1674" s="113">
        <f>IF(AND(NOT(ISBLANK(C1674)), D1674&lt;&gt;"-", ISNUMBER(F1674), F1674&gt;0, COUNTIFS($B$3:B1674, B1674, $C$3:C1674, C1674, $F$3:F1674, "&gt;0")=1), 1, 0)</f>
        <v>1</v>
      </c>
      <c r="I1674" s="17">
        <f t="shared" si="110"/>
        <v>0</v>
      </c>
      <c r="J1674" s="17">
        <f t="shared" si="111"/>
        <v>1</v>
      </c>
      <c r="K1674" s="7"/>
      <c r="L1674" s="7"/>
      <c r="M1674" s="7"/>
      <c r="N1674" s="17"/>
      <c r="O1674" s="120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6" customHeight="1">
      <c r="A1675" s="17" t="s">
        <v>21</v>
      </c>
      <c r="B1675" s="7" t="s">
        <v>25</v>
      </c>
      <c r="C1675" s="135">
        <v>46264</v>
      </c>
      <c r="D1675" s="41" t="s">
        <v>455</v>
      </c>
      <c r="E1675" s="35" t="s">
        <v>803</v>
      </c>
      <c r="F1675" s="110">
        <f t="shared" si="108"/>
        <v>6.7833333333333332</v>
      </c>
      <c r="G1675" s="111">
        <f t="shared" si="109"/>
        <v>0</v>
      </c>
      <c r="H1675" s="113">
        <f>IF(AND(NOT(ISBLANK(C1675)), D1675&lt;&gt;"-", ISNUMBER(F1675), F1675&gt;0, COUNTIFS($B$3:B1675, B1675, $C$3:C1675, C1675, $F$3:F1675, "&gt;0")=1), 1, 0)</f>
        <v>1</v>
      </c>
      <c r="I1675" s="17">
        <f t="shared" si="110"/>
        <v>0</v>
      </c>
      <c r="J1675" s="17">
        <f t="shared" si="111"/>
        <v>1</v>
      </c>
      <c r="K1675" s="7"/>
      <c r="L1675" s="7"/>
      <c r="M1675" s="7"/>
      <c r="N1675" s="17"/>
      <c r="O1675" s="120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6" customHeight="1">
      <c r="A1676" s="17" t="s">
        <v>21</v>
      </c>
      <c r="B1676" s="7" t="s">
        <v>25</v>
      </c>
      <c r="C1676" s="135">
        <v>46265</v>
      </c>
      <c r="D1676" s="41" t="s">
        <v>455</v>
      </c>
      <c r="E1676" s="35" t="s">
        <v>817</v>
      </c>
      <c r="F1676" s="110">
        <f t="shared" si="108"/>
        <v>10.3</v>
      </c>
      <c r="G1676" s="111">
        <f t="shared" si="109"/>
        <v>0</v>
      </c>
      <c r="H1676" s="113">
        <f>IF(AND(NOT(ISBLANK(C1676)), D1676&lt;&gt;"-", ISNUMBER(F1676), F1676&gt;0, COUNTIFS($B$3:B1676, B1676, $C$3:C1676, C1676, $F$3:F1676, "&gt;0")=1), 1, 0)</f>
        <v>1</v>
      </c>
      <c r="I1676" s="17">
        <f t="shared" si="110"/>
        <v>0</v>
      </c>
      <c r="J1676" s="17">
        <f t="shared" si="111"/>
        <v>1</v>
      </c>
      <c r="K1676" s="7"/>
      <c r="L1676" s="7"/>
      <c r="M1676" s="7"/>
      <c r="N1676" s="17"/>
      <c r="O1676" s="120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6" customHeight="1">
      <c r="A1677" s="17" t="s">
        <v>19</v>
      </c>
      <c r="B1677" s="7" t="s">
        <v>22</v>
      </c>
      <c r="C1677" s="135"/>
      <c r="D1677" s="41" t="s">
        <v>184</v>
      </c>
      <c r="E1677" s="35" t="s">
        <v>185</v>
      </c>
      <c r="F1677" s="110">
        <f t="shared" si="108"/>
        <v>8</v>
      </c>
      <c r="G1677" s="111">
        <f t="shared" si="109"/>
        <v>0</v>
      </c>
      <c r="H1677" s="113">
        <f>IF(AND(NOT(ISBLANK(C1677)), D1677&lt;&gt;"-", ISNUMBER(F1677), F1677&gt;0, COUNTIFS($B$3:B1677, B1677, $C$3:C1677, C1677, $F$3:F1677, "&gt;0")=1), 1, 0)</f>
        <v>0</v>
      </c>
      <c r="I1677" s="17">
        <f t="shared" si="110"/>
        <v>0</v>
      </c>
      <c r="J1677" s="17">
        <f t="shared" si="111"/>
        <v>0</v>
      </c>
      <c r="K1677" s="7"/>
      <c r="L1677" s="7"/>
      <c r="M1677" s="7"/>
      <c r="N1677" s="17"/>
      <c r="O1677" s="120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6" customHeight="1">
      <c r="A1678" s="17" t="s">
        <v>19</v>
      </c>
      <c r="B1678" s="7" t="s">
        <v>22</v>
      </c>
      <c r="C1678" s="135">
        <v>46235</v>
      </c>
      <c r="D1678" s="41" t="s">
        <v>424</v>
      </c>
      <c r="E1678" s="35" t="s">
        <v>686</v>
      </c>
      <c r="F1678" s="110">
        <f t="shared" si="108"/>
        <v>7.1833333333333336</v>
      </c>
      <c r="G1678" s="111">
        <f t="shared" si="109"/>
        <v>0</v>
      </c>
      <c r="H1678" s="113">
        <f>IF(AND(NOT(ISBLANK(C1678)), D1678&lt;&gt;"-", ISNUMBER(F1678), F1678&gt;0, COUNTIFS($B$3:B1678, B1678, $C$3:C1678, C1678, $F$3:F1678, "&gt;0")=1), 1, 0)</f>
        <v>1</v>
      </c>
      <c r="I1678" s="17">
        <f t="shared" si="110"/>
        <v>0</v>
      </c>
      <c r="J1678" s="17">
        <f t="shared" si="111"/>
        <v>1</v>
      </c>
      <c r="K1678" s="7"/>
      <c r="L1678" s="7"/>
      <c r="M1678" s="7"/>
      <c r="N1678" s="17"/>
      <c r="O1678" s="120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6" customHeight="1">
      <c r="A1679" s="17" t="s">
        <v>19</v>
      </c>
      <c r="B1679" s="7" t="s">
        <v>22</v>
      </c>
      <c r="C1679" s="135">
        <v>46235</v>
      </c>
      <c r="D1679" s="41" t="s">
        <v>426</v>
      </c>
      <c r="E1679" s="35" t="s">
        <v>818</v>
      </c>
      <c r="F1679" s="110">
        <f t="shared" si="108"/>
        <v>3.5666666666666664</v>
      </c>
      <c r="G1679" s="111">
        <f t="shared" si="109"/>
        <v>1</v>
      </c>
      <c r="H1679" s="113">
        <f>IF(AND(NOT(ISBLANK(C1679)), D1679&lt;&gt;"-", ISNUMBER(F1679), F1679&gt;0, COUNTIFS($B$3:B1679, B1679, $C$3:C1679, C1679, $F$3:F1679, "&gt;0")=1), 1, 0)</f>
        <v>0</v>
      </c>
      <c r="I1679" s="17">
        <f t="shared" si="110"/>
        <v>0</v>
      </c>
      <c r="J1679" s="17">
        <f t="shared" si="111"/>
        <v>0</v>
      </c>
      <c r="K1679" s="7"/>
      <c r="L1679" s="7"/>
      <c r="M1679" s="7"/>
      <c r="N1679" s="17"/>
      <c r="O1679" s="120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6" customHeight="1">
      <c r="A1680" s="17" t="s">
        <v>19</v>
      </c>
      <c r="B1680" s="7" t="s">
        <v>22</v>
      </c>
      <c r="C1680" s="135">
        <v>46236</v>
      </c>
      <c r="D1680" s="41" t="s">
        <v>424</v>
      </c>
      <c r="E1680" s="35" t="s">
        <v>756</v>
      </c>
      <c r="F1680" s="110">
        <f t="shared" si="108"/>
        <v>7.0666666666666664</v>
      </c>
      <c r="G1680" s="111">
        <f t="shared" si="109"/>
        <v>0</v>
      </c>
      <c r="H1680" s="113">
        <f>IF(AND(NOT(ISBLANK(C1680)), D1680&lt;&gt;"-", ISNUMBER(F1680), F1680&gt;0, COUNTIFS($B$3:B1680, B1680, $C$3:C1680, C1680, $F$3:F1680, "&gt;0")=1), 1, 0)</f>
        <v>1</v>
      </c>
      <c r="I1680" s="17">
        <f t="shared" si="110"/>
        <v>0</v>
      </c>
      <c r="J1680" s="17">
        <f t="shared" si="111"/>
        <v>1</v>
      </c>
      <c r="K1680" s="7"/>
      <c r="L1680" s="7"/>
      <c r="M1680" s="7"/>
      <c r="N1680" s="17"/>
      <c r="O1680" s="120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6" customHeight="1">
      <c r="A1681" s="17" t="s">
        <v>19</v>
      </c>
      <c r="B1681" s="7" t="s">
        <v>22</v>
      </c>
      <c r="C1681" s="135">
        <v>46236</v>
      </c>
      <c r="D1681" s="41" t="s">
        <v>426</v>
      </c>
      <c r="E1681" s="35" t="s">
        <v>819</v>
      </c>
      <c r="F1681" s="110">
        <f t="shared" si="108"/>
        <v>2.9833333333333334</v>
      </c>
      <c r="G1681" s="111">
        <f t="shared" si="109"/>
        <v>1</v>
      </c>
      <c r="H1681" s="113">
        <f>IF(AND(NOT(ISBLANK(C1681)), D1681&lt;&gt;"-", ISNUMBER(F1681), F1681&gt;0, COUNTIFS($B$3:B1681, B1681, $C$3:C1681, C1681, $F$3:F1681, "&gt;0")=1), 1, 0)</f>
        <v>0</v>
      </c>
      <c r="I1681" s="17">
        <f t="shared" si="110"/>
        <v>0</v>
      </c>
      <c r="J1681" s="17">
        <f t="shared" si="111"/>
        <v>0</v>
      </c>
      <c r="K1681" s="7"/>
      <c r="L1681" s="7"/>
      <c r="M1681" s="7"/>
      <c r="N1681" s="17"/>
      <c r="O1681" s="120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6" customHeight="1">
      <c r="A1682" s="17" t="s">
        <v>19</v>
      </c>
      <c r="B1682" s="7" t="s">
        <v>22</v>
      </c>
      <c r="C1682" s="135">
        <v>46237</v>
      </c>
      <c r="D1682" s="41" t="s">
        <v>421</v>
      </c>
      <c r="E1682" s="35" t="s">
        <v>820</v>
      </c>
      <c r="F1682" s="110">
        <f t="shared" si="108"/>
        <v>9.8166666666666664</v>
      </c>
      <c r="G1682" s="111">
        <f t="shared" si="109"/>
        <v>0</v>
      </c>
      <c r="H1682" s="113">
        <f>IF(AND(NOT(ISBLANK(C1682)), D1682&lt;&gt;"-", ISNUMBER(F1682), F1682&gt;0, COUNTIFS($B$3:B1682, B1682, $C$3:C1682, C1682, $F$3:F1682, "&gt;0")=1), 1, 0)</f>
        <v>1</v>
      </c>
      <c r="I1682" s="17">
        <f t="shared" si="110"/>
        <v>0</v>
      </c>
      <c r="J1682" s="17">
        <f t="shared" si="111"/>
        <v>1</v>
      </c>
      <c r="K1682" s="7"/>
      <c r="L1682" s="7"/>
      <c r="M1682" s="7"/>
      <c r="N1682" s="17"/>
      <c r="O1682" s="120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6" customHeight="1">
      <c r="A1683" s="17" t="s">
        <v>19</v>
      </c>
      <c r="B1683" s="7" t="s">
        <v>22</v>
      </c>
      <c r="C1683" s="135">
        <v>46238</v>
      </c>
      <c r="D1683" s="41" t="s">
        <v>421</v>
      </c>
      <c r="E1683" s="35" t="s">
        <v>821</v>
      </c>
      <c r="F1683" s="110">
        <f t="shared" si="108"/>
        <v>9.3166666666666664</v>
      </c>
      <c r="G1683" s="111">
        <f t="shared" si="109"/>
        <v>0</v>
      </c>
      <c r="H1683" s="113">
        <f>IF(AND(NOT(ISBLANK(C1683)), D1683&lt;&gt;"-", ISNUMBER(F1683), F1683&gt;0, COUNTIFS($B$3:B1683, B1683, $C$3:C1683, C1683, $F$3:F1683, "&gt;0")=1), 1, 0)</f>
        <v>1</v>
      </c>
      <c r="I1683" s="17">
        <f t="shared" si="110"/>
        <v>0</v>
      </c>
      <c r="J1683" s="17">
        <f t="shared" si="111"/>
        <v>1</v>
      </c>
      <c r="K1683" s="7"/>
      <c r="L1683" s="7"/>
      <c r="M1683" s="7"/>
      <c r="N1683" s="17"/>
      <c r="O1683" s="120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6" customHeight="1">
      <c r="A1684" s="17" t="s">
        <v>19</v>
      </c>
      <c r="B1684" s="7" t="s">
        <v>22</v>
      </c>
      <c r="C1684" s="135">
        <v>46238</v>
      </c>
      <c r="D1684" s="41" t="s">
        <v>424</v>
      </c>
      <c r="E1684" s="35" t="s">
        <v>794</v>
      </c>
      <c r="F1684" s="110">
        <f t="shared" si="108"/>
        <v>6.6166666666666671</v>
      </c>
      <c r="G1684" s="111">
        <f t="shared" si="109"/>
        <v>0</v>
      </c>
      <c r="H1684" s="113">
        <f>IF(AND(NOT(ISBLANK(C1684)), D1684&lt;&gt;"-", ISNUMBER(F1684), F1684&gt;0, COUNTIFS($B$3:B1684, B1684, $C$3:C1684, C1684, $F$3:F1684, "&gt;0")=1), 1, 0)</f>
        <v>0</v>
      </c>
      <c r="I1684" s="17">
        <f t="shared" si="110"/>
        <v>0</v>
      </c>
      <c r="J1684" s="17">
        <f t="shared" si="111"/>
        <v>1</v>
      </c>
      <c r="K1684" s="7"/>
      <c r="L1684" s="7"/>
      <c r="M1684" s="7"/>
      <c r="N1684" s="17"/>
      <c r="O1684" s="120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6" customHeight="1">
      <c r="A1685" s="17" t="s">
        <v>19</v>
      </c>
      <c r="B1685" s="7" t="s">
        <v>22</v>
      </c>
      <c r="C1685" s="135">
        <v>46238</v>
      </c>
      <c r="D1685" s="41" t="s">
        <v>426</v>
      </c>
      <c r="E1685" s="35" t="s">
        <v>822</v>
      </c>
      <c r="F1685" s="110">
        <f t="shared" si="108"/>
        <v>1.4333333333333333</v>
      </c>
      <c r="G1685" s="111">
        <f t="shared" si="109"/>
        <v>1</v>
      </c>
      <c r="H1685" s="113">
        <f>IF(AND(NOT(ISBLANK(C1685)), D1685&lt;&gt;"-", ISNUMBER(F1685), F1685&gt;0, COUNTIFS($B$3:B1685, B1685, $C$3:C1685, C1685, $F$3:F1685, "&gt;0")=1), 1, 0)</f>
        <v>0</v>
      </c>
      <c r="I1685" s="17">
        <f t="shared" si="110"/>
        <v>0</v>
      </c>
      <c r="J1685" s="17">
        <f t="shared" si="111"/>
        <v>0</v>
      </c>
      <c r="K1685" s="7"/>
      <c r="L1685" s="7"/>
      <c r="M1685" s="7"/>
      <c r="N1685" s="17"/>
      <c r="O1685" s="120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6" customHeight="1">
      <c r="A1686" s="17" t="s">
        <v>19</v>
      </c>
      <c r="B1686" s="7" t="s">
        <v>22</v>
      </c>
      <c r="C1686" s="135">
        <v>46239</v>
      </c>
      <c r="D1686" s="41" t="s">
        <v>250</v>
      </c>
      <c r="E1686" s="35" t="s">
        <v>185</v>
      </c>
      <c r="F1686" s="110">
        <f t="shared" si="108"/>
        <v>8</v>
      </c>
      <c r="G1686" s="111">
        <f t="shared" si="109"/>
        <v>0</v>
      </c>
      <c r="H1686" s="113">
        <f>IF(AND(NOT(ISBLANK(C1686)), D1686&lt;&gt;"-", ISNUMBER(F1686), F1686&gt;0, COUNTIFS($B$3:B1686, B1686, $C$3:C1686, C1686, $F$3:F1686, "&gt;0")=1), 1, 0)</f>
        <v>1</v>
      </c>
      <c r="I1686" s="17">
        <f t="shared" si="110"/>
        <v>0</v>
      </c>
      <c r="J1686" s="17">
        <f t="shared" si="111"/>
        <v>1</v>
      </c>
      <c r="K1686" s="7"/>
      <c r="L1686" s="7"/>
      <c r="M1686" s="7"/>
      <c r="N1686" s="17"/>
      <c r="O1686" s="120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6" customHeight="1">
      <c r="A1687" s="17" t="s">
        <v>19</v>
      </c>
      <c r="B1687" s="7" t="s">
        <v>22</v>
      </c>
      <c r="C1687" s="135">
        <v>46239</v>
      </c>
      <c r="D1687" s="41" t="s">
        <v>424</v>
      </c>
      <c r="E1687" s="35" t="s">
        <v>649</v>
      </c>
      <c r="F1687" s="110">
        <f t="shared" si="108"/>
        <v>6.9833333333333334</v>
      </c>
      <c r="G1687" s="111">
        <f t="shared" si="109"/>
        <v>0</v>
      </c>
      <c r="H1687" s="113">
        <f>IF(AND(NOT(ISBLANK(C1687)), D1687&lt;&gt;"-", ISNUMBER(F1687), F1687&gt;0, COUNTIFS($B$3:B1687, B1687, $C$3:C1687, C1687, $F$3:F1687, "&gt;0")=1), 1, 0)</f>
        <v>0</v>
      </c>
      <c r="I1687" s="17">
        <f t="shared" si="110"/>
        <v>0</v>
      </c>
      <c r="J1687" s="17">
        <f t="shared" si="111"/>
        <v>1</v>
      </c>
      <c r="K1687" s="7"/>
      <c r="L1687" s="7"/>
      <c r="M1687" s="7"/>
      <c r="N1687" s="17"/>
      <c r="O1687" s="120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6" customHeight="1">
      <c r="A1688" s="17" t="s">
        <v>19</v>
      </c>
      <c r="B1688" s="7" t="s">
        <v>22</v>
      </c>
      <c r="C1688" s="135">
        <v>46239</v>
      </c>
      <c r="D1688" s="41" t="s">
        <v>253</v>
      </c>
      <c r="E1688" s="35" t="s">
        <v>291</v>
      </c>
      <c r="F1688" s="110">
        <f t="shared" si="108"/>
        <v>8.0500000000000007</v>
      </c>
      <c r="G1688" s="111">
        <f t="shared" si="109"/>
        <v>0</v>
      </c>
      <c r="H1688" s="113">
        <f>IF(AND(NOT(ISBLANK(C1688)), D1688&lt;&gt;"-", ISNUMBER(F1688), F1688&gt;0, COUNTIFS($B$3:B1688, B1688, $C$3:C1688, C1688, $F$3:F1688, "&gt;0")=1), 1, 0)</f>
        <v>0</v>
      </c>
      <c r="I1688" s="17">
        <f t="shared" si="110"/>
        <v>1</v>
      </c>
      <c r="J1688" s="17">
        <f t="shared" si="111"/>
        <v>0</v>
      </c>
      <c r="K1688" s="7"/>
      <c r="L1688" s="7"/>
      <c r="M1688" s="7"/>
      <c r="N1688" s="17"/>
      <c r="O1688" s="120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6" customHeight="1">
      <c r="A1689" s="17" t="s">
        <v>19</v>
      </c>
      <c r="B1689" s="7" t="s">
        <v>22</v>
      </c>
      <c r="C1689" s="135">
        <v>46240</v>
      </c>
      <c r="D1689" s="41" t="s">
        <v>250</v>
      </c>
      <c r="E1689" s="35" t="s">
        <v>185</v>
      </c>
      <c r="F1689" s="110">
        <f t="shared" si="108"/>
        <v>8</v>
      </c>
      <c r="G1689" s="111">
        <f t="shared" si="109"/>
        <v>0</v>
      </c>
      <c r="H1689" s="113">
        <f>IF(AND(NOT(ISBLANK(C1689)), D1689&lt;&gt;"-", ISNUMBER(F1689), F1689&gt;0, COUNTIFS($B$3:B1689, B1689, $C$3:C1689, C1689, $F$3:F1689, "&gt;0")=1), 1, 0)</f>
        <v>1</v>
      </c>
      <c r="I1689" s="17">
        <f t="shared" si="110"/>
        <v>0</v>
      </c>
      <c r="J1689" s="17">
        <f t="shared" si="111"/>
        <v>1</v>
      </c>
      <c r="K1689" s="7"/>
      <c r="L1689" s="7"/>
      <c r="M1689" s="7"/>
      <c r="N1689" s="17"/>
      <c r="O1689" s="120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6" customHeight="1">
      <c r="A1690" s="17" t="s">
        <v>19</v>
      </c>
      <c r="B1690" s="7" t="s">
        <v>22</v>
      </c>
      <c r="C1690" s="135">
        <v>46240</v>
      </c>
      <c r="D1690" s="41" t="s">
        <v>424</v>
      </c>
      <c r="E1690" s="35" t="s">
        <v>803</v>
      </c>
      <c r="F1690" s="110">
        <f t="shared" si="108"/>
        <v>6.7833333333333332</v>
      </c>
      <c r="G1690" s="111">
        <f t="shared" si="109"/>
        <v>0</v>
      </c>
      <c r="H1690" s="113">
        <f>IF(AND(NOT(ISBLANK(C1690)), D1690&lt;&gt;"-", ISNUMBER(F1690), F1690&gt;0, COUNTIFS($B$3:B1690, B1690, $C$3:C1690, C1690, $F$3:F1690, "&gt;0")=1), 1, 0)</f>
        <v>0</v>
      </c>
      <c r="I1690" s="17">
        <f t="shared" si="110"/>
        <v>0</v>
      </c>
      <c r="J1690" s="17">
        <f t="shared" si="111"/>
        <v>1</v>
      </c>
      <c r="K1690" s="7"/>
      <c r="L1690" s="7"/>
      <c r="M1690" s="7"/>
      <c r="N1690" s="17"/>
      <c r="O1690" s="120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6" customHeight="1">
      <c r="A1691" s="17" t="s">
        <v>19</v>
      </c>
      <c r="B1691" s="7" t="s">
        <v>22</v>
      </c>
      <c r="C1691" s="135">
        <v>46240</v>
      </c>
      <c r="D1691" s="41" t="s">
        <v>426</v>
      </c>
      <c r="E1691" s="35" t="s">
        <v>647</v>
      </c>
      <c r="F1691" s="110">
        <f t="shared" si="108"/>
        <v>2.1</v>
      </c>
      <c r="G1691" s="111">
        <f t="shared" si="109"/>
        <v>1</v>
      </c>
      <c r="H1691" s="113">
        <f>IF(AND(NOT(ISBLANK(C1691)), D1691&lt;&gt;"-", ISNUMBER(F1691), F1691&gt;0, COUNTIFS($B$3:B1691, B1691, $C$3:C1691, C1691, $F$3:F1691, "&gt;0")=1), 1, 0)</f>
        <v>0</v>
      </c>
      <c r="I1691" s="17">
        <f t="shared" si="110"/>
        <v>0</v>
      </c>
      <c r="J1691" s="17">
        <f t="shared" si="111"/>
        <v>0</v>
      </c>
      <c r="K1691" s="7"/>
      <c r="L1691" s="7"/>
      <c r="M1691" s="7"/>
      <c r="N1691" s="17"/>
      <c r="O1691" s="120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6" customHeight="1">
      <c r="A1692" s="17" t="s">
        <v>19</v>
      </c>
      <c r="B1692" s="7" t="s">
        <v>22</v>
      </c>
      <c r="C1692" s="135">
        <v>46241</v>
      </c>
      <c r="D1692" s="41" t="s">
        <v>424</v>
      </c>
      <c r="E1692" s="35" t="s">
        <v>791</v>
      </c>
      <c r="F1692" s="110">
        <f t="shared" si="108"/>
        <v>6.95</v>
      </c>
      <c r="G1692" s="111">
        <f t="shared" si="109"/>
        <v>0</v>
      </c>
      <c r="H1692" s="113">
        <f>IF(AND(NOT(ISBLANK(C1692)), D1692&lt;&gt;"-", ISNUMBER(F1692), F1692&gt;0, COUNTIFS($B$3:B1692, B1692, $C$3:C1692, C1692, $F$3:F1692, "&gt;0")=1), 1, 0)</f>
        <v>1</v>
      </c>
      <c r="I1692" s="17">
        <f t="shared" si="110"/>
        <v>0</v>
      </c>
      <c r="J1692" s="17">
        <f t="shared" si="111"/>
        <v>1</v>
      </c>
      <c r="K1692" s="7"/>
      <c r="L1692" s="7"/>
      <c r="M1692" s="7"/>
      <c r="N1692" s="17"/>
      <c r="O1692" s="120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6" customHeight="1">
      <c r="A1693" s="17" t="s">
        <v>19</v>
      </c>
      <c r="B1693" s="7" t="s">
        <v>22</v>
      </c>
      <c r="C1693" s="135">
        <v>46241</v>
      </c>
      <c r="D1693" s="41" t="s">
        <v>253</v>
      </c>
      <c r="E1693" s="35" t="s">
        <v>501</v>
      </c>
      <c r="F1693" s="110">
        <f t="shared" si="108"/>
        <v>8.0166666666666675</v>
      </c>
      <c r="G1693" s="111">
        <f t="shared" si="109"/>
        <v>0</v>
      </c>
      <c r="H1693" s="113">
        <f>IF(AND(NOT(ISBLANK(C1693)), D1693&lt;&gt;"-", ISNUMBER(F1693), F1693&gt;0, COUNTIFS($B$3:B1693, B1693, $C$3:C1693, C1693, $F$3:F1693, "&gt;0")=1), 1, 0)</f>
        <v>0</v>
      </c>
      <c r="I1693" s="17">
        <f t="shared" si="110"/>
        <v>1</v>
      </c>
      <c r="J1693" s="17">
        <f t="shared" si="111"/>
        <v>0</v>
      </c>
      <c r="K1693" s="7"/>
      <c r="L1693" s="7"/>
      <c r="M1693" s="7"/>
      <c r="N1693" s="17"/>
      <c r="O1693" s="120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6" customHeight="1">
      <c r="A1694" s="17" t="s">
        <v>19</v>
      </c>
      <c r="B1694" s="7" t="s">
        <v>22</v>
      </c>
      <c r="C1694" s="135">
        <v>46242</v>
      </c>
      <c r="D1694" s="41" t="s">
        <v>424</v>
      </c>
      <c r="E1694" s="35" t="s">
        <v>668</v>
      </c>
      <c r="F1694" s="110">
        <f t="shared" si="108"/>
        <v>7.0166666666666666</v>
      </c>
      <c r="G1694" s="111">
        <f t="shared" si="109"/>
        <v>0</v>
      </c>
      <c r="H1694" s="113">
        <f>IF(AND(NOT(ISBLANK(C1694)), D1694&lt;&gt;"-", ISNUMBER(F1694), F1694&gt;0, COUNTIFS($B$3:B1694, B1694, $C$3:C1694, C1694, $F$3:F1694, "&gt;0")=1), 1, 0)</f>
        <v>1</v>
      </c>
      <c r="I1694" s="17">
        <f t="shared" si="110"/>
        <v>0</v>
      </c>
      <c r="J1694" s="17">
        <f t="shared" si="111"/>
        <v>1</v>
      </c>
      <c r="K1694" s="7"/>
      <c r="L1694" s="7"/>
      <c r="M1694" s="7"/>
      <c r="N1694" s="17"/>
      <c r="O1694" s="120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6" customHeight="1">
      <c r="A1695" s="17" t="s">
        <v>19</v>
      </c>
      <c r="B1695" s="7" t="s">
        <v>22</v>
      </c>
      <c r="C1695" s="135">
        <v>46242</v>
      </c>
      <c r="D1695" s="41" t="s">
        <v>426</v>
      </c>
      <c r="E1695" s="35" t="s">
        <v>823</v>
      </c>
      <c r="F1695" s="110">
        <f t="shared" si="108"/>
        <v>1.6166666666666667</v>
      </c>
      <c r="G1695" s="111">
        <f t="shared" si="109"/>
        <v>1</v>
      </c>
      <c r="H1695" s="113">
        <f>IF(AND(NOT(ISBLANK(C1695)), D1695&lt;&gt;"-", ISNUMBER(F1695), F1695&gt;0, COUNTIFS($B$3:B1695, B1695, $C$3:C1695, C1695, $F$3:F1695, "&gt;0")=1), 1, 0)</f>
        <v>0</v>
      </c>
      <c r="I1695" s="17">
        <f t="shared" si="110"/>
        <v>0</v>
      </c>
      <c r="J1695" s="17">
        <f t="shared" si="111"/>
        <v>0</v>
      </c>
      <c r="K1695" s="7"/>
      <c r="L1695" s="7"/>
      <c r="M1695" s="7"/>
      <c r="N1695" s="17"/>
      <c r="O1695" s="120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6" customHeight="1">
      <c r="A1696" s="17" t="s">
        <v>19</v>
      </c>
      <c r="B1696" s="7" t="s">
        <v>22</v>
      </c>
      <c r="C1696" s="135">
        <v>46243</v>
      </c>
      <c r="D1696" s="41" t="s">
        <v>424</v>
      </c>
      <c r="E1696" s="35" t="s">
        <v>824</v>
      </c>
      <c r="F1696" s="110">
        <f t="shared" si="108"/>
        <v>6.916666666666667</v>
      </c>
      <c r="G1696" s="111">
        <f t="shared" si="109"/>
        <v>0</v>
      </c>
      <c r="H1696" s="113">
        <f>IF(AND(NOT(ISBLANK(C1696)), D1696&lt;&gt;"-", ISNUMBER(F1696), F1696&gt;0, COUNTIFS($B$3:B1696, B1696, $C$3:C1696, C1696, $F$3:F1696, "&gt;0")=1), 1, 0)</f>
        <v>1</v>
      </c>
      <c r="I1696" s="17">
        <f t="shared" si="110"/>
        <v>0</v>
      </c>
      <c r="J1696" s="17">
        <f t="shared" si="111"/>
        <v>1</v>
      </c>
      <c r="K1696" s="7"/>
      <c r="L1696" s="7"/>
      <c r="M1696" s="7"/>
      <c r="N1696" s="17"/>
      <c r="O1696" s="120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6" customHeight="1">
      <c r="A1697" s="17" t="s">
        <v>19</v>
      </c>
      <c r="B1697" s="7" t="s">
        <v>22</v>
      </c>
      <c r="C1697" s="135">
        <v>46243</v>
      </c>
      <c r="D1697" s="41" t="s">
        <v>426</v>
      </c>
      <c r="E1697" s="35" t="s">
        <v>825</v>
      </c>
      <c r="F1697" s="110">
        <f t="shared" si="108"/>
        <v>2.65</v>
      </c>
      <c r="G1697" s="111">
        <f t="shared" si="109"/>
        <v>1</v>
      </c>
      <c r="H1697" s="113">
        <f>IF(AND(NOT(ISBLANK(C1697)), D1697&lt;&gt;"-", ISNUMBER(F1697), F1697&gt;0, COUNTIFS($B$3:B1697, B1697, $C$3:C1697, C1697, $F$3:F1697, "&gt;0")=1), 1, 0)</f>
        <v>0</v>
      </c>
      <c r="I1697" s="17">
        <f t="shared" si="110"/>
        <v>0</v>
      </c>
      <c r="J1697" s="17">
        <f t="shared" si="111"/>
        <v>0</v>
      </c>
      <c r="K1697" s="7"/>
      <c r="L1697" s="7"/>
      <c r="M1697" s="7"/>
      <c r="N1697" s="17"/>
      <c r="O1697" s="120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6" customHeight="1">
      <c r="A1698" s="17" t="s">
        <v>19</v>
      </c>
      <c r="B1698" s="7" t="s">
        <v>22</v>
      </c>
      <c r="C1698" s="135">
        <v>46244</v>
      </c>
      <c r="D1698" s="41" t="s">
        <v>250</v>
      </c>
      <c r="E1698" s="35" t="s">
        <v>185</v>
      </c>
      <c r="F1698" s="110">
        <f t="shared" si="108"/>
        <v>8</v>
      </c>
      <c r="G1698" s="111">
        <f t="shared" si="109"/>
        <v>0</v>
      </c>
      <c r="H1698" s="113">
        <f>IF(AND(NOT(ISBLANK(C1698)), D1698&lt;&gt;"-", ISNUMBER(F1698), F1698&gt;0, COUNTIFS($B$3:B1698, B1698, $C$3:C1698, C1698, $F$3:F1698, "&gt;0")=1), 1, 0)</f>
        <v>1</v>
      </c>
      <c r="I1698" s="17">
        <f t="shared" si="110"/>
        <v>0</v>
      </c>
      <c r="J1698" s="17">
        <f t="shared" si="111"/>
        <v>1</v>
      </c>
      <c r="K1698" s="7"/>
      <c r="L1698" s="7"/>
      <c r="M1698" s="7"/>
      <c r="N1698" s="17"/>
      <c r="O1698" s="120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6" customHeight="1">
      <c r="A1699" s="17" t="s">
        <v>19</v>
      </c>
      <c r="B1699" s="7" t="s">
        <v>22</v>
      </c>
      <c r="C1699" s="135">
        <v>46244</v>
      </c>
      <c r="D1699" s="41" t="s">
        <v>424</v>
      </c>
      <c r="E1699" s="35" t="s">
        <v>649</v>
      </c>
      <c r="F1699" s="110">
        <f t="shared" si="108"/>
        <v>6.9833333333333334</v>
      </c>
      <c r="G1699" s="111">
        <f t="shared" si="109"/>
        <v>0</v>
      </c>
      <c r="H1699" s="113">
        <f>IF(AND(NOT(ISBLANK(C1699)), D1699&lt;&gt;"-", ISNUMBER(F1699), F1699&gt;0, COUNTIFS($B$3:B1699, B1699, $C$3:C1699, C1699, $F$3:F1699, "&gt;0")=1), 1, 0)</f>
        <v>0</v>
      </c>
      <c r="I1699" s="17">
        <f t="shared" si="110"/>
        <v>0</v>
      </c>
      <c r="J1699" s="17">
        <f t="shared" si="111"/>
        <v>1</v>
      </c>
      <c r="K1699" s="7"/>
      <c r="L1699" s="7"/>
      <c r="M1699" s="7"/>
      <c r="N1699" s="17"/>
      <c r="O1699" s="120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6" customHeight="1">
      <c r="A1700" s="17" t="s">
        <v>19</v>
      </c>
      <c r="B1700" s="7" t="s">
        <v>22</v>
      </c>
      <c r="C1700" s="135">
        <v>46244</v>
      </c>
      <c r="D1700" s="41" t="s">
        <v>426</v>
      </c>
      <c r="E1700" s="35" t="s">
        <v>548</v>
      </c>
      <c r="F1700" s="110">
        <f t="shared" si="108"/>
        <v>1.0666666666666667</v>
      </c>
      <c r="G1700" s="111">
        <f t="shared" si="109"/>
        <v>1</v>
      </c>
      <c r="H1700" s="113">
        <f>IF(AND(NOT(ISBLANK(C1700)), D1700&lt;&gt;"-", ISNUMBER(F1700), F1700&gt;0, COUNTIFS($B$3:B1700, B1700, $C$3:C1700, C1700, $F$3:F1700, "&gt;0")=1), 1, 0)</f>
        <v>0</v>
      </c>
      <c r="I1700" s="17">
        <f t="shared" si="110"/>
        <v>0</v>
      </c>
      <c r="J1700" s="17">
        <f t="shared" si="111"/>
        <v>0</v>
      </c>
      <c r="K1700" s="7"/>
      <c r="L1700" s="7"/>
      <c r="M1700" s="7"/>
      <c r="N1700" s="17"/>
      <c r="O1700" s="120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6" customHeight="1">
      <c r="A1701" s="17" t="s">
        <v>19</v>
      </c>
      <c r="B1701" s="7" t="s">
        <v>22</v>
      </c>
      <c r="C1701" s="135">
        <v>46245</v>
      </c>
      <c r="D1701" s="41" t="s">
        <v>250</v>
      </c>
      <c r="E1701" s="35" t="s">
        <v>185</v>
      </c>
      <c r="F1701" s="110">
        <f t="shared" si="108"/>
        <v>8</v>
      </c>
      <c r="G1701" s="111">
        <f t="shared" si="109"/>
        <v>0</v>
      </c>
      <c r="H1701" s="113">
        <f>IF(AND(NOT(ISBLANK(C1701)), D1701&lt;&gt;"-", ISNUMBER(F1701), F1701&gt;0, COUNTIFS($B$3:B1701, B1701, $C$3:C1701, C1701, $F$3:F1701, "&gt;0")=1), 1, 0)</f>
        <v>1</v>
      </c>
      <c r="I1701" s="17">
        <f t="shared" si="110"/>
        <v>0</v>
      </c>
      <c r="J1701" s="17">
        <f t="shared" si="111"/>
        <v>1</v>
      </c>
      <c r="K1701" s="7"/>
      <c r="L1701" s="7"/>
      <c r="M1701" s="7"/>
      <c r="N1701" s="17"/>
      <c r="O1701" s="120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6" customHeight="1">
      <c r="A1702" s="17" t="s">
        <v>19</v>
      </c>
      <c r="B1702" s="7" t="s">
        <v>22</v>
      </c>
      <c r="C1702" s="135">
        <v>46245</v>
      </c>
      <c r="D1702" s="41" t="s">
        <v>191</v>
      </c>
      <c r="E1702" s="35" t="s">
        <v>498</v>
      </c>
      <c r="F1702" s="110">
        <f t="shared" si="108"/>
        <v>8.1166666666666671</v>
      </c>
      <c r="G1702" s="111">
        <f t="shared" si="109"/>
        <v>0</v>
      </c>
      <c r="H1702" s="113">
        <f>IF(AND(NOT(ISBLANK(C1702)), D1702&lt;&gt;"-", ISNUMBER(F1702), F1702&gt;0, COUNTIFS($B$3:B1702, B1702, $C$3:C1702, C1702, $F$3:F1702, "&gt;0")=1), 1, 0)</f>
        <v>0</v>
      </c>
      <c r="I1702" s="17">
        <f t="shared" si="110"/>
        <v>0</v>
      </c>
      <c r="J1702" s="17">
        <f t="shared" si="111"/>
        <v>1</v>
      </c>
      <c r="K1702" s="7"/>
      <c r="L1702" s="7"/>
      <c r="M1702" s="7"/>
      <c r="N1702" s="17"/>
      <c r="O1702" s="120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6" customHeight="1">
      <c r="A1703" s="17" t="s">
        <v>19</v>
      </c>
      <c r="B1703" s="7" t="s">
        <v>22</v>
      </c>
      <c r="C1703" s="135">
        <v>46246</v>
      </c>
      <c r="D1703" s="41" t="s">
        <v>250</v>
      </c>
      <c r="E1703" s="35" t="s">
        <v>185</v>
      </c>
      <c r="F1703" s="110">
        <f t="shared" si="108"/>
        <v>8</v>
      </c>
      <c r="G1703" s="111">
        <f t="shared" si="109"/>
        <v>0</v>
      </c>
      <c r="H1703" s="113">
        <f>IF(AND(NOT(ISBLANK(C1703)), D1703&lt;&gt;"-", ISNUMBER(F1703), F1703&gt;0, COUNTIFS($B$3:B1703, B1703, $C$3:C1703, C1703, $F$3:F1703, "&gt;0")=1), 1, 0)</f>
        <v>1</v>
      </c>
      <c r="I1703" s="17">
        <f t="shared" si="110"/>
        <v>0</v>
      </c>
      <c r="J1703" s="17">
        <f t="shared" si="111"/>
        <v>1</v>
      </c>
      <c r="K1703" s="7"/>
      <c r="L1703" s="7"/>
      <c r="M1703" s="7"/>
      <c r="N1703" s="17"/>
      <c r="O1703" s="120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6" customHeight="1">
      <c r="A1704" s="17" t="s">
        <v>19</v>
      </c>
      <c r="B1704" s="7" t="s">
        <v>22</v>
      </c>
      <c r="C1704" s="135">
        <v>46246</v>
      </c>
      <c r="D1704" s="41" t="s">
        <v>191</v>
      </c>
      <c r="E1704" s="35" t="s">
        <v>213</v>
      </c>
      <c r="F1704" s="110">
        <f t="shared" si="108"/>
        <v>8.0833333333333339</v>
      </c>
      <c r="G1704" s="111">
        <f t="shared" si="109"/>
        <v>0</v>
      </c>
      <c r="H1704" s="113">
        <f>IF(AND(NOT(ISBLANK(C1704)), D1704&lt;&gt;"-", ISNUMBER(F1704), F1704&gt;0, COUNTIFS($B$3:B1704, B1704, $C$3:C1704, C1704, $F$3:F1704, "&gt;0")=1), 1, 0)</f>
        <v>0</v>
      </c>
      <c r="I1704" s="17">
        <f t="shared" si="110"/>
        <v>0</v>
      </c>
      <c r="J1704" s="17">
        <f t="shared" si="111"/>
        <v>1</v>
      </c>
      <c r="K1704" s="7"/>
      <c r="L1704" s="7"/>
      <c r="M1704" s="7"/>
      <c r="N1704" s="17"/>
      <c r="O1704" s="120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6" customHeight="1">
      <c r="A1705" s="17" t="s">
        <v>19</v>
      </c>
      <c r="B1705" s="7" t="s">
        <v>22</v>
      </c>
      <c r="C1705" s="135">
        <v>46246</v>
      </c>
      <c r="D1705" s="41" t="s">
        <v>429</v>
      </c>
      <c r="E1705" s="35" t="s">
        <v>647</v>
      </c>
      <c r="F1705" s="110">
        <f t="shared" si="108"/>
        <v>2.1</v>
      </c>
      <c r="G1705" s="111">
        <f t="shared" si="109"/>
        <v>1</v>
      </c>
      <c r="H1705" s="113">
        <f>IF(AND(NOT(ISBLANK(C1705)), D1705&lt;&gt;"-", ISNUMBER(F1705), F1705&gt;0, COUNTIFS($B$3:B1705, B1705, $C$3:C1705, C1705, $F$3:F1705, "&gt;0")=1), 1, 0)</f>
        <v>0</v>
      </c>
      <c r="I1705" s="17">
        <f t="shared" si="110"/>
        <v>0</v>
      </c>
      <c r="J1705" s="17">
        <f t="shared" si="111"/>
        <v>0</v>
      </c>
      <c r="K1705" s="7"/>
      <c r="L1705" s="7"/>
      <c r="M1705" s="7"/>
      <c r="N1705" s="17"/>
      <c r="O1705" s="120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6" customHeight="1">
      <c r="A1706" s="17" t="s">
        <v>19</v>
      </c>
      <c r="B1706" s="7" t="s">
        <v>22</v>
      </c>
      <c r="C1706" s="135">
        <v>46247</v>
      </c>
      <c r="D1706" s="41" t="s">
        <v>250</v>
      </c>
      <c r="E1706" s="35" t="s">
        <v>185</v>
      </c>
      <c r="F1706" s="110">
        <f t="shared" si="108"/>
        <v>8</v>
      </c>
      <c r="G1706" s="111">
        <f t="shared" si="109"/>
        <v>0</v>
      </c>
      <c r="H1706" s="113">
        <f>IF(AND(NOT(ISBLANK(C1706)), D1706&lt;&gt;"-", ISNUMBER(F1706), F1706&gt;0, COUNTIFS($B$3:B1706, B1706, $C$3:C1706, C1706, $F$3:F1706, "&gt;0")=1), 1, 0)</f>
        <v>1</v>
      </c>
      <c r="I1706" s="17">
        <f t="shared" si="110"/>
        <v>0</v>
      </c>
      <c r="J1706" s="17">
        <f t="shared" si="111"/>
        <v>1</v>
      </c>
      <c r="K1706" s="7"/>
      <c r="L1706" s="7"/>
      <c r="M1706" s="7"/>
      <c r="N1706" s="17"/>
      <c r="O1706" s="120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6" customHeight="1">
      <c r="A1707" s="17" t="s">
        <v>19</v>
      </c>
      <c r="B1707" s="7" t="s">
        <v>22</v>
      </c>
      <c r="C1707" s="135">
        <v>46247</v>
      </c>
      <c r="D1707" s="41" t="s">
        <v>191</v>
      </c>
      <c r="E1707" s="35" t="s">
        <v>502</v>
      </c>
      <c r="F1707" s="110">
        <f t="shared" si="108"/>
        <v>7.9666666666666668</v>
      </c>
      <c r="G1707" s="111">
        <f t="shared" si="109"/>
        <v>0</v>
      </c>
      <c r="H1707" s="113">
        <f>IF(AND(NOT(ISBLANK(C1707)), D1707&lt;&gt;"-", ISNUMBER(F1707), F1707&gt;0, COUNTIFS($B$3:B1707, B1707, $C$3:C1707, C1707, $F$3:F1707, "&gt;0")=1), 1, 0)</f>
        <v>0</v>
      </c>
      <c r="I1707" s="17">
        <f t="shared" si="110"/>
        <v>0</v>
      </c>
      <c r="J1707" s="17">
        <f t="shared" si="111"/>
        <v>1</v>
      </c>
      <c r="K1707" s="7"/>
      <c r="L1707" s="7"/>
      <c r="M1707" s="7"/>
      <c r="N1707" s="17"/>
      <c r="O1707" s="120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6" customHeight="1">
      <c r="A1708" s="17" t="s">
        <v>19</v>
      </c>
      <c r="B1708" s="7" t="s">
        <v>22</v>
      </c>
      <c r="C1708" s="135">
        <v>46248</v>
      </c>
      <c r="D1708" s="41" t="s">
        <v>250</v>
      </c>
      <c r="E1708" s="35" t="s">
        <v>412</v>
      </c>
      <c r="F1708" s="110">
        <f t="shared" si="108"/>
        <v>8.6166666666666671</v>
      </c>
      <c r="G1708" s="111">
        <f t="shared" si="109"/>
        <v>0</v>
      </c>
      <c r="H1708" s="113">
        <f>IF(AND(NOT(ISBLANK(C1708)), D1708&lt;&gt;"-", ISNUMBER(F1708), F1708&gt;0, COUNTIFS($B$3:B1708, B1708, $C$3:C1708, C1708, $F$3:F1708, "&gt;0")=1), 1, 0)</f>
        <v>1</v>
      </c>
      <c r="I1708" s="17">
        <f t="shared" si="110"/>
        <v>0</v>
      </c>
      <c r="J1708" s="17">
        <f t="shared" si="111"/>
        <v>1</v>
      </c>
      <c r="K1708" s="7"/>
      <c r="L1708" s="7"/>
      <c r="M1708" s="7"/>
      <c r="N1708" s="17"/>
      <c r="O1708" s="120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6" customHeight="1">
      <c r="A1709" s="17" t="s">
        <v>19</v>
      </c>
      <c r="B1709" s="7" t="s">
        <v>22</v>
      </c>
      <c r="C1709" s="135">
        <v>46248</v>
      </c>
      <c r="D1709" s="41" t="s">
        <v>191</v>
      </c>
      <c r="E1709" s="35" t="s">
        <v>185</v>
      </c>
      <c r="F1709" s="110">
        <f t="shared" si="108"/>
        <v>8</v>
      </c>
      <c r="G1709" s="111">
        <f t="shared" si="109"/>
        <v>0</v>
      </c>
      <c r="H1709" s="113">
        <f>IF(AND(NOT(ISBLANK(C1709)), D1709&lt;&gt;"-", ISNUMBER(F1709), F1709&gt;0, COUNTIFS($B$3:B1709, B1709, $C$3:C1709, C1709, $F$3:F1709, "&gt;0")=1), 1, 0)</f>
        <v>0</v>
      </c>
      <c r="I1709" s="17">
        <f t="shared" si="110"/>
        <v>0</v>
      </c>
      <c r="J1709" s="17">
        <f t="shared" si="111"/>
        <v>1</v>
      </c>
      <c r="K1709" s="7"/>
      <c r="L1709" s="7"/>
      <c r="M1709" s="7"/>
      <c r="N1709" s="17"/>
      <c r="O1709" s="120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6" customHeight="1">
      <c r="A1710" s="17" t="s">
        <v>19</v>
      </c>
      <c r="B1710" s="7" t="s">
        <v>22</v>
      </c>
      <c r="C1710" s="135">
        <v>46249</v>
      </c>
      <c r="D1710" s="41" t="s">
        <v>191</v>
      </c>
      <c r="E1710" s="35" t="s">
        <v>185</v>
      </c>
      <c r="F1710" s="110">
        <f t="shared" si="108"/>
        <v>8</v>
      </c>
      <c r="G1710" s="111">
        <f t="shared" si="109"/>
        <v>0</v>
      </c>
      <c r="H1710" s="113">
        <f>IF(AND(NOT(ISBLANK(C1710)), D1710&lt;&gt;"-", ISNUMBER(F1710), F1710&gt;0, COUNTIFS($B$3:B1710, B1710, $C$3:C1710, C1710, $F$3:F1710, "&gt;0")=1), 1, 0)</f>
        <v>1</v>
      </c>
      <c r="I1710" s="17">
        <f t="shared" si="110"/>
        <v>0</v>
      </c>
      <c r="J1710" s="17">
        <f t="shared" si="111"/>
        <v>1</v>
      </c>
      <c r="K1710" s="7"/>
      <c r="L1710" s="7"/>
      <c r="M1710" s="7"/>
      <c r="N1710" s="17"/>
      <c r="O1710" s="120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6" customHeight="1">
      <c r="A1711" s="17" t="s">
        <v>19</v>
      </c>
      <c r="B1711" s="7" t="s">
        <v>22</v>
      </c>
      <c r="C1711" s="135">
        <v>46250</v>
      </c>
      <c r="D1711" s="41" t="s">
        <v>191</v>
      </c>
      <c r="E1711" s="35" t="s">
        <v>185</v>
      </c>
      <c r="F1711" s="110">
        <f t="shared" si="108"/>
        <v>8</v>
      </c>
      <c r="G1711" s="111">
        <f t="shared" si="109"/>
        <v>0</v>
      </c>
      <c r="H1711" s="113">
        <f>IF(AND(NOT(ISBLANK(C1711)), D1711&lt;&gt;"-", ISNUMBER(F1711), F1711&gt;0, COUNTIFS($B$3:B1711, B1711, $C$3:C1711, C1711, $F$3:F1711, "&gt;0")=1), 1, 0)</f>
        <v>1</v>
      </c>
      <c r="I1711" s="17">
        <f t="shared" si="110"/>
        <v>0</v>
      </c>
      <c r="J1711" s="17">
        <f t="shared" si="111"/>
        <v>1</v>
      </c>
      <c r="K1711" s="7"/>
      <c r="L1711" s="7"/>
      <c r="M1711" s="7"/>
      <c r="N1711" s="17"/>
      <c r="O1711" s="120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6" customHeight="1">
      <c r="A1712" s="17" t="s">
        <v>19</v>
      </c>
      <c r="B1712" s="7" t="s">
        <v>22</v>
      </c>
      <c r="C1712" s="135">
        <v>46250</v>
      </c>
      <c r="D1712" s="41" t="s">
        <v>253</v>
      </c>
      <c r="E1712" s="35" t="s">
        <v>201</v>
      </c>
      <c r="F1712" s="110">
        <f t="shared" si="108"/>
        <v>8.1</v>
      </c>
      <c r="G1712" s="111">
        <f t="shared" si="109"/>
        <v>0</v>
      </c>
      <c r="H1712" s="113">
        <f>IF(AND(NOT(ISBLANK(C1712)), D1712&lt;&gt;"-", ISNUMBER(F1712), F1712&gt;0, COUNTIFS($B$3:B1712, B1712, $C$3:C1712, C1712, $F$3:F1712, "&gt;0")=1), 1, 0)</f>
        <v>0</v>
      </c>
      <c r="I1712" s="17">
        <f t="shared" si="110"/>
        <v>1</v>
      </c>
      <c r="J1712" s="17">
        <f t="shared" si="111"/>
        <v>0</v>
      </c>
      <c r="K1712" s="7"/>
      <c r="L1712" s="7"/>
      <c r="M1712" s="7"/>
      <c r="N1712" s="17"/>
      <c r="O1712" s="120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6" customHeight="1">
      <c r="A1713" s="17" t="s">
        <v>19</v>
      </c>
      <c r="B1713" s="7" t="s">
        <v>22</v>
      </c>
      <c r="C1713" s="135">
        <v>46251</v>
      </c>
      <c r="D1713" s="41" t="s">
        <v>250</v>
      </c>
      <c r="E1713" s="35" t="s">
        <v>185</v>
      </c>
      <c r="F1713" s="110">
        <f t="shared" si="108"/>
        <v>8</v>
      </c>
      <c r="G1713" s="111">
        <f t="shared" si="109"/>
        <v>0</v>
      </c>
      <c r="H1713" s="113">
        <f>IF(AND(NOT(ISBLANK(C1713)), D1713&lt;&gt;"-", ISNUMBER(F1713), F1713&gt;0, COUNTIFS($B$3:B1713, B1713, $C$3:C1713, C1713, $F$3:F1713, "&gt;0")=1), 1, 0)</f>
        <v>1</v>
      </c>
      <c r="I1713" s="17">
        <f t="shared" si="110"/>
        <v>0</v>
      </c>
      <c r="J1713" s="17">
        <f t="shared" si="111"/>
        <v>1</v>
      </c>
      <c r="K1713" s="7"/>
      <c r="L1713" s="7"/>
      <c r="M1713" s="7"/>
      <c r="N1713" s="17"/>
      <c r="O1713" s="120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6" customHeight="1">
      <c r="A1714" s="17" t="s">
        <v>19</v>
      </c>
      <c r="B1714" s="7" t="s">
        <v>22</v>
      </c>
      <c r="C1714" s="135">
        <v>46251</v>
      </c>
      <c r="D1714" s="41" t="s">
        <v>191</v>
      </c>
      <c r="E1714" s="35" t="s">
        <v>518</v>
      </c>
      <c r="F1714" s="110">
        <f t="shared" si="108"/>
        <v>8.2166666666666668</v>
      </c>
      <c r="G1714" s="111">
        <f t="shared" si="109"/>
        <v>0</v>
      </c>
      <c r="H1714" s="113">
        <f>IF(AND(NOT(ISBLANK(C1714)), D1714&lt;&gt;"-", ISNUMBER(F1714), F1714&gt;0, COUNTIFS($B$3:B1714, B1714, $C$3:C1714, C1714, $F$3:F1714, "&gt;0")=1), 1, 0)</f>
        <v>0</v>
      </c>
      <c r="I1714" s="17">
        <f t="shared" si="110"/>
        <v>0</v>
      </c>
      <c r="J1714" s="17">
        <f t="shared" si="111"/>
        <v>1</v>
      </c>
      <c r="K1714" s="7"/>
      <c r="L1714" s="7"/>
      <c r="M1714" s="7"/>
      <c r="N1714" s="17"/>
      <c r="O1714" s="120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6" customHeight="1">
      <c r="A1715" s="17" t="s">
        <v>19</v>
      </c>
      <c r="B1715" s="7" t="s">
        <v>22</v>
      </c>
      <c r="C1715" s="135">
        <v>46251</v>
      </c>
      <c r="D1715" s="41" t="s">
        <v>429</v>
      </c>
      <c r="E1715" s="35" t="s">
        <v>812</v>
      </c>
      <c r="F1715" s="110">
        <f t="shared" si="108"/>
        <v>2.2000000000000002</v>
      </c>
      <c r="G1715" s="111">
        <f t="shared" si="109"/>
        <v>1</v>
      </c>
      <c r="H1715" s="113">
        <f>IF(AND(NOT(ISBLANK(C1715)), D1715&lt;&gt;"-", ISNUMBER(F1715), F1715&gt;0, COUNTIFS($B$3:B1715, B1715, $C$3:C1715, C1715, $F$3:F1715, "&gt;0")=1), 1, 0)</f>
        <v>0</v>
      </c>
      <c r="I1715" s="17">
        <f t="shared" si="110"/>
        <v>0</v>
      </c>
      <c r="J1715" s="17">
        <f t="shared" si="111"/>
        <v>0</v>
      </c>
      <c r="K1715" s="7"/>
      <c r="L1715" s="7"/>
      <c r="M1715" s="7"/>
      <c r="N1715" s="17"/>
      <c r="O1715" s="120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6" customHeight="1">
      <c r="A1716" s="17" t="s">
        <v>19</v>
      </c>
      <c r="B1716" s="7" t="s">
        <v>22</v>
      </c>
      <c r="C1716" s="135">
        <v>46252</v>
      </c>
      <c r="D1716" s="41" t="s">
        <v>250</v>
      </c>
      <c r="E1716" s="35" t="s">
        <v>185</v>
      </c>
      <c r="F1716" s="110">
        <f t="shared" si="108"/>
        <v>8</v>
      </c>
      <c r="G1716" s="111">
        <f t="shared" si="109"/>
        <v>0</v>
      </c>
      <c r="H1716" s="113">
        <f>IF(AND(NOT(ISBLANK(C1716)), D1716&lt;&gt;"-", ISNUMBER(F1716), F1716&gt;0, COUNTIFS($B$3:B1716, B1716, $C$3:C1716, C1716, $F$3:F1716, "&gt;0")=1), 1, 0)</f>
        <v>1</v>
      </c>
      <c r="I1716" s="17">
        <f t="shared" si="110"/>
        <v>0</v>
      </c>
      <c r="J1716" s="17">
        <f t="shared" si="111"/>
        <v>1</v>
      </c>
      <c r="K1716" s="7"/>
      <c r="L1716" s="7"/>
      <c r="M1716" s="7"/>
      <c r="N1716" s="17"/>
      <c r="O1716" s="120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6" customHeight="1">
      <c r="A1717" s="17" t="s">
        <v>19</v>
      </c>
      <c r="B1717" s="7" t="s">
        <v>22</v>
      </c>
      <c r="C1717" s="135">
        <v>46252</v>
      </c>
      <c r="D1717" s="41" t="s">
        <v>191</v>
      </c>
      <c r="E1717" s="35" t="s">
        <v>497</v>
      </c>
      <c r="F1717" s="110">
        <f t="shared" si="108"/>
        <v>7.8666666666666671</v>
      </c>
      <c r="G1717" s="111">
        <f t="shared" si="109"/>
        <v>0</v>
      </c>
      <c r="H1717" s="113">
        <f>IF(AND(NOT(ISBLANK(C1717)), D1717&lt;&gt;"-", ISNUMBER(F1717), F1717&gt;0, COUNTIFS($B$3:B1717, B1717, $C$3:C1717, C1717, $F$3:F1717, "&gt;0")=1), 1, 0)</f>
        <v>0</v>
      </c>
      <c r="I1717" s="17">
        <f t="shared" si="110"/>
        <v>0</v>
      </c>
      <c r="J1717" s="17">
        <f t="shared" si="111"/>
        <v>1</v>
      </c>
      <c r="K1717" s="7"/>
      <c r="L1717" s="7"/>
      <c r="M1717" s="7"/>
      <c r="N1717" s="17"/>
      <c r="O1717" s="120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6" customHeight="1">
      <c r="A1718" s="17" t="s">
        <v>19</v>
      </c>
      <c r="B1718" s="7" t="s">
        <v>22</v>
      </c>
      <c r="C1718" s="135">
        <v>46253</v>
      </c>
      <c r="D1718" s="41" t="s">
        <v>250</v>
      </c>
      <c r="E1718" s="35" t="s">
        <v>185</v>
      </c>
      <c r="F1718" s="110">
        <f t="shared" si="108"/>
        <v>8</v>
      </c>
      <c r="G1718" s="111">
        <f t="shared" si="109"/>
        <v>0</v>
      </c>
      <c r="H1718" s="113">
        <f>IF(AND(NOT(ISBLANK(C1718)), D1718&lt;&gt;"-", ISNUMBER(F1718), F1718&gt;0, COUNTIFS($B$3:B1718, B1718, $C$3:C1718, C1718, $F$3:F1718, "&gt;0")=1), 1, 0)</f>
        <v>1</v>
      </c>
      <c r="I1718" s="17">
        <f t="shared" si="110"/>
        <v>0</v>
      </c>
      <c r="J1718" s="17">
        <f t="shared" si="111"/>
        <v>1</v>
      </c>
      <c r="K1718" s="7"/>
      <c r="L1718" s="7"/>
      <c r="M1718" s="7"/>
      <c r="N1718" s="17"/>
      <c r="O1718" s="120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6" customHeight="1">
      <c r="A1719" s="17" t="s">
        <v>19</v>
      </c>
      <c r="B1719" s="7" t="s">
        <v>22</v>
      </c>
      <c r="C1719" s="135">
        <v>46253</v>
      </c>
      <c r="D1719" s="41" t="s">
        <v>191</v>
      </c>
      <c r="E1719" s="35" t="s">
        <v>213</v>
      </c>
      <c r="F1719" s="110">
        <f t="shared" si="108"/>
        <v>8.0833333333333339</v>
      </c>
      <c r="G1719" s="111">
        <f t="shared" si="109"/>
        <v>0</v>
      </c>
      <c r="H1719" s="113">
        <f>IF(AND(NOT(ISBLANK(C1719)), D1719&lt;&gt;"-", ISNUMBER(F1719), F1719&gt;0, COUNTIFS($B$3:B1719, B1719, $C$3:C1719, C1719, $F$3:F1719, "&gt;0")=1), 1, 0)</f>
        <v>0</v>
      </c>
      <c r="I1719" s="17">
        <f t="shared" si="110"/>
        <v>0</v>
      </c>
      <c r="J1719" s="17">
        <f t="shared" si="111"/>
        <v>1</v>
      </c>
      <c r="K1719" s="7"/>
      <c r="L1719" s="7"/>
      <c r="M1719" s="7"/>
      <c r="N1719" s="17"/>
      <c r="O1719" s="120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6" customHeight="1">
      <c r="A1720" s="17" t="s">
        <v>19</v>
      </c>
      <c r="B1720" s="7" t="s">
        <v>22</v>
      </c>
      <c r="C1720" s="135">
        <v>46254</v>
      </c>
      <c r="D1720" s="41" t="s">
        <v>250</v>
      </c>
      <c r="E1720" s="35" t="s">
        <v>185</v>
      </c>
      <c r="F1720" s="110">
        <f t="shared" si="108"/>
        <v>8</v>
      </c>
      <c r="G1720" s="111">
        <f t="shared" si="109"/>
        <v>0</v>
      </c>
      <c r="H1720" s="113">
        <f>IF(AND(NOT(ISBLANK(C1720)), D1720&lt;&gt;"-", ISNUMBER(F1720), F1720&gt;0, COUNTIFS($B$3:B1720, B1720, $C$3:C1720, C1720, $F$3:F1720, "&gt;0")=1), 1, 0)</f>
        <v>1</v>
      </c>
      <c r="I1720" s="17">
        <f t="shared" si="110"/>
        <v>0</v>
      </c>
      <c r="J1720" s="17">
        <f t="shared" si="111"/>
        <v>1</v>
      </c>
      <c r="K1720" s="7"/>
      <c r="L1720" s="7"/>
      <c r="M1720" s="7"/>
      <c r="N1720" s="17"/>
      <c r="O1720" s="120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6" customHeight="1">
      <c r="A1721" s="17" t="s">
        <v>19</v>
      </c>
      <c r="B1721" s="7" t="s">
        <v>22</v>
      </c>
      <c r="C1721" s="135">
        <v>46254</v>
      </c>
      <c r="D1721" s="41" t="s">
        <v>191</v>
      </c>
      <c r="E1721" s="35" t="s">
        <v>498</v>
      </c>
      <c r="F1721" s="110">
        <f t="shared" si="108"/>
        <v>8.1166666666666671</v>
      </c>
      <c r="G1721" s="111">
        <f t="shared" si="109"/>
        <v>0</v>
      </c>
      <c r="H1721" s="113">
        <f>IF(AND(NOT(ISBLANK(C1721)), D1721&lt;&gt;"-", ISNUMBER(F1721), F1721&gt;0, COUNTIFS($B$3:B1721, B1721, $C$3:C1721, C1721, $F$3:F1721, "&gt;0")=1), 1, 0)</f>
        <v>0</v>
      </c>
      <c r="I1721" s="17">
        <f t="shared" si="110"/>
        <v>0</v>
      </c>
      <c r="J1721" s="17">
        <f t="shared" si="111"/>
        <v>1</v>
      </c>
      <c r="K1721" s="7"/>
      <c r="L1721" s="7"/>
      <c r="M1721" s="7"/>
      <c r="N1721" s="17"/>
      <c r="O1721" s="120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6" customHeight="1">
      <c r="A1722" s="17" t="s">
        <v>19</v>
      </c>
      <c r="B1722" s="7" t="s">
        <v>22</v>
      </c>
      <c r="C1722" s="135">
        <v>46254</v>
      </c>
      <c r="D1722" s="41" t="s">
        <v>429</v>
      </c>
      <c r="E1722" s="35" t="s">
        <v>826</v>
      </c>
      <c r="F1722" s="110">
        <f t="shared" si="108"/>
        <v>2.25</v>
      </c>
      <c r="G1722" s="111">
        <f t="shared" si="109"/>
        <v>1</v>
      </c>
      <c r="H1722" s="113">
        <f>IF(AND(NOT(ISBLANK(C1722)), D1722&lt;&gt;"-", ISNUMBER(F1722), F1722&gt;0, COUNTIFS($B$3:B1722, B1722, $C$3:C1722, C1722, $F$3:F1722, "&gt;0")=1), 1, 0)</f>
        <v>0</v>
      </c>
      <c r="I1722" s="17">
        <f t="shared" si="110"/>
        <v>0</v>
      </c>
      <c r="J1722" s="17">
        <f t="shared" si="111"/>
        <v>0</v>
      </c>
      <c r="K1722" s="7"/>
      <c r="L1722" s="7"/>
      <c r="M1722" s="7"/>
      <c r="N1722" s="17"/>
      <c r="O1722" s="120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6" customHeight="1">
      <c r="A1723" s="17" t="s">
        <v>19</v>
      </c>
      <c r="B1723" s="7" t="s">
        <v>22</v>
      </c>
      <c r="C1723" s="135">
        <v>46255</v>
      </c>
      <c r="D1723" s="41" t="s">
        <v>191</v>
      </c>
      <c r="E1723" s="35" t="s">
        <v>338</v>
      </c>
      <c r="F1723" s="110">
        <f t="shared" si="108"/>
        <v>8.0333333333333332</v>
      </c>
      <c r="G1723" s="111">
        <f t="shared" si="109"/>
        <v>0</v>
      </c>
      <c r="H1723" s="113">
        <f>IF(AND(NOT(ISBLANK(C1723)), D1723&lt;&gt;"-", ISNUMBER(F1723), F1723&gt;0, COUNTIFS($B$3:B1723, B1723, $C$3:C1723, C1723, $F$3:F1723, "&gt;0")=1), 1, 0)</f>
        <v>1</v>
      </c>
      <c r="I1723" s="17">
        <f t="shared" si="110"/>
        <v>0</v>
      </c>
      <c r="J1723" s="17">
        <f t="shared" si="111"/>
        <v>1</v>
      </c>
      <c r="K1723" s="7"/>
      <c r="L1723" s="7"/>
      <c r="M1723" s="7"/>
      <c r="N1723" s="17"/>
      <c r="O1723" s="120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6" customHeight="1">
      <c r="A1724" s="17" t="s">
        <v>19</v>
      </c>
      <c r="B1724" s="7" t="s">
        <v>22</v>
      </c>
      <c r="C1724" s="135">
        <v>46255</v>
      </c>
      <c r="D1724" s="41" t="s">
        <v>253</v>
      </c>
      <c r="E1724" s="35" t="s">
        <v>291</v>
      </c>
      <c r="F1724" s="110">
        <f t="shared" si="108"/>
        <v>8.0500000000000007</v>
      </c>
      <c r="G1724" s="111">
        <f t="shared" si="109"/>
        <v>0</v>
      </c>
      <c r="H1724" s="113">
        <f>IF(AND(NOT(ISBLANK(C1724)), D1724&lt;&gt;"-", ISNUMBER(F1724), F1724&gt;0, COUNTIFS($B$3:B1724, B1724, $C$3:C1724, C1724, $F$3:F1724, "&gt;0")=1), 1, 0)</f>
        <v>0</v>
      </c>
      <c r="I1724" s="17">
        <f t="shared" si="110"/>
        <v>1</v>
      </c>
      <c r="J1724" s="17">
        <f t="shared" si="111"/>
        <v>0</v>
      </c>
      <c r="K1724" s="7"/>
      <c r="L1724" s="7"/>
      <c r="M1724" s="7"/>
      <c r="N1724" s="17"/>
      <c r="O1724" s="120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6" customHeight="1">
      <c r="A1725" s="17" t="s">
        <v>19</v>
      </c>
      <c r="B1725" s="7" t="s">
        <v>22</v>
      </c>
      <c r="C1725" s="135">
        <v>46256</v>
      </c>
      <c r="D1725" s="41" t="s">
        <v>191</v>
      </c>
      <c r="E1725" s="35" t="s">
        <v>201</v>
      </c>
      <c r="F1725" s="110">
        <f t="shared" si="108"/>
        <v>8.1</v>
      </c>
      <c r="G1725" s="111">
        <f t="shared" si="109"/>
        <v>0</v>
      </c>
      <c r="H1725" s="113">
        <f>IF(AND(NOT(ISBLANK(C1725)), D1725&lt;&gt;"-", ISNUMBER(F1725), F1725&gt;0, COUNTIFS($B$3:B1725, B1725, $C$3:C1725, C1725, $F$3:F1725, "&gt;0")=1), 1, 0)</f>
        <v>1</v>
      </c>
      <c r="I1725" s="17">
        <f t="shared" si="110"/>
        <v>0</v>
      </c>
      <c r="J1725" s="17">
        <f t="shared" si="111"/>
        <v>1</v>
      </c>
      <c r="K1725" s="7"/>
      <c r="L1725" s="7"/>
      <c r="M1725" s="7"/>
      <c r="N1725" s="17"/>
      <c r="O1725" s="120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6" customHeight="1">
      <c r="A1726" s="17" t="s">
        <v>19</v>
      </c>
      <c r="B1726" s="7" t="s">
        <v>22</v>
      </c>
      <c r="C1726" s="135">
        <v>46256</v>
      </c>
      <c r="D1726" s="41" t="s">
        <v>429</v>
      </c>
      <c r="E1726" s="35" t="s">
        <v>692</v>
      </c>
      <c r="F1726" s="110">
        <f t="shared" si="108"/>
        <v>1.25</v>
      </c>
      <c r="G1726" s="111">
        <f t="shared" si="109"/>
        <v>1</v>
      </c>
      <c r="H1726" s="113">
        <f>IF(AND(NOT(ISBLANK(C1726)), D1726&lt;&gt;"-", ISNUMBER(F1726), F1726&gt;0, COUNTIFS($B$3:B1726, B1726, $C$3:C1726, C1726, $F$3:F1726, "&gt;0")=1), 1, 0)</f>
        <v>0</v>
      </c>
      <c r="I1726" s="17">
        <f t="shared" si="110"/>
        <v>0</v>
      </c>
      <c r="J1726" s="17">
        <f t="shared" si="111"/>
        <v>0</v>
      </c>
      <c r="K1726" s="7"/>
      <c r="L1726" s="7"/>
      <c r="M1726" s="7"/>
      <c r="N1726" s="17"/>
      <c r="O1726" s="120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6" customHeight="1">
      <c r="A1727" s="17" t="s">
        <v>19</v>
      </c>
      <c r="B1727" s="7" t="s">
        <v>22</v>
      </c>
      <c r="C1727" s="138">
        <v>46257</v>
      </c>
      <c r="D1727" s="41" t="s">
        <v>250</v>
      </c>
      <c r="E1727" s="35" t="s">
        <v>503</v>
      </c>
      <c r="F1727" s="110">
        <f t="shared" si="108"/>
        <v>7.9833333333333334</v>
      </c>
      <c r="G1727" s="111">
        <f t="shared" si="109"/>
        <v>0</v>
      </c>
      <c r="H1727" s="113">
        <f>IF(AND(NOT(ISBLANK(C1727)), D1727&lt;&gt;"-", ISNUMBER(F1727), F1727&gt;0, COUNTIFS($B$3:B1727, B1727, $C$3:C1727, C1727, $F$3:F1727, "&gt;0")=1), 1, 0)</f>
        <v>1</v>
      </c>
      <c r="I1727" s="17">
        <f t="shared" si="110"/>
        <v>0</v>
      </c>
      <c r="J1727" s="17">
        <f t="shared" si="111"/>
        <v>1</v>
      </c>
      <c r="K1727" s="7"/>
      <c r="L1727" s="7"/>
      <c r="M1727" s="7"/>
      <c r="N1727" s="17"/>
      <c r="O1727" s="120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6" customHeight="1">
      <c r="A1728" s="17" t="s">
        <v>19</v>
      </c>
      <c r="B1728" s="7" t="s">
        <v>22</v>
      </c>
      <c r="C1728" s="138">
        <v>46257</v>
      </c>
      <c r="D1728" s="41" t="s">
        <v>191</v>
      </c>
      <c r="E1728" s="35" t="s">
        <v>185</v>
      </c>
      <c r="F1728" s="110">
        <f t="shared" si="108"/>
        <v>8</v>
      </c>
      <c r="G1728" s="111">
        <f t="shared" si="109"/>
        <v>0</v>
      </c>
      <c r="H1728" s="113">
        <f>IF(AND(NOT(ISBLANK(C1728)), D1728&lt;&gt;"-", ISNUMBER(F1728), F1728&gt;0, COUNTIFS($B$3:B1728, B1728, $C$3:C1728, C1728, $F$3:F1728, "&gt;0")=1), 1, 0)</f>
        <v>0</v>
      </c>
      <c r="I1728" s="17">
        <f t="shared" si="110"/>
        <v>0</v>
      </c>
      <c r="J1728" s="17">
        <f t="shared" si="111"/>
        <v>1</v>
      </c>
      <c r="K1728" s="7"/>
      <c r="L1728" s="7"/>
      <c r="M1728" s="7"/>
      <c r="N1728" s="17"/>
      <c r="O1728" s="120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6" customHeight="1">
      <c r="A1729" s="17" t="s">
        <v>19</v>
      </c>
      <c r="B1729" s="7" t="s">
        <v>22</v>
      </c>
      <c r="C1729" s="138">
        <v>46257</v>
      </c>
      <c r="D1729" s="41" t="s">
        <v>429</v>
      </c>
      <c r="E1729" s="35" t="s">
        <v>827</v>
      </c>
      <c r="F1729" s="110">
        <f t="shared" si="108"/>
        <v>1.5833333333333335</v>
      </c>
      <c r="G1729" s="111">
        <f t="shared" si="109"/>
        <v>1</v>
      </c>
      <c r="H1729" s="113">
        <f>IF(AND(NOT(ISBLANK(C1729)), D1729&lt;&gt;"-", ISNUMBER(F1729), F1729&gt;0, COUNTIFS($B$3:B1729, B1729, $C$3:C1729, C1729, $F$3:F1729, "&gt;0")=1), 1, 0)</f>
        <v>0</v>
      </c>
      <c r="I1729" s="17">
        <f t="shared" si="110"/>
        <v>0</v>
      </c>
      <c r="J1729" s="17">
        <f t="shared" si="111"/>
        <v>0</v>
      </c>
      <c r="K1729" s="7"/>
      <c r="L1729" s="7"/>
      <c r="M1729" s="7"/>
      <c r="N1729" s="17"/>
      <c r="O1729" s="120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6" customHeight="1">
      <c r="A1730" s="17" t="s">
        <v>19</v>
      </c>
      <c r="B1730" s="7" t="s">
        <v>22</v>
      </c>
      <c r="C1730" s="138">
        <v>46258</v>
      </c>
      <c r="D1730" s="41" t="s">
        <v>253</v>
      </c>
      <c r="E1730" s="35" t="s">
        <v>201</v>
      </c>
      <c r="F1730" s="110">
        <f t="shared" ref="F1730:F1793" si="112">IF(ISNUMBER(SEARCH("h",E1730)), LEFT(E1730,SEARCH("h",E1730)-1) + MID(E1730,SEARCH("h",E1730)+1,SEARCH("p",E1730)-SEARCH("h",E1730)-1)/60, E1730)</f>
        <v>8.1</v>
      </c>
      <c r="G1730" s="111">
        <f t="shared" ref="G1730:G1793" si="113">IF(AND(ISNUMBER(F1730), F1730&lt;4), 1, 0)</f>
        <v>0</v>
      </c>
      <c r="H1730" s="113">
        <f>IF(AND(NOT(ISBLANK(C1730)), D1730&lt;&gt;"-", ISNUMBER(F1730), F1730&gt;0, COUNTIFS($B$3:B1730, B1730, $C$3:C1730, C1730, $F$3:F1730, "&gt;0")=1), 1, 0)</f>
        <v>1</v>
      </c>
      <c r="I1730" s="17">
        <f t="shared" si="110"/>
        <v>1</v>
      </c>
      <c r="J1730" s="17">
        <f t="shared" si="111"/>
        <v>0</v>
      </c>
      <c r="K1730" s="7"/>
      <c r="L1730" s="7"/>
      <c r="M1730" s="7"/>
      <c r="N1730" s="17"/>
      <c r="O1730" s="120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6" customHeight="1">
      <c r="A1731" s="17" t="s">
        <v>19</v>
      </c>
      <c r="B1731" s="7" t="s">
        <v>22</v>
      </c>
      <c r="C1731" s="138">
        <v>46259</v>
      </c>
      <c r="D1731" s="41" t="s">
        <v>191</v>
      </c>
      <c r="E1731" s="35" t="s">
        <v>213</v>
      </c>
      <c r="F1731" s="110">
        <f t="shared" si="112"/>
        <v>8.0833333333333339</v>
      </c>
      <c r="G1731" s="111">
        <f t="shared" si="113"/>
        <v>0</v>
      </c>
      <c r="H1731" s="113">
        <f>IF(AND(NOT(ISBLANK(C1731)), D1731&lt;&gt;"-", ISNUMBER(F1731), F1731&gt;0, COUNTIFS($B$3:B1731, B1731, $C$3:C1731, C1731, $F$3:F1731, "&gt;0")=1), 1, 0)</f>
        <v>1</v>
      </c>
      <c r="I1731" s="17">
        <f t="shared" ref="I1731:I1794" si="114">IF(AND(NOT(ISBLANK(C1731)), D1731&lt;&gt;"-", ISNUMBER(F1731), F1731&gt;=4, ISNUMBER(SEARCH("qua đêm", D1731))), 1, 0)</f>
        <v>0</v>
      </c>
      <c r="J1731" s="17">
        <f t="shared" ref="J1731:J1794" si="115">IF(AND(NOT(ISBLANK(C1731)), D1731&lt;&gt;"-", ISNUMBER(F1731), F1731&gt;=4, NOT(ISNUMBER(SEARCH("qua đêm", D1731)))), 1, 0)</f>
        <v>1</v>
      </c>
      <c r="K1731" s="7"/>
      <c r="L1731" s="7"/>
      <c r="M1731" s="7"/>
      <c r="N1731" s="17"/>
      <c r="O1731" s="120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6" customHeight="1">
      <c r="A1732" s="17" t="s">
        <v>19</v>
      </c>
      <c r="B1732" s="7" t="s">
        <v>22</v>
      </c>
      <c r="C1732" s="138">
        <v>46259</v>
      </c>
      <c r="D1732" s="41" t="s">
        <v>429</v>
      </c>
      <c r="E1732" s="35" t="s">
        <v>828</v>
      </c>
      <c r="F1732" s="110">
        <f t="shared" si="112"/>
        <v>1.4666666666666668</v>
      </c>
      <c r="G1732" s="111">
        <f t="shared" si="113"/>
        <v>1</v>
      </c>
      <c r="H1732" s="113">
        <f>IF(AND(NOT(ISBLANK(C1732)), D1732&lt;&gt;"-", ISNUMBER(F1732), F1732&gt;0, COUNTIFS($B$3:B1732, B1732, $C$3:C1732, C1732, $F$3:F1732, "&gt;0")=1), 1, 0)</f>
        <v>0</v>
      </c>
      <c r="I1732" s="17">
        <f t="shared" si="114"/>
        <v>0</v>
      </c>
      <c r="J1732" s="17">
        <f t="shared" si="115"/>
        <v>0</v>
      </c>
      <c r="K1732" s="7"/>
      <c r="L1732" s="7"/>
      <c r="M1732" s="7"/>
      <c r="N1732" s="17"/>
      <c r="O1732" s="120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6" customHeight="1">
      <c r="A1733" s="17" t="s">
        <v>19</v>
      </c>
      <c r="B1733" s="7" t="s">
        <v>22</v>
      </c>
      <c r="C1733" s="138">
        <v>46260</v>
      </c>
      <c r="D1733" s="41" t="s">
        <v>191</v>
      </c>
      <c r="E1733" s="35" t="s">
        <v>415</v>
      </c>
      <c r="F1733" s="110">
        <f t="shared" si="112"/>
        <v>7.9333333333333336</v>
      </c>
      <c r="G1733" s="111">
        <f t="shared" si="113"/>
        <v>0</v>
      </c>
      <c r="H1733" s="113">
        <f>IF(AND(NOT(ISBLANK(C1733)), D1733&lt;&gt;"-", ISNUMBER(F1733), F1733&gt;0, COUNTIFS($B$3:B1733, B1733, $C$3:C1733, C1733, $F$3:F1733, "&gt;0")=1), 1, 0)</f>
        <v>1</v>
      </c>
      <c r="I1733" s="17">
        <f t="shared" si="114"/>
        <v>0</v>
      </c>
      <c r="J1733" s="17">
        <f t="shared" si="115"/>
        <v>1</v>
      </c>
      <c r="K1733" s="7"/>
      <c r="L1733" s="7"/>
      <c r="M1733" s="7"/>
      <c r="N1733" s="17"/>
      <c r="O1733" s="120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6" customHeight="1">
      <c r="A1734" s="17" t="s">
        <v>19</v>
      </c>
      <c r="B1734" s="7" t="s">
        <v>22</v>
      </c>
      <c r="C1734" s="135">
        <v>46261</v>
      </c>
      <c r="D1734" s="41" t="s">
        <v>191</v>
      </c>
      <c r="E1734" s="35" t="s">
        <v>518</v>
      </c>
      <c r="F1734" s="110">
        <f t="shared" si="112"/>
        <v>8.2166666666666668</v>
      </c>
      <c r="G1734" s="111">
        <f t="shared" si="113"/>
        <v>0</v>
      </c>
      <c r="H1734" s="113">
        <f>IF(AND(NOT(ISBLANK(C1734)), D1734&lt;&gt;"-", ISNUMBER(F1734), F1734&gt;0, COUNTIFS($B$3:B1734, B1734, $C$3:C1734, C1734, $F$3:F1734, "&gt;0")=1), 1, 0)</f>
        <v>1</v>
      </c>
      <c r="I1734" s="17">
        <f t="shared" si="114"/>
        <v>0</v>
      </c>
      <c r="J1734" s="17">
        <f t="shared" si="115"/>
        <v>1</v>
      </c>
      <c r="K1734" s="7"/>
      <c r="L1734" s="7"/>
      <c r="M1734" s="7"/>
      <c r="N1734" s="17"/>
      <c r="O1734" s="120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6" customHeight="1">
      <c r="A1735" s="17" t="s">
        <v>19</v>
      </c>
      <c r="B1735" s="7" t="s">
        <v>22</v>
      </c>
      <c r="C1735" s="135">
        <v>46261</v>
      </c>
      <c r="D1735" s="41" t="s">
        <v>429</v>
      </c>
      <c r="E1735" s="35" t="s">
        <v>829</v>
      </c>
      <c r="F1735" s="110">
        <f t="shared" si="112"/>
        <v>2.7</v>
      </c>
      <c r="G1735" s="111">
        <f t="shared" si="113"/>
        <v>1</v>
      </c>
      <c r="H1735" s="113">
        <f>IF(AND(NOT(ISBLANK(C1735)), D1735&lt;&gt;"-", ISNUMBER(F1735), F1735&gt;0, COUNTIFS($B$3:B1735, B1735, $C$3:C1735, C1735, $F$3:F1735, "&gt;0")=1), 1, 0)</f>
        <v>0</v>
      </c>
      <c r="I1735" s="17">
        <f t="shared" si="114"/>
        <v>0</v>
      </c>
      <c r="J1735" s="17">
        <f t="shared" si="115"/>
        <v>0</v>
      </c>
      <c r="K1735" s="7"/>
      <c r="L1735" s="7"/>
      <c r="M1735" s="7"/>
      <c r="N1735" s="17"/>
      <c r="O1735" s="120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6" customHeight="1">
      <c r="A1736" s="17" t="s">
        <v>19</v>
      </c>
      <c r="B1736" s="7" t="s">
        <v>22</v>
      </c>
      <c r="C1736" s="135">
        <v>46262</v>
      </c>
      <c r="D1736" s="41" t="s">
        <v>250</v>
      </c>
      <c r="E1736" s="35" t="s">
        <v>519</v>
      </c>
      <c r="F1736" s="110">
        <f t="shared" si="112"/>
        <v>8.35</v>
      </c>
      <c r="G1736" s="111">
        <f t="shared" si="113"/>
        <v>0</v>
      </c>
      <c r="H1736" s="113">
        <f>IF(AND(NOT(ISBLANK(C1736)), D1736&lt;&gt;"-", ISNUMBER(F1736), F1736&gt;0, COUNTIFS($B$3:B1736, B1736, $C$3:C1736, C1736, $F$3:F1736, "&gt;0")=1), 1, 0)</f>
        <v>1</v>
      </c>
      <c r="I1736" s="17">
        <f t="shared" si="114"/>
        <v>0</v>
      </c>
      <c r="J1736" s="17">
        <f t="shared" si="115"/>
        <v>1</v>
      </c>
      <c r="K1736" s="7"/>
      <c r="L1736" s="7"/>
      <c r="M1736" s="7"/>
      <c r="N1736" s="17"/>
      <c r="O1736" s="120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6" customHeight="1">
      <c r="A1737" s="17" t="s">
        <v>19</v>
      </c>
      <c r="B1737" s="7" t="s">
        <v>22</v>
      </c>
      <c r="C1737" s="135">
        <v>46265</v>
      </c>
      <c r="D1737" s="41" t="s">
        <v>253</v>
      </c>
      <c r="E1737" s="35" t="s">
        <v>291</v>
      </c>
      <c r="F1737" s="110">
        <f t="shared" si="112"/>
        <v>8.0500000000000007</v>
      </c>
      <c r="G1737" s="111">
        <f t="shared" si="113"/>
        <v>0</v>
      </c>
      <c r="H1737" s="113">
        <f>IF(AND(NOT(ISBLANK(C1737)), D1737&lt;&gt;"-", ISNUMBER(F1737), F1737&gt;0, COUNTIFS($B$3:B1737, B1737, $C$3:C1737, C1737, $F$3:F1737, "&gt;0")=1), 1, 0)</f>
        <v>1</v>
      </c>
      <c r="I1737" s="17">
        <f t="shared" si="114"/>
        <v>1</v>
      </c>
      <c r="J1737" s="17">
        <f t="shared" si="115"/>
        <v>0</v>
      </c>
      <c r="K1737" s="7"/>
      <c r="L1737" s="7"/>
      <c r="M1737" s="7"/>
      <c r="N1737" s="17"/>
      <c r="O1737" s="120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6" customHeight="1">
      <c r="A1738" s="17" t="s">
        <v>21</v>
      </c>
      <c r="B1738" s="7" t="s">
        <v>27</v>
      </c>
      <c r="C1738" s="135"/>
      <c r="D1738" s="41" t="s">
        <v>184</v>
      </c>
      <c r="E1738" s="35" t="s">
        <v>185</v>
      </c>
      <c r="F1738" s="110">
        <f t="shared" si="112"/>
        <v>8</v>
      </c>
      <c r="G1738" s="111">
        <f t="shared" si="113"/>
        <v>0</v>
      </c>
      <c r="H1738" s="113">
        <f>IF(AND(NOT(ISBLANK(C1738)), D1738&lt;&gt;"-", ISNUMBER(F1738), F1738&gt;0, COUNTIFS($B$3:B1738, B1738, $C$3:C1738, C1738, $F$3:F1738, "&gt;0")=1), 1, 0)</f>
        <v>0</v>
      </c>
      <c r="I1738" s="17">
        <f t="shared" si="114"/>
        <v>0</v>
      </c>
      <c r="J1738" s="17">
        <f t="shared" si="115"/>
        <v>0</v>
      </c>
      <c r="K1738" s="7"/>
      <c r="L1738" s="7"/>
      <c r="M1738" s="7"/>
      <c r="N1738" s="17"/>
      <c r="O1738" s="120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6" customHeight="1">
      <c r="A1739" s="17" t="s">
        <v>21</v>
      </c>
      <c r="B1739" s="7" t="s">
        <v>27</v>
      </c>
      <c r="C1739" s="135">
        <v>46235</v>
      </c>
      <c r="D1739" s="41" t="s">
        <v>193</v>
      </c>
      <c r="E1739" s="35" t="s">
        <v>185</v>
      </c>
      <c r="F1739" s="110">
        <f t="shared" si="112"/>
        <v>8</v>
      </c>
      <c r="G1739" s="111">
        <f t="shared" si="113"/>
        <v>0</v>
      </c>
      <c r="H1739" s="113">
        <f>IF(AND(NOT(ISBLANK(C1739)), D1739&lt;&gt;"-", ISNUMBER(F1739), F1739&gt;0, COUNTIFS($B$3:B1739, B1739, $C$3:C1739, C1739, $F$3:F1739, "&gt;0")=1), 1, 0)</f>
        <v>1</v>
      </c>
      <c r="I1739" s="17">
        <f t="shared" si="114"/>
        <v>0</v>
      </c>
      <c r="J1739" s="17">
        <f t="shared" si="115"/>
        <v>1</v>
      </c>
      <c r="K1739" s="7"/>
      <c r="L1739" s="7"/>
      <c r="M1739" s="7"/>
      <c r="N1739" s="17"/>
      <c r="O1739" s="120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6" customHeight="1">
      <c r="A1740" s="17" t="s">
        <v>21</v>
      </c>
      <c r="B1740" s="7" t="s">
        <v>27</v>
      </c>
      <c r="C1740" s="135">
        <v>46236</v>
      </c>
      <c r="D1740" s="41" t="s">
        <v>193</v>
      </c>
      <c r="E1740" s="35" t="s">
        <v>614</v>
      </c>
      <c r="F1740" s="110">
        <f t="shared" si="112"/>
        <v>8.8833333333333329</v>
      </c>
      <c r="G1740" s="111">
        <f t="shared" si="113"/>
        <v>0</v>
      </c>
      <c r="H1740" s="113">
        <f>IF(AND(NOT(ISBLANK(C1740)), D1740&lt;&gt;"-", ISNUMBER(F1740), F1740&gt;0, COUNTIFS($B$3:B1740, B1740, $C$3:C1740, C1740, $F$3:F1740, "&gt;0")=1), 1, 0)</f>
        <v>1</v>
      </c>
      <c r="I1740" s="17">
        <f t="shared" si="114"/>
        <v>0</v>
      </c>
      <c r="J1740" s="17">
        <f t="shared" si="115"/>
        <v>1</v>
      </c>
      <c r="K1740" s="7"/>
      <c r="L1740" s="7"/>
      <c r="M1740" s="7"/>
      <c r="N1740" s="17"/>
      <c r="O1740" s="120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6" customHeight="1">
      <c r="A1741" s="17" t="s">
        <v>21</v>
      </c>
      <c r="B1741" s="7" t="s">
        <v>27</v>
      </c>
      <c r="C1741" s="135">
        <v>46237</v>
      </c>
      <c r="D1741" s="41" t="s">
        <v>259</v>
      </c>
      <c r="E1741" s="35" t="s">
        <v>246</v>
      </c>
      <c r="F1741" s="110">
        <f t="shared" si="112"/>
        <v>8.0666666666666664</v>
      </c>
      <c r="G1741" s="111">
        <f t="shared" si="113"/>
        <v>0</v>
      </c>
      <c r="H1741" s="113">
        <f>IF(AND(NOT(ISBLANK(C1741)), D1741&lt;&gt;"-", ISNUMBER(F1741), F1741&gt;0, COUNTIFS($B$3:B1741, B1741, $C$3:C1741, C1741, $F$3:F1741, "&gt;0")=1), 1, 0)</f>
        <v>1</v>
      </c>
      <c r="I1741" s="17">
        <f t="shared" si="114"/>
        <v>0</v>
      </c>
      <c r="J1741" s="17">
        <f t="shared" si="115"/>
        <v>1</v>
      </c>
      <c r="K1741" s="7"/>
      <c r="L1741" s="7"/>
      <c r="M1741" s="7"/>
      <c r="N1741" s="17"/>
      <c r="O1741" s="120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6" customHeight="1">
      <c r="A1742" s="17" t="s">
        <v>21</v>
      </c>
      <c r="B1742" s="7" t="s">
        <v>27</v>
      </c>
      <c r="C1742" s="135">
        <v>46238</v>
      </c>
      <c r="D1742" s="41" t="s">
        <v>449</v>
      </c>
      <c r="E1742" s="35" t="s">
        <v>338</v>
      </c>
      <c r="F1742" s="110">
        <f t="shared" si="112"/>
        <v>8.0333333333333332</v>
      </c>
      <c r="G1742" s="111">
        <f t="shared" si="113"/>
        <v>0</v>
      </c>
      <c r="H1742" s="113">
        <f>IF(AND(NOT(ISBLANK(C1742)), D1742&lt;&gt;"-", ISNUMBER(F1742), F1742&gt;0, COUNTIFS($B$3:B1742, B1742, $C$3:C1742, C1742, $F$3:F1742, "&gt;0")=1), 1, 0)</f>
        <v>1</v>
      </c>
      <c r="I1742" s="17">
        <f t="shared" si="114"/>
        <v>1</v>
      </c>
      <c r="J1742" s="17">
        <f t="shared" si="115"/>
        <v>0</v>
      </c>
      <c r="K1742" s="7"/>
      <c r="L1742" s="7"/>
      <c r="M1742" s="7"/>
      <c r="N1742" s="17"/>
      <c r="O1742" s="120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6" customHeight="1">
      <c r="A1743" s="17" t="s">
        <v>21</v>
      </c>
      <c r="B1743" s="7" t="s">
        <v>27</v>
      </c>
      <c r="C1743" s="135">
        <v>46239</v>
      </c>
      <c r="D1743" s="41" t="s">
        <v>451</v>
      </c>
      <c r="E1743" s="35" t="s">
        <v>754</v>
      </c>
      <c r="F1743" s="110">
        <f t="shared" si="112"/>
        <v>5.1166666666666663</v>
      </c>
      <c r="G1743" s="111">
        <f t="shared" si="113"/>
        <v>0</v>
      </c>
      <c r="H1743" s="113">
        <f>IF(AND(NOT(ISBLANK(C1743)), D1743&lt;&gt;"-", ISNUMBER(F1743), F1743&gt;0, COUNTIFS($B$3:B1743, B1743, $C$3:C1743, C1743, $F$3:F1743, "&gt;0")=1), 1, 0)</f>
        <v>1</v>
      </c>
      <c r="I1743" s="17">
        <f t="shared" si="114"/>
        <v>0</v>
      </c>
      <c r="J1743" s="17">
        <f t="shared" si="115"/>
        <v>1</v>
      </c>
      <c r="K1743" s="7"/>
      <c r="L1743" s="7"/>
      <c r="M1743" s="7"/>
      <c r="N1743" s="17"/>
      <c r="O1743" s="120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6" customHeight="1">
      <c r="A1744" s="17" t="s">
        <v>21</v>
      </c>
      <c r="B1744" s="7" t="s">
        <v>27</v>
      </c>
      <c r="C1744" s="135">
        <v>46239</v>
      </c>
      <c r="D1744" s="41" t="s">
        <v>453</v>
      </c>
      <c r="E1744" s="35" t="s">
        <v>830</v>
      </c>
      <c r="F1744" s="110">
        <f t="shared" si="112"/>
        <v>2.8833333333333333</v>
      </c>
      <c r="G1744" s="111">
        <f t="shared" si="113"/>
        <v>1</v>
      </c>
      <c r="H1744" s="113">
        <f>IF(AND(NOT(ISBLANK(C1744)), D1744&lt;&gt;"-", ISNUMBER(F1744), F1744&gt;0, COUNTIFS($B$3:B1744, B1744, $C$3:C1744, C1744, $F$3:F1744, "&gt;0")=1), 1, 0)</f>
        <v>0</v>
      </c>
      <c r="I1744" s="17">
        <f t="shared" si="114"/>
        <v>0</v>
      </c>
      <c r="J1744" s="17">
        <f t="shared" si="115"/>
        <v>0</v>
      </c>
      <c r="K1744" s="7"/>
      <c r="L1744" s="7"/>
      <c r="M1744" s="7"/>
      <c r="N1744" s="17"/>
      <c r="O1744" s="120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6" customHeight="1">
      <c r="A1745" s="17" t="s">
        <v>21</v>
      </c>
      <c r="B1745" s="7" t="s">
        <v>27</v>
      </c>
      <c r="C1745" s="135">
        <v>46240</v>
      </c>
      <c r="D1745" s="41" t="s">
        <v>259</v>
      </c>
      <c r="E1745" s="35" t="s">
        <v>185</v>
      </c>
      <c r="F1745" s="110">
        <f t="shared" si="112"/>
        <v>8</v>
      </c>
      <c r="G1745" s="111">
        <f t="shared" si="113"/>
        <v>0</v>
      </c>
      <c r="H1745" s="113">
        <f>IF(AND(NOT(ISBLANK(C1745)), D1745&lt;&gt;"-", ISNUMBER(F1745), F1745&gt;0, COUNTIFS($B$3:B1745, B1745, $C$3:C1745, C1745, $F$3:F1745, "&gt;0")=1), 1, 0)</f>
        <v>1</v>
      </c>
      <c r="I1745" s="17">
        <f t="shared" si="114"/>
        <v>0</v>
      </c>
      <c r="J1745" s="17">
        <f t="shared" si="115"/>
        <v>1</v>
      </c>
      <c r="K1745" s="7"/>
      <c r="L1745" s="7"/>
      <c r="M1745" s="7"/>
      <c r="N1745" s="17"/>
      <c r="O1745" s="120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6" customHeight="1">
      <c r="A1746" s="17" t="s">
        <v>21</v>
      </c>
      <c r="B1746" s="7" t="s">
        <v>27</v>
      </c>
      <c r="C1746" s="138">
        <v>46241</v>
      </c>
      <c r="D1746" s="41" t="s">
        <v>193</v>
      </c>
      <c r="E1746" s="35" t="s">
        <v>254</v>
      </c>
      <c r="F1746" s="110">
        <f t="shared" si="112"/>
        <v>7.083333333333333</v>
      </c>
      <c r="G1746" s="111">
        <f t="shared" si="113"/>
        <v>0</v>
      </c>
      <c r="H1746" s="113">
        <f>IF(AND(NOT(ISBLANK(C1746)), D1746&lt;&gt;"-", ISNUMBER(F1746), F1746&gt;0, COUNTIFS($B$3:B1746, B1746, $C$3:C1746, C1746, $F$3:F1746, "&gt;0")=1), 1, 0)</f>
        <v>1</v>
      </c>
      <c r="I1746" s="17">
        <f t="shared" si="114"/>
        <v>0</v>
      </c>
      <c r="J1746" s="17">
        <f t="shared" si="115"/>
        <v>1</v>
      </c>
      <c r="K1746" s="7"/>
      <c r="L1746" s="7"/>
      <c r="M1746" s="7"/>
      <c r="N1746" s="17"/>
      <c r="O1746" s="120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6" customHeight="1">
      <c r="A1747" s="17" t="s">
        <v>21</v>
      </c>
      <c r="B1747" s="7" t="s">
        <v>27</v>
      </c>
      <c r="C1747" s="138">
        <v>46242</v>
      </c>
      <c r="D1747" s="41" t="s">
        <v>193</v>
      </c>
      <c r="E1747" s="35" t="s">
        <v>562</v>
      </c>
      <c r="F1747" s="110">
        <f t="shared" si="112"/>
        <v>8.65</v>
      </c>
      <c r="G1747" s="111">
        <f t="shared" si="113"/>
        <v>0</v>
      </c>
      <c r="H1747" s="113">
        <f>IF(AND(NOT(ISBLANK(C1747)), D1747&lt;&gt;"-", ISNUMBER(F1747), F1747&gt;0, COUNTIFS($B$3:B1747, B1747, $C$3:C1747, C1747, $F$3:F1747, "&gt;0")=1), 1, 0)</f>
        <v>1</v>
      </c>
      <c r="I1747" s="17">
        <f t="shared" si="114"/>
        <v>0</v>
      </c>
      <c r="J1747" s="17">
        <f t="shared" si="115"/>
        <v>1</v>
      </c>
      <c r="K1747" s="7"/>
      <c r="L1747" s="7"/>
      <c r="M1747" s="7"/>
      <c r="N1747" s="17"/>
      <c r="O1747" s="120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6" customHeight="1">
      <c r="A1748" s="17" t="s">
        <v>21</v>
      </c>
      <c r="B1748" s="7" t="s">
        <v>27</v>
      </c>
      <c r="C1748" s="138">
        <v>46243</v>
      </c>
      <c r="D1748" s="41" t="s">
        <v>259</v>
      </c>
      <c r="E1748" s="35" t="s">
        <v>291</v>
      </c>
      <c r="F1748" s="110">
        <f t="shared" si="112"/>
        <v>8.0500000000000007</v>
      </c>
      <c r="G1748" s="111">
        <f t="shared" si="113"/>
        <v>0</v>
      </c>
      <c r="H1748" s="113">
        <f>IF(AND(NOT(ISBLANK(C1748)), D1748&lt;&gt;"-", ISNUMBER(F1748), F1748&gt;0, COUNTIFS($B$3:B1748, B1748, $C$3:C1748, C1748, $F$3:F1748, "&gt;0")=1), 1, 0)</f>
        <v>1</v>
      </c>
      <c r="I1748" s="17">
        <f t="shared" si="114"/>
        <v>0</v>
      </c>
      <c r="J1748" s="17">
        <f t="shared" si="115"/>
        <v>1</v>
      </c>
      <c r="K1748" s="7"/>
      <c r="L1748" s="7"/>
      <c r="M1748" s="7"/>
      <c r="N1748" s="17"/>
      <c r="O1748" s="120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6" customHeight="1">
      <c r="A1749" s="17" t="s">
        <v>21</v>
      </c>
      <c r="B1749" s="7" t="s">
        <v>27</v>
      </c>
      <c r="C1749" s="138">
        <v>46243</v>
      </c>
      <c r="D1749" s="41" t="s">
        <v>453</v>
      </c>
      <c r="E1749" s="35" t="s">
        <v>831</v>
      </c>
      <c r="F1749" s="110">
        <f t="shared" si="112"/>
        <v>3.3333333333333335</v>
      </c>
      <c r="G1749" s="111">
        <f t="shared" si="113"/>
        <v>1</v>
      </c>
      <c r="H1749" s="113">
        <f>IF(AND(NOT(ISBLANK(C1749)), D1749&lt;&gt;"-", ISNUMBER(F1749), F1749&gt;0, COUNTIFS($B$3:B1749, B1749, $C$3:C1749, C1749, $F$3:F1749, "&gt;0")=1), 1, 0)</f>
        <v>0</v>
      </c>
      <c r="I1749" s="17">
        <f t="shared" si="114"/>
        <v>0</v>
      </c>
      <c r="J1749" s="17">
        <f t="shared" si="115"/>
        <v>0</v>
      </c>
      <c r="K1749" s="7"/>
      <c r="L1749" s="7"/>
      <c r="M1749" s="7"/>
      <c r="N1749" s="17"/>
      <c r="O1749" s="120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6" customHeight="1">
      <c r="A1750" s="17" t="s">
        <v>21</v>
      </c>
      <c r="B1750" s="7" t="s">
        <v>27</v>
      </c>
      <c r="C1750" s="138">
        <v>46244</v>
      </c>
      <c r="D1750" s="41" t="s">
        <v>259</v>
      </c>
      <c r="E1750" s="35" t="s">
        <v>832</v>
      </c>
      <c r="F1750" s="110">
        <f t="shared" si="112"/>
        <v>6.7166666666666668</v>
      </c>
      <c r="G1750" s="111">
        <f t="shared" si="113"/>
        <v>0</v>
      </c>
      <c r="H1750" s="113">
        <f>IF(AND(NOT(ISBLANK(C1750)), D1750&lt;&gt;"-", ISNUMBER(F1750), F1750&gt;0, COUNTIFS($B$3:B1750, B1750, $C$3:C1750, C1750, $F$3:F1750, "&gt;0")=1), 1, 0)</f>
        <v>1</v>
      </c>
      <c r="I1750" s="17">
        <f t="shared" si="114"/>
        <v>0</v>
      </c>
      <c r="J1750" s="17">
        <f t="shared" si="115"/>
        <v>1</v>
      </c>
      <c r="K1750" s="7"/>
      <c r="L1750" s="7"/>
      <c r="M1750" s="7"/>
      <c r="N1750" s="17"/>
      <c r="O1750" s="120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6" customHeight="1">
      <c r="A1751" s="17" t="s">
        <v>21</v>
      </c>
      <c r="B1751" s="7" t="s">
        <v>27</v>
      </c>
      <c r="C1751" s="138">
        <v>46245</v>
      </c>
      <c r="D1751" s="41" t="s">
        <v>193</v>
      </c>
      <c r="E1751" s="35" t="s">
        <v>703</v>
      </c>
      <c r="F1751" s="110">
        <f t="shared" si="112"/>
        <v>7.5166666666666666</v>
      </c>
      <c r="G1751" s="111">
        <f t="shared" si="113"/>
        <v>0</v>
      </c>
      <c r="H1751" s="113">
        <f>IF(AND(NOT(ISBLANK(C1751)), D1751&lt;&gt;"-", ISNUMBER(F1751), F1751&gt;0, COUNTIFS($B$3:B1751, B1751, $C$3:C1751, C1751, $F$3:F1751, "&gt;0")=1), 1, 0)</f>
        <v>1</v>
      </c>
      <c r="I1751" s="17">
        <f t="shared" si="114"/>
        <v>0</v>
      </c>
      <c r="J1751" s="17">
        <f t="shared" si="115"/>
        <v>1</v>
      </c>
      <c r="K1751" s="7"/>
      <c r="L1751" s="7"/>
      <c r="M1751" s="7"/>
      <c r="N1751" s="17"/>
      <c r="O1751" s="120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6" customHeight="1">
      <c r="A1752" s="17" t="s">
        <v>21</v>
      </c>
      <c r="B1752" s="7" t="s">
        <v>27</v>
      </c>
      <c r="C1752" s="138">
        <v>46246</v>
      </c>
      <c r="D1752" s="41" t="s">
        <v>193</v>
      </c>
      <c r="E1752" s="35" t="s">
        <v>633</v>
      </c>
      <c r="F1752" s="110">
        <f t="shared" si="112"/>
        <v>7.3833333333333337</v>
      </c>
      <c r="G1752" s="111">
        <f t="shared" si="113"/>
        <v>0</v>
      </c>
      <c r="H1752" s="113">
        <f>IF(AND(NOT(ISBLANK(C1752)), D1752&lt;&gt;"-", ISNUMBER(F1752), F1752&gt;0, COUNTIFS($B$3:B1752, B1752, $C$3:C1752, C1752, $F$3:F1752, "&gt;0")=1), 1, 0)</f>
        <v>1</v>
      </c>
      <c r="I1752" s="17">
        <f t="shared" si="114"/>
        <v>0</v>
      </c>
      <c r="J1752" s="17">
        <f t="shared" si="115"/>
        <v>1</v>
      </c>
      <c r="K1752" s="7"/>
      <c r="L1752" s="7"/>
      <c r="M1752" s="7"/>
      <c r="N1752" s="17"/>
      <c r="O1752" s="120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6" customHeight="1">
      <c r="A1753" s="17" t="s">
        <v>21</v>
      </c>
      <c r="B1753" s="7" t="s">
        <v>27</v>
      </c>
      <c r="C1753" s="138">
        <v>46246</v>
      </c>
      <c r="D1753" s="41" t="s">
        <v>259</v>
      </c>
      <c r="E1753" s="35" t="s">
        <v>185</v>
      </c>
      <c r="F1753" s="110">
        <f t="shared" si="112"/>
        <v>8</v>
      </c>
      <c r="G1753" s="111">
        <f t="shared" si="113"/>
        <v>0</v>
      </c>
      <c r="H1753" s="113">
        <f>IF(AND(NOT(ISBLANK(C1753)), D1753&lt;&gt;"-", ISNUMBER(F1753), F1753&gt;0, COUNTIFS($B$3:B1753, B1753, $C$3:C1753, C1753, $F$3:F1753, "&gt;0")=1), 1, 0)</f>
        <v>0</v>
      </c>
      <c r="I1753" s="17">
        <f t="shared" si="114"/>
        <v>0</v>
      </c>
      <c r="J1753" s="17">
        <f t="shared" si="115"/>
        <v>1</v>
      </c>
      <c r="K1753" s="7"/>
      <c r="L1753" s="7"/>
      <c r="M1753" s="7"/>
      <c r="N1753" s="17"/>
      <c r="O1753" s="120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6" customHeight="1">
      <c r="A1754" s="17" t="s">
        <v>21</v>
      </c>
      <c r="B1754" s="7" t="s">
        <v>27</v>
      </c>
      <c r="C1754" s="138">
        <v>46246</v>
      </c>
      <c r="D1754" s="41" t="s">
        <v>453</v>
      </c>
      <c r="E1754" s="35" t="s">
        <v>185</v>
      </c>
      <c r="F1754" s="110">
        <f t="shared" si="112"/>
        <v>8</v>
      </c>
      <c r="G1754" s="111">
        <f t="shared" si="113"/>
        <v>0</v>
      </c>
      <c r="H1754" s="113">
        <f>IF(AND(NOT(ISBLANK(C1754)), D1754&lt;&gt;"-", ISNUMBER(F1754), F1754&gt;0, COUNTIFS($B$3:B1754, B1754, $C$3:C1754, C1754, $F$3:F1754, "&gt;0")=1), 1, 0)</f>
        <v>0</v>
      </c>
      <c r="I1754" s="17">
        <f t="shared" si="114"/>
        <v>1</v>
      </c>
      <c r="J1754" s="17">
        <f t="shared" si="115"/>
        <v>0</v>
      </c>
      <c r="K1754" s="7"/>
      <c r="L1754" s="7"/>
      <c r="M1754" s="7"/>
      <c r="N1754" s="17"/>
      <c r="O1754" s="120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6" customHeight="1">
      <c r="A1755" s="17" t="s">
        <v>21</v>
      </c>
      <c r="B1755" s="7" t="s">
        <v>27</v>
      </c>
      <c r="C1755" s="138">
        <v>46248</v>
      </c>
      <c r="D1755" s="41" t="s">
        <v>259</v>
      </c>
      <c r="E1755" s="35" t="s">
        <v>704</v>
      </c>
      <c r="F1755" s="110">
        <f t="shared" si="112"/>
        <v>7.7333333333333334</v>
      </c>
      <c r="G1755" s="111">
        <f t="shared" si="113"/>
        <v>0</v>
      </c>
      <c r="H1755" s="113">
        <f>IF(AND(NOT(ISBLANK(C1755)), D1755&lt;&gt;"-", ISNUMBER(F1755), F1755&gt;0, COUNTIFS($B$3:B1755, B1755, $C$3:C1755, C1755, $F$3:F1755, "&gt;0")=1), 1, 0)</f>
        <v>1</v>
      </c>
      <c r="I1755" s="17">
        <f t="shared" si="114"/>
        <v>0</v>
      </c>
      <c r="J1755" s="17">
        <f t="shared" si="115"/>
        <v>1</v>
      </c>
      <c r="K1755" s="7"/>
      <c r="L1755" s="7"/>
      <c r="M1755" s="7"/>
      <c r="N1755" s="17"/>
      <c r="O1755" s="120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6" customHeight="1">
      <c r="A1756" s="17" t="s">
        <v>21</v>
      </c>
      <c r="B1756" s="7" t="s">
        <v>27</v>
      </c>
      <c r="C1756" s="138">
        <v>46248</v>
      </c>
      <c r="D1756" s="41" t="s">
        <v>457</v>
      </c>
      <c r="E1756" s="35" t="s">
        <v>833</v>
      </c>
      <c r="F1756" s="110">
        <f t="shared" si="112"/>
        <v>2.4</v>
      </c>
      <c r="G1756" s="111">
        <f t="shared" si="113"/>
        <v>1</v>
      </c>
      <c r="H1756" s="113">
        <f>IF(AND(NOT(ISBLANK(C1756)), D1756&lt;&gt;"-", ISNUMBER(F1756), F1756&gt;0, COUNTIFS($B$3:B1756, B1756, $C$3:C1756, C1756, $F$3:F1756, "&gt;0")=1), 1, 0)</f>
        <v>0</v>
      </c>
      <c r="I1756" s="17">
        <f t="shared" si="114"/>
        <v>0</v>
      </c>
      <c r="J1756" s="17">
        <f t="shared" si="115"/>
        <v>0</v>
      </c>
      <c r="K1756" s="7"/>
      <c r="L1756" s="7"/>
      <c r="M1756" s="7"/>
      <c r="N1756" s="17"/>
      <c r="O1756" s="120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6" customHeight="1">
      <c r="A1757" s="17" t="s">
        <v>21</v>
      </c>
      <c r="B1757" s="7" t="s">
        <v>27</v>
      </c>
      <c r="C1757" s="138">
        <v>46249</v>
      </c>
      <c r="D1757" s="41" t="s">
        <v>259</v>
      </c>
      <c r="E1757" s="35" t="s">
        <v>649</v>
      </c>
      <c r="F1757" s="110">
        <f t="shared" si="112"/>
        <v>6.9833333333333334</v>
      </c>
      <c r="G1757" s="111">
        <f t="shared" si="113"/>
        <v>0</v>
      </c>
      <c r="H1757" s="113">
        <f>IF(AND(NOT(ISBLANK(C1757)), D1757&lt;&gt;"-", ISNUMBER(F1757), F1757&gt;0, COUNTIFS($B$3:B1757, B1757, $C$3:C1757, C1757, $F$3:F1757, "&gt;0")=1), 1, 0)</f>
        <v>1</v>
      </c>
      <c r="I1757" s="17">
        <f t="shared" si="114"/>
        <v>0</v>
      </c>
      <c r="J1757" s="17">
        <f t="shared" si="115"/>
        <v>1</v>
      </c>
      <c r="K1757" s="7"/>
      <c r="L1757" s="7"/>
      <c r="M1757" s="7"/>
      <c r="N1757" s="17"/>
      <c r="O1757" s="120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6" customHeight="1">
      <c r="A1758" s="17" t="s">
        <v>21</v>
      </c>
      <c r="B1758" s="7" t="s">
        <v>27</v>
      </c>
      <c r="C1758" s="138">
        <v>46249</v>
      </c>
      <c r="D1758" s="41" t="s">
        <v>457</v>
      </c>
      <c r="E1758" s="35" t="s">
        <v>712</v>
      </c>
      <c r="F1758" s="110">
        <f t="shared" si="112"/>
        <v>1.9833333333333334</v>
      </c>
      <c r="G1758" s="111">
        <f t="shared" si="113"/>
        <v>1</v>
      </c>
      <c r="H1758" s="113">
        <f>IF(AND(NOT(ISBLANK(C1758)), D1758&lt;&gt;"-", ISNUMBER(F1758), F1758&gt;0, COUNTIFS($B$3:B1758, B1758, $C$3:C1758, C1758, $F$3:F1758, "&gt;0")=1), 1, 0)</f>
        <v>0</v>
      </c>
      <c r="I1758" s="17">
        <f t="shared" si="114"/>
        <v>0</v>
      </c>
      <c r="J1758" s="17">
        <f t="shared" si="115"/>
        <v>0</v>
      </c>
      <c r="K1758" s="7"/>
      <c r="L1758" s="7"/>
      <c r="M1758" s="7"/>
      <c r="N1758" s="17"/>
      <c r="O1758" s="120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6" customHeight="1">
      <c r="A1759" s="17" t="s">
        <v>21</v>
      </c>
      <c r="B1759" s="7" t="s">
        <v>27</v>
      </c>
      <c r="C1759" s="138">
        <v>46250</v>
      </c>
      <c r="D1759" s="41" t="s">
        <v>259</v>
      </c>
      <c r="E1759" s="35" t="s">
        <v>834</v>
      </c>
      <c r="F1759" s="110">
        <f t="shared" si="112"/>
        <v>7.6166666666666671</v>
      </c>
      <c r="G1759" s="111">
        <f t="shared" si="113"/>
        <v>0</v>
      </c>
      <c r="H1759" s="113">
        <f>IF(AND(NOT(ISBLANK(C1759)), D1759&lt;&gt;"-", ISNUMBER(F1759), F1759&gt;0, COUNTIFS($B$3:B1759, B1759, $C$3:C1759, C1759, $F$3:F1759, "&gt;0")=1), 1, 0)</f>
        <v>1</v>
      </c>
      <c r="I1759" s="17">
        <f t="shared" si="114"/>
        <v>0</v>
      </c>
      <c r="J1759" s="17">
        <f t="shared" si="115"/>
        <v>1</v>
      </c>
      <c r="K1759" s="7"/>
      <c r="L1759" s="7"/>
      <c r="M1759" s="7"/>
      <c r="N1759" s="17"/>
      <c r="O1759" s="120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6" customHeight="1">
      <c r="A1760" s="17" t="s">
        <v>21</v>
      </c>
      <c r="B1760" s="7" t="s">
        <v>27</v>
      </c>
      <c r="C1760" s="138">
        <v>46251</v>
      </c>
      <c r="D1760" s="41" t="s">
        <v>193</v>
      </c>
      <c r="E1760" s="35" t="s">
        <v>832</v>
      </c>
      <c r="F1760" s="110">
        <f t="shared" si="112"/>
        <v>6.7166666666666668</v>
      </c>
      <c r="G1760" s="111">
        <f t="shared" si="113"/>
        <v>0</v>
      </c>
      <c r="H1760" s="113">
        <f>IF(AND(NOT(ISBLANK(C1760)), D1760&lt;&gt;"-", ISNUMBER(F1760), F1760&gt;0, COUNTIFS($B$3:B1760, B1760, $C$3:C1760, C1760, $F$3:F1760, "&gt;0")=1), 1, 0)</f>
        <v>1</v>
      </c>
      <c r="I1760" s="17">
        <f t="shared" si="114"/>
        <v>0</v>
      </c>
      <c r="J1760" s="17">
        <f t="shared" si="115"/>
        <v>1</v>
      </c>
      <c r="K1760" s="7"/>
      <c r="L1760" s="7"/>
      <c r="M1760" s="7"/>
      <c r="N1760" s="17"/>
      <c r="O1760" s="120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6" customHeight="1">
      <c r="A1761" s="17" t="s">
        <v>21</v>
      </c>
      <c r="B1761" s="7" t="s">
        <v>27</v>
      </c>
      <c r="C1761" s="138">
        <v>46252</v>
      </c>
      <c r="D1761" s="41" t="s">
        <v>259</v>
      </c>
      <c r="E1761" s="35" t="s">
        <v>506</v>
      </c>
      <c r="F1761" s="110">
        <f t="shared" si="112"/>
        <v>7.8166666666666664</v>
      </c>
      <c r="G1761" s="111">
        <f t="shared" si="113"/>
        <v>0</v>
      </c>
      <c r="H1761" s="113">
        <f>IF(AND(NOT(ISBLANK(C1761)), D1761&lt;&gt;"-", ISNUMBER(F1761), F1761&gt;0, COUNTIFS($B$3:B1761, B1761, $C$3:C1761, C1761, $F$3:F1761, "&gt;0")=1), 1, 0)</f>
        <v>1</v>
      </c>
      <c r="I1761" s="17">
        <f t="shared" si="114"/>
        <v>0</v>
      </c>
      <c r="J1761" s="17">
        <f t="shared" si="115"/>
        <v>1</v>
      </c>
      <c r="K1761" s="7"/>
      <c r="L1761" s="7"/>
      <c r="M1761" s="7"/>
      <c r="N1761" s="17"/>
      <c r="O1761" s="120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6" customHeight="1">
      <c r="A1762" s="17" t="s">
        <v>21</v>
      </c>
      <c r="B1762" s="7" t="s">
        <v>27</v>
      </c>
      <c r="C1762" s="138">
        <v>46253</v>
      </c>
      <c r="D1762" s="41" t="s">
        <v>193</v>
      </c>
      <c r="E1762" s="35" t="s">
        <v>528</v>
      </c>
      <c r="F1762" s="110">
        <f t="shared" si="112"/>
        <v>8.1833333333333336</v>
      </c>
      <c r="G1762" s="111">
        <f t="shared" si="113"/>
        <v>0</v>
      </c>
      <c r="H1762" s="113">
        <f>IF(AND(NOT(ISBLANK(C1762)), D1762&lt;&gt;"-", ISNUMBER(F1762), F1762&gt;0, COUNTIFS($B$3:B1762, B1762, $C$3:C1762, C1762, $F$3:F1762, "&gt;0")=1), 1, 0)</f>
        <v>1</v>
      </c>
      <c r="I1762" s="17">
        <f t="shared" si="114"/>
        <v>0</v>
      </c>
      <c r="J1762" s="17">
        <f t="shared" si="115"/>
        <v>1</v>
      </c>
      <c r="K1762" s="7"/>
      <c r="L1762" s="7"/>
      <c r="M1762" s="7"/>
      <c r="N1762" s="17"/>
      <c r="O1762" s="120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6" customHeight="1">
      <c r="A1763" s="17" t="s">
        <v>21</v>
      </c>
      <c r="B1763" s="7" t="s">
        <v>27</v>
      </c>
      <c r="C1763" s="138">
        <v>46254</v>
      </c>
      <c r="D1763" s="41" t="s">
        <v>451</v>
      </c>
      <c r="E1763" s="35" t="s">
        <v>835</v>
      </c>
      <c r="F1763" s="110">
        <f t="shared" si="112"/>
        <v>6.3</v>
      </c>
      <c r="G1763" s="111">
        <f t="shared" si="113"/>
        <v>0</v>
      </c>
      <c r="H1763" s="113">
        <f>IF(AND(NOT(ISBLANK(C1763)), D1763&lt;&gt;"-", ISNUMBER(F1763), F1763&gt;0, COUNTIFS($B$3:B1763, B1763, $C$3:C1763, C1763, $F$3:F1763, "&gt;0")=1), 1, 0)</f>
        <v>1</v>
      </c>
      <c r="I1763" s="17">
        <f t="shared" si="114"/>
        <v>0</v>
      </c>
      <c r="J1763" s="17">
        <f t="shared" si="115"/>
        <v>1</v>
      </c>
      <c r="K1763" s="7"/>
      <c r="L1763" s="7"/>
      <c r="M1763" s="7"/>
      <c r="N1763" s="17"/>
      <c r="O1763" s="120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6" customHeight="1">
      <c r="A1764" s="17" t="s">
        <v>21</v>
      </c>
      <c r="B1764" s="7" t="s">
        <v>27</v>
      </c>
      <c r="C1764" s="138">
        <v>46254</v>
      </c>
      <c r="D1764" s="41" t="s">
        <v>453</v>
      </c>
      <c r="E1764" s="35" t="s">
        <v>482</v>
      </c>
      <c r="F1764" s="110">
        <f t="shared" si="112"/>
        <v>3</v>
      </c>
      <c r="G1764" s="111">
        <f t="shared" si="113"/>
        <v>1</v>
      </c>
      <c r="H1764" s="113">
        <f>IF(AND(NOT(ISBLANK(C1764)), D1764&lt;&gt;"-", ISNUMBER(F1764), F1764&gt;0, COUNTIFS($B$3:B1764, B1764, $C$3:C1764, C1764, $F$3:F1764, "&gt;0")=1), 1, 0)</f>
        <v>0</v>
      </c>
      <c r="I1764" s="17">
        <f t="shared" si="114"/>
        <v>0</v>
      </c>
      <c r="J1764" s="17">
        <f t="shared" si="115"/>
        <v>0</v>
      </c>
      <c r="K1764" s="7"/>
      <c r="L1764" s="7"/>
      <c r="M1764" s="7"/>
      <c r="N1764" s="17"/>
      <c r="O1764" s="120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6" customHeight="1">
      <c r="A1765" s="17" t="s">
        <v>21</v>
      </c>
      <c r="B1765" s="7" t="s">
        <v>27</v>
      </c>
      <c r="C1765" s="138">
        <v>46255</v>
      </c>
      <c r="D1765" s="41" t="s">
        <v>259</v>
      </c>
      <c r="E1765" s="35" t="s">
        <v>313</v>
      </c>
      <c r="F1765" s="110">
        <f t="shared" si="112"/>
        <v>8.3000000000000007</v>
      </c>
      <c r="G1765" s="111">
        <f t="shared" si="113"/>
        <v>0</v>
      </c>
      <c r="H1765" s="113">
        <f>IF(AND(NOT(ISBLANK(C1765)), D1765&lt;&gt;"-", ISNUMBER(F1765), F1765&gt;0, COUNTIFS($B$3:B1765, B1765, $C$3:C1765, C1765, $F$3:F1765, "&gt;0")=1), 1, 0)</f>
        <v>1</v>
      </c>
      <c r="I1765" s="17">
        <f t="shared" si="114"/>
        <v>0</v>
      </c>
      <c r="J1765" s="17">
        <f t="shared" si="115"/>
        <v>1</v>
      </c>
      <c r="K1765" s="7"/>
      <c r="L1765" s="7"/>
      <c r="M1765" s="7"/>
      <c r="N1765" s="17"/>
      <c r="O1765" s="120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6" customHeight="1">
      <c r="A1766" s="17" t="s">
        <v>21</v>
      </c>
      <c r="B1766" s="7" t="s">
        <v>27</v>
      </c>
      <c r="C1766" s="138">
        <v>46257</v>
      </c>
      <c r="D1766" s="41" t="s">
        <v>259</v>
      </c>
      <c r="E1766" s="35" t="s">
        <v>201</v>
      </c>
      <c r="F1766" s="110">
        <f t="shared" si="112"/>
        <v>8.1</v>
      </c>
      <c r="G1766" s="111">
        <f t="shared" si="113"/>
        <v>0</v>
      </c>
      <c r="H1766" s="113">
        <f>IF(AND(NOT(ISBLANK(C1766)), D1766&lt;&gt;"-", ISNUMBER(F1766), F1766&gt;0, COUNTIFS($B$3:B1766, B1766, $C$3:C1766, C1766, $F$3:F1766, "&gt;0")=1), 1, 0)</f>
        <v>1</v>
      </c>
      <c r="I1766" s="17">
        <f t="shared" si="114"/>
        <v>0</v>
      </c>
      <c r="J1766" s="17">
        <f t="shared" si="115"/>
        <v>1</v>
      </c>
      <c r="K1766" s="7"/>
      <c r="L1766" s="7"/>
      <c r="M1766" s="7"/>
      <c r="N1766" s="17"/>
      <c r="O1766" s="120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6" customHeight="1">
      <c r="A1767" s="17" t="s">
        <v>21</v>
      </c>
      <c r="B1767" s="7" t="s">
        <v>27</v>
      </c>
      <c r="C1767" s="138">
        <v>46258</v>
      </c>
      <c r="D1767" s="41" t="s">
        <v>193</v>
      </c>
      <c r="E1767" s="35" t="s">
        <v>575</v>
      </c>
      <c r="F1767" s="110">
        <f t="shared" si="112"/>
        <v>7.8</v>
      </c>
      <c r="G1767" s="111">
        <f t="shared" si="113"/>
        <v>0</v>
      </c>
      <c r="H1767" s="113">
        <f>IF(AND(NOT(ISBLANK(C1767)), D1767&lt;&gt;"-", ISNUMBER(F1767), F1767&gt;0, COUNTIFS($B$3:B1767, B1767, $C$3:C1767, C1767, $F$3:F1767, "&gt;0")=1), 1, 0)</f>
        <v>1</v>
      </c>
      <c r="I1767" s="17">
        <f t="shared" si="114"/>
        <v>0</v>
      </c>
      <c r="J1767" s="17">
        <f t="shared" si="115"/>
        <v>1</v>
      </c>
      <c r="K1767" s="7"/>
      <c r="L1767" s="7"/>
      <c r="M1767" s="7"/>
      <c r="N1767" s="17"/>
      <c r="O1767" s="120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6" customHeight="1">
      <c r="A1768" s="17" t="s">
        <v>21</v>
      </c>
      <c r="B1768" s="7" t="s">
        <v>27</v>
      </c>
      <c r="C1768" s="138">
        <v>46259</v>
      </c>
      <c r="D1768" s="41" t="s">
        <v>451</v>
      </c>
      <c r="E1768" s="35" t="s">
        <v>364</v>
      </c>
      <c r="F1768" s="110">
        <f t="shared" si="112"/>
        <v>6.3666666666666663</v>
      </c>
      <c r="G1768" s="111">
        <f t="shared" si="113"/>
        <v>0</v>
      </c>
      <c r="H1768" s="113">
        <f>IF(AND(NOT(ISBLANK(C1768)), D1768&lt;&gt;"-", ISNUMBER(F1768), F1768&gt;0, COUNTIFS($B$3:B1768, B1768, $C$3:C1768, C1768, $F$3:F1768, "&gt;0")=1), 1, 0)</f>
        <v>1</v>
      </c>
      <c r="I1768" s="17">
        <f t="shared" si="114"/>
        <v>0</v>
      </c>
      <c r="J1768" s="17">
        <f t="shared" si="115"/>
        <v>1</v>
      </c>
      <c r="K1768" s="7"/>
      <c r="L1768" s="7"/>
      <c r="M1768" s="7"/>
      <c r="N1768" s="17"/>
      <c r="O1768" s="120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6" customHeight="1">
      <c r="A1769" s="17" t="s">
        <v>21</v>
      </c>
      <c r="B1769" s="7" t="s">
        <v>27</v>
      </c>
      <c r="C1769" s="138">
        <v>46259</v>
      </c>
      <c r="D1769" s="41" t="s">
        <v>453</v>
      </c>
      <c r="E1769" s="35" t="s">
        <v>713</v>
      </c>
      <c r="F1769" s="110">
        <f t="shared" si="112"/>
        <v>2.5833333333333335</v>
      </c>
      <c r="G1769" s="111">
        <f t="shared" si="113"/>
        <v>1</v>
      </c>
      <c r="H1769" s="113">
        <f>IF(AND(NOT(ISBLANK(C1769)), D1769&lt;&gt;"-", ISNUMBER(F1769), F1769&gt;0, COUNTIFS($B$3:B1769, B1769, $C$3:C1769, C1769, $F$3:F1769, "&gt;0")=1), 1, 0)</f>
        <v>0</v>
      </c>
      <c r="I1769" s="17">
        <f t="shared" si="114"/>
        <v>0</v>
      </c>
      <c r="J1769" s="17">
        <f t="shared" si="115"/>
        <v>0</v>
      </c>
      <c r="K1769" s="7"/>
      <c r="L1769" s="7"/>
      <c r="M1769" s="7"/>
      <c r="N1769" s="17"/>
      <c r="O1769" s="120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6" customHeight="1">
      <c r="A1770" s="17" t="s">
        <v>21</v>
      </c>
      <c r="B1770" s="7" t="s">
        <v>27</v>
      </c>
      <c r="C1770" s="138">
        <v>46260</v>
      </c>
      <c r="D1770" s="41" t="s">
        <v>451</v>
      </c>
      <c r="E1770" s="35" t="s">
        <v>782</v>
      </c>
      <c r="F1770" s="110">
        <f t="shared" si="112"/>
        <v>9.2333333333333325</v>
      </c>
      <c r="G1770" s="111">
        <f t="shared" si="113"/>
        <v>0</v>
      </c>
      <c r="H1770" s="113">
        <f>IF(AND(NOT(ISBLANK(C1770)), D1770&lt;&gt;"-", ISNUMBER(F1770), F1770&gt;0, COUNTIFS($B$3:B1770, B1770, $C$3:C1770, C1770, $F$3:F1770, "&gt;0")=1), 1, 0)</f>
        <v>1</v>
      </c>
      <c r="I1770" s="17">
        <f t="shared" si="114"/>
        <v>0</v>
      </c>
      <c r="J1770" s="17">
        <f t="shared" si="115"/>
        <v>1</v>
      </c>
      <c r="K1770" s="7"/>
      <c r="L1770" s="7"/>
      <c r="M1770" s="7"/>
      <c r="N1770" s="17"/>
      <c r="O1770" s="120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6" customHeight="1">
      <c r="A1771" s="17" t="s">
        <v>21</v>
      </c>
      <c r="B1771" s="7" t="s">
        <v>27</v>
      </c>
      <c r="C1771" s="138">
        <v>46260</v>
      </c>
      <c r="D1771" s="41" t="s">
        <v>453</v>
      </c>
      <c r="E1771" s="35" t="s">
        <v>185</v>
      </c>
      <c r="F1771" s="110">
        <f t="shared" si="112"/>
        <v>8</v>
      </c>
      <c r="G1771" s="111">
        <f t="shared" si="113"/>
        <v>0</v>
      </c>
      <c r="H1771" s="113">
        <f>IF(AND(NOT(ISBLANK(C1771)), D1771&lt;&gt;"-", ISNUMBER(F1771), F1771&gt;0, COUNTIFS($B$3:B1771, B1771, $C$3:C1771, C1771, $F$3:F1771, "&gt;0")=1), 1, 0)</f>
        <v>0</v>
      </c>
      <c r="I1771" s="17">
        <f t="shared" si="114"/>
        <v>1</v>
      </c>
      <c r="J1771" s="17">
        <f t="shared" si="115"/>
        <v>0</v>
      </c>
      <c r="K1771" s="7"/>
      <c r="L1771" s="7"/>
      <c r="M1771" s="7"/>
      <c r="N1771" s="17"/>
      <c r="O1771" s="120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6" customHeight="1">
      <c r="A1772" s="17" t="s">
        <v>21</v>
      </c>
      <c r="B1772" s="7" t="s">
        <v>27</v>
      </c>
      <c r="C1772" s="138">
        <v>46261</v>
      </c>
      <c r="D1772" s="41" t="s">
        <v>451</v>
      </c>
      <c r="E1772" s="35" t="s">
        <v>568</v>
      </c>
      <c r="F1772" s="110">
        <f t="shared" si="112"/>
        <v>6.333333333333333</v>
      </c>
      <c r="G1772" s="111">
        <f t="shared" si="113"/>
        <v>0</v>
      </c>
      <c r="H1772" s="113">
        <f>IF(AND(NOT(ISBLANK(C1772)), D1772&lt;&gt;"-", ISNUMBER(F1772), F1772&gt;0, COUNTIFS($B$3:B1772, B1772, $C$3:C1772, C1772, $F$3:F1772, "&gt;0")=1), 1, 0)</f>
        <v>1</v>
      </c>
      <c r="I1772" s="17">
        <f t="shared" si="114"/>
        <v>0</v>
      </c>
      <c r="J1772" s="17">
        <f t="shared" si="115"/>
        <v>1</v>
      </c>
      <c r="K1772" s="7"/>
      <c r="L1772" s="7"/>
      <c r="M1772" s="7"/>
      <c r="N1772" s="17"/>
      <c r="O1772" s="120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6" customHeight="1">
      <c r="A1773" s="17" t="s">
        <v>21</v>
      </c>
      <c r="B1773" s="7" t="s">
        <v>27</v>
      </c>
      <c r="C1773" s="138">
        <v>46261</v>
      </c>
      <c r="D1773" s="41" t="s">
        <v>453</v>
      </c>
      <c r="E1773" s="35" t="s">
        <v>802</v>
      </c>
      <c r="F1773" s="110">
        <f t="shared" si="112"/>
        <v>2.1166666666666667</v>
      </c>
      <c r="G1773" s="111">
        <f t="shared" si="113"/>
        <v>1</v>
      </c>
      <c r="H1773" s="113">
        <f>IF(AND(NOT(ISBLANK(C1773)), D1773&lt;&gt;"-", ISNUMBER(F1773), F1773&gt;0, COUNTIFS($B$3:B1773, B1773, $C$3:C1773, C1773, $F$3:F1773, "&gt;0")=1), 1, 0)</f>
        <v>0</v>
      </c>
      <c r="I1773" s="17">
        <f t="shared" si="114"/>
        <v>0</v>
      </c>
      <c r="J1773" s="17">
        <f t="shared" si="115"/>
        <v>0</v>
      </c>
      <c r="K1773" s="7"/>
      <c r="L1773" s="7"/>
      <c r="M1773" s="7"/>
      <c r="N1773" s="17"/>
      <c r="O1773" s="120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6" customHeight="1">
      <c r="A1774" s="17" t="s">
        <v>21</v>
      </c>
      <c r="B1774" s="7" t="s">
        <v>27</v>
      </c>
      <c r="C1774" s="138">
        <v>46262</v>
      </c>
      <c r="D1774" s="41" t="s">
        <v>451</v>
      </c>
      <c r="E1774" s="35" t="s">
        <v>425</v>
      </c>
      <c r="F1774" s="110">
        <f t="shared" si="112"/>
        <v>6.7666666666666666</v>
      </c>
      <c r="G1774" s="111">
        <f t="shared" si="113"/>
        <v>0</v>
      </c>
      <c r="H1774" s="113">
        <f>IF(AND(NOT(ISBLANK(C1774)), D1774&lt;&gt;"-", ISNUMBER(F1774), F1774&gt;0, COUNTIFS($B$3:B1774, B1774, $C$3:C1774, C1774, $F$3:F1774, "&gt;0")=1), 1, 0)</f>
        <v>1</v>
      </c>
      <c r="I1774" s="17">
        <f t="shared" si="114"/>
        <v>0</v>
      </c>
      <c r="J1774" s="17">
        <f t="shared" si="115"/>
        <v>1</v>
      </c>
      <c r="K1774" s="7"/>
      <c r="L1774" s="7"/>
      <c r="M1774" s="7"/>
      <c r="N1774" s="17"/>
      <c r="O1774" s="120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6" customHeight="1">
      <c r="A1775" s="17" t="s">
        <v>21</v>
      </c>
      <c r="B1775" s="7" t="s">
        <v>27</v>
      </c>
      <c r="C1775" s="138">
        <v>46262</v>
      </c>
      <c r="D1775" s="41" t="s">
        <v>453</v>
      </c>
      <c r="E1775" s="35" t="s">
        <v>836</v>
      </c>
      <c r="F1775" s="110">
        <f t="shared" si="112"/>
        <v>3.6</v>
      </c>
      <c r="G1775" s="111">
        <f t="shared" si="113"/>
        <v>1</v>
      </c>
      <c r="H1775" s="113">
        <f>IF(AND(NOT(ISBLANK(C1775)), D1775&lt;&gt;"-", ISNUMBER(F1775), F1775&gt;0, COUNTIFS($B$3:B1775, B1775, $C$3:C1775, C1775, $F$3:F1775, "&gt;0")=1), 1, 0)</f>
        <v>0</v>
      </c>
      <c r="I1775" s="17">
        <f t="shared" si="114"/>
        <v>0</v>
      </c>
      <c r="J1775" s="17">
        <f t="shared" si="115"/>
        <v>0</v>
      </c>
      <c r="K1775" s="7"/>
      <c r="L1775" s="7"/>
      <c r="M1775" s="7"/>
      <c r="N1775" s="17"/>
      <c r="O1775" s="120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6" customHeight="1">
      <c r="A1776" s="17" t="s">
        <v>21</v>
      </c>
      <c r="B1776" s="7" t="s">
        <v>27</v>
      </c>
      <c r="C1776" s="138">
        <v>46263</v>
      </c>
      <c r="D1776" s="41" t="s">
        <v>259</v>
      </c>
      <c r="E1776" s="35" t="s">
        <v>668</v>
      </c>
      <c r="F1776" s="110">
        <f t="shared" si="112"/>
        <v>7.0166666666666666</v>
      </c>
      <c r="G1776" s="111">
        <f t="shared" si="113"/>
        <v>0</v>
      </c>
      <c r="H1776" s="113">
        <f>IF(AND(NOT(ISBLANK(C1776)), D1776&lt;&gt;"-", ISNUMBER(F1776), F1776&gt;0, COUNTIFS($B$3:B1776, B1776, $C$3:C1776, C1776, $F$3:F1776, "&gt;0")=1), 1, 0)</f>
        <v>1</v>
      </c>
      <c r="I1776" s="17">
        <f t="shared" si="114"/>
        <v>0</v>
      </c>
      <c r="J1776" s="17">
        <f t="shared" si="115"/>
        <v>1</v>
      </c>
      <c r="K1776" s="7"/>
      <c r="L1776" s="7"/>
      <c r="M1776" s="7"/>
      <c r="N1776" s="17"/>
      <c r="O1776" s="120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6" customHeight="1">
      <c r="A1777" s="17" t="s">
        <v>21</v>
      </c>
      <c r="B1777" s="7" t="s">
        <v>27</v>
      </c>
      <c r="C1777" s="138">
        <v>46264</v>
      </c>
      <c r="D1777" s="41" t="s">
        <v>193</v>
      </c>
      <c r="E1777" s="35" t="s">
        <v>353</v>
      </c>
      <c r="F1777" s="110">
        <f t="shared" si="112"/>
        <v>7.95</v>
      </c>
      <c r="G1777" s="111">
        <f t="shared" si="113"/>
        <v>0</v>
      </c>
      <c r="H1777" s="113">
        <f>IF(AND(NOT(ISBLANK(C1777)), D1777&lt;&gt;"-", ISNUMBER(F1777), F1777&gt;0, COUNTIFS($B$3:B1777, B1777, $C$3:C1777, C1777, $F$3:F1777, "&gt;0")=1), 1, 0)</f>
        <v>1</v>
      </c>
      <c r="I1777" s="17">
        <f t="shared" si="114"/>
        <v>0</v>
      </c>
      <c r="J1777" s="17">
        <f t="shared" si="115"/>
        <v>1</v>
      </c>
      <c r="K1777" s="7"/>
      <c r="L1777" s="7"/>
      <c r="M1777" s="7"/>
      <c r="N1777" s="17"/>
      <c r="O1777" s="120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6" customHeight="1">
      <c r="A1778" s="17" t="s">
        <v>21</v>
      </c>
      <c r="B1778" s="7" t="s">
        <v>27</v>
      </c>
      <c r="C1778" s="138">
        <v>46265</v>
      </c>
      <c r="D1778" s="41" t="s">
        <v>193</v>
      </c>
      <c r="E1778" s="35" t="s">
        <v>503</v>
      </c>
      <c r="F1778" s="110">
        <f t="shared" si="112"/>
        <v>7.9833333333333334</v>
      </c>
      <c r="G1778" s="111">
        <f t="shared" si="113"/>
        <v>0</v>
      </c>
      <c r="H1778" s="113">
        <f>IF(AND(NOT(ISBLANK(C1778)), D1778&lt;&gt;"-", ISNUMBER(F1778), F1778&gt;0, COUNTIFS($B$3:B1778, B1778, $C$3:C1778, C1778, $F$3:F1778, "&gt;0")=1), 1, 0)</f>
        <v>1</v>
      </c>
      <c r="I1778" s="17">
        <f t="shared" si="114"/>
        <v>0</v>
      </c>
      <c r="J1778" s="17">
        <f t="shared" si="115"/>
        <v>1</v>
      </c>
      <c r="K1778" s="7"/>
      <c r="L1778" s="7"/>
      <c r="M1778" s="7"/>
      <c r="N1778" s="17"/>
      <c r="O1778" s="120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6" customHeight="1">
      <c r="A1779" s="17" t="s">
        <v>21</v>
      </c>
      <c r="B1779" s="7" t="s">
        <v>29</v>
      </c>
      <c r="C1779" s="138"/>
      <c r="D1779" s="41" t="s">
        <v>184</v>
      </c>
      <c r="E1779" s="35" t="s">
        <v>185</v>
      </c>
      <c r="F1779" s="110">
        <f t="shared" si="112"/>
        <v>8</v>
      </c>
      <c r="G1779" s="111">
        <f t="shared" si="113"/>
        <v>0</v>
      </c>
      <c r="H1779" s="113">
        <f>IF(AND(NOT(ISBLANK(C1779)), D1779&lt;&gt;"-", ISNUMBER(F1779), F1779&gt;0, COUNTIFS($B$3:B1779, B1779, $C$3:C1779, C1779, $F$3:F1779, "&gt;0")=1), 1, 0)</f>
        <v>0</v>
      </c>
      <c r="I1779" s="17">
        <f t="shared" si="114"/>
        <v>0</v>
      </c>
      <c r="J1779" s="17">
        <f t="shared" si="115"/>
        <v>0</v>
      </c>
      <c r="K1779" s="7"/>
      <c r="L1779" s="7"/>
      <c r="M1779" s="7"/>
      <c r="N1779" s="17"/>
      <c r="O1779" s="120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6" customHeight="1">
      <c r="A1780" s="17" t="s">
        <v>21</v>
      </c>
      <c r="B1780" s="7" t="s">
        <v>29</v>
      </c>
      <c r="C1780" s="138">
        <v>46249</v>
      </c>
      <c r="D1780" s="41" t="s">
        <v>259</v>
      </c>
      <c r="E1780" s="35" t="s">
        <v>535</v>
      </c>
      <c r="F1780" s="110">
        <f t="shared" si="112"/>
        <v>8.1333333333333329</v>
      </c>
      <c r="G1780" s="111">
        <f t="shared" si="113"/>
        <v>0</v>
      </c>
      <c r="H1780" s="113">
        <f>IF(AND(NOT(ISBLANK(C1780)), D1780&lt;&gt;"-", ISNUMBER(F1780), F1780&gt;0, COUNTIFS($B$3:B1780, B1780, $C$3:C1780, C1780, $F$3:F1780, "&gt;0")=1), 1, 0)</f>
        <v>1</v>
      </c>
      <c r="I1780" s="17">
        <f t="shared" si="114"/>
        <v>0</v>
      </c>
      <c r="J1780" s="17">
        <f t="shared" si="115"/>
        <v>1</v>
      </c>
      <c r="K1780" s="7"/>
      <c r="L1780" s="7"/>
      <c r="M1780" s="7"/>
      <c r="N1780" s="17"/>
      <c r="O1780" s="120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6" customHeight="1">
      <c r="A1781" s="17" t="s">
        <v>21</v>
      </c>
      <c r="B1781" s="7" t="s">
        <v>29</v>
      </c>
      <c r="C1781" s="135">
        <v>46250</v>
      </c>
      <c r="D1781" s="41" t="s">
        <v>193</v>
      </c>
      <c r="E1781" s="35" t="s">
        <v>338</v>
      </c>
      <c r="F1781" s="110">
        <f t="shared" si="112"/>
        <v>8.0333333333333332</v>
      </c>
      <c r="G1781" s="111">
        <f t="shared" si="113"/>
        <v>0</v>
      </c>
      <c r="H1781" s="113">
        <f>IF(AND(NOT(ISBLANK(C1781)), D1781&lt;&gt;"-", ISNUMBER(F1781), F1781&gt;0, COUNTIFS($B$3:B1781, B1781, $C$3:C1781, C1781, $F$3:F1781, "&gt;0")=1), 1, 0)</f>
        <v>1</v>
      </c>
      <c r="I1781" s="17">
        <f t="shared" si="114"/>
        <v>0</v>
      </c>
      <c r="J1781" s="17">
        <f t="shared" si="115"/>
        <v>1</v>
      </c>
      <c r="K1781" s="7"/>
      <c r="L1781" s="7"/>
      <c r="M1781" s="7"/>
      <c r="N1781" s="17"/>
      <c r="O1781" s="120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6" customHeight="1">
      <c r="A1782" s="17" t="s">
        <v>21</v>
      </c>
      <c r="B1782" s="7" t="s">
        <v>29</v>
      </c>
      <c r="C1782" s="135">
        <v>46251</v>
      </c>
      <c r="D1782" s="41" t="s">
        <v>193</v>
      </c>
      <c r="E1782" s="35" t="s">
        <v>635</v>
      </c>
      <c r="F1782" s="110">
        <f t="shared" si="112"/>
        <v>7.5666666666666664</v>
      </c>
      <c r="G1782" s="111">
        <f t="shared" si="113"/>
        <v>0</v>
      </c>
      <c r="H1782" s="113">
        <f>IF(AND(NOT(ISBLANK(C1782)), D1782&lt;&gt;"-", ISNUMBER(F1782), F1782&gt;0, COUNTIFS($B$3:B1782, B1782, $C$3:C1782, C1782, $F$3:F1782, "&gt;0")=1), 1, 0)</f>
        <v>1</v>
      </c>
      <c r="I1782" s="17">
        <f t="shared" si="114"/>
        <v>0</v>
      </c>
      <c r="J1782" s="17">
        <f t="shared" si="115"/>
        <v>1</v>
      </c>
      <c r="K1782" s="7"/>
      <c r="L1782" s="7"/>
      <c r="M1782" s="7"/>
      <c r="N1782" s="17"/>
      <c r="O1782" s="120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6" customHeight="1">
      <c r="A1783" s="17" t="s">
        <v>21</v>
      </c>
      <c r="B1783" s="7" t="s">
        <v>29</v>
      </c>
      <c r="C1783" s="135">
        <v>46252</v>
      </c>
      <c r="D1783" s="41" t="s">
        <v>259</v>
      </c>
      <c r="E1783" s="35" t="s">
        <v>185</v>
      </c>
      <c r="F1783" s="110">
        <f t="shared" si="112"/>
        <v>8</v>
      </c>
      <c r="G1783" s="111">
        <f t="shared" si="113"/>
        <v>0</v>
      </c>
      <c r="H1783" s="113">
        <f>IF(AND(NOT(ISBLANK(C1783)), D1783&lt;&gt;"-", ISNUMBER(F1783), F1783&gt;0, COUNTIFS($B$3:B1783, B1783, $C$3:C1783, C1783, $F$3:F1783, "&gt;0")=1), 1, 0)</f>
        <v>1</v>
      </c>
      <c r="I1783" s="17">
        <f t="shared" si="114"/>
        <v>0</v>
      </c>
      <c r="J1783" s="17">
        <f t="shared" si="115"/>
        <v>1</v>
      </c>
      <c r="K1783" s="7"/>
      <c r="L1783" s="7"/>
      <c r="M1783" s="7"/>
      <c r="N1783" s="17"/>
      <c r="O1783" s="120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6" customHeight="1">
      <c r="A1784" s="17" t="s">
        <v>21</v>
      </c>
      <c r="B1784" s="7" t="s">
        <v>29</v>
      </c>
      <c r="C1784" s="135">
        <v>46254</v>
      </c>
      <c r="D1784" s="41" t="s">
        <v>259</v>
      </c>
      <c r="E1784" s="35" t="s">
        <v>501</v>
      </c>
      <c r="F1784" s="110">
        <f t="shared" si="112"/>
        <v>8.0166666666666675</v>
      </c>
      <c r="G1784" s="111">
        <f t="shared" si="113"/>
        <v>0</v>
      </c>
      <c r="H1784" s="113">
        <f>IF(AND(NOT(ISBLANK(C1784)), D1784&lt;&gt;"-", ISNUMBER(F1784), F1784&gt;0, COUNTIFS($B$3:B1784, B1784, $C$3:C1784, C1784, $F$3:F1784, "&gt;0")=1), 1, 0)</f>
        <v>1</v>
      </c>
      <c r="I1784" s="17">
        <f t="shared" si="114"/>
        <v>0</v>
      </c>
      <c r="J1784" s="17">
        <f t="shared" si="115"/>
        <v>1</v>
      </c>
      <c r="K1784" s="7"/>
      <c r="L1784" s="7"/>
      <c r="M1784" s="7"/>
      <c r="N1784" s="17"/>
      <c r="O1784" s="120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6" customHeight="1">
      <c r="A1785" s="17" t="s">
        <v>21</v>
      </c>
      <c r="B1785" s="7" t="s">
        <v>29</v>
      </c>
      <c r="C1785" s="135">
        <v>46255</v>
      </c>
      <c r="D1785" s="41" t="s">
        <v>193</v>
      </c>
      <c r="E1785" s="35" t="s">
        <v>303</v>
      </c>
      <c r="F1785" s="110">
        <f t="shared" si="112"/>
        <v>7.75</v>
      </c>
      <c r="G1785" s="111">
        <f t="shared" si="113"/>
        <v>0</v>
      </c>
      <c r="H1785" s="113">
        <f>IF(AND(NOT(ISBLANK(C1785)), D1785&lt;&gt;"-", ISNUMBER(F1785), F1785&gt;0, COUNTIFS($B$3:B1785, B1785, $C$3:C1785, C1785, $F$3:F1785, "&gt;0")=1), 1, 0)</f>
        <v>1</v>
      </c>
      <c r="I1785" s="17">
        <f t="shared" si="114"/>
        <v>0</v>
      </c>
      <c r="J1785" s="17">
        <f t="shared" si="115"/>
        <v>1</v>
      </c>
      <c r="K1785" s="7"/>
      <c r="L1785" s="7"/>
      <c r="M1785" s="7"/>
      <c r="N1785" s="17"/>
      <c r="O1785" s="120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6" customHeight="1">
      <c r="A1786" s="17" t="s">
        <v>21</v>
      </c>
      <c r="B1786" s="7" t="s">
        <v>29</v>
      </c>
      <c r="C1786" s="135">
        <v>46256</v>
      </c>
      <c r="D1786" s="41" t="s">
        <v>259</v>
      </c>
      <c r="E1786" s="35" t="s">
        <v>505</v>
      </c>
      <c r="F1786" s="110">
        <f t="shared" si="112"/>
        <v>7.916666666666667</v>
      </c>
      <c r="G1786" s="111">
        <f t="shared" si="113"/>
        <v>0</v>
      </c>
      <c r="H1786" s="113">
        <f>IF(AND(NOT(ISBLANK(C1786)), D1786&lt;&gt;"-", ISNUMBER(F1786), F1786&gt;0, COUNTIFS($B$3:B1786, B1786, $C$3:C1786, C1786, $F$3:F1786, "&gt;0")=1), 1, 0)</f>
        <v>1</v>
      </c>
      <c r="I1786" s="17">
        <f t="shared" si="114"/>
        <v>0</v>
      </c>
      <c r="J1786" s="17">
        <f t="shared" si="115"/>
        <v>1</v>
      </c>
      <c r="K1786" s="7"/>
      <c r="L1786" s="7"/>
      <c r="M1786" s="7"/>
      <c r="N1786" s="17"/>
      <c r="O1786" s="120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6" customHeight="1">
      <c r="A1787" s="17" t="s">
        <v>21</v>
      </c>
      <c r="B1787" s="7" t="s">
        <v>29</v>
      </c>
      <c r="C1787" s="135">
        <v>46258</v>
      </c>
      <c r="D1787" s="41" t="s">
        <v>259</v>
      </c>
      <c r="E1787" s="35" t="s">
        <v>185</v>
      </c>
      <c r="F1787" s="110">
        <f t="shared" si="112"/>
        <v>8</v>
      </c>
      <c r="G1787" s="111">
        <f t="shared" si="113"/>
        <v>0</v>
      </c>
      <c r="H1787" s="113">
        <f>IF(AND(NOT(ISBLANK(C1787)), D1787&lt;&gt;"-", ISNUMBER(F1787), F1787&gt;0, COUNTIFS($B$3:B1787, B1787, $C$3:C1787, C1787, $F$3:F1787, "&gt;0")=1), 1, 0)</f>
        <v>1</v>
      </c>
      <c r="I1787" s="17">
        <f t="shared" si="114"/>
        <v>0</v>
      </c>
      <c r="J1787" s="17">
        <f t="shared" si="115"/>
        <v>1</v>
      </c>
      <c r="K1787" s="7"/>
      <c r="L1787" s="7"/>
      <c r="M1787" s="7"/>
      <c r="N1787" s="17"/>
      <c r="O1787" s="120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6" customHeight="1">
      <c r="A1788" s="17" t="s">
        <v>21</v>
      </c>
      <c r="B1788" s="7" t="s">
        <v>29</v>
      </c>
      <c r="C1788" s="138">
        <v>46259</v>
      </c>
      <c r="D1788" s="41" t="s">
        <v>193</v>
      </c>
      <c r="E1788" s="35" t="s">
        <v>497</v>
      </c>
      <c r="F1788" s="110">
        <f t="shared" si="112"/>
        <v>7.8666666666666671</v>
      </c>
      <c r="G1788" s="111">
        <f t="shared" si="113"/>
        <v>0</v>
      </c>
      <c r="H1788" s="113">
        <f>IF(AND(NOT(ISBLANK(C1788)), D1788&lt;&gt;"-", ISNUMBER(F1788), F1788&gt;0, COUNTIFS($B$3:B1788, B1788, $C$3:C1788, C1788, $F$3:F1788, "&gt;0")=1), 1, 0)</f>
        <v>1</v>
      </c>
      <c r="I1788" s="17">
        <f t="shared" si="114"/>
        <v>0</v>
      </c>
      <c r="J1788" s="17">
        <f t="shared" si="115"/>
        <v>1</v>
      </c>
      <c r="K1788" s="7"/>
      <c r="L1788" s="7"/>
      <c r="M1788" s="7"/>
      <c r="N1788" s="17"/>
      <c r="O1788" s="120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6" customHeight="1">
      <c r="A1789" s="17" t="s">
        <v>21</v>
      </c>
      <c r="B1789" s="7" t="s">
        <v>29</v>
      </c>
      <c r="C1789" s="138">
        <v>46260</v>
      </c>
      <c r="D1789" s="41" t="s">
        <v>259</v>
      </c>
      <c r="E1789" s="35" t="s">
        <v>246</v>
      </c>
      <c r="F1789" s="110">
        <f t="shared" si="112"/>
        <v>8.0666666666666664</v>
      </c>
      <c r="G1789" s="111">
        <f t="shared" si="113"/>
        <v>0</v>
      </c>
      <c r="H1789" s="113">
        <f>IF(AND(NOT(ISBLANK(C1789)), D1789&lt;&gt;"-", ISNUMBER(F1789), F1789&gt;0, COUNTIFS($B$3:B1789, B1789, $C$3:C1789, C1789, $F$3:F1789, "&gt;0")=1), 1, 0)</f>
        <v>1</v>
      </c>
      <c r="I1789" s="17">
        <f t="shared" si="114"/>
        <v>0</v>
      </c>
      <c r="J1789" s="17">
        <f t="shared" si="115"/>
        <v>1</v>
      </c>
      <c r="K1789" s="7"/>
      <c r="L1789" s="7"/>
      <c r="M1789" s="7"/>
      <c r="N1789" s="17"/>
      <c r="O1789" s="120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6" customHeight="1">
      <c r="A1790" s="17" t="s">
        <v>21</v>
      </c>
      <c r="B1790" s="7" t="s">
        <v>29</v>
      </c>
      <c r="C1790" s="138">
        <v>46261</v>
      </c>
      <c r="D1790" s="41" t="s">
        <v>193</v>
      </c>
      <c r="E1790" s="35" t="s">
        <v>185</v>
      </c>
      <c r="F1790" s="110">
        <f t="shared" si="112"/>
        <v>8</v>
      </c>
      <c r="G1790" s="111">
        <f t="shared" si="113"/>
        <v>0</v>
      </c>
      <c r="H1790" s="113">
        <f>IF(AND(NOT(ISBLANK(C1790)), D1790&lt;&gt;"-", ISNUMBER(F1790), F1790&gt;0, COUNTIFS($B$3:B1790, B1790, $C$3:C1790, C1790, $F$3:F1790, "&gt;0")=1), 1, 0)</f>
        <v>1</v>
      </c>
      <c r="I1790" s="17">
        <f t="shared" si="114"/>
        <v>0</v>
      </c>
      <c r="J1790" s="17">
        <f t="shared" si="115"/>
        <v>1</v>
      </c>
      <c r="K1790" s="7"/>
      <c r="L1790" s="7"/>
      <c r="M1790" s="7"/>
      <c r="N1790" s="17"/>
      <c r="O1790" s="120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6" customHeight="1">
      <c r="A1791" s="17" t="s">
        <v>21</v>
      </c>
      <c r="B1791" s="7" t="s">
        <v>29</v>
      </c>
      <c r="C1791" s="138">
        <v>46262</v>
      </c>
      <c r="D1791" s="41" t="s">
        <v>259</v>
      </c>
      <c r="E1791" s="35" t="s">
        <v>498</v>
      </c>
      <c r="F1791" s="110">
        <f t="shared" si="112"/>
        <v>8.1166666666666671</v>
      </c>
      <c r="G1791" s="111">
        <f t="shared" si="113"/>
        <v>0</v>
      </c>
      <c r="H1791" s="113">
        <f>IF(AND(NOT(ISBLANK(C1791)), D1791&lt;&gt;"-", ISNUMBER(F1791), F1791&gt;0, COUNTIFS($B$3:B1791, B1791, $C$3:C1791, C1791, $F$3:F1791, "&gt;0")=1), 1, 0)</f>
        <v>1</v>
      </c>
      <c r="I1791" s="17">
        <f t="shared" si="114"/>
        <v>0</v>
      </c>
      <c r="J1791" s="17">
        <f t="shared" si="115"/>
        <v>1</v>
      </c>
      <c r="K1791" s="7"/>
      <c r="L1791" s="7"/>
      <c r="M1791" s="7"/>
      <c r="N1791" s="17"/>
      <c r="O1791" s="120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6" customHeight="1">
      <c r="A1792" s="17" t="s">
        <v>21</v>
      </c>
      <c r="B1792" s="7" t="s">
        <v>29</v>
      </c>
      <c r="C1792" s="138">
        <v>46263</v>
      </c>
      <c r="D1792" s="41" t="s">
        <v>193</v>
      </c>
      <c r="E1792" s="35" t="s">
        <v>313</v>
      </c>
      <c r="F1792" s="110">
        <f t="shared" si="112"/>
        <v>8.3000000000000007</v>
      </c>
      <c r="G1792" s="111">
        <f t="shared" si="113"/>
        <v>0</v>
      </c>
      <c r="H1792" s="113">
        <f>IF(AND(NOT(ISBLANK(C1792)), D1792&lt;&gt;"-", ISNUMBER(F1792), F1792&gt;0, COUNTIFS($B$3:B1792, B1792, $C$3:C1792, C1792, $F$3:F1792, "&gt;0")=1), 1, 0)</f>
        <v>1</v>
      </c>
      <c r="I1792" s="17">
        <f t="shared" si="114"/>
        <v>0</v>
      </c>
      <c r="J1792" s="17">
        <f t="shared" si="115"/>
        <v>1</v>
      </c>
      <c r="K1792" s="7"/>
      <c r="L1792" s="7"/>
      <c r="M1792" s="7"/>
      <c r="N1792" s="17"/>
      <c r="O1792" s="120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6" customHeight="1">
      <c r="A1793" s="17" t="s">
        <v>21</v>
      </c>
      <c r="B1793" s="7" t="s">
        <v>29</v>
      </c>
      <c r="C1793" s="138">
        <v>46264</v>
      </c>
      <c r="D1793" s="41" t="s">
        <v>259</v>
      </c>
      <c r="E1793" s="35" t="s">
        <v>535</v>
      </c>
      <c r="F1793" s="110">
        <f t="shared" si="112"/>
        <v>8.1333333333333329</v>
      </c>
      <c r="G1793" s="111">
        <f t="shared" si="113"/>
        <v>0</v>
      </c>
      <c r="H1793" s="113">
        <f>IF(AND(NOT(ISBLANK(C1793)), D1793&lt;&gt;"-", ISNUMBER(F1793), F1793&gt;0, COUNTIFS($B$3:B1793, B1793, $C$3:C1793, C1793, $F$3:F1793, "&gt;0")=1), 1, 0)</f>
        <v>1</v>
      </c>
      <c r="I1793" s="17">
        <f t="shared" si="114"/>
        <v>0</v>
      </c>
      <c r="J1793" s="17">
        <f t="shared" si="115"/>
        <v>1</v>
      </c>
      <c r="K1793" s="7"/>
      <c r="L1793" s="7"/>
      <c r="M1793" s="7"/>
      <c r="N1793" s="17"/>
      <c r="O1793" s="120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6" customHeight="1">
      <c r="A1794" s="17" t="s">
        <v>21</v>
      </c>
      <c r="B1794" s="7" t="s">
        <v>29</v>
      </c>
      <c r="C1794" s="138">
        <v>46265</v>
      </c>
      <c r="D1794" s="41" t="s">
        <v>259</v>
      </c>
      <c r="E1794" s="35" t="s">
        <v>498</v>
      </c>
      <c r="F1794" s="110">
        <f t="shared" ref="F1794:F1857" si="116">IF(ISNUMBER(SEARCH("h",E1794)), LEFT(E1794,SEARCH("h",E1794)-1) + MID(E1794,SEARCH("h",E1794)+1,SEARCH("p",E1794)-SEARCH("h",E1794)-1)/60, E1794)</f>
        <v>8.1166666666666671</v>
      </c>
      <c r="G1794" s="111">
        <f t="shared" ref="G1794:G1857" si="117">IF(AND(ISNUMBER(F1794), F1794&lt;4), 1, 0)</f>
        <v>0</v>
      </c>
      <c r="H1794" s="113">
        <f>IF(AND(NOT(ISBLANK(C1794)), D1794&lt;&gt;"-", ISNUMBER(F1794), F1794&gt;0, COUNTIFS($B$3:B1794, B1794, $C$3:C1794, C1794, $F$3:F1794, "&gt;0")=1), 1, 0)</f>
        <v>1</v>
      </c>
      <c r="I1794" s="17">
        <f t="shared" si="114"/>
        <v>0</v>
      </c>
      <c r="J1794" s="17">
        <f t="shared" si="115"/>
        <v>1</v>
      </c>
      <c r="K1794" s="7"/>
      <c r="L1794" s="7"/>
      <c r="M1794" s="7"/>
      <c r="N1794" s="17"/>
      <c r="O1794" s="120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6" customHeight="1">
      <c r="A1795" s="17" t="s">
        <v>21</v>
      </c>
      <c r="B1795" s="7" t="s">
        <v>28</v>
      </c>
      <c r="C1795" s="138"/>
      <c r="D1795" s="41" t="s">
        <v>184</v>
      </c>
      <c r="E1795" s="35" t="s">
        <v>185</v>
      </c>
      <c r="F1795" s="110">
        <f t="shared" si="116"/>
        <v>8</v>
      </c>
      <c r="G1795" s="111">
        <f t="shared" si="117"/>
        <v>0</v>
      </c>
      <c r="H1795" s="113">
        <f>IF(AND(NOT(ISBLANK(C1795)), D1795&lt;&gt;"-", ISNUMBER(F1795), F1795&gt;0, COUNTIFS($B$3:B1795, B1795, $C$3:C1795, C1795, $F$3:F1795, "&gt;0")=1), 1, 0)</f>
        <v>0</v>
      </c>
      <c r="I1795" s="17">
        <f t="shared" ref="I1795:I1858" si="118">IF(AND(NOT(ISBLANK(C1795)), D1795&lt;&gt;"-", ISNUMBER(F1795), F1795&gt;=4, ISNUMBER(SEARCH("qua đêm", D1795))), 1, 0)</f>
        <v>0</v>
      </c>
      <c r="J1795" s="17">
        <f t="shared" ref="J1795:J1858" si="119">IF(AND(NOT(ISBLANK(C1795)), D1795&lt;&gt;"-", ISNUMBER(F1795), F1795&gt;=4, NOT(ISNUMBER(SEARCH("qua đêm", D1795)))), 1, 0)</f>
        <v>0</v>
      </c>
      <c r="K1795" s="7"/>
      <c r="L1795" s="7"/>
      <c r="M1795" s="7"/>
      <c r="N1795" s="17"/>
      <c r="O1795" s="120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6" customHeight="1">
      <c r="A1796" s="17" t="s">
        <v>21</v>
      </c>
      <c r="B1796" s="7" t="s">
        <v>28</v>
      </c>
      <c r="C1796" s="138">
        <v>46235</v>
      </c>
      <c r="D1796" s="41" t="s">
        <v>259</v>
      </c>
      <c r="E1796" s="35" t="s">
        <v>575</v>
      </c>
      <c r="F1796" s="110">
        <f t="shared" si="116"/>
        <v>7.8</v>
      </c>
      <c r="G1796" s="111">
        <f t="shared" si="117"/>
        <v>0</v>
      </c>
      <c r="H1796" s="113">
        <f>IF(AND(NOT(ISBLANK(C1796)), D1796&lt;&gt;"-", ISNUMBER(F1796), F1796&gt;0, COUNTIFS($B$3:B1796, B1796, $C$3:C1796, C1796, $F$3:F1796, "&gt;0")=1), 1, 0)</f>
        <v>1</v>
      </c>
      <c r="I1796" s="17">
        <f t="shared" si="118"/>
        <v>0</v>
      </c>
      <c r="J1796" s="17">
        <f t="shared" si="119"/>
        <v>1</v>
      </c>
      <c r="K1796" s="7"/>
      <c r="L1796" s="7"/>
      <c r="M1796" s="7"/>
      <c r="N1796" s="17"/>
      <c r="O1796" s="120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6" customHeight="1">
      <c r="A1797" s="17" t="s">
        <v>21</v>
      </c>
      <c r="B1797" s="7" t="s">
        <v>28</v>
      </c>
      <c r="C1797" s="138">
        <v>46235</v>
      </c>
      <c r="D1797" s="41" t="s">
        <v>453</v>
      </c>
      <c r="E1797" s="35" t="s">
        <v>837</v>
      </c>
      <c r="F1797" s="110">
        <f t="shared" si="116"/>
        <v>3.5166666666666666</v>
      </c>
      <c r="G1797" s="111">
        <f t="shared" si="117"/>
        <v>1</v>
      </c>
      <c r="H1797" s="113">
        <f>IF(AND(NOT(ISBLANK(C1797)), D1797&lt;&gt;"-", ISNUMBER(F1797), F1797&gt;0, COUNTIFS($B$3:B1797, B1797, $C$3:C1797, C1797, $F$3:F1797, "&gt;0")=1), 1, 0)</f>
        <v>0</v>
      </c>
      <c r="I1797" s="17">
        <f t="shared" si="118"/>
        <v>0</v>
      </c>
      <c r="J1797" s="17">
        <f t="shared" si="119"/>
        <v>0</v>
      </c>
      <c r="K1797" s="7"/>
      <c r="L1797" s="7"/>
      <c r="M1797" s="7"/>
      <c r="N1797" s="17"/>
      <c r="O1797" s="120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6" customHeight="1">
      <c r="A1798" s="17" t="s">
        <v>21</v>
      </c>
      <c r="B1798" s="7" t="s">
        <v>28</v>
      </c>
      <c r="C1798" s="138">
        <v>46236</v>
      </c>
      <c r="D1798" s="41" t="s">
        <v>449</v>
      </c>
      <c r="E1798" s="35" t="s">
        <v>291</v>
      </c>
      <c r="F1798" s="110">
        <f t="shared" si="116"/>
        <v>8.0500000000000007</v>
      </c>
      <c r="G1798" s="111">
        <f t="shared" si="117"/>
        <v>0</v>
      </c>
      <c r="H1798" s="113">
        <f>IF(AND(NOT(ISBLANK(C1798)), D1798&lt;&gt;"-", ISNUMBER(F1798), F1798&gt;0, COUNTIFS($B$3:B1798, B1798, $C$3:C1798, C1798, $F$3:F1798, "&gt;0")=1), 1, 0)</f>
        <v>1</v>
      </c>
      <c r="I1798" s="17">
        <f t="shared" si="118"/>
        <v>1</v>
      </c>
      <c r="J1798" s="17">
        <f t="shared" si="119"/>
        <v>0</v>
      </c>
      <c r="K1798" s="7"/>
      <c r="L1798" s="7"/>
      <c r="M1798" s="7"/>
      <c r="N1798" s="17"/>
      <c r="O1798" s="120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6" customHeight="1">
      <c r="A1799" s="17" t="s">
        <v>21</v>
      </c>
      <c r="B1799" s="7" t="s">
        <v>28</v>
      </c>
      <c r="C1799" s="138">
        <v>46237</v>
      </c>
      <c r="D1799" s="41" t="s">
        <v>193</v>
      </c>
      <c r="E1799" s="35" t="s">
        <v>692</v>
      </c>
      <c r="F1799" s="110">
        <f t="shared" si="116"/>
        <v>1.25</v>
      </c>
      <c r="G1799" s="111">
        <f t="shared" si="117"/>
        <v>1</v>
      </c>
      <c r="H1799" s="113">
        <f>IF(AND(NOT(ISBLANK(C1799)), D1799&lt;&gt;"-", ISNUMBER(F1799), F1799&gt;0, COUNTIFS($B$3:B1799, B1799, $C$3:C1799, C1799, $F$3:F1799, "&gt;0")=1), 1, 0)</f>
        <v>1</v>
      </c>
      <c r="I1799" s="17">
        <f t="shared" si="118"/>
        <v>0</v>
      </c>
      <c r="J1799" s="17">
        <f t="shared" si="119"/>
        <v>0</v>
      </c>
      <c r="K1799" s="7"/>
      <c r="L1799" s="7"/>
      <c r="M1799" s="7"/>
      <c r="N1799" s="17"/>
      <c r="O1799" s="120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6" customHeight="1">
      <c r="A1800" s="17" t="s">
        <v>21</v>
      </c>
      <c r="B1800" s="7" t="s">
        <v>28</v>
      </c>
      <c r="C1800" s="138">
        <v>46237</v>
      </c>
      <c r="D1800" s="41" t="s">
        <v>449</v>
      </c>
      <c r="E1800" s="35" t="s">
        <v>499</v>
      </c>
      <c r="F1800" s="110">
        <f t="shared" si="116"/>
        <v>7.8833333333333329</v>
      </c>
      <c r="G1800" s="111">
        <f t="shared" si="117"/>
        <v>0</v>
      </c>
      <c r="H1800" s="113">
        <f>IF(AND(NOT(ISBLANK(C1800)), D1800&lt;&gt;"-", ISNUMBER(F1800), F1800&gt;0, COUNTIFS($B$3:B1800, B1800, $C$3:C1800, C1800, $F$3:F1800, "&gt;0")=1), 1, 0)</f>
        <v>0</v>
      </c>
      <c r="I1800" s="17">
        <f t="shared" si="118"/>
        <v>1</v>
      </c>
      <c r="J1800" s="17">
        <f t="shared" si="119"/>
        <v>0</v>
      </c>
      <c r="K1800" s="7"/>
      <c r="L1800" s="7"/>
      <c r="M1800" s="7"/>
      <c r="N1800" s="17"/>
      <c r="O1800" s="120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6" customHeight="1">
      <c r="A1801" s="17" t="s">
        <v>21</v>
      </c>
      <c r="B1801" s="7" t="s">
        <v>28</v>
      </c>
      <c r="C1801" s="138">
        <v>46238</v>
      </c>
      <c r="D1801" s="41" t="s">
        <v>193</v>
      </c>
      <c r="E1801" s="35" t="s">
        <v>822</v>
      </c>
      <c r="F1801" s="110">
        <f t="shared" si="116"/>
        <v>1.4333333333333333</v>
      </c>
      <c r="G1801" s="111">
        <f t="shared" si="117"/>
        <v>1</v>
      </c>
      <c r="H1801" s="113">
        <f>IF(AND(NOT(ISBLANK(C1801)), D1801&lt;&gt;"-", ISNUMBER(F1801), F1801&gt;0, COUNTIFS($B$3:B1801, B1801, $C$3:C1801, C1801, $F$3:F1801, "&gt;0")=1), 1, 0)</f>
        <v>1</v>
      </c>
      <c r="I1801" s="17">
        <f t="shared" si="118"/>
        <v>0</v>
      </c>
      <c r="J1801" s="17">
        <f t="shared" si="119"/>
        <v>0</v>
      </c>
      <c r="K1801" s="7"/>
      <c r="L1801" s="7"/>
      <c r="M1801" s="7"/>
      <c r="N1801" s="17"/>
      <c r="O1801" s="120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6" customHeight="1">
      <c r="A1802" s="17" t="s">
        <v>21</v>
      </c>
      <c r="B1802" s="7" t="s">
        <v>28</v>
      </c>
      <c r="C1802" s="138">
        <v>46238</v>
      </c>
      <c r="D1802" s="41" t="s">
        <v>451</v>
      </c>
      <c r="E1802" s="35" t="s">
        <v>685</v>
      </c>
      <c r="F1802" s="110">
        <f t="shared" si="116"/>
        <v>6.4333333333333336</v>
      </c>
      <c r="G1802" s="111">
        <f t="shared" si="117"/>
        <v>0</v>
      </c>
      <c r="H1802" s="113">
        <f>IF(AND(NOT(ISBLANK(C1802)), D1802&lt;&gt;"-", ISNUMBER(F1802), F1802&gt;0, COUNTIFS($B$3:B1802, B1802, $C$3:C1802, C1802, $F$3:F1802, "&gt;0")=1), 1, 0)</f>
        <v>0</v>
      </c>
      <c r="I1802" s="17">
        <f t="shared" si="118"/>
        <v>0</v>
      </c>
      <c r="J1802" s="17">
        <f t="shared" si="119"/>
        <v>1</v>
      </c>
      <c r="K1802" s="7"/>
      <c r="L1802" s="7"/>
      <c r="M1802" s="7"/>
      <c r="N1802" s="17"/>
      <c r="O1802" s="120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6" customHeight="1">
      <c r="A1803" s="17" t="s">
        <v>21</v>
      </c>
      <c r="B1803" s="7" t="s">
        <v>28</v>
      </c>
      <c r="C1803" s="138">
        <v>46239</v>
      </c>
      <c r="D1803" s="41" t="s">
        <v>193</v>
      </c>
      <c r="E1803" s="35" t="s">
        <v>838</v>
      </c>
      <c r="F1803" s="110">
        <f t="shared" si="116"/>
        <v>8.7166666666666668</v>
      </c>
      <c r="G1803" s="111">
        <f t="shared" si="117"/>
        <v>0</v>
      </c>
      <c r="H1803" s="113">
        <f>IF(AND(NOT(ISBLANK(C1803)), D1803&lt;&gt;"-", ISNUMBER(F1803), F1803&gt;0, COUNTIFS($B$3:B1803, B1803, $C$3:C1803, C1803, $F$3:F1803, "&gt;0")=1), 1, 0)</f>
        <v>1</v>
      </c>
      <c r="I1803" s="17">
        <f t="shared" si="118"/>
        <v>0</v>
      </c>
      <c r="J1803" s="17">
        <f t="shared" si="119"/>
        <v>1</v>
      </c>
      <c r="K1803" s="7"/>
      <c r="L1803" s="7"/>
      <c r="M1803" s="7"/>
      <c r="N1803" s="17"/>
      <c r="O1803" s="120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6" customHeight="1">
      <c r="A1804" s="17" t="s">
        <v>21</v>
      </c>
      <c r="B1804" s="7" t="s">
        <v>28</v>
      </c>
      <c r="C1804" s="138">
        <v>46240</v>
      </c>
      <c r="D1804" s="41" t="s">
        <v>193</v>
      </c>
      <c r="E1804" s="35" t="s">
        <v>839</v>
      </c>
      <c r="F1804" s="110">
        <f t="shared" si="116"/>
        <v>9.1</v>
      </c>
      <c r="G1804" s="111">
        <f t="shared" si="117"/>
        <v>0</v>
      </c>
      <c r="H1804" s="113">
        <f>IF(AND(NOT(ISBLANK(C1804)), D1804&lt;&gt;"-", ISNUMBER(F1804), F1804&gt;0, COUNTIFS($B$3:B1804, B1804, $C$3:C1804, C1804, $F$3:F1804, "&gt;0")=1), 1, 0)</f>
        <v>1</v>
      </c>
      <c r="I1804" s="17">
        <f t="shared" si="118"/>
        <v>0</v>
      </c>
      <c r="J1804" s="17">
        <f t="shared" si="119"/>
        <v>1</v>
      </c>
      <c r="K1804" s="7"/>
      <c r="L1804" s="7"/>
      <c r="M1804" s="7"/>
      <c r="N1804" s="17"/>
      <c r="O1804" s="120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6" customHeight="1">
      <c r="A1805" s="17" t="s">
        <v>21</v>
      </c>
      <c r="B1805" s="7" t="s">
        <v>28</v>
      </c>
      <c r="C1805" s="138">
        <v>46241</v>
      </c>
      <c r="D1805" s="41" t="s">
        <v>259</v>
      </c>
      <c r="E1805" s="35" t="s">
        <v>185</v>
      </c>
      <c r="F1805" s="110">
        <f t="shared" si="116"/>
        <v>8</v>
      </c>
      <c r="G1805" s="111">
        <f t="shared" si="117"/>
        <v>0</v>
      </c>
      <c r="H1805" s="113">
        <f>IF(AND(NOT(ISBLANK(C1805)), D1805&lt;&gt;"-", ISNUMBER(F1805), F1805&gt;0, COUNTIFS($B$3:B1805, B1805, $C$3:C1805, C1805, $F$3:F1805, "&gt;0")=1), 1, 0)</f>
        <v>1</v>
      </c>
      <c r="I1805" s="17">
        <f t="shared" si="118"/>
        <v>0</v>
      </c>
      <c r="J1805" s="17">
        <f t="shared" si="119"/>
        <v>1</v>
      </c>
      <c r="K1805" s="7"/>
      <c r="L1805" s="7"/>
      <c r="M1805" s="7"/>
      <c r="N1805" s="17"/>
      <c r="O1805" s="120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6" customHeight="1">
      <c r="A1806" s="17" t="s">
        <v>21</v>
      </c>
      <c r="B1806" s="7" t="s">
        <v>28</v>
      </c>
      <c r="C1806" s="138">
        <v>46241</v>
      </c>
      <c r="D1806" s="41" t="s">
        <v>453</v>
      </c>
      <c r="E1806" s="35" t="s">
        <v>840</v>
      </c>
      <c r="F1806" s="110">
        <f t="shared" si="116"/>
        <v>4.2166666666666668</v>
      </c>
      <c r="G1806" s="111">
        <f t="shared" si="117"/>
        <v>0</v>
      </c>
      <c r="H1806" s="113">
        <f>IF(AND(NOT(ISBLANK(C1806)), D1806&lt;&gt;"-", ISNUMBER(F1806), F1806&gt;0, COUNTIFS($B$3:B1806, B1806, $C$3:C1806, C1806, $F$3:F1806, "&gt;0")=1), 1, 0)</f>
        <v>0</v>
      </c>
      <c r="I1806" s="17">
        <f t="shared" si="118"/>
        <v>1</v>
      </c>
      <c r="J1806" s="17">
        <f t="shared" si="119"/>
        <v>0</v>
      </c>
      <c r="K1806" s="7"/>
      <c r="L1806" s="7"/>
      <c r="M1806" s="7"/>
      <c r="N1806" s="17"/>
      <c r="O1806" s="120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6" customHeight="1">
      <c r="A1807" s="17" t="s">
        <v>21</v>
      </c>
      <c r="B1807" s="7" t="s">
        <v>28</v>
      </c>
      <c r="C1807" s="138">
        <v>46242</v>
      </c>
      <c r="D1807" s="41" t="s">
        <v>259</v>
      </c>
      <c r="E1807" s="35" t="s">
        <v>502</v>
      </c>
      <c r="F1807" s="110">
        <f t="shared" si="116"/>
        <v>7.9666666666666668</v>
      </c>
      <c r="G1807" s="111">
        <f t="shared" si="117"/>
        <v>0</v>
      </c>
      <c r="H1807" s="113">
        <f>IF(AND(NOT(ISBLANK(C1807)), D1807&lt;&gt;"-", ISNUMBER(F1807), F1807&gt;0, COUNTIFS($B$3:B1807, B1807, $C$3:C1807, C1807, $F$3:F1807, "&gt;0")=1), 1, 0)</f>
        <v>1</v>
      </c>
      <c r="I1807" s="17">
        <f t="shared" si="118"/>
        <v>0</v>
      </c>
      <c r="J1807" s="17">
        <f t="shared" si="119"/>
        <v>1</v>
      </c>
      <c r="K1807" s="7"/>
      <c r="L1807" s="7"/>
      <c r="M1807" s="7"/>
      <c r="N1807" s="17"/>
      <c r="O1807" s="120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6" customHeight="1">
      <c r="A1808" s="17" t="s">
        <v>21</v>
      </c>
      <c r="B1808" s="7" t="s">
        <v>28</v>
      </c>
      <c r="C1808" s="138">
        <v>46242</v>
      </c>
      <c r="D1808" s="41" t="s">
        <v>453</v>
      </c>
      <c r="E1808" s="35" t="s">
        <v>841</v>
      </c>
      <c r="F1808" s="110">
        <f t="shared" si="116"/>
        <v>3.0833333333333335</v>
      </c>
      <c r="G1808" s="111">
        <f t="shared" si="117"/>
        <v>1</v>
      </c>
      <c r="H1808" s="113">
        <f>IF(AND(NOT(ISBLANK(C1808)), D1808&lt;&gt;"-", ISNUMBER(F1808), F1808&gt;0, COUNTIFS($B$3:B1808, B1808, $C$3:C1808, C1808, $F$3:F1808, "&gt;0")=1), 1, 0)</f>
        <v>0</v>
      </c>
      <c r="I1808" s="17">
        <f t="shared" si="118"/>
        <v>0</v>
      </c>
      <c r="J1808" s="17">
        <f t="shared" si="119"/>
        <v>0</v>
      </c>
      <c r="K1808" s="7"/>
      <c r="L1808" s="7"/>
      <c r="M1808" s="7"/>
      <c r="N1808" s="17"/>
      <c r="O1808" s="120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6" customHeight="1">
      <c r="A1809" s="17" t="s">
        <v>21</v>
      </c>
      <c r="B1809" s="7" t="s">
        <v>28</v>
      </c>
      <c r="C1809" s="135">
        <v>46243</v>
      </c>
      <c r="D1809" s="41" t="s">
        <v>193</v>
      </c>
      <c r="E1809" s="35" t="s">
        <v>502</v>
      </c>
      <c r="F1809" s="110">
        <f t="shared" si="116"/>
        <v>7.9666666666666668</v>
      </c>
      <c r="G1809" s="111">
        <f t="shared" si="117"/>
        <v>0</v>
      </c>
      <c r="H1809" s="113">
        <f>IF(AND(NOT(ISBLANK(C1809)), D1809&lt;&gt;"-", ISNUMBER(F1809), F1809&gt;0, COUNTIFS($B$3:B1809, B1809, $C$3:C1809, C1809, $F$3:F1809, "&gt;0")=1), 1, 0)</f>
        <v>1</v>
      </c>
      <c r="I1809" s="17">
        <f t="shared" si="118"/>
        <v>0</v>
      </c>
      <c r="J1809" s="17">
        <f t="shared" si="119"/>
        <v>1</v>
      </c>
      <c r="K1809" s="7"/>
      <c r="L1809" s="7"/>
      <c r="M1809" s="7"/>
      <c r="N1809" s="17"/>
      <c r="O1809" s="120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6" customHeight="1">
      <c r="A1810" s="17" t="s">
        <v>21</v>
      </c>
      <c r="B1810" s="7" t="s">
        <v>28</v>
      </c>
      <c r="C1810" s="135">
        <v>46244</v>
      </c>
      <c r="D1810" s="41" t="s">
        <v>193</v>
      </c>
      <c r="E1810" s="35" t="s">
        <v>536</v>
      </c>
      <c r="F1810" s="110">
        <f t="shared" si="116"/>
        <v>8.3666666666666671</v>
      </c>
      <c r="G1810" s="111">
        <f t="shared" si="117"/>
        <v>0</v>
      </c>
      <c r="H1810" s="113">
        <f>IF(AND(NOT(ISBLANK(C1810)), D1810&lt;&gt;"-", ISNUMBER(F1810), F1810&gt;0, COUNTIFS($B$3:B1810, B1810, $C$3:C1810, C1810, $F$3:F1810, "&gt;0")=1), 1, 0)</f>
        <v>1</v>
      </c>
      <c r="I1810" s="17">
        <f t="shared" si="118"/>
        <v>0</v>
      </c>
      <c r="J1810" s="17">
        <f t="shared" si="119"/>
        <v>1</v>
      </c>
      <c r="K1810" s="7"/>
      <c r="L1810" s="7"/>
      <c r="M1810" s="7"/>
      <c r="N1810" s="17"/>
      <c r="O1810" s="120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6" customHeight="1">
      <c r="A1811" s="17" t="s">
        <v>21</v>
      </c>
      <c r="B1811" s="7" t="s">
        <v>28</v>
      </c>
      <c r="C1811" s="135">
        <v>46247</v>
      </c>
      <c r="D1811" s="41" t="s">
        <v>259</v>
      </c>
      <c r="E1811" s="35" t="s">
        <v>773</v>
      </c>
      <c r="F1811" s="110">
        <f t="shared" si="116"/>
        <v>9.1833333333333336</v>
      </c>
      <c r="G1811" s="111">
        <f t="shared" si="117"/>
        <v>0</v>
      </c>
      <c r="H1811" s="113">
        <f>IF(AND(NOT(ISBLANK(C1811)), D1811&lt;&gt;"-", ISNUMBER(F1811), F1811&gt;0, COUNTIFS($B$3:B1811, B1811, $C$3:C1811, C1811, $F$3:F1811, "&gt;0")=1), 1, 0)</f>
        <v>1</v>
      </c>
      <c r="I1811" s="17">
        <f t="shared" si="118"/>
        <v>0</v>
      </c>
      <c r="J1811" s="17">
        <f t="shared" si="119"/>
        <v>1</v>
      </c>
      <c r="K1811" s="7"/>
      <c r="L1811" s="7"/>
      <c r="M1811" s="7"/>
      <c r="N1811" s="17"/>
      <c r="O1811" s="120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6" customHeight="1">
      <c r="A1812" s="17" t="s">
        <v>21</v>
      </c>
      <c r="B1812" s="7" t="s">
        <v>28</v>
      </c>
      <c r="C1812" s="135">
        <v>46248</v>
      </c>
      <c r="D1812" s="41" t="s">
        <v>193</v>
      </c>
      <c r="E1812" s="35" t="s">
        <v>525</v>
      </c>
      <c r="F1812" s="110">
        <f t="shared" si="116"/>
        <v>8.1999999999999993</v>
      </c>
      <c r="G1812" s="111">
        <f t="shared" si="117"/>
        <v>0</v>
      </c>
      <c r="H1812" s="113">
        <f>IF(AND(NOT(ISBLANK(C1812)), D1812&lt;&gt;"-", ISNUMBER(F1812), F1812&gt;0, COUNTIFS($B$3:B1812, B1812, $C$3:C1812, C1812, $F$3:F1812, "&gt;0")=1), 1, 0)</f>
        <v>1</v>
      </c>
      <c r="I1812" s="17">
        <f t="shared" si="118"/>
        <v>0</v>
      </c>
      <c r="J1812" s="17">
        <f t="shared" si="119"/>
        <v>1</v>
      </c>
      <c r="K1812" s="7"/>
      <c r="L1812" s="7"/>
      <c r="M1812" s="7"/>
      <c r="N1812" s="17"/>
      <c r="O1812" s="120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6" customHeight="1">
      <c r="A1813" s="17" t="s">
        <v>21</v>
      </c>
      <c r="B1813" s="7" t="s">
        <v>28</v>
      </c>
      <c r="C1813" s="135">
        <v>46251</v>
      </c>
      <c r="D1813" s="41" t="s">
        <v>451</v>
      </c>
      <c r="E1813" s="35" t="s">
        <v>686</v>
      </c>
      <c r="F1813" s="110">
        <f t="shared" si="116"/>
        <v>7.1833333333333336</v>
      </c>
      <c r="G1813" s="111">
        <f t="shared" si="117"/>
        <v>0</v>
      </c>
      <c r="H1813" s="113">
        <f>IF(AND(NOT(ISBLANK(C1813)), D1813&lt;&gt;"-", ISNUMBER(F1813), F1813&gt;0, COUNTIFS($B$3:B1813, B1813, $C$3:C1813, C1813, $F$3:F1813, "&gt;0")=1), 1, 0)</f>
        <v>1</v>
      </c>
      <c r="I1813" s="17">
        <f t="shared" si="118"/>
        <v>0</v>
      </c>
      <c r="J1813" s="17">
        <f t="shared" si="119"/>
        <v>1</v>
      </c>
      <c r="K1813" s="7"/>
      <c r="L1813" s="7"/>
      <c r="M1813" s="7"/>
      <c r="N1813" s="17"/>
      <c r="O1813" s="120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6" customHeight="1">
      <c r="A1814" s="17" t="s">
        <v>21</v>
      </c>
      <c r="B1814" s="7" t="s">
        <v>28</v>
      </c>
      <c r="C1814" s="135">
        <v>46251</v>
      </c>
      <c r="D1814" s="41" t="s">
        <v>453</v>
      </c>
      <c r="E1814" s="35" t="s">
        <v>842</v>
      </c>
      <c r="F1814" s="110">
        <f t="shared" si="116"/>
        <v>3.1333333333333333</v>
      </c>
      <c r="G1814" s="111">
        <f t="shared" si="117"/>
        <v>1</v>
      </c>
      <c r="H1814" s="113">
        <f>IF(AND(NOT(ISBLANK(C1814)), D1814&lt;&gt;"-", ISNUMBER(F1814), F1814&gt;0, COUNTIFS($B$3:B1814, B1814, $C$3:C1814, C1814, $F$3:F1814, "&gt;0")=1), 1, 0)</f>
        <v>0</v>
      </c>
      <c r="I1814" s="17">
        <f t="shared" si="118"/>
        <v>0</v>
      </c>
      <c r="J1814" s="17">
        <f t="shared" si="119"/>
        <v>0</v>
      </c>
      <c r="K1814" s="7"/>
      <c r="L1814" s="7"/>
      <c r="M1814" s="7"/>
      <c r="N1814" s="17"/>
      <c r="O1814" s="120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6" customHeight="1">
      <c r="A1815" s="17" t="s">
        <v>21</v>
      </c>
      <c r="B1815" s="7" t="s">
        <v>28</v>
      </c>
      <c r="C1815" s="138">
        <v>46252</v>
      </c>
      <c r="D1815" s="41" t="s">
        <v>449</v>
      </c>
      <c r="E1815" s="35" t="s">
        <v>503</v>
      </c>
      <c r="F1815" s="110">
        <f t="shared" si="116"/>
        <v>7.9833333333333334</v>
      </c>
      <c r="G1815" s="111">
        <f t="shared" si="117"/>
        <v>0</v>
      </c>
      <c r="H1815" s="113">
        <f>IF(AND(NOT(ISBLANK(C1815)), D1815&lt;&gt;"-", ISNUMBER(F1815), F1815&gt;0, COUNTIFS($B$3:B1815, B1815, $C$3:C1815, C1815, $F$3:F1815, "&gt;0")=1), 1, 0)</f>
        <v>1</v>
      </c>
      <c r="I1815" s="17">
        <f t="shared" si="118"/>
        <v>1</v>
      </c>
      <c r="J1815" s="17">
        <f t="shared" si="119"/>
        <v>0</v>
      </c>
      <c r="K1815" s="7"/>
      <c r="L1815" s="7"/>
      <c r="M1815" s="7"/>
      <c r="N1815" s="17"/>
      <c r="O1815" s="120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6" customHeight="1">
      <c r="A1816" s="17" t="s">
        <v>21</v>
      </c>
      <c r="B1816" s="7" t="s">
        <v>28</v>
      </c>
      <c r="C1816" s="138">
        <v>46253</v>
      </c>
      <c r="D1816" s="41" t="s">
        <v>451</v>
      </c>
      <c r="E1816" s="35" t="s">
        <v>213</v>
      </c>
      <c r="F1816" s="110">
        <f t="shared" si="116"/>
        <v>8.0833333333333339</v>
      </c>
      <c r="G1816" s="111">
        <f t="shared" si="117"/>
        <v>0</v>
      </c>
      <c r="H1816" s="113">
        <f>IF(AND(NOT(ISBLANK(C1816)), D1816&lt;&gt;"-", ISNUMBER(F1816), F1816&gt;0, COUNTIFS($B$3:B1816, B1816, $C$3:C1816, C1816, $F$3:F1816, "&gt;0")=1), 1, 0)</f>
        <v>1</v>
      </c>
      <c r="I1816" s="17">
        <f t="shared" si="118"/>
        <v>0</v>
      </c>
      <c r="J1816" s="17">
        <f t="shared" si="119"/>
        <v>1</v>
      </c>
      <c r="K1816" s="7"/>
      <c r="L1816" s="7"/>
      <c r="M1816" s="7"/>
      <c r="N1816" s="17"/>
      <c r="O1816" s="120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6" customHeight="1">
      <c r="A1817" s="17" t="s">
        <v>21</v>
      </c>
      <c r="B1817" s="7" t="s">
        <v>28</v>
      </c>
      <c r="C1817" s="138">
        <v>46254</v>
      </c>
      <c r="D1817" s="41" t="s">
        <v>193</v>
      </c>
      <c r="E1817" s="35" t="s">
        <v>843</v>
      </c>
      <c r="F1817" s="110">
        <f t="shared" si="116"/>
        <v>9.0166666666666675</v>
      </c>
      <c r="G1817" s="111">
        <f t="shared" si="117"/>
        <v>0</v>
      </c>
      <c r="H1817" s="113">
        <f>IF(AND(NOT(ISBLANK(C1817)), D1817&lt;&gt;"-", ISNUMBER(F1817), F1817&gt;0, COUNTIFS($B$3:B1817, B1817, $C$3:C1817, C1817, $F$3:F1817, "&gt;0")=1), 1, 0)</f>
        <v>1</v>
      </c>
      <c r="I1817" s="17">
        <f t="shared" si="118"/>
        <v>0</v>
      </c>
      <c r="J1817" s="17">
        <f t="shared" si="119"/>
        <v>1</v>
      </c>
      <c r="K1817" s="7"/>
      <c r="L1817" s="7"/>
      <c r="M1817" s="7"/>
      <c r="N1817" s="17"/>
      <c r="O1817" s="120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6" customHeight="1">
      <c r="A1818" s="17" t="s">
        <v>21</v>
      </c>
      <c r="B1818" s="7" t="s">
        <v>28</v>
      </c>
      <c r="C1818" s="138">
        <v>46255</v>
      </c>
      <c r="D1818" s="41" t="s">
        <v>449</v>
      </c>
      <c r="E1818" s="35" t="s">
        <v>496</v>
      </c>
      <c r="F1818" s="110">
        <f t="shared" si="116"/>
        <v>7.9</v>
      </c>
      <c r="G1818" s="111">
        <f t="shared" si="117"/>
        <v>0</v>
      </c>
      <c r="H1818" s="113">
        <f>IF(AND(NOT(ISBLANK(C1818)), D1818&lt;&gt;"-", ISNUMBER(F1818), F1818&gt;0, COUNTIFS($B$3:B1818, B1818, $C$3:C1818, C1818, $F$3:F1818, "&gt;0")=1), 1, 0)</f>
        <v>1</v>
      </c>
      <c r="I1818" s="17">
        <f t="shared" si="118"/>
        <v>1</v>
      </c>
      <c r="J1818" s="17">
        <f t="shared" si="119"/>
        <v>0</v>
      </c>
      <c r="K1818" s="7"/>
      <c r="L1818" s="7"/>
      <c r="M1818" s="7"/>
      <c r="N1818" s="17"/>
      <c r="O1818" s="120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6" customHeight="1">
      <c r="A1819" s="17" t="s">
        <v>21</v>
      </c>
      <c r="B1819" s="7" t="s">
        <v>28</v>
      </c>
      <c r="C1819" s="138">
        <v>46256</v>
      </c>
      <c r="D1819" s="41" t="s">
        <v>451</v>
      </c>
      <c r="E1819" s="35" t="s">
        <v>761</v>
      </c>
      <c r="F1819" s="110">
        <f t="shared" si="116"/>
        <v>6.1833333333333336</v>
      </c>
      <c r="G1819" s="111">
        <f t="shared" si="117"/>
        <v>0</v>
      </c>
      <c r="H1819" s="113">
        <f>IF(AND(NOT(ISBLANK(C1819)), D1819&lt;&gt;"-", ISNUMBER(F1819), F1819&gt;0, COUNTIFS($B$3:B1819, B1819, $C$3:C1819, C1819, $F$3:F1819, "&gt;0")=1), 1, 0)</f>
        <v>1</v>
      </c>
      <c r="I1819" s="17">
        <f t="shared" si="118"/>
        <v>0</v>
      </c>
      <c r="J1819" s="17">
        <f t="shared" si="119"/>
        <v>1</v>
      </c>
      <c r="K1819" s="7"/>
      <c r="L1819" s="7"/>
      <c r="M1819" s="7"/>
      <c r="N1819" s="17"/>
      <c r="O1819" s="120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6" customHeight="1">
      <c r="A1820" s="17" t="s">
        <v>21</v>
      </c>
      <c r="B1820" s="7" t="s">
        <v>28</v>
      </c>
      <c r="C1820" s="138">
        <v>46256</v>
      </c>
      <c r="D1820" s="41" t="s">
        <v>453</v>
      </c>
      <c r="E1820" s="35" t="s">
        <v>797</v>
      </c>
      <c r="F1820" s="110">
        <f t="shared" si="116"/>
        <v>3.2166666666666668</v>
      </c>
      <c r="G1820" s="111">
        <f t="shared" si="117"/>
        <v>1</v>
      </c>
      <c r="H1820" s="113">
        <f>IF(AND(NOT(ISBLANK(C1820)), D1820&lt;&gt;"-", ISNUMBER(F1820), F1820&gt;0, COUNTIFS($B$3:B1820, B1820, $C$3:C1820, C1820, $F$3:F1820, "&gt;0")=1), 1, 0)</f>
        <v>0</v>
      </c>
      <c r="I1820" s="17">
        <f t="shared" si="118"/>
        <v>0</v>
      </c>
      <c r="J1820" s="17">
        <f t="shared" si="119"/>
        <v>0</v>
      </c>
      <c r="K1820" s="7"/>
      <c r="L1820" s="7"/>
      <c r="M1820" s="7"/>
      <c r="N1820" s="17"/>
      <c r="O1820" s="120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6" customHeight="1">
      <c r="A1821" s="17" t="s">
        <v>21</v>
      </c>
      <c r="B1821" s="7" t="s">
        <v>28</v>
      </c>
      <c r="C1821" s="138">
        <v>46257</v>
      </c>
      <c r="D1821" s="41" t="s">
        <v>449</v>
      </c>
      <c r="E1821" s="35" t="s">
        <v>510</v>
      </c>
      <c r="F1821" s="110">
        <f t="shared" si="116"/>
        <v>7.7666666666666666</v>
      </c>
      <c r="G1821" s="111">
        <f t="shared" si="117"/>
        <v>0</v>
      </c>
      <c r="H1821" s="113">
        <f>IF(AND(NOT(ISBLANK(C1821)), D1821&lt;&gt;"-", ISNUMBER(F1821), F1821&gt;0, COUNTIFS($B$3:B1821, B1821, $C$3:C1821, C1821, $F$3:F1821, "&gt;0")=1), 1, 0)</f>
        <v>1</v>
      </c>
      <c r="I1821" s="17">
        <f t="shared" si="118"/>
        <v>1</v>
      </c>
      <c r="J1821" s="17">
        <f t="shared" si="119"/>
        <v>0</v>
      </c>
      <c r="K1821" s="7"/>
      <c r="L1821" s="7"/>
      <c r="M1821" s="7"/>
      <c r="N1821" s="17"/>
      <c r="O1821" s="120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6" customHeight="1">
      <c r="A1822" s="17" t="s">
        <v>21</v>
      </c>
      <c r="B1822" s="7" t="s">
        <v>28</v>
      </c>
      <c r="C1822" s="138">
        <v>46258</v>
      </c>
      <c r="D1822" s="41" t="s">
        <v>451</v>
      </c>
      <c r="E1822" s="35" t="s">
        <v>407</v>
      </c>
      <c r="F1822" s="110">
        <f t="shared" si="116"/>
        <v>5.95</v>
      </c>
      <c r="G1822" s="111">
        <f t="shared" si="117"/>
        <v>0</v>
      </c>
      <c r="H1822" s="113">
        <f>IF(AND(NOT(ISBLANK(C1822)), D1822&lt;&gt;"-", ISNUMBER(F1822), F1822&gt;0, COUNTIFS($B$3:B1822, B1822, $C$3:C1822, C1822, $F$3:F1822, "&gt;0")=1), 1, 0)</f>
        <v>1</v>
      </c>
      <c r="I1822" s="17">
        <f t="shared" si="118"/>
        <v>0</v>
      </c>
      <c r="J1822" s="17">
        <f t="shared" si="119"/>
        <v>1</v>
      </c>
      <c r="K1822" s="7"/>
      <c r="L1822" s="7"/>
      <c r="M1822" s="7"/>
      <c r="N1822" s="17"/>
      <c r="O1822" s="120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6" customHeight="1">
      <c r="A1823" s="17" t="s">
        <v>21</v>
      </c>
      <c r="B1823" s="7" t="s">
        <v>28</v>
      </c>
      <c r="C1823" s="138">
        <v>46258</v>
      </c>
      <c r="D1823" s="41" t="s">
        <v>453</v>
      </c>
      <c r="E1823" s="35" t="s">
        <v>844</v>
      </c>
      <c r="F1823" s="110">
        <f t="shared" si="116"/>
        <v>3.3166666666666664</v>
      </c>
      <c r="G1823" s="111">
        <f t="shared" si="117"/>
        <v>1</v>
      </c>
      <c r="H1823" s="113">
        <f>IF(AND(NOT(ISBLANK(C1823)), D1823&lt;&gt;"-", ISNUMBER(F1823), F1823&gt;0, COUNTIFS($B$3:B1823, B1823, $C$3:C1823, C1823, $F$3:F1823, "&gt;0")=1), 1, 0)</f>
        <v>0</v>
      </c>
      <c r="I1823" s="17">
        <f t="shared" si="118"/>
        <v>0</v>
      </c>
      <c r="J1823" s="17">
        <f t="shared" si="119"/>
        <v>0</v>
      </c>
      <c r="K1823" s="7"/>
      <c r="L1823" s="7"/>
      <c r="M1823" s="7"/>
      <c r="N1823" s="17"/>
      <c r="O1823" s="120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6" customHeight="1">
      <c r="A1824" s="17" t="s">
        <v>21</v>
      </c>
      <c r="B1824" s="7" t="s">
        <v>28</v>
      </c>
      <c r="C1824" s="138">
        <v>46259</v>
      </c>
      <c r="D1824" s="41" t="s">
        <v>259</v>
      </c>
      <c r="E1824" s="35" t="s">
        <v>201</v>
      </c>
      <c r="F1824" s="110">
        <f t="shared" si="116"/>
        <v>8.1</v>
      </c>
      <c r="G1824" s="111">
        <f t="shared" si="117"/>
        <v>0</v>
      </c>
      <c r="H1824" s="113">
        <f>IF(AND(NOT(ISBLANK(C1824)), D1824&lt;&gt;"-", ISNUMBER(F1824), F1824&gt;0, COUNTIFS($B$3:B1824, B1824, $C$3:C1824, C1824, $F$3:F1824, "&gt;0")=1), 1, 0)</f>
        <v>1</v>
      </c>
      <c r="I1824" s="17">
        <f t="shared" si="118"/>
        <v>0</v>
      </c>
      <c r="J1824" s="17">
        <f t="shared" si="119"/>
        <v>1</v>
      </c>
      <c r="K1824" s="7"/>
      <c r="L1824" s="7"/>
      <c r="M1824" s="7"/>
      <c r="N1824" s="17"/>
      <c r="O1824" s="120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6" customHeight="1">
      <c r="A1825" s="17" t="s">
        <v>21</v>
      </c>
      <c r="B1825" s="7" t="s">
        <v>28</v>
      </c>
      <c r="C1825" s="138">
        <v>46260</v>
      </c>
      <c r="D1825" s="41" t="s">
        <v>193</v>
      </c>
      <c r="E1825" s="35" t="s">
        <v>512</v>
      </c>
      <c r="F1825" s="110">
        <f t="shared" si="116"/>
        <v>8.3333333333333339</v>
      </c>
      <c r="G1825" s="111">
        <f t="shared" si="117"/>
        <v>0</v>
      </c>
      <c r="H1825" s="113">
        <f>IF(AND(NOT(ISBLANK(C1825)), D1825&lt;&gt;"-", ISNUMBER(F1825), F1825&gt;0, COUNTIFS($B$3:B1825, B1825, $C$3:C1825, C1825, $F$3:F1825, "&gt;0")=1), 1, 0)</f>
        <v>1</v>
      </c>
      <c r="I1825" s="17">
        <f t="shared" si="118"/>
        <v>0</v>
      </c>
      <c r="J1825" s="17">
        <f t="shared" si="119"/>
        <v>1</v>
      </c>
      <c r="K1825" s="7"/>
      <c r="L1825" s="7"/>
      <c r="M1825" s="7"/>
      <c r="N1825" s="17"/>
      <c r="O1825" s="120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6" customHeight="1">
      <c r="A1826" s="17" t="s">
        <v>21</v>
      </c>
      <c r="B1826" s="7" t="s">
        <v>28</v>
      </c>
      <c r="C1826" s="138">
        <v>46261</v>
      </c>
      <c r="D1826" s="41" t="s">
        <v>193</v>
      </c>
      <c r="E1826" s="35" t="s">
        <v>513</v>
      </c>
      <c r="F1826" s="110">
        <f t="shared" si="116"/>
        <v>8.2333333333333325</v>
      </c>
      <c r="G1826" s="111">
        <f t="shared" si="117"/>
        <v>0</v>
      </c>
      <c r="H1826" s="113">
        <f>IF(AND(NOT(ISBLANK(C1826)), D1826&lt;&gt;"-", ISNUMBER(F1826), F1826&gt;0, COUNTIFS($B$3:B1826, B1826, $C$3:C1826, C1826, $F$3:F1826, "&gt;0")=1), 1, 0)</f>
        <v>1</v>
      </c>
      <c r="I1826" s="17">
        <f t="shared" si="118"/>
        <v>0</v>
      </c>
      <c r="J1826" s="17">
        <f t="shared" si="119"/>
        <v>1</v>
      </c>
      <c r="K1826" s="7"/>
      <c r="L1826" s="7"/>
      <c r="M1826" s="7"/>
      <c r="N1826" s="17"/>
      <c r="O1826" s="120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6" customHeight="1">
      <c r="A1827" s="17" t="s">
        <v>21</v>
      </c>
      <c r="B1827" s="7" t="s">
        <v>28</v>
      </c>
      <c r="C1827" s="138">
        <v>46262</v>
      </c>
      <c r="D1827" s="41" t="s">
        <v>193</v>
      </c>
      <c r="E1827" s="35" t="s">
        <v>304</v>
      </c>
      <c r="F1827" s="110">
        <f t="shared" si="116"/>
        <v>8.5</v>
      </c>
      <c r="G1827" s="111">
        <f t="shared" si="117"/>
        <v>0</v>
      </c>
      <c r="H1827" s="113">
        <f>IF(AND(NOT(ISBLANK(C1827)), D1827&lt;&gt;"-", ISNUMBER(F1827), F1827&gt;0, COUNTIFS($B$3:B1827, B1827, $C$3:C1827, C1827, $F$3:F1827, "&gt;0")=1), 1, 0)</f>
        <v>1</v>
      </c>
      <c r="I1827" s="17">
        <f t="shared" si="118"/>
        <v>0</v>
      </c>
      <c r="J1827" s="17">
        <f t="shared" si="119"/>
        <v>1</v>
      </c>
      <c r="K1827" s="7"/>
      <c r="L1827" s="7"/>
      <c r="M1827" s="7"/>
      <c r="N1827" s="17"/>
      <c r="O1827" s="120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6" customHeight="1">
      <c r="A1828" s="17" t="s">
        <v>21</v>
      </c>
      <c r="B1828" s="7" t="s">
        <v>28</v>
      </c>
      <c r="C1828" s="138">
        <v>46263</v>
      </c>
      <c r="D1828" s="41" t="s">
        <v>451</v>
      </c>
      <c r="E1828" s="35" t="s">
        <v>281</v>
      </c>
      <c r="F1828" s="110">
        <f t="shared" si="116"/>
        <v>6.0166666666666666</v>
      </c>
      <c r="G1828" s="111">
        <f t="shared" si="117"/>
        <v>0</v>
      </c>
      <c r="H1828" s="113">
        <f>IF(AND(NOT(ISBLANK(C1828)), D1828&lt;&gt;"-", ISNUMBER(F1828), F1828&gt;0, COUNTIFS($B$3:B1828, B1828, $C$3:C1828, C1828, $F$3:F1828, "&gt;0")=1), 1, 0)</f>
        <v>1</v>
      </c>
      <c r="I1828" s="17">
        <f t="shared" si="118"/>
        <v>0</v>
      </c>
      <c r="J1828" s="17">
        <f t="shared" si="119"/>
        <v>1</v>
      </c>
      <c r="K1828" s="7"/>
      <c r="L1828" s="7"/>
      <c r="M1828" s="7"/>
      <c r="N1828" s="17"/>
      <c r="O1828" s="120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6" customHeight="1">
      <c r="A1829" s="17" t="s">
        <v>21</v>
      </c>
      <c r="B1829" s="7" t="s">
        <v>28</v>
      </c>
      <c r="C1829" s="138">
        <v>46263</v>
      </c>
      <c r="D1829" s="41" t="s">
        <v>453</v>
      </c>
      <c r="E1829" s="35" t="s">
        <v>735</v>
      </c>
      <c r="F1829" s="110">
        <f t="shared" si="116"/>
        <v>4.0666666666666664</v>
      </c>
      <c r="G1829" s="111">
        <f t="shared" si="117"/>
        <v>0</v>
      </c>
      <c r="H1829" s="113">
        <f>IF(AND(NOT(ISBLANK(C1829)), D1829&lt;&gt;"-", ISNUMBER(F1829), F1829&gt;0, COUNTIFS($B$3:B1829, B1829, $C$3:C1829, C1829, $F$3:F1829, "&gt;0")=1), 1, 0)</f>
        <v>0</v>
      </c>
      <c r="I1829" s="17">
        <f t="shared" si="118"/>
        <v>1</v>
      </c>
      <c r="J1829" s="17">
        <f t="shared" si="119"/>
        <v>0</v>
      </c>
      <c r="K1829" s="7"/>
      <c r="L1829" s="7"/>
      <c r="M1829" s="7"/>
      <c r="N1829" s="17"/>
      <c r="O1829" s="120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6" customHeight="1">
      <c r="A1830" s="17" t="s">
        <v>21</v>
      </c>
      <c r="B1830" s="7" t="s">
        <v>28</v>
      </c>
      <c r="C1830" s="138">
        <v>46264</v>
      </c>
      <c r="D1830" s="41" t="s">
        <v>259</v>
      </c>
      <c r="E1830" s="35" t="s">
        <v>185</v>
      </c>
      <c r="F1830" s="110">
        <f t="shared" si="116"/>
        <v>8</v>
      </c>
      <c r="G1830" s="111">
        <f t="shared" si="117"/>
        <v>0</v>
      </c>
      <c r="H1830" s="113">
        <f>IF(AND(NOT(ISBLANK(C1830)), D1830&lt;&gt;"-", ISNUMBER(F1830), F1830&gt;0, COUNTIFS($B$3:B1830, B1830, $C$3:C1830, C1830, $F$3:F1830, "&gt;0")=1), 1, 0)</f>
        <v>1</v>
      </c>
      <c r="I1830" s="17">
        <f t="shared" si="118"/>
        <v>0</v>
      </c>
      <c r="J1830" s="17">
        <f t="shared" si="119"/>
        <v>1</v>
      </c>
      <c r="K1830" s="7"/>
      <c r="L1830" s="7"/>
      <c r="M1830" s="7"/>
      <c r="N1830" s="17"/>
      <c r="O1830" s="120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6" customHeight="1">
      <c r="A1831" s="17" t="s">
        <v>21</v>
      </c>
      <c r="B1831" s="7" t="s">
        <v>28</v>
      </c>
      <c r="C1831" s="138">
        <v>46264</v>
      </c>
      <c r="D1831" s="41" t="s">
        <v>451</v>
      </c>
      <c r="E1831" s="35" t="s">
        <v>496</v>
      </c>
      <c r="F1831" s="110">
        <f t="shared" si="116"/>
        <v>7.9</v>
      </c>
      <c r="G1831" s="111">
        <f t="shared" si="117"/>
        <v>0</v>
      </c>
      <c r="H1831" s="113">
        <f>IF(AND(NOT(ISBLANK(C1831)), D1831&lt;&gt;"-", ISNUMBER(F1831), F1831&gt;0, COUNTIFS($B$3:B1831, B1831, $C$3:C1831, C1831, $F$3:F1831, "&gt;0")=1), 1, 0)</f>
        <v>0</v>
      </c>
      <c r="I1831" s="17">
        <f t="shared" si="118"/>
        <v>0</v>
      </c>
      <c r="J1831" s="17">
        <f t="shared" si="119"/>
        <v>1</v>
      </c>
      <c r="K1831" s="7"/>
      <c r="L1831" s="7"/>
      <c r="M1831" s="7"/>
      <c r="N1831" s="17"/>
      <c r="O1831" s="120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6" customHeight="1">
      <c r="A1832" s="17" t="s">
        <v>21</v>
      </c>
      <c r="B1832" s="7" t="s">
        <v>28</v>
      </c>
      <c r="C1832" s="138">
        <v>46264</v>
      </c>
      <c r="D1832" s="41" t="s">
        <v>453</v>
      </c>
      <c r="E1832" s="35" t="s">
        <v>350</v>
      </c>
      <c r="F1832" s="110">
        <f t="shared" si="116"/>
        <v>4.1500000000000004</v>
      </c>
      <c r="G1832" s="111">
        <f t="shared" si="117"/>
        <v>0</v>
      </c>
      <c r="H1832" s="113">
        <f>IF(AND(NOT(ISBLANK(C1832)), D1832&lt;&gt;"-", ISNUMBER(F1832), F1832&gt;0, COUNTIFS($B$3:B1832, B1832, $C$3:C1832, C1832, $F$3:F1832, "&gt;0")=1), 1, 0)</f>
        <v>0</v>
      </c>
      <c r="I1832" s="17">
        <f t="shared" si="118"/>
        <v>1</v>
      </c>
      <c r="J1832" s="17">
        <f t="shared" si="119"/>
        <v>0</v>
      </c>
      <c r="K1832" s="7"/>
      <c r="L1832" s="7"/>
      <c r="M1832" s="7"/>
      <c r="N1832" s="17"/>
      <c r="O1832" s="120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6" customHeight="1">
      <c r="A1833" s="17" t="s">
        <v>21</v>
      </c>
      <c r="B1833" s="7" t="s">
        <v>28</v>
      </c>
      <c r="C1833" s="138">
        <v>46265</v>
      </c>
      <c r="D1833" s="41" t="s">
        <v>451</v>
      </c>
      <c r="E1833" s="35" t="s">
        <v>501</v>
      </c>
      <c r="F1833" s="110">
        <f t="shared" si="116"/>
        <v>8.0166666666666675</v>
      </c>
      <c r="G1833" s="111">
        <f t="shared" si="117"/>
        <v>0</v>
      </c>
      <c r="H1833" s="113">
        <f>IF(AND(NOT(ISBLANK(C1833)), D1833&lt;&gt;"-", ISNUMBER(F1833), F1833&gt;0, COUNTIFS($B$3:B1833, B1833, $C$3:C1833, C1833, $F$3:F1833, "&gt;0")=1), 1, 0)</f>
        <v>1</v>
      </c>
      <c r="I1833" s="17">
        <f t="shared" si="118"/>
        <v>0</v>
      </c>
      <c r="J1833" s="17">
        <f t="shared" si="119"/>
        <v>1</v>
      </c>
      <c r="K1833" s="7"/>
      <c r="L1833" s="7"/>
      <c r="M1833" s="7"/>
      <c r="N1833" s="17"/>
      <c r="O1833" s="120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6" customHeight="1">
      <c r="A1834" s="17" t="s">
        <v>21</v>
      </c>
      <c r="B1834" s="7" t="s">
        <v>28</v>
      </c>
      <c r="C1834" s="138">
        <v>46265</v>
      </c>
      <c r="D1834" s="41" t="s">
        <v>453</v>
      </c>
      <c r="E1834" s="35" t="s">
        <v>845</v>
      </c>
      <c r="F1834" s="110">
        <f t="shared" si="116"/>
        <v>4.0999999999999996</v>
      </c>
      <c r="G1834" s="111">
        <f t="shared" si="117"/>
        <v>0</v>
      </c>
      <c r="H1834" s="113">
        <f>IF(AND(NOT(ISBLANK(C1834)), D1834&lt;&gt;"-", ISNUMBER(F1834), F1834&gt;0, COUNTIFS($B$3:B1834, B1834, $C$3:C1834, C1834, $F$3:F1834, "&gt;0")=1), 1, 0)</f>
        <v>0</v>
      </c>
      <c r="I1834" s="17">
        <f t="shared" si="118"/>
        <v>1</v>
      </c>
      <c r="J1834" s="17">
        <f t="shared" si="119"/>
        <v>0</v>
      </c>
      <c r="K1834" s="7"/>
      <c r="L1834" s="7"/>
      <c r="M1834" s="7"/>
      <c r="N1834" s="17"/>
      <c r="O1834" s="120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6" customHeight="1">
      <c r="A1835" s="17" t="s">
        <v>21</v>
      </c>
      <c r="B1835" s="7" t="s">
        <v>26</v>
      </c>
      <c r="C1835" s="138"/>
      <c r="D1835" s="41" t="s">
        <v>184</v>
      </c>
      <c r="E1835" s="35" t="s">
        <v>185</v>
      </c>
      <c r="F1835" s="110">
        <f t="shared" si="116"/>
        <v>8</v>
      </c>
      <c r="G1835" s="111">
        <f t="shared" si="117"/>
        <v>0</v>
      </c>
      <c r="H1835" s="113">
        <f>IF(AND(NOT(ISBLANK(C1835)), D1835&lt;&gt;"-", ISNUMBER(F1835), F1835&gt;0, COUNTIFS($B$3:B1835, B1835, $C$3:C1835, C1835, $F$3:F1835, "&gt;0")=1), 1, 0)</f>
        <v>0</v>
      </c>
      <c r="I1835" s="17">
        <f t="shared" si="118"/>
        <v>0</v>
      </c>
      <c r="J1835" s="17">
        <f t="shared" si="119"/>
        <v>0</v>
      </c>
      <c r="K1835" s="7"/>
      <c r="L1835" s="7"/>
      <c r="M1835" s="7"/>
      <c r="N1835" s="17"/>
      <c r="O1835" s="120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6" customHeight="1">
      <c r="A1836" s="17" t="s">
        <v>21</v>
      </c>
      <c r="B1836" s="7" t="s">
        <v>26</v>
      </c>
      <c r="C1836" s="138">
        <v>46237</v>
      </c>
      <c r="D1836" s="41" t="s">
        <v>259</v>
      </c>
      <c r="E1836" s="35" t="s">
        <v>185</v>
      </c>
      <c r="F1836" s="110">
        <f t="shared" si="116"/>
        <v>8</v>
      </c>
      <c r="G1836" s="111">
        <f t="shared" si="117"/>
        <v>0</v>
      </c>
      <c r="H1836" s="113">
        <f>IF(AND(NOT(ISBLANK(C1836)), D1836&lt;&gt;"-", ISNUMBER(F1836), F1836&gt;0, COUNTIFS($B$3:B1836, B1836, $C$3:C1836, C1836, $F$3:F1836, "&gt;0")=1), 1, 0)</f>
        <v>1</v>
      </c>
      <c r="I1836" s="17">
        <f t="shared" si="118"/>
        <v>0</v>
      </c>
      <c r="J1836" s="17">
        <f t="shared" si="119"/>
        <v>1</v>
      </c>
      <c r="K1836" s="7"/>
      <c r="L1836" s="7"/>
      <c r="M1836" s="7"/>
      <c r="N1836" s="17"/>
      <c r="O1836" s="120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6" customHeight="1">
      <c r="A1837" s="17" t="s">
        <v>21</v>
      </c>
      <c r="B1837" s="7" t="s">
        <v>26</v>
      </c>
      <c r="C1837" s="138">
        <v>46239</v>
      </c>
      <c r="D1837" s="41" t="s">
        <v>449</v>
      </c>
      <c r="E1837" s="35" t="s">
        <v>338</v>
      </c>
      <c r="F1837" s="110">
        <f t="shared" si="116"/>
        <v>8.0333333333333332</v>
      </c>
      <c r="G1837" s="111">
        <f t="shared" si="117"/>
        <v>0</v>
      </c>
      <c r="H1837" s="113">
        <f>IF(AND(NOT(ISBLANK(C1837)), D1837&lt;&gt;"-", ISNUMBER(F1837), F1837&gt;0, COUNTIFS($B$3:B1837, B1837, $C$3:C1837, C1837, $F$3:F1837, "&gt;0")=1), 1, 0)</f>
        <v>1</v>
      </c>
      <c r="I1837" s="17">
        <f t="shared" si="118"/>
        <v>1</v>
      </c>
      <c r="J1837" s="17">
        <f t="shared" si="119"/>
        <v>0</v>
      </c>
      <c r="K1837" s="7"/>
      <c r="L1837" s="7"/>
      <c r="M1837" s="7"/>
      <c r="N1837" s="17"/>
      <c r="O1837" s="120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6" customHeight="1">
      <c r="A1838" s="17" t="s">
        <v>21</v>
      </c>
      <c r="B1838" s="7" t="s">
        <v>26</v>
      </c>
      <c r="C1838" s="138">
        <v>46240</v>
      </c>
      <c r="D1838" s="41" t="s">
        <v>449</v>
      </c>
      <c r="E1838" s="35" t="s">
        <v>496</v>
      </c>
      <c r="F1838" s="110">
        <f t="shared" si="116"/>
        <v>7.9</v>
      </c>
      <c r="G1838" s="111">
        <f t="shared" si="117"/>
        <v>0</v>
      </c>
      <c r="H1838" s="113">
        <f>IF(AND(NOT(ISBLANK(C1838)), D1838&lt;&gt;"-", ISNUMBER(F1838), F1838&gt;0, COUNTIFS($B$3:B1838, B1838, $C$3:C1838, C1838, $F$3:F1838, "&gt;0")=1), 1, 0)</f>
        <v>1</v>
      </c>
      <c r="I1838" s="17">
        <f t="shared" si="118"/>
        <v>1</v>
      </c>
      <c r="J1838" s="17">
        <f t="shared" si="119"/>
        <v>0</v>
      </c>
      <c r="K1838" s="7"/>
      <c r="L1838" s="7"/>
      <c r="M1838" s="7"/>
      <c r="N1838" s="17"/>
      <c r="O1838" s="120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6" customHeight="1">
      <c r="A1839" s="17" t="s">
        <v>21</v>
      </c>
      <c r="B1839" s="7" t="s">
        <v>26</v>
      </c>
      <c r="C1839" s="138">
        <v>46241</v>
      </c>
      <c r="D1839" s="41" t="s">
        <v>449</v>
      </c>
      <c r="E1839" s="35" t="s">
        <v>668</v>
      </c>
      <c r="F1839" s="110">
        <f t="shared" si="116"/>
        <v>7.0166666666666666</v>
      </c>
      <c r="G1839" s="111">
        <f t="shared" si="117"/>
        <v>0</v>
      </c>
      <c r="H1839" s="113">
        <f>IF(AND(NOT(ISBLANK(C1839)), D1839&lt;&gt;"-", ISNUMBER(F1839), F1839&gt;0, COUNTIFS($B$3:B1839, B1839, $C$3:C1839, C1839, $F$3:F1839, "&gt;0")=1), 1, 0)</f>
        <v>1</v>
      </c>
      <c r="I1839" s="17">
        <f t="shared" si="118"/>
        <v>1</v>
      </c>
      <c r="J1839" s="17">
        <f t="shared" si="119"/>
        <v>0</v>
      </c>
      <c r="K1839" s="7"/>
      <c r="L1839" s="7"/>
      <c r="M1839" s="7"/>
      <c r="N1839" s="17"/>
      <c r="O1839" s="120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6" customHeight="1">
      <c r="A1840" s="17" t="s">
        <v>21</v>
      </c>
      <c r="B1840" s="7" t="s">
        <v>26</v>
      </c>
      <c r="C1840" s="138">
        <v>46242</v>
      </c>
      <c r="D1840" s="41" t="s">
        <v>449</v>
      </c>
      <c r="E1840" s="35" t="s">
        <v>309</v>
      </c>
      <c r="F1840" s="110">
        <f t="shared" si="116"/>
        <v>7.833333333333333</v>
      </c>
      <c r="G1840" s="111">
        <f t="shared" si="117"/>
        <v>0</v>
      </c>
      <c r="H1840" s="113">
        <f>IF(AND(NOT(ISBLANK(C1840)), D1840&lt;&gt;"-", ISNUMBER(F1840), F1840&gt;0, COUNTIFS($B$3:B1840, B1840, $C$3:C1840, C1840, $F$3:F1840, "&gt;0")=1), 1, 0)</f>
        <v>1</v>
      </c>
      <c r="I1840" s="17">
        <f t="shared" si="118"/>
        <v>1</v>
      </c>
      <c r="J1840" s="17">
        <f t="shared" si="119"/>
        <v>0</v>
      </c>
      <c r="K1840" s="7"/>
      <c r="L1840" s="7"/>
      <c r="M1840" s="7"/>
      <c r="N1840" s="17"/>
      <c r="O1840" s="120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6" customHeight="1">
      <c r="A1841" s="17" t="s">
        <v>21</v>
      </c>
      <c r="B1841" s="7" t="s">
        <v>26</v>
      </c>
      <c r="C1841" s="138">
        <v>46243</v>
      </c>
      <c r="D1841" s="41" t="s">
        <v>449</v>
      </c>
      <c r="E1841" s="35" t="s">
        <v>502</v>
      </c>
      <c r="F1841" s="110">
        <f t="shared" si="116"/>
        <v>7.9666666666666668</v>
      </c>
      <c r="G1841" s="111">
        <f t="shared" si="117"/>
        <v>0</v>
      </c>
      <c r="H1841" s="113">
        <f>IF(AND(NOT(ISBLANK(C1841)), D1841&lt;&gt;"-", ISNUMBER(F1841), F1841&gt;0, COUNTIFS($B$3:B1841, B1841, $C$3:C1841, C1841, $F$3:F1841, "&gt;0")=1), 1, 0)</f>
        <v>1</v>
      </c>
      <c r="I1841" s="17">
        <f t="shared" si="118"/>
        <v>1</v>
      </c>
      <c r="J1841" s="17">
        <f t="shared" si="119"/>
        <v>0</v>
      </c>
      <c r="K1841" s="7"/>
      <c r="L1841" s="7"/>
      <c r="M1841" s="7"/>
      <c r="N1841" s="17"/>
      <c r="O1841" s="120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6" customHeight="1">
      <c r="A1842" s="17" t="s">
        <v>21</v>
      </c>
      <c r="B1842" s="7" t="s">
        <v>26</v>
      </c>
      <c r="C1842" s="138">
        <v>46244</v>
      </c>
      <c r="D1842" s="41" t="s">
        <v>259</v>
      </c>
      <c r="E1842" s="35" t="s">
        <v>185</v>
      </c>
      <c r="F1842" s="110">
        <f t="shared" si="116"/>
        <v>8</v>
      </c>
      <c r="G1842" s="111">
        <f t="shared" si="117"/>
        <v>0</v>
      </c>
      <c r="H1842" s="113">
        <f>IF(AND(NOT(ISBLANK(C1842)), D1842&lt;&gt;"-", ISNUMBER(F1842), F1842&gt;0, COUNTIFS($B$3:B1842, B1842, $C$3:C1842, C1842, $F$3:F1842, "&gt;0")=1), 1, 0)</f>
        <v>1</v>
      </c>
      <c r="I1842" s="17">
        <f t="shared" si="118"/>
        <v>0</v>
      </c>
      <c r="J1842" s="17">
        <f t="shared" si="119"/>
        <v>1</v>
      </c>
      <c r="K1842" s="7"/>
      <c r="L1842" s="7"/>
      <c r="M1842" s="7"/>
      <c r="N1842" s="17"/>
      <c r="O1842" s="120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6" customHeight="1">
      <c r="A1843" s="17" t="s">
        <v>21</v>
      </c>
      <c r="B1843" s="7" t="s">
        <v>26</v>
      </c>
      <c r="C1843" s="138">
        <v>46244</v>
      </c>
      <c r="D1843" s="41" t="s">
        <v>449</v>
      </c>
      <c r="E1843" s="35" t="s">
        <v>497</v>
      </c>
      <c r="F1843" s="110">
        <f t="shared" si="116"/>
        <v>7.8666666666666671</v>
      </c>
      <c r="G1843" s="111">
        <f t="shared" si="117"/>
        <v>0</v>
      </c>
      <c r="H1843" s="113">
        <f>IF(AND(NOT(ISBLANK(C1843)), D1843&lt;&gt;"-", ISNUMBER(F1843), F1843&gt;0, COUNTIFS($B$3:B1843, B1843, $C$3:C1843, C1843, $F$3:F1843, "&gt;0")=1), 1, 0)</f>
        <v>0</v>
      </c>
      <c r="I1843" s="17">
        <f t="shared" si="118"/>
        <v>1</v>
      </c>
      <c r="J1843" s="17">
        <f t="shared" si="119"/>
        <v>0</v>
      </c>
      <c r="K1843" s="7"/>
      <c r="L1843" s="7"/>
      <c r="M1843" s="7"/>
      <c r="N1843" s="17"/>
      <c r="O1843" s="120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6" customHeight="1">
      <c r="A1844" s="17" t="s">
        <v>21</v>
      </c>
      <c r="B1844" s="7" t="s">
        <v>26</v>
      </c>
      <c r="C1844" s="138">
        <v>46245</v>
      </c>
      <c r="D1844" s="41" t="s">
        <v>451</v>
      </c>
      <c r="E1844" s="35" t="s">
        <v>846</v>
      </c>
      <c r="F1844" s="110">
        <f t="shared" si="116"/>
        <v>2.9</v>
      </c>
      <c r="G1844" s="111">
        <f t="shared" si="117"/>
        <v>1</v>
      </c>
      <c r="H1844" s="113">
        <f>IF(AND(NOT(ISBLANK(C1844)), D1844&lt;&gt;"-", ISNUMBER(F1844), F1844&gt;0, COUNTIFS($B$3:B1844, B1844, $C$3:C1844, C1844, $F$3:F1844, "&gt;0")=1), 1, 0)</f>
        <v>1</v>
      </c>
      <c r="I1844" s="17">
        <f t="shared" si="118"/>
        <v>0</v>
      </c>
      <c r="J1844" s="17">
        <f t="shared" si="119"/>
        <v>0</v>
      </c>
      <c r="K1844" s="7"/>
      <c r="L1844" s="7"/>
      <c r="M1844" s="7"/>
      <c r="N1844" s="17"/>
      <c r="O1844" s="120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6" customHeight="1">
      <c r="A1845" s="17" t="s">
        <v>21</v>
      </c>
      <c r="B1845" s="7" t="s">
        <v>26</v>
      </c>
      <c r="C1845" s="138">
        <v>46245</v>
      </c>
      <c r="D1845" s="41" t="s">
        <v>449</v>
      </c>
      <c r="E1845" s="35" t="s">
        <v>353</v>
      </c>
      <c r="F1845" s="110">
        <f t="shared" si="116"/>
        <v>7.95</v>
      </c>
      <c r="G1845" s="111">
        <f t="shared" si="117"/>
        <v>0</v>
      </c>
      <c r="H1845" s="113">
        <f>IF(AND(NOT(ISBLANK(C1845)), D1845&lt;&gt;"-", ISNUMBER(F1845), F1845&gt;0, COUNTIFS($B$3:B1845, B1845, $C$3:C1845, C1845, $F$3:F1845, "&gt;0")=1), 1, 0)</f>
        <v>0</v>
      </c>
      <c r="I1845" s="17">
        <f t="shared" si="118"/>
        <v>1</v>
      </c>
      <c r="J1845" s="17">
        <f t="shared" si="119"/>
        <v>0</v>
      </c>
      <c r="K1845" s="7"/>
      <c r="L1845" s="7"/>
      <c r="M1845" s="7"/>
      <c r="N1845" s="17"/>
      <c r="O1845" s="120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6" customHeight="1">
      <c r="A1846" s="17" t="s">
        <v>21</v>
      </c>
      <c r="B1846" s="7" t="s">
        <v>26</v>
      </c>
      <c r="C1846" s="138">
        <v>46246</v>
      </c>
      <c r="D1846" s="41" t="s">
        <v>451</v>
      </c>
      <c r="E1846" s="35" t="s">
        <v>847</v>
      </c>
      <c r="F1846" s="110">
        <f t="shared" si="116"/>
        <v>2.4166666666666665</v>
      </c>
      <c r="G1846" s="111">
        <f t="shared" si="117"/>
        <v>1</v>
      </c>
      <c r="H1846" s="113">
        <f>IF(AND(NOT(ISBLANK(C1846)), D1846&lt;&gt;"-", ISNUMBER(F1846), F1846&gt;0, COUNTIFS($B$3:B1846, B1846, $C$3:C1846, C1846, $F$3:F1846, "&gt;0")=1), 1, 0)</f>
        <v>1</v>
      </c>
      <c r="I1846" s="17">
        <f t="shared" si="118"/>
        <v>0</v>
      </c>
      <c r="J1846" s="17">
        <f t="shared" si="119"/>
        <v>0</v>
      </c>
      <c r="K1846" s="7"/>
      <c r="L1846" s="7"/>
      <c r="M1846" s="7"/>
      <c r="N1846" s="17"/>
      <c r="O1846" s="120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6" customHeight="1">
      <c r="A1847" s="17" t="s">
        <v>21</v>
      </c>
      <c r="B1847" s="7" t="s">
        <v>26</v>
      </c>
      <c r="C1847" s="138">
        <v>46246</v>
      </c>
      <c r="D1847" s="41" t="s">
        <v>449</v>
      </c>
      <c r="E1847" s="35" t="s">
        <v>503</v>
      </c>
      <c r="F1847" s="110">
        <f t="shared" si="116"/>
        <v>7.9833333333333334</v>
      </c>
      <c r="G1847" s="111">
        <f t="shared" si="117"/>
        <v>0</v>
      </c>
      <c r="H1847" s="113">
        <f>IF(AND(NOT(ISBLANK(C1847)), D1847&lt;&gt;"-", ISNUMBER(F1847), F1847&gt;0, COUNTIFS($B$3:B1847, B1847, $C$3:C1847, C1847, $F$3:F1847, "&gt;0")=1), 1, 0)</f>
        <v>0</v>
      </c>
      <c r="I1847" s="17">
        <f t="shared" si="118"/>
        <v>1</v>
      </c>
      <c r="J1847" s="17">
        <f t="shared" si="119"/>
        <v>0</v>
      </c>
      <c r="K1847" s="7"/>
      <c r="L1847" s="7"/>
      <c r="M1847" s="7"/>
      <c r="N1847" s="17"/>
      <c r="O1847" s="120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6" customHeight="1">
      <c r="A1848" s="17" t="s">
        <v>21</v>
      </c>
      <c r="B1848" s="7" t="s">
        <v>26</v>
      </c>
      <c r="C1848" s="135">
        <v>46247</v>
      </c>
      <c r="D1848" s="41" t="s">
        <v>449</v>
      </c>
      <c r="E1848" s="35" t="s">
        <v>291</v>
      </c>
      <c r="F1848" s="110">
        <f t="shared" si="116"/>
        <v>8.0500000000000007</v>
      </c>
      <c r="G1848" s="111">
        <f t="shared" si="117"/>
        <v>0</v>
      </c>
      <c r="H1848" s="113">
        <f>IF(AND(NOT(ISBLANK(C1848)), D1848&lt;&gt;"-", ISNUMBER(F1848), F1848&gt;0, COUNTIFS($B$3:B1848, B1848, $C$3:C1848, C1848, $F$3:F1848, "&gt;0")=1), 1, 0)</f>
        <v>1</v>
      </c>
      <c r="I1848" s="17">
        <f t="shared" si="118"/>
        <v>1</v>
      </c>
      <c r="J1848" s="17">
        <f t="shared" si="119"/>
        <v>0</v>
      </c>
      <c r="K1848" s="7"/>
      <c r="L1848" s="7"/>
      <c r="M1848" s="7"/>
      <c r="N1848" s="17"/>
      <c r="O1848" s="120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6" customHeight="1">
      <c r="A1849" s="17" t="s">
        <v>21</v>
      </c>
      <c r="B1849" s="7" t="s">
        <v>26</v>
      </c>
      <c r="C1849" s="135">
        <v>46248</v>
      </c>
      <c r="D1849" s="41" t="s">
        <v>449</v>
      </c>
      <c r="E1849" s="35" t="s">
        <v>497</v>
      </c>
      <c r="F1849" s="110">
        <f t="shared" si="116"/>
        <v>7.8666666666666671</v>
      </c>
      <c r="G1849" s="111">
        <f t="shared" si="117"/>
        <v>0</v>
      </c>
      <c r="H1849" s="113">
        <f>IF(AND(NOT(ISBLANK(C1849)), D1849&lt;&gt;"-", ISNUMBER(F1849), F1849&gt;0, COUNTIFS($B$3:B1849, B1849, $C$3:C1849, C1849, $F$3:F1849, "&gt;0")=1), 1, 0)</f>
        <v>1</v>
      </c>
      <c r="I1849" s="17">
        <f t="shared" si="118"/>
        <v>1</v>
      </c>
      <c r="J1849" s="17">
        <f t="shared" si="119"/>
        <v>0</v>
      </c>
      <c r="K1849" s="7"/>
      <c r="L1849" s="7"/>
      <c r="M1849" s="7"/>
      <c r="N1849" s="17"/>
      <c r="O1849" s="120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6" customHeight="1">
      <c r="A1850" s="17" t="s">
        <v>21</v>
      </c>
      <c r="B1850" s="7" t="s">
        <v>26</v>
      </c>
      <c r="C1850" s="135">
        <v>46249</v>
      </c>
      <c r="D1850" s="41" t="s">
        <v>451</v>
      </c>
      <c r="E1850" s="35" t="s">
        <v>848</v>
      </c>
      <c r="F1850" s="110">
        <f t="shared" si="116"/>
        <v>2.15</v>
      </c>
      <c r="G1850" s="111">
        <f t="shared" si="117"/>
        <v>1</v>
      </c>
      <c r="H1850" s="113">
        <f>IF(AND(NOT(ISBLANK(C1850)), D1850&lt;&gt;"-", ISNUMBER(F1850), F1850&gt;0, COUNTIFS($B$3:B1850, B1850, $C$3:C1850, C1850, $F$3:F1850, "&gt;0")=1), 1, 0)</f>
        <v>1</v>
      </c>
      <c r="I1850" s="17">
        <f t="shared" si="118"/>
        <v>0</v>
      </c>
      <c r="J1850" s="17">
        <f t="shared" si="119"/>
        <v>0</v>
      </c>
      <c r="K1850" s="7"/>
      <c r="L1850" s="7"/>
      <c r="M1850" s="7"/>
      <c r="N1850" s="17"/>
      <c r="O1850" s="120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6" customHeight="1">
      <c r="A1851" s="17" t="s">
        <v>21</v>
      </c>
      <c r="B1851" s="7" t="s">
        <v>26</v>
      </c>
      <c r="C1851" s="135">
        <v>46249</v>
      </c>
      <c r="D1851" s="41" t="s">
        <v>449</v>
      </c>
      <c r="E1851" s="35" t="s">
        <v>501</v>
      </c>
      <c r="F1851" s="110">
        <f t="shared" si="116"/>
        <v>8.0166666666666675</v>
      </c>
      <c r="G1851" s="111">
        <f t="shared" si="117"/>
        <v>0</v>
      </c>
      <c r="H1851" s="113">
        <f>IF(AND(NOT(ISBLANK(C1851)), D1851&lt;&gt;"-", ISNUMBER(F1851), F1851&gt;0, COUNTIFS($B$3:B1851, B1851, $C$3:C1851, C1851, $F$3:F1851, "&gt;0")=1), 1, 0)</f>
        <v>0</v>
      </c>
      <c r="I1851" s="17">
        <f t="shared" si="118"/>
        <v>1</v>
      </c>
      <c r="J1851" s="17">
        <f t="shared" si="119"/>
        <v>0</v>
      </c>
      <c r="K1851" s="7"/>
      <c r="L1851" s="7"/>
      <c r="M1851" s="7"/>
      <c r="N1851" s="17"/>
      <c r="O1851" s="120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6" customHeight="1">
      <c r="A1852" s="17" t="s">
        <v>21</v>
      </c>
      <c r="B1852" s="7" t="s">
        <v>26</v>
      </c>
      <c r="C1852" s="135">
        <v>46250</v>
      </c>
      <c r="D1852" s="41" t="s">
        <v>451</v>
      </c>
      <c r="E1852" s="35" t="s">
        <v>829</v>
      </c>
      <c r="F1852" s="110">
        <f t="shared" si="116"/>
        <v>2.7</v>
      </c>
      <c r="G1852" s="111">
        <f t="shared" si="117"/>
        <v>1</v>
      </c>
      <c r="H1852" s="113">
        <f>IF(AND(NOT(ISBLANK(C1852)), D1852&lt;&gt;"-", ISNUMBER(F1852), F1852&gt;0, COUNTIFS($B$3:B1852, B1852, $C$3:C1852, C1852, $F$3:F1852, "&gt;0")=1), 1, 0)</f>
        <v>1</v>
      </c>
      <c r="I1852" s="17">
        <f t="shared" si="118"/>
        <v>0</v>
      </c>
      <c r="J1852" s="17">
        <f t="shared" si="119"/>
        <v>0</v>
      </c>
      <c r="K1852" s="7"/>
      <c r="L1852" s="7"/>
      <c r="M1852" s="7"/>
      <c r="N1852" s="17"/>
      <c r="O1852" s="120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6" customHeight="1">
      <c r="A1853" s="17" t="s">
        <v>21</v>
      </c>
      <c r="B1853" s="7" t="s">
        <v>26</v>
      </c>
      <c r="C1853" s="135">
        <v>46250</v>
      </c>
      <c r="D1853" s="41" t="s">
        <v>449</v>
      </c>
      <c r="E1853" s="35" t="s">
        <v>501</v>
      </c>
      <c r="F1853" s="110">
        <f t="shared" si="116"/>
        <v>8.0166666666666675</v>
      </c>
      <c r="G1853" s="111">
        <f t="shared" si="117"/>
        <v>0</v>
      </c>
      <c r="H1853" s="113">
        <f>IF(AND(NOT(ISBLANK(C1853)), D1853&lt;&gt;"-", ISNUMBER(F1853), F1853&gt;0, COUNTIFS($B$3:B1853, B1853, $C$3:C1853, C1853, $F$3:F1853, "&gt;0")=1), 1, 0)</f>
        <v>0</v>
      </c>
      <c r="I1853" s="17">
        <f t="shared" si="118"/>
        <v>1</v>
      </c>
      <c r="J1853" s="17">
        <f t="shared" si="119"/>
        <v>0</v>
      </c>
      <c r="K1853" s="7"/>
      <c r="L1853" s="7"/>
      <c r="M1853" s="7"/>
      <c r="N1853" s="17"/>
      <c r="O1853" s="120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6" customHeight="1">
      <c r="A1854" s="17" t="s">
        <v>21</v>
      </c>
      <c r="B1854" s="7" t="s">
        <v>26</v>
      </c>
      <c r="C1854" s="135">
        <v>46251</v>
      </c>
      <c r="D1854" s="41" t="s">
        <v>259</v>
      </c>
      <c r="E1854" s="35" t="s">
        <v>185</v>
      </c>
      <c r="F1854" s="110">
        <f t="shared" si="116"/>
        <v>8</v>
      </c>
      <c r="G1854" s="111">
        <f t="shared" si="117"/>
        <v>0</v>
      </c>
      <c r="H1854" s="113">
        <f>IF(AND(NOT(ISBLANK(C1854)), D1854&lt;&gt;"-", ISNUMBER(F1854), F1854&gt;0, COUNTIFS($B$3:B1854, B1854, $C$3:C1854, C1854, $F$3:F1854, "&gt;0")=1), 1, 0)</f>
        <v>1</v>
      </c>
      <c r="I1854" s="17">
        <f t="shared" si="118"/>
        <v>0</v>
      </c>
      <c r="J1854" s="17">
        <f t="shared" si="119"/>
        <v>1</v>
      </c>
      <c r="K1854" s="7"/>
      <c r="L1854" s="7"/>
      <c r="M1854" s="7"/>
      <c r="N1854" s="17"/>
      <c r="O1854" s="120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6" customHeight="1">
      <c r="A1855" s="17" t="s">
        <v>21</v>
      </c>
      <c r="B1855" s="7" t="s">
        <v>26</v>
      </c>
      <c r="C1855" s="135">
        <v>46251</v>
      </c>
      <c r="D1855" s="41" t="s">
        <v>449</v>
      </c>
      <c r="E1855" s="35" t="s">
        <v>185</v>
      </c>
      <c r="F1855" s="110">
        <f t="shared" si="116"/>
        <v>8</v>
      </c>
      <c r="G1855" s="111">
        <f t="shared" si="117"/>
        <v>0</v>
      </c>
      <c r="H1855" s="113">
        <f>IF(AND(NOT(ISBLANK(C1855)), D1855&lt;&gt;"-", ISNUMBER(F1855), F1855&gt;0, COUNTIFS($B$3:B1855, B1855, $C$3:C1855, C1855, $F$3:F1855, "&gt;0")=1), 1, 0)</f>
        <v>0</v>
      </c>
      <c r="I1855" s="17">
        <f t="shared" si="118"/>
        <v>1</v>
      </c>
      <c r="J1855" s="17">
        <f t="shared" si="119"/>
        <v>0</v>
      </c>
      <c r="K1855" s="7"/>
      <c r="L1855" s="7"/>
      <c r="M1855" s="7"/>
      <c r="N1855" s="17"/>
      <c r="O1855" s="120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6" customHeight="1">
      <c r="A1856" s="17" t="s">
        <v>21</v>
      </c>
      <c r="B1856" s="7" t="s">
        <v>26</v>
      </c>
      <c r="C1856" s="135">
        <v>46253</v>
      </c>
      <c r="D1856" s="41" t="s">
        <v>449</v>
      </c>
      <c r="E1856" s="35" t="s">
        <v>353</v>
      </c>
      <c r="F1856" s="110">
        <f t="shared" si="116"/>
        <v>7.95</v>
      </c>
      <c r="G1856" s="111">
        <f t="shared" si="117"/>
        <v>0</v>
      </c>
      <c r="H1856" s="113">
        <f>IF(AND(NOT(ISBLANK(C1856)), D1856&lt;&gt;"-", ISNUMBER(F1856), F1856&gt;0, COUNTIFS($B$3:B1856, B1856, $C$3:C1856, C1856, $F$3:F1856, "&gt;0")=1), 1, 0)</f>
        <v>1</v>
      </c>
      <c r="I1856" s="17">
        <f t="shared" si="118"/>
        <v>1</v>
      </c>
      <c r="J1856" s="17">
        <f t="shared" si="119"/>
        <v>0</v>
      </c>
      <c r="K1856" s="7"/>
      <c r="L1856" s="7"/>
      <c r="M1856" s="7"/>
      <c r="N1856" s="17"/>
      <c r="O1856" s="120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6" customHeight="1">
      <c r="A1857" s="17" t="s">
        <v>21</v>
      </c>
      <c r="B1857" s="7" t="s">
        <v>26</v>
      </c>
      <c r="C1857" s="138">
        <v>46254</v>
      </c>
      <c r="D1857" s="41" t="s">
        <v>449</v>
      </c>
      <c r="E1857" s="35" t="s">
        <v>505</v>
      </c>
      <c r="F1857" s="110">
        <f t="shared" si="116"/>
        <v>7.916666666666667</v>
      </c>
      <c r="G1857" s="111">
        <f t="shared" si="117"/>
        <v>0</v>
      </c>
      <c r="H1857" s="113">
        <f>IF(AND(NOT(ISBLANK(C1857)), D1857&lt;&gt;"-", ISNUMBER(F1857), F1857&gt;0, COUNTIFS($B$3:B1857, B1857, $C$3:C1857, C1857, $F$3:F1857, "&gt;0")=1), 1, 0)</f>
        <v>1</v>
      </c>
      <c r="I1857" s="17">
        <f t="shared" si="118"/>
        <v>1</v>
      </c>
      <c r="J1857" s="17">
        <f t="shared" si="119"/>
        <v>0</v>
      </c>
      <c r="K1857" s="7"/>
      <c r="L1857" s="7"/>
      <c r="M1857" s="7"/>
      <c r="N1857" s="17"/>
      <c r="O1857" s="120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6" customHeight="1">
      <c r="A1858" s="17" t="s">
        <v>21</v>
      </c>
      <c r="B1858" s="7" t="s">
        <v>26</v>
      </c>
      <c r="C1858" s="138">
        <v>46255</v>
      </c>
      <c r="D1858" s="41" t="s">
        <v>451</v>
      </c>
      <c r="E1858" s="35" t="s">
        <v>849</v>
      </c>
      <c r="F1858" s="110">
        <f t="shared" ref="F1858:F1921" si="120">IF(ISNUMBER(SEARCH("h",E1858)), LEFT(E1858,SEARCH("h",E1858)-1) + MID(E1858,SEARCH("h",E1858)+1,SEARCH("p",E1858)-SEARCH("h",E1858)-1)/60, E1858)</f>
        <v>6.15</v>
      </c>
      <c r="G1858" s="111">
        <f t="shared" ref="G1858:G1921" si="121">IF(AND(ISNUMBER(F1858), F1858&lt;4), 1, 0)</f>
        <v>0</v>
      </c>
      <c r="H1858" s="113">
        <f>IF(AND(NOT(ISBLANK(C1858)), D1858&lt;&gt;"-", ISNUMBER(F1858), F1858&gt;0, COUNTIFS($B$3:B1858, B1858, $C$3:C1858, C1858, $F$3:F1858, "&gt;0")=1), 1, 0)</f>
        <v>1</v>
      </c>
      <c r="I1858" s="17">
        <f t="shared" si="118"/>
        <v>0</v>
      </c>
      <c r="J1858" s="17">
        <f t="shared" si="119"/>
        <v>1</v>
      </c>
      <c r="K1858" s="7"/>
      <c r="L1858" s="7"/>
      <c r="M1858" s="7"/>
      <c r="N1858" s="17"/>
      <c r="O1858" s="120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6" customHeight="1">
      <c r="A1859" s="17" t="s">
        <v>21</v>
      </c>
      <c r="B1859" s="7" t="s">
        <v>26</v>
      </c>
      <c r="C1859" s="138">
        <v>46255</v>
      </c>
      <c r="D1859" s="41" t="s">
        <v>453</v>
      </c>
      <c r="E1859" s="35" t="s">
        <v>850</v>
      </c>
      <c r="F1859" s="110">
        <f t="shared" si="120"/>
        <v>2.8666666666666667</v>
      </c>
      <c r="G1859" s="111">
        <f t="shared" si="121"/>
        <v>1</v>
      </c>
      <c r="H1859" s="113">
        <f>IF(AND(NOT(ISBLANK(C1859)), D1859&lt;&gt;"-", ISNUMBER(F1859), F1859&gt;0, COUNTIFS($B$3:B1859, B1859, $C$3:C1859, C1859, $F$3:F1859, "&gt;0")=1), 1, 0)</f>
        <v>0</v>
      </c>
      <c r="I1859" s="17">
        <f t="shared" ref="I1859:I1873" si="122">IF(AND(NOT(ISBLANK(C1859)), D1859&lt;&gt;"-", ISNUMBER(F1859), F1859&gt;=4, ISNUMBER(SEARCH("qua đêm", D1859))), 1, 0)</f>
        <v>0</v>
      </c>
      <c r="J1859" s="17">
        <f t="shared" ref="J1859:J1873" si="123">IF(AND(NOT(ISBLANK(C1859)), D1859&lt;&gt;"-", ISNUMBER(F1859), F1859&gt;=4, NOT(ISNUMBER(SEARCH("qua đêm", D1859)))), 1, 0)</f>
        <v>0</v>
      </c>
      <c r="K1859" s="7"/>
      <c r="L1859" s="7"/>
      <c r="M1859" s="7"/>
      <c r="N1859" s="17"/>
      <c r="O1859" s="120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6" customHeight="1">
      <c r="A1860" s="17" t="s">
        <v>21</v>
      </c>
      <c r="B1860" s="7" t="s">
        <v>26</v>
      </c>
      <c r="C1860" s="138">
        <v>46256</v>
      </c>
      <c r="D1860" s="41" t="s">
        <v>449</v>
      </c>
      <c r="E1860" s="35" t="s">
        <v>505</v>
      </c>
      <c r="F1860" s="110">
        <f t="shared" si="120"/>
        <v>7.916666666666667</v>
      </c>
      <c r="G1860" s="111">
        <f t="shared" si="121"/>
        <v>0</v>
      </c>
      <c r="H1860" s="113">
        <f>IF(AND(NOT(ISBLANK(C1860)), D1860&lt;&gt;"-", ISNUMBER(F1860), F1860&gt;0, COUNTIFS($B$3:B1860, B1860, $C$3:C1860, C1860, $F$3:F1860, "&gt;0")=1), 1, 0)</f>
        <v>1</v>
      </c>
      <c r="I1860" s="17">
        <f t="shared" si="122"/>
        <v>1</v>
      </c>
      <c r="J1860" s="17">
        <f t="shared" si="123"/>
        <v>0</v>
      </c>
      <c r="K1860" s="7"/>
      <c r="L1860" s="7"/>
      <c r="M1860" s="7"/>
      <c r="N1860" s="17"/>
      <c r="O1860" s="120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6" customHeight="1">
      <c r="A1861" s="17" t="s">
        <v>21</v>
      </c>
      <c r="B1861" s="7" t="s">
        <v>26</v>
      </c>
      <c r="C1861" s="138">
        <v>46257</v>
      </c>
      <c r="D1861" s="41" t="s">
        <v>451</v>
      </c>
      <c r="E1861" s="35" t="s">
        <v>851</v>
      </c>
      <c r="F1861" s="110">
        <f t="shared" si="120"/>
        <v>5.1333333333333337</v>
      </c>
      <c r="G1861" s="111">
        <f t="shared" si="121"/>
        <v>0</v>
      </c>
      <c r="H1861" s="113">
        <f>IF(AND(NOT(ISBLANK(C1861)), D1861&lt;&gt;"-", ISNUMBER(F1861), F1861&gt;0, COUNTIFS($B$3:B1861, B1861, $C$3:C1861, C1861, $F$3:F1861, "&gt;0")=1), 1, 0)</f>
        <v>1</v>
      </c>
      <c r="I1861" s="17">
        <f t="shared" si="122"/>
        <v>0</v>
      </c>
      <c r="J1861" s="17">
        <f t="shared" si="123"/>
        <v>1</v>
      </c>
      <c r="K1861" s="7"/>
      <c r="L1861" s="7"/>
      <c r="M1861" s="7"/>
      <c r="N1861" s="17"/>
      <c r="O1861" s="120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6" customHeight="1">
      <c r="A1862" s="17" t="s">
        <v>21</v>
      </c>
      <c r="B1862" s="7" t="s">
        <v>26</v>
      </c>
      <c r="C1862" s="138">
        <v>46257</v>
      </c>
      <c r="D1862" s="41" t="s">
        <v>453</v>
      </c>
      <c r="E1862" s="35" t="s">
        <v>689</v>
      </c>
      <c r="F1862" s="110">
        <f t="shared" si="120"/>
        <v>2.9166666666666665</v>
      </c>
      <c r="G1862" s="111">
        <f t="shared" si="121"/>
        <v>1</v>
      </c>
      <c r="H1862" s="113">
        <f>IF(AND(NOT(ISBLANK(C1862)), D1862&lt;&gt;"-", ISNUMBER(F1862), F1862&gt;0, COUNTIFS($B$3:B1862, B1862, $C$3:C1862, C1862, $F$3:F1862, "&gt;0")=1), 1, 0)</f>
        <v>0</v>
      </c>
      <c r="I1862" s="17">
        <f t="shared" si="122"/>
        <v>0</v>
      </c>
      <c r="J1862" s="17">
        <f t="shared" si="123"/>
        <v>0</v>
      </c>
      <c r="K1862" s="7"/>
      <c r="L1862" s="7"/>
      <c r="M1862" s="7"/>
      <c r="N1862" s="17"/>
      <c r="O1862" s="120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6" customHeight="1">
      <c r="A1863" s="17" t="s">
        <v>21</v>
      </c>
      <c r="B1863" s="7" t="s">
        <v>26</v>
      </c>
      <c r="C1863" s="138">
        <v>46258</v>
      </c>
      <c r="D1863" s="41" t="s">
        <v>259</v>
      </c>
      <c r="E1863" s="35" t="s">
        <v>185</v>
      </c>
      <c r="F1863" s="110">
        <f t="shared" si="120"/>
        <v>8</v>
      </c>
      <c r="G1863" s="111">
        <f t="shared" si="121"/>
        <v>0</v>
      </c>
      <c r="H1863" s="113">
        <f>IF(AND(NOT(ISBLANK(C1863)), D1863&lt;&gt;"-", ISNUMBER(F1863), F1863&gt;0, COUNTIFS($B$3:B1863, B1863, $C$3:C1863, C1863, $F$3:F1863, "&gt;0")=1), 1, 0)</f>
        <v>1</v>
      </c>
      <c r="I1863" s="17">
        <f t="shared" si="122"/>
        <v>0</v>
      </c>
      <c r="J1863" s="17">
        <f t="shared" si="123"/>
        <v>1</v>
      </c>
      <c r="K1863" s="7"/>
      <c r="L1863" s="7"/>
      <c r="M1863" s="7"/>
      <c r="N1863" s="17"/>
      <c r="O1863" s="120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6" customHeight="1">
      <c r="A1864" s="17" t="s">
        <v>21</v>
      </c>
      <c r="B1864" s="7" t="s">
        <v>26</v>
      </c>
      <c r="C1864" s="138">
        <v>46258</v>
      </c>
      <c r="D1864" s="41" t="s">
        <v>449</v>
      </c>
      <c r="E1864" s="35" t="s">
        <v>309</v>
      </c>
      <c r="F1864" s="110">
        <f t="shared" si="120"/>
        <v>7.833333333333333</v>
      </c>
      <c r="G1864" s="111">
        <f t="shared" si="121"/>
        <v>0</v>
      </c>
      <c r="H1864" s="113">
        <f>IF(AND(NOT(ISBLANK(C1864)), D1864&lt;&gt;"-", ISNUMBER(F1864), F1864&gt;0, COUNTIFS($B$3:B1864, B1864, $C$3:C1864, C1864, $F$3:F1864, "&gt;0")=1), 1, 0)</f>
        <v>0</v>
      </c>
      <c r="I1864" s="17">
        <f t="shared" si="122"/>
        <v>1</v>
      </c>
      <c r="J1864" s="17">
        <f t="shared" si="123"/>
        <v>0</v>
      </c>
      <c r="K1864" s="7"/>
      <c r="L1864" s="7"/>
      <c r="M1864" s="7"/>
      <c r="N1864" s="17"/>
      <c r="O1864" s="120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6" customHeight="1">
      <c r="A1865" s="17" t="s">
        <v>21</v>
      </c>
      <c r="B1865" s="7" t="s">
        <v>26</v>
      </c>
      <c r="C1865" s="138">
        <v>46259</v>
      </c>
      <c r="D1865" s="41" t="s">
        <v>449</v>
      </c>
      <c r="E1865" s="35" t="s">
        <v>501</v>
      </c>
      <c r="F1865" s="110">
        <f t="shared" si="120"/>
        <v>8.0166666666666675</v>
      </c>
      <c r="G1865" s="111">
        <f t="shared" si="121"/>
        <v>0</v>
      </c>
      <c r="H1865" s="113">
        <f>IF(AND(NOT(ISBLANK(C1865)), D1865&lt;&gt;"-", ISNUMBER(F1865), F1865&gt;0, COUNTIFS($B$3:B1865, B1865, $C$3:C1865, C1865, $F$3:F1865, "&gt;0")=1), 1, 0)</f>
        <v>1</v>
      </c>
      <c r="I1865" s="17">
        <f t="shared" si="122"/>
        <v>1</v>
      </c>
      <c r="J1865" s="17">
        <f t="shared" si="123"/>
        <v>0</v>
      </c>
      <c r="K1865" s="7"/>
      <c r="L1865" s="7"/>
      <c r="M1865" s="7"/>
      <c r="N1865" s="17"/>
      <c r="O1865" s="120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6" customHeight="1">
      <c r="A1866" s="17" t="s">
        <v>21</v>
      </c>
      <c r="B1866" s="7" t="s">
        <v>26</v>
      </c>
      <c r="C1866" s="138">
        <v>46260</v>
      </c>
      <c r="D1866" s="41" t="s">
        <v>449</v>
      </c>
      <c r="E1866" s="35" t="s">
        <v>723</v>
      </c>
      <c r="F1866" s="110">
        <f t="shared" si="120"/>
        <v>7.7166666666666668</v>
      </c>
      <c r="G1866" s="111">
        <f t="shared" si="121"/>
        <v>0</v>
      </c>
      <c r="H1866" s="113">
        <f>IF(AND(NOT(ISBLANK(C1866)), D1866&lt;&gt;"-", ISNUMBER(F1866), F1866&gt;0, COUNTIFS($B$3:B1866, B1866, $C$3:C1866, C1866, $F$3:F1866, "&gt;0")=1), 1, 0)</f>
        <v>1</v>
      </c>
      <c r="I1866" s="17">
        <f t="shared" si="122"/>
        <v>1</v>
      </c>
      <c r="J1866" s="17">
        <f t="shared" si="123"/>
        <v>0</v>
      </c>
      <c r="K1866" s="7"/>
      <c r="L1866" s="7"/>
      <c r="M1866" s="7"/>
      <c r="N1866" s="17"/>
      <c r="O1866" s="120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6" customHeight="1">
      <c r="A1867" s="17" t="s">
        <v>21</v>
      </c>
      <c r="B1867" s="7" t="s">
        <v>26</v>
      </c>
      <c r="C1867" s="138">
        <v>46261</v>
      </c>
      <c r="D1867" s="41" t="s">
        <v>449</v>
      </c>
      <c r="E1867" s="35" t="s">
        <v>309</v>
      </c>
      <c r="F1867" s="110">
        <f t="shared" si="120"/>
        <v>7.833333333333333</v>
      </c>
      <c r="G1867" s="111">
        <f t="shared" si="121"/>
        <v>0</v>
      </c>
      <c r="H1867" s="113">
        <f>IF(AND(NOT(ISBLANK(C1867)), D1867&lt;&gt;"-", ISNUMBER(F1867), F1867&gt;0, COUNTIFS($B$3:B1867, B1867, $C$3:C1867, C1867, $F$3:F1867, "&gt;0")=1), 1, 0)</f>
        <v>1</v>
      </c>
      <c r="I1867" s="17">
        <f t="shared" si="122"/>
        <v>1</v>
      </c>
      <c r="J1867" s="17">
        <f t="shared" si="123"/>
        <v>0</v>
      </c>
      <c r="K1867" s="7"/>
      <c r="L1867" s="7"/>
      <c r="M1867" s="7"/>
      <c r="N1867" s="17"/>
      <c r="O1867" s="120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6" customHeight="1">
      <c r="A1868" s="17" t="s">
        <v>21</v>
      </c>
      <c r="B1868" s="7" t="s">
        <v>26</v>
      </c>
      <c r="C1868" s="138">
        <v>46262</v>
      </c>
      <c r="D1868" s="41" t="s">
        <v>449</v>
      </c>
      <c r="E1868" s="35" t="s">
        <v>496</v>
      </c>
      <c r="F1868" s="110">
        <f t="shared" si="120"/>
        <v>7.9</v>
      </c>
      <c r="G1868" s="111">
        <f t="shared" si="121"/>
        <v>0</v>
      </c>
      <c r="H1868" s="113">
        <f>IF(AND(NOT(ISBLANK(C1868)), D1868&lt;&gt;"-", ISNUMBER(F1868), F1868&gt;0, COUNTIFS($B$3:B1868, B1868, $C$3:C1868, C1868, $F$3:F1868, "&gt;0")=1), 1, 0)</f>
        <v>1</v>
      </c>
      <c r="I1868" s="17">
        <f t="shared" si="122"/>
        <v>1</v>
      </c>
      <c r="J1868" s="17">
        <f t="shared" si="123"/>
        <v>0</v>
      </c>
      <c r="K1868" s="7"/>
      <c r="L1868" s="7"/>
      <c r="M1868" s="7"/>
      <c r="N1868" s="17"/>
      <c r="O1868" s="120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6" customHeight="1">
      <c r="A1869" s="17" t="s">
        <v>21</v>
      </c>
      <c r="B1869" s="7" t="s">
        <v>26</v>
      </c>
      <c r="C1869" s="138">
        <v>46263</v>
      </c>
      <c r="D1869" s="41" t="s">
        <v>449</v>
      </c>
      <c r="E1869" s="35" t="s">
        <v>503</v>
      </c>
      <c r="F1869" s="110">
        <f t="shared" si="120"/>
        <v>7.9833333333333334</v>
      </c>
      <c r="G1869" s="111">
        <f t="shared" si="121"/>
        <v>0</v>
      </c>
      <c r="H1869" s="113">
        <f>IF(AND(NOT(ISBLANK(C1869)), D1869&lt;&gt;"-", ISNUMBER(F1869), F1869&gt;0, COUNTIFS($B$3:B1869, B1869, $C$3:C1869, C1869, $F$3:F1869, "&gt;0")=1), 1, 0)</f>
        <v>1</v>
      </c>
      <c r="I1869" s="17">
        <f t="shared" si="122"/>
        <v>1</v>
      </c>
      <c r="J1869" s="17">
        <f t="shared" si="123"/>
        <v>0</v>
      </c>
      <c r="K1869" s="7"/>
      <c r="L1869" s="7"/>
      <c r="M1869" s="7"/>
      <c r="N1869" s="17"/>
      <c r="O1869" s="120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6" customHeight="1">
      <c r="A1870" s="17" t="s">
        <v>21</v>
      </c>
      <c r="B1870" s="7" t="s">
        <v>26</v>
      </c>
      <c r="C1870" s="138">
        <v>46264</v>
      </c>
      <c r="D1870" s="41" t="s">
        <v>449</v>
      </c>
      <c r="E1870" s="35" t="s">
        <v>506</v>
      </c>
      <c r="F1870" s="110">
        <f t="shared" si="120"/>
        <v>7.8166666666666664</v>
      </c>
      <c r="G1870" s="111">
        <f t="shared" si="121"/>
        <v>0</v>
      </c>
      <c r="H1870" s="113">
        <f>IF(AND(NOT(ISBLANK(C1870)), D1870&lt;&gt;"-", ISNUMBER(F1870), F1870&gt;0, COUNTIFS($B$3:B1870, B1870, $C$3:C1870, C1870, $F$3:F1870, "&gt;0")=1), 1, 0)</f>
        <v>1</v>
      </c>
      <c r="I1870" s="17">
        <f t="shared" si="122"/>
        <v>1</v>
      </c>
      <c r="J1870" s="17">
        <f t="shared" si="123"/>
        <v>0</v>
      </c>
      <c r="K1870" s="7"/>
      <c r="L1870" s="7"/>
      <c r="M1870" s="7"/>
      <c r="N1870" s="17"/>
      <c r="O1870" s="120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6" customHeight="1">
      <c r="A1871" s="17" t="s">
        <v>21</v>
      </c>
      <c r="B1871" s="7" t="s">
        <v>26</v>
      </c>
      <c r="C1871" s="138">
        <v>46265</v>
      </c>
      <c r="D1871" s="41" t="s">
        <v>193</v>
      </c>
      <c r="E1871" s="35" t="s">
        <v>482</v>
      </c>
      <c r="F1871" s="110">
        <f t="shared" si="120"/>
        <v>3</v>
      </c>
      <c r="G1871" s="111">
        <f t="shared" si="121"/>
        <v>1</v>
      </c>
      <c r="H1871" s="113">
        <f>IF(AND(NOT(ISBLANK(C1871)), D1871&lt;&gt;"-", ISNUMBER(F1871), F1871&gt;0, COUNTIFS($B$3:B1871, B1871, $C$3:C1871, C1871, $F$3:F1871, "&gt;0")=1), 1, 0)</f>
        <v>1</v>
      </c>
      <c r="I1871" s="17">
        <f t="shared" si="122"/>
        <v>0</v>
      </c>
      <c r="J1871" s="17">
        <f t="shared" si="123"/>
        <v>0</v>
      </c>
      <c r="K1871" s="7"/>
      <c r="L1871" s="7"/>
      <c r="M1871" s="7"/>
      <c r="N1871" s="17"/>
      <c r="O1871" s="120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6" customHeight="1">
      <c r="A1872" s="17" t="s">
        <v>21</v>
      </c>
      <c r="B1872" s="7" t="s">
        <v>26</v>
      </c>
      <c r="C1872" s="138">
        <v>46265</v>
      </c>
      <c r="D1872" s="41" t="s">
        <v>259</v>
      </c>
      <c r="E1872" s="35" t="s">
        <v>185</v>
      </c>
      <c r="F1872" s="110">
        <f t="shared" si="120"/>
        <v>8</v>
      </c>
      <c r="G1872" s="111">
        <f t="shared" si="121"/>
        <v>0</v>
      </c>
      <c r="H1872" s="113">
        <f>IF(AND(NOT(ISBLANK(C1872)), D1872&lt;&gt;"-", ISNUMBER(F1872), F1872&gt;0, COUNTIFS($B$3:B1872, B1872, $C$3:C1872, C1872, $F$3:F1872, "&gt;0")=1), 1, 0)</f>
        <v>0</v>
      </c>
      <c r="I1872" s="17">
        <f t="shared" si="122"/>
        <v>0</v>
      </c>
      <c r="J1872" s="17">
        <f t="shared" si="123"/>
        <v>1</v>
      </c>
      <c r="K1872" s="7"/>
      <c r="L1872" s="7"/>
      <c r="M1872" s="7"/>
      <c r="N1872" s="17"/>
      <c r="O1872" s="120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6" customHeight="1">
      <c r="A1873" s="17" t="s">
        <v>21</v>
      </c>
      <c r="B1873" s="7" t="s">
        <v>26</v>
      </c>
      <c r="C1873" s="138">
        <v>46265</v>
      </c>
      <c r="D1873" s="41" t="s">
        <v>449</v>
      </c>
      <c r="E1873" s="35" t="s">
        <v>497</v>
      </c>
      <c r="F1873" s="110">
        <f t="shared" si="120"/>
        <v>7.8666666666666671</v>
      </c>
      <c r="G1873" s="111">
        <f t="shared" si="121"/>
        <v>0</v>
      </c>
      <c r="H1873" s="113">
        <f>IF(AND(NOT(ISBLANK(C1873)), D1873&lt;&gt;"-", ISNUMBER(F1873), F1873&gt;0, COUNTIFS($B$3:B1873, B1873, $C$3:C1873, C1873, $F$3:F1873, "&gt;0")=1), 1, 0)</f>
        <v>0</v>
      </c>
      <c r="I1873" s="17">
        <f t="shared" si="122"/>
        <v>1</v>
      </c>
      <c r="J1873" s="17">
        <f t="shared" si="123"/>
        <v>0</v>
      </c>
      <c r="K1873" s="7"/>
      <c r="L1873" s="7"/>
      <c r="M1873" s="7"/>
      <c r="N1873" s="17"/>
      <c r="O1873" s="120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6" customHeight="1">
      <c r="A1874" s="17"/>
      <c r="B1874" s="7"/>
      <c r="C1874" s="138"/>
      <c r="D1874" s="41"/>
      <c r="E1874" s="35"/>
      <c r="F1874" s="110"/>
      <c r="G1874" s="111"/>
      <c r="H1874" s="113"/>
      <c r="I1874" s="17"/>
      <c r="J1874" s="17"/>
      <c r="K1874" s="7"/>
      <c r="L1874" s="7"/>
      <c r="M1874" s="7"/>
      <c r="N1874" s="17"/>
      <c r="O1874" s="120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6" customHeight="1">
      <c r="A1875" s="17"/>
      <c r="B1875" s="7"/>
      <c r="C1875" s="138"/>
      <c r="D1875" s="41"/>
      <c r="E1875" s="35"/>
      <c r="F1875" s="110"/>
      <c r="G1875" s="111"/>
      <c r="H1875" s="113"/>
      <c r="I1875" s="17"/>
      <c r="J1875" s="17"/>
      <c r="K1875" s="7"/>
      <c r="L1875" s="7"/>
      <c r="M1875" s="7"/>
      <c r="N1875" s="17"/>
      <c r="O1875" s="120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6" customHeight="1">
      <c r="A1876" s="17"/>
      <c r="B1876" s="7"/>
      <c r="C1876" s="138"/>
      <c r="D1876" s="41"/>
      <c r="E1876" s="35"/>
      <c r="F1876" s="110"/>
      <c r="G1876" s="111"/>
      <c r="H1876" s="113"/>
      <c r="I1876" s="17"/>
      <c r="J1876" s="17"/>
      <c r="K1876" s="7"/>
      <c r="L1876" s="7"/>
      <c r="M1876" s="7"/>
      <c r="N1876" s="17"/>
      <c r="O1876" s="120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6" customHeight="1">
      <c r="A1877" s="17"/>
      <c r="B1877" s="7"/>
      <c r="C1877" s="138"/>
      <c r="D1877" s="41"/>
      <c r="E1877" s="35"/>
      <c r="F1877" s="110"/>
      <c r="G1877" s="111"/>
      <c r="H1877" s="113"/>
      <c r="I1877" s="17"/>
      <c r="J1877" s="17"/>
      <c r="K1877" s="7"/>
      <c r="L1877" s="7"/>
      <c r="M1877" s="7"/>
      <c r="N1877" s="17"/>
      <c r="O1877" s="120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6" customHeight="1">
      <c r="A1878" s="17"/>
      <c r="B1878" s="7"/>
      <c r="C1878" s="138"/>
      <c r="D1878" s="41"/>
      <c r="E1878" s="35"/>
      <c r="F1878" s="110"/>
      <c r="G1878" s="111"/>
      <c r="H1878" s="113"/>
      <c r="I1878" s="17"/>
      <c r="J1878" s="17"/>
      <c r="K1878" s="7"/>
      <c r="L1878" s="7"/>
      <c r="M1878" s="7"/>
      <c r="N1878" s="17"/>
      <c r="O1878" s="120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6" customHeight="1">
      <c r="A1879" s="17"/>
      <c r="B1879" s="7"/>
      <c r="C1879" s="138"/>
      <c r="D1879" s="41"/>
      <c r="E1879" s="35"/>
      <c r="F1879" s="110"/>
      <c r="G1879" s="111"/>
      <c r="H1879" s="113"/>
      <c r="I1879" s="17"/>
      <c r="J1879" s="17"/>
      <c r="K1879" s="7"/>
      <c r="L1879" s="7"/>
      <c r="M1879" s="7"/>
      <c r="N1879" s="17"/>
      <c r="O1879" s="120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6" customHeight="1">
      <c r="A1880" s="17"/>
      <c r="B1880" s="7"/>
      <c r="C1880" s="138"/>
      <c r="D1880" s="41"/>
      <c r="E1880" s="35"/>
      <c r="F1880" s="110"/>
      <c r="G1880" s="111"/>
      <c r="H1880" s="113"/>
      <c r="I1880" s="17"/>
      <c r="J1880" s="17"/>
      <c r="K1880" s="7"/>
      <c r="L1880" s="7"/>
      <c r="M1880" s="7"/>
      <c r="N1880" s="17"/>
      <c r="O1880" s="120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6" customHeight="1">
      <c r="A1881" s="17"/>
      <c r="B1881" s="7"/>
      <c r="C1881" s="138"/>
      <c r="D1881" s="41"/>
      <c r="E1881" s="35"/>
      <c r="F1881" s="110"/>
      <c r="G1881" s="111"/>
      <c r="H1881" s="113"/>
      <c r="I1881" s="17"/>
      <c r="J1881" s="17"/>
      <c r="K1881" s="7"/>
      <c r="L1881" s="7"/>
      <c r="M1881" s="7"/>
      <c r="N1881" s="17"/>
      <c r="O1881" s="120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6" customHeight="1">
      <c r="A1882" s="17"/>
      <c r="B1882" s="7"/>
      <c r="C1882" s="138"/>
      <c r="D1882" s="41"/>
      <c r="E1882" s="35"/>
      <c r="F1882" s="110"/>
      <c r="G1882" s="111"/>
      <c r="H1882" s="113"/>
      <c r="I1882" s="17"/>
      <c r="J1882" s="17"/>
      <c r="K1882" s="7"/>
      <c r="L1882" s="7"/>
      <c r="M1882" s="7"/>
      <c r="N1882" s="17"/>
      <c r="O1882" s="120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6" customHeight="1">
      <c r="A1883" s="17"/>
      <c r="B1883" s="7"/>
      <c r="C1883" s="138"/>
      <c r="D1883" s="41"/>
      <c r="E1883" s="35"/>
      <c r="F1883" s="110"/>
      <c r="G1883" s="111"/>
      <c r="H1883" s="113"/>
      <c r="I1883" s="17"/>
      <c r="J1883" s="17"/>
      <c r="K1883" s="7"/>
      <c r="L1883" s="7"/>
      <c r="M1883" s="7"/>
      <c r="N1883" s="17"/>
      <c r="O1883" s="120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6" customHeight="1">
      <c r="A1884" s="17"/>
      <c r="B1884" s="7"/>
      <c r="C1884" s="138"/>
      <c r="D1884" s="41"/>
      <c r="E1884" s="35"/>
      <c r="F1884" s="110"/>
      <c r="G1884" s="111"/>
      <c r="H1884" s="113"/>
      <c r="I1884" s="17"/>
      <c r="J1884" s="17"/>
      <c r="K1884" s="7"/>
      <c r="L1884" s="7"/>
      <c r="M1884" s="7"/>
      <c r="N1884" s="17"/>
      <c r="O1884" s="120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6" customHeight="1">
      <c r="A1885" s="17"/>
      <c r="B1885" s="7"/>
      <c r="C1885" s="138"/>
      <c r="D1885" s="41"/>
      <c r="E1885" s="35"/>
      <c r="F1885" s="110"/>
      <c r="G1885" s="111"/>
      <c r="H1885" s="113"/>
      <c r="I1885" s="17"/>
      <c r="J1885" s="17"/>
      <c r="K1885" s="7"/>
      <c r="L1885" s="7"/>
      <c r="M1885" s="7"/>
      <c r="N1885" s="17"/>
      <c r="O1885" s="120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6" customHeight="1">
      <c r="A1886" s="17"/>
      <c r="B1886" s="7"/>
      <c r="C1886" s="138"/>
      <c r="D1886" s="41"/>
      <c r="E1886" s="35"/>
      <c r="F1886" s="110"/>
      <c r="G1886" s="111"/>
      <c r="H1886" s="113"/>
      <c r="I1886" s="17"/>
      <c r="J1886" s="17"/>
      <c r="K1886" s="7"/>
      <c r="L1886" s="7"/>
      <c r="M1886" s="7"/>
      <c r="N1886" s="17"/>
      <c r="O1886" s="120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6" customHeight="1">
      <c r="A1887" s="17"/>
      <c r="B1887" s="7"/>
      <c r="C1887" s="138"/>
      <c r="D1887" s="41"/>
      <c r="E1887" s="35"/>
      <c r="F1887" s="110"/>
      <c r="G1887" s="111"/>
      <c r="H1887" s="113"/>
      <c r="I1887" s="17"/>
      <c r="J1887" s="17"/>
      <c r="K1887" s="7"/>
      <c r="L1887" s="7"/>
      <c r="M1887" s="7"/>
      <c r="N1887" s="17"/>
      <c r="O1887" s="120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6" customHeight="1">
      <c r="A1888" s="17"/>
      <c r="B1888" s="7"/>
      <c r="C1888" s="138"/>
      <c r="D1888" s="41"/>
      <c r="E1888" s="35"/>
      <c r="F1888" s="110"/>
      <c r="G1888" s="111"/>
      <c r="H1888" s="113"/>
      <c r="I1888" s="17"/>
      <c r="J1888" s="17"/>
      <c r="K1888" s="7"/>
      <c r="L1888" s="7"/>
      <c r="M1888" s="7"/>
      <c r="N1888" s="17"/>
      <c r="O1888" s="120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6" customHeight="1">
      <c r="A1889" s="17"/>
      <c r="B1889" s="7"/>
      <c r="C1889" s="138"/>
      <c r="D1889" s="41"/>
      <c r="E1889" s="35"/>
      <c r="F1889" s="110"/>
      <c r="G1889" s="111"/>
      <c r="H1889" s="113"/>
      <c r="I1889" s="17"/>
      <c r="J1889" s="17"/>
      <c r="K1889" s="7"/>
      <c r="L1889" s="7"/>
      <c r="M1889" s="7"/>
      <c r="N1889" s="17"/>
      <c r="O1889" s="120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6" customHeight="1">
      <c r="A1890" s="17"/>
      <c r="B1890" s="7"/>
      <c r="C1890" s="135"/>
      <c r="D1890" s="41"/>
      <c r="E1890" s="35"/>
      <c r="F1890" s="110"/>
      <c r="G1890" s="111"/>
      <c r="H1890" s="113"/>
      <c r="I1890" s="17"/>
      <c r="J1890" s="17"/>
      <c r="K1890" s="7"/>
      <c r="L1890" s="7"/>
      <c r="M1890" s="7"/>
      <c r="N1890" s="17"/>
      <c r="O1890" s="120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6" customHeight="1">
      <c r="A1891" s="17"/>
      <c r="B1891" s="7"/>
      <c r="C1891" s="135"/>
      <c r="D1891" s="41"/>
      <c r="E1891" s="35"/>
      <c r="F1891" s="110"/>
      <c r="G1891" s="111"/>
      <c r="H1891" s="113"/>
      <c r="I1891" s="17"/>
      <c r="J1891" s="17"/>
      <c r="K1891" s="7"/>
      <c r="L1891" s="7"/>
      <c r="M1891" s="7"/>
      <c r="N1891" s="17"/>
      <c r="O1891" s="120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6" customHeight="1">
      <c r="A1892" s="17"/>
      <c r="B1892" s="7"/>
      <c r="C1892" s="135"/>
      <c r="D1892" s="41"/>
      <c r="E1892" s="35"/>
      <c r="F1892" s="110"/>
      <c r="G1892" s="111"/>
      <c r="H1892" s="113"/>
      <c r="I1892" s="17"/>
      <c r="J1892" s="17"/>
      <c r="K1892" s="7"/>
      <c r="L1892" s="7"/>
      <c r="M1892" s="7"/>
      <c r="N1892" s="17"/>
      <c r="O1892" s="120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6" customHeight="1">
      <c r="A1893" s="17"/>
      <c r="B1893" s="7"/>
      <c r="C1893" s="135"/>
      <c r="D1893" s="41"/>
      <c r="E1893" s="35"/>
      <c r="F1893" s="110"/>
      <c r="G1893" s="111"/>
      <c r="H1893" s="113"/>
      <c r="I1893" s="17"/>
      <c r="J1893" s="17"/>
      <c r="K1893" s="7"/>
      <c r="L1893" s="7"/>
      <c r="M1893" s="7"/>
      <c r="N1893" s="17"/>
      <c r="O1893" s="120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6" customHeight="1">
      <c r="A1894" s="17"/>
      <c r="B1894" s="7"/>
      <c r="C1894" s="135"/>
      <c r="D1894" s="41"/>
      <c r="E1894" s="35"/>
      <c r="F1894" s="110"/>
      <c r="G1894" s="111"/>
      <c r="H1894" s="113"/>
      <c r="I1894" s="17"/>
      <c r="J1894" s="17"/>
      <c r="K1894" s="7"/>
      <c r="L1894" s="7"/>
      <c r="M1894" s="7"/>
      <c r="N1894" s="17"/>
      <c r="O1894" s="120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6" customHeight="1">
      <c r="A1895" s="17"/>
      <c r="B1895" s="7"/>
      <c r="C1895" s="135"/>
      <c r="D1895" s="41"/>
      <c r="E1895" s="35"/>
      <c r="F1895" s="110"/>
      <c r="G1895" s="111"/>
      <c r="H1895" s="113"/>
      <c r="I1895" s="17"/>
      <c r="J1895" s="17"/>
      <c r="K1895" s="7"/>
      <c r="L1895" s="7"/>
      <c r="M1895" s="7"/>
      <c r="N1895" s="17"/>
      <c r="O1895" s="120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6" customHeight="1">
      <c r="A1896" s="17"/>
      <c r="B1896" s="7"/>
      <c r="C1896" s="135"/>
      <c r="D1896" s="41"/>
      <c r="E1896" s="35"/>
      <c r="F1896" s="110"/>
      <c r="G1896" s="111"/>
      <c r="H1896" s="113"/>
      <c r="I1896" s="17"/>
      <c r="J1896" s="17"/>
      <c r="K1896" s="7"/>
      <c r="L1896" s="7"/>
      <c r="M1896" s="7"/>
      <c r="N1896" s="17"/>
      <c r="O1896" s="120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6" customHeight="1">
      <c r="A1897" s="17"/>
      <c r="B1897" s="7"/>
      <c r="C1897" s="135"/>
      <c r="D1897" s="41"/>
      <c r="E1897" s="35"/>
      <c r="F1897" s="110"/>
      <c r="G1897" s="111"/>
      <c r="H1897" s="113"/>
      <c r="I1897" s="17"/>
      <c r="J1897" s="17"/>
      <c r="K1897" s="7"/>
      <c r="L1897" s="7"/>
      <c r="M1897" s="7"/>
      <c r="N1897" s="17"/>
      <c r="O1897" s="120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6" customHeight="1">
      <c r="A1898" s="17"/>
      <c r="B1898" s="7"/>
      <c r="C1898" s="135"/>
      <c r="D1898" s="41"/>
      <c r="E1898" s="35"/>
      <c r="F1898" s="110"/>
      <c r="G1898" s="111"/>
      <c r="H1898" s="113"/>
      <c r="I1898" s="17"/>
      <c r="J1898" s="17"/>
      <c r="K1898" s="7"/>
      <c r="L1898" s="7"/>
      <c r="M1898" s="7"/>
      <c r="N1898" s="17"/>
      <c r="O1898" s="120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6" customHeight="1">
      <c r="A1899" s="17"/>
      <c r="B1899" s="7"/>
      <c r="C1899" s="138"/>
      <c r="D1899" s="41"/>
      <c r="E1899" s="35"/>
      <c r="F1899" s="110"/>
      <c r="G1899" s="111"/>
      <c r="H1899" s="113"/>
      <c r="I1899" s="17"/>
      <c r="J1899" s="17"/>
      <c r="K1899" s="7"/>
      <c r="L1899" s="7"/>
      <c r="M1899" s="7"/>
      <c r="N1899" s="17"/>
      <c r="O1899" s="120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6" customHeight="1">
      <c r="A1900" s="17"/>
      <c r="B1900" s="7"/>
      <c r="C1900" s="138"/>
      <c r="D1900" s="41"/>
      <c r="E1900" s="35"/>
      <c r="F1900" s="110"/>
      <c r="G1900" s="111"/>
      <c r="H1900" s="113"/>
      <c r="I1900" s="17"/>
      <c r="J1900" s="17"/>
      <c r="K1900" s="7"/>
      <c r="L1900" s="7"/>
      <c r="M1900" s="7"/>
      <c r="N1900" s="17"/>
      <c r="O1900" s="120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6" customHeight="1">
      <c r="A1901" s="17"/>
      <c r="B1901" s="7"/>
      <c r="C1901" s="138"/>
      <c r="D1901" s="41"/>
      <c r="E1901" s="35"/>
      <c r="F1901" s="110"/>
      <c r="G1901" s="111"/>
      <c r="H1901" s="113"/>
      <c r="I1901" s="17"/>
      <c r="J1901" s="17"/>
      <c r="K1901" s="7"/>
      <c r="L1901" s="7"/>
      <c r="M1901" s="7"/>
      <c r="N1901" s="17"/>
      <c r="O1901" s="120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6" customHeight="1">
      <c r="A1902" s="17"/>
      <c r="B1902" s="7"/>
      <c r="C1902" s="138"/>
      <c r="D1902" s="41"/>
      <c r="E1902" s="35"/>
      <c r="F1902" s="110"/>
      <c r="G1902" s="111"/>
      <c r="H1902" s="113"/>
      <c r="I1902" s="17"/>
      <c r="J1902" s="17"/>
      <c r="K1902" s="7"/>
      <c r="L1902" s="7"/>
      <c r="M1902" s="7"/>
      <c r="N1902" s="17"/>
      <c r="O1902" s="120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6" customHeight="1">
      <c r="A1903" s="17"/>
      <c r="B1903" s="7"/>
      <c r="C1903" s="138"/>
      <c r="D1903" s="41"/>
      <c r="E1903" s="35"/>
      <c r="F1903" s="110"/>
      <c r="G1903" s="111"/>
      <c r="H1903" s="113"/>
      <c r="I1903" s="17"/>
      <c r="J1903" s="17"/>
      <c r="K1903" s="7"/>
      <c r="L1903" s="7"/>
      <c r="M1903" s="7"/>
      <c r="N1903" s="17"/>
      <c r="O1903" s="120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6" customHeight="1">
      <c r="A1904" s="17"/>
      <c r="B1904" s="7"/>
      <c r="C1904" s="138"/>
      <c r="D1904" s="41"/>
      <c r="E1904" s="35"/>
      <c r="F1904" s="110"/>
      <c r="G1904" s="111"/>
      <c r="H1904" s="113"/>
      <c r="I1904" s="17"/>
      <c r="J1904" s="17"/>
      <c r="K1904" s="7"/>
      <c r="L1904" s="7"/>
      <c r="M1904" s="7"/>
      <c r="N1904" s="17"/>
      <c r="O1904" s="120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6" customHeight="1">
      <c r="A1905" s="17"/>
      <c r="B1905" s="7"/>
      <c r="C1905" s="138"/>
      <c r="D1905" s="41"/>
      <c r="E1905" s="35"/>
      <c r="F1905" s="110"/>
      <c r="G1905" s="111"/>
      <c r="H1905" s="113"/>
      <c r="I1905" s="17"/>
      <c r="J1905" s="17"/>
      <c r="K1905" s="7"/>
      <c r="L1905" s="7"/>
      <c r="M1905" s="7"/>
      <c r="N1905" s="17"/>
      <c r="O1905" s="120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6" customHeight="1">
      <c r="A1906" s="17"/>
      <c r="B1906" s="7"/>
      <c r="C1906" s="138"/>
      <c r="D1906" s="41"/>
      <c r="E1906" s="35"/>
      <c r="F1906" s="110"/>
      <c r="G1906" s="111"/>
      <c r="H1906" s="113"/>
      <c r="I1906" s="17"/>
      <c r="J1906" s="17"/>
      <c r="K1906" s="7"/>
      <c r="L1906" s="7"/>
      <c r="M1906" s="7"/>
      <c r="N1906" s="17"/>
      <c r="O1906" s="120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6" customHeight="1">
      <c r="A1907" s="17"/>
      <c r="B1907" s="7"/>
      <c r="C1907" s="138"/>
      <c r="D1907" s="41"/>
      <c r="E1907" s="35"/>
      <c r="F1907" s="110"/>
      <c r="G1907" s="111"/>
      <c r="H1907" s="113"/>
      <c r="I1907" s="17"/>
      <c r="J1907" s="17"/>
      <c r="K1907" s="7"/>
      <c r="L1907" s="7"/>
      <c r="M1907" s="7"/>
      <c r="N1907" s="17"/>
      <c r="O1907" s="120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6" customHeight="1">
      <c r="A1908" s="17"/>
      <c r="B1908" s="7"/>
      <c r="C1908" s="138"/>
      <c r="D1908" s="41"/>
      <c r="E1908" s="35"/>
      <c r="F1908" s="110"/>
      <c r="G1908" s="111"/>
      <c r="H1908" s="113"/>
      <c r="I1908" s="17"/>
      <c r="J1908" s="17"/>
      <c r="K1908" s="7"/>
      <c r="L1908" s="7"/>
      <c r="M1908" s="7"/>
      <c r="N1908" s="17"/>
      <c r="O1908" s="120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6" customHeight="1">
      <c r="A1909" s="17"/>
      <c r="B1909" s="7"/>
      <c r="C1909" s="138"/>
      <c r="D1909" s="41"/>
      <c r="E1909" s="35"/>
      <c r="F1909" s="110"/>
      <c r="G1909" s="111"/>
      <c r="H1909" s="113"/>
      <c r="I1909" s="17"/>
      <c r="J1909" s="17"/>
      <c r="K1909" s="7"/>
      <c r="L1909" s="7"/>
      <c r="M1909" s="7"/>
      <c r="N1909" s="17"/>
      <c r="O1909" s="120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6" customHeight="1">
      <c r="A1910" s="17"/>
      <c r="B1910" s="7"/>
      <c r="C1910" s="138"/>
      <c r="D1910" s="41"/>
      <c r="E1910" s="35"/>
      <c r="F1910" s="110"/>
      <c r="G1910" s="111"/>
      <c r="H1910" s="113"/>
      <c r="I1910" s="17"/>
      <c r="J1910" s="17"/>
      <c r="K1910" s="7"/>
      <c r="L1910" s="7"/>
      <c r="M1910" s="7"/>
      <c r="N1910" s="17"/>
      <c r="O1910" s="120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6" customHeight="1">
      <c r="A1911" s="17"/>
      <c r="B1911" s="7"/>
      <c r="C1911" s="138"/>
      <c r="D1911" s="41"/>
      <c r="E1911" s="35"/>
      <c r="F1911" s="110"/>
      <c r="G1911" s="111"/>
      <c r="H1911" s="113"/>
      <c r="I1911" s="17"/>
      <c r="J1911" s="17"/>
      <c r="K1911" s="7"/>
      <c r="L1911" s="7"/>
      <c r="M1911" s="7"/>
      <c r="N1911" s="17"/>
      <c r="O1911" s="120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6" customHeight="1">
      <c r="A1912" s="17"/>
      <c r="B1912" s="7"/>
      <c r="C1912" s="138"/>
      <c r="D1912" s="41"/>
      <c r="E1912" s="35"/>
      <c r="F1912" s="110"/>
      <c r="G1912" s="111"/>
      <c r="H1912" s="113"/>
      <c r="I1912" s="17"/>
      <c r="J1912" s="17"/>
      <c r="K1912" s="7"/>
      <c r="L1912" s="7"/>
      <c r="M1912" s="7"/>
      <c r="N1912" s="17"/>
      <c r="O1912" s="120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6" customHeight="1">
      <c r="A1913" s="17"/>
      <c r="B1913" s="7"/>
      <c r="C1913" s="138"/>
      <c r="D1913" s="41"/>
      <c r="E1913" s="35"/>
      <c r="F1913" s="110"/>
      <c r="G1913" s="111"/>
      <c r="H1913" s="113"/>
      <c r="I1913" s="17"/>
      <c r="J1913" s="17"/>
      <c r="K1913" s="7"/>
      <c r="L1913" s="7"/>
      <c r="M1913" s="7"/>
      <c r="N1913" s="17"/>
      <c r="O1913" s="120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6" customHeight="1">
      <c r="A1914" s="17"/>
      <c r="B1914" s="7"/>
      <c r="C1914" s="138"/>
      <c r="D1914" s="41"/>
      <c r="E1914" s="35"/>
      <c r="F1914" s="110"/>
      <c r="G1914" s="111"/>
      <c r="H1914" s="113"/>
      <c r="I1914" s="17"/>
      <c r="J1914" s="17"/>
      <c r="K1914" s="7"/>
      <c r="L1914" s="7"/>
      <c r="M1914" s="7"/>
      <c r="N1914" s="17"/>
      <c r="O1914" s="120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6" customHeight="1">
      <c r="A1915" s="17"/>
      <c r="B1915" s="7"/>
      <c r="C1915" s="138"/>
      <c r="D1915" s="41"/>
      <c r="E1915" s="35"/>
      <c r="F1915" s="110"/>
      <c r="G1915" s="111"/>
      <c r="H1915" s="113"/>
      <c r="I1915" s="17"/>
      <c r="J1915" s="17"/>
      <c r="K1915" s="7"/>
      <c r="L1915" s="7"/>
      <c r="M1915" s="7"/>
      <c r="N1915" s="17"/>
      <c r="O1915" s="120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6" customHeight="1">
      <c r="A1916" s="17"/>
      <c r="B1916" s="7"/>
      <c r="C1916" s="138"/>
      <c r="D1916" s="41"/>
      <c r="E1916" s="35"/>
      <c r="F1916" s="110"/>
      <c r="G1916" s="111"/>
      <c r="H1916" s="113"/>
      <c r="I1916" s="17"/>
      <c r="J1916" s="17"/>
      <c r="K1916" s="7"/>
      <c r="L1916" s="7"/>
      <c r="M1916" s="7"/>
      <c r="N1916" s="17"/>
      <c r="O1916" s="120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6" customHeight="1">
      <c r="A1917" s="17"/>
      <c r="B1917" s="7"/>
      <c r="C1917" s="138"/>
      <c r="D1917" s="41"/>
      <c r="E1917" s="35"/>
      <c r="F1917" s="110"/>
      <c r="G1917" s="111"/>
      <c r="H1917" s="113"/>
      <c r="I1917" s="17"/>
      <c r="J1917" s="17"/>
      <c r="K1917" s="7"/>
      <c r="L1917" s="7"/>
      <c r="M1917" s="7"/>
      <c r="N1917" s="17"/>
      <c r="O1917" s="120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6" customHeight="1">
      <c r="A1918" s="17"/>
      <c r="B1918" s="7"/>
      <c r="C1918" s="138"/>
      <c r="D1918" s="41"/>
      <c r="E1918" s="35"/>
      <c r="F1918" s="110"/>
      <c r="G1918" s="111"/>
      <c r="H1918" s="113"/>
      <c r="I1918" s="17"/>
      <c r="J1918" s="17"/>
      <c r="K1918" s="7"/>
      <c r="L1918" s="7"/>
      <c r="M1918" s="7"/>
      <c r="N1918" s="17"/>
      <c r="O1918" s="120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6" customHeight="1">
      <c r="A1919" s="17"/>
      <c r="B1919" s="7"/>
      <c r="C1919" s="138"/>
      <c r="D1919" s="41"/>
      <c r="E1919" s="35"/>
      <c r="F1919" s="110"/>
      <c r="G1919" s="111"/>
      <c r="H1919" s="113"/>
      <c r="I1919" s="17"/>
      <c r="J1919" s="17"/>
      <c r="K1919" s="7"/>
      <c r="L1919" s="7"/>
      <c r="M1919" s="7"/>
      <c r="N1919" s="17"/>
      <c r="O1919" s="120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6" customHeight="1">
      <c r="A1920" s="17"/>
      <c r="B1920" s="7"/>
      <c r="C1920" s="138"/>
      <c r="D1920" s="41"/>
      <c r="E1920" s="35"/>
      <c r="F1920" s="110"/>
      <c r="G1920" s="111"/>
      <c r="H1920" s="113"/>
      <c r="I1920" s="17"/>
      <c r="J1920" s="17"/>
      <c r="K1920" s="7"/>
      <c r="L1920" s="7"/>
      <c r="M1920" s="7"/>
      <c r="N1920" s="17"/>
      <c r="O1920" s="120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6" customHeight="1">
      <c r="A1921" s="17"/>
      <c r="B1921" s="7"/>
      <c r="C1921" s="138"/>
      <c r="D1921" s="41"/>
      <c r="E1921" s="35"/>
      <c r="F1921" s="110"/>
      <c r="G1921" s="111"/>
      <c r="H1921" s="113"/>
      <c r="I1921" s="17"/>
      <c r="J1921" s="17"/>
      <c r="K1921" s="7"/>
      <c r="L1921" s="7"/>
      <c r="M1921" s="7"/>
      <c r="N1921" s="17"/>
      <c r="O1921" s="120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6" customHeight="1">
      <c r="A1922" s="17"/>
      <c r="B1922" s="7"/>
      <c r="C1922" s="138"/>
      <c r="D1922" s="41"/>
      <c r="E1922" s="35"/>
      <c r="F1922" s="110"/>
      <c r="G1922" s="111"/>
      <c r="H1922" s="113"/>
      <c r="I1922" s="17"/>
      <c r="J1922" s="17"/>
      <c r="K1922" s="7"/>
      <c r="L1922" s="7"/>
      <c r="M1922" s="7"/>
      <c r="N1922" s="17"/>
      <c r="O1922" s="120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6" customHeight="1">
      <c r="A1923" s="17"/>
      <c r="B1923" s="7"/>
      <c r="C1923" s="138"/>
      <c r="D1923" s="41"/>
      <c r="E1923" s="35"/>
      <c r="F1923" s="110"/>
      <c r="G1923" s="111"/>
      <c r="H1923" s="113"/>
      <c r="I1923" s="17"/>
      <c r="J1923" s="17"/>
      <c r="K1923" s="7"/>
      <c r="L1923" s="7"/>
      <c r="M1923" s="7"/>
      <c r="N1923" s="17"/>
      <c r="O1923" s="120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6" customHeight="1">
      <c r="A1924" s="17"/>
      <c r="B1924" s="7"/>
      <c r="C1924" s="138"/>
      <c r="D1924" s="41"/>
      <c r="E1924" s="35"/>
      <c r="F1924" s="110"/>
      <c r="G1924" s="111"/>
      <c r="H1924" s="113"/>
      <c r="I1924" s="17"/>
      <c r="J1924" s="17"/>
      <c r="K1924" s="7"/>
      <c r="L1924" s="7"/>
      <c r="M1924" s="7"/>
      <c r="N1924" s="17"/>
      <c r="O1924" s="120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6" customHeight="1">
      <c r="A1925" s="17"/>
      <c r="B1925" s="7"/>
      <c r="C1925" s="138"/>
      <c r="D1925" s="41"/>
      <c r="E1925" s="35"/>
      <c r="F1925" s="110"/>
      <c r="G1925" s="111"/>
      <c r="H1925" s="113"/>
      <c r="I1925" s="17"/>
      <c r="J1925" s="17"/>
      <c r="K1925" s="7"/>
      <c r="L1925" s="7"/>
      <c r="M1925" s="7"/>
      <c r="N1925" s="17"/>
      <c r="O1925" s="120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6" customHeight="1">
      <c r="A1926" s="17"/>
      <c r="B1926" s="7"/>
      <c r="C1926" s="138"/>
      <c r="D1926" s="41"/>
      <c r="E1926" s="35"/>
      <c r="F1926" s="110"/>
      <c r="G1926" s="111"/>
      <c r="H1926" s="113"/>
      <c r="I1926" s="17"/>
      <c r="J1926" s="17"/>
      <c r="K1926" s="7"/>
      <c r="L1926" s="7"/>
      <c r="M1926" s="7"/>
      <c r="N1926" s="17"/>
      <c r="O1926" s="120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6" customHeight="1">
      <c r="A1927" s="17"/>
      <c r="B1927" s="7"/>
      <c r="C1927" s="138"/>
      <c r="D1927" s="41"/>
      <c r="E1927" s="35"/>
      <c r="F1927" s="110"/>
      <c r="G1927" s="111"/>
      <c r="H1927" s="113"/>
      <c r="I1927" s="17"/>
      <c r="J1927" s="17"/>
      <c r="K1927" s="7"/>
      <c r="L1927" s="7"/>
      <c r="M1927" s="7"/>
      <c r="N1927" s="17"/>
      <c r="O1927" s="120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6" customHeight="1">
      <c r="A1928" s="17"/>
      <c r="B1928" s="7"/>
      <c r="C1928" s="138"/>
      <c r="D1928" s="41"/>
      <c r="E1928" s="35"/>
      <c r="F1928" s="110"/>
      <c r="G1928" s="111"/>
      <c r="H1928" s="113"/>
      <c r="I1928" s="17"/>
      <c r="J1928" s="17"/>
      <c r="K1928" s="7"/>
      <c r="L1928" s="7"/>
      <c r="M1928" s="7"/>
      <c r="N1928" s="17"/>
      <c r="O1928" s="120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6" customHeight="1">
      <c r="A1929" s="17"/>
      <c r="B1929" s="7"/>
      <c r="C1929" s="138"/>
      <c r="D1929" s="41"/>
      <c r="E1929" s="35"/>
      <c r="F1929" s="110"/>
      <c r="G1929" s="111"/>
      <c r="H1929" s="113"/>
      <c r="I1929" s="17"/>
      <c r="J1929" s="17"/>
      <c r="K1929" s="7"/>
      <c r="L1929" s="7"/>
      <c r="M1929" s="7"/>
      <c r="N1929" s="17"/>
      <c r="O1929" s="120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6" customHeight="1">
      <c r="A1930" s="17"/>
      <c r="B1930" s="7"/>
      <c r="C1930" s="138"/>
      <c r="D1930" s="41"/>
      <c r="E1930" s="35"/>
      <c r="F1930" s="110"/>
      <c r="G1930" s="111"/>
      <c r="H1930" s="113"/>
      <c r="I1930" s="17"/>
      <c r="J1930" s="17"/>
      <c r="K1930" s="7"/>
      <c r="L1930" s="7"/>
      <c r="M1930" s="7"/>
      <c r="N1930" s="17"/>
      <c r="O1930" s="120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6" customHeight="1">
      <c r="A1931" s="17"/>
      <c r="B1931" s="7"/>
      <c r="C1931" s="138"/>
      <c r="D1931" s="41"/>
      <c r="E1931" s="35"/>
      <c r="F1931" s="110"/>
      <c r="G1931" s="111"/>
      <c r="H1931" s="113"/>
      <c r="I1931" s="17"/>
      <c r="J1931" s="17"/>
      <c r="K1931" s="7"/>
      <c r="L1931" s="7"/>
      <c r="M1931" s="7"/>
      <c r="N1931" s="17"/>
      <c r="O1931" s="120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6" customHeight="1">
      <c r="A1932" s="17"/>
      <c r="B1932" s="7"/>
      <c r="C1932" s="138"/>
      <c r="D1932" s="41"/>
      <c r="E1932" s="35"/>
      <c r="F1932" s="110"/>
      <c r="G1932" s="111"/>
      <c r="H1932" s="113"/>
      <c r="I1932" s="17"/>
      <c r="J1932" s="17"/>
      <c r="K1932" s="7"/>
      <c r="L1932" s="7"/>
      <c r="M1932" s="7"/>
      <c r="N1932" s="17"/>
      <c r="O1932" s="120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6" customHeight="1">
      <c r="A1933" s="17"/>
      <c r="B1933" s="7"/>
      <c r="C1933" s="138"/>
      <c r="D1933" s="41"/>
      <c r="E1933" s="35"/>
      <c r="F1933" s="110"/>
      <c r="G1933" s="111"/>
      <c r="H1933" s="113"/>
      <c r="I1933" s="17"/>
      <c r="J1933" s="17"/>
      <c r="K1933" s="7"/>
      <c r="L1933" s="7"/>
      <c r="M1933" s="7"/>
      <c r="N1933" s="17"/>
      <c r="O1933" s="120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6" customHeight="1">
      <c r="A1934" s="17"/>
      <c r="B1934" s="7"/>
      <c r="C1934" s="138"/>
      <c r="D1934" s="41"/>
      <c r="E1934" s="35"/>
      <c r="F1934" s="110"/>
      <c r="G1934" s="111"/>
      <c r="H1934" s="113"/>
      <c r="I1934" s="17"/>
      <c r="J1934" s="17"/>
      <c r="K1934" s="7"/>
      <c r="L1934" s="7"/>
      <c r="M1934" s="7"/>
      <c r="N1934" s="17"/>
      <c r="O1934" s="120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6" customHeight="1">
      <c r="A1935" s="17"/>
      <c r="B1935" s="7"/>
      <c r="C1935" s="138"/>
      <c r="D1935" s="41"/>
      <c r="E1935" s="35"/>
      <c r="F1935" s="110"/>
      <c r="G1935" s="111"/>
      <c r="H1935" s="113"/>
      <c r="I1935" s="17"/>
      <c r="J1935" s="17"/>
      <c r="K1935" s="7"/>
      <c r="L1935" s="7"/>
      <c r="M1935" s="7"/>
      <c r="N1935" s="17"/>
      <c r="O1935" s="120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6" customHeight="1">
      <c r="A1936" s="17"/>
      <c r="B1936" s="7"/>
      <c r="C1936" s="138"/>
      <c r="D1936" s="41"/>
      <c r="E1936" s="35"/>
      <c r="F1936" s="110"/>
      <c r="G1936" s="111"/>
      <c r="H1936" s="113"/>
      <c r="I1936" s="17"/>
      <c r="J1936" s="17"/>
      <c r="K1936" s="7"/>
      <c r="L1936" s="7"/>
      <c r="M1936" s="7"/>
      <c r="N1936" s="17"/>
      <c r="O1936" s="120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6" customHeight="1">
      <c r="A1937" s="17"/>
      <c r="B1937" s="7"/>
      <c r="C1937" s="138"/>
      <c r="D1937" s="41"/>
      <c r="E1937" s="35"/>
      <c r="F1937" s="110"/>
      <c r="G1937" s="111"/>
      <c r="H1937" s="113"/>
      <c r="I1937" s="17"/>
      <c r="J1937" s="17"/>
      <c r="K1937" s="7"/>
      <c r="L1937" s="7"/>
      <c r="M1937" s="7"/>
      <c r="N1937" s="17"/>
      <c r="O1937" s="120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6" customHeight="1">
      <c r="A1938" s="17"/>
      <c r="B1938" s="7"/>
      <c r="C1938" s="17"/>
      <c r="D1938" s="41"/>
      <c r="E1938" s="35"/>
      <c r="F1938" s="110"/>
      <c r="G1938" s="111"/>
      <c r="H1938" s="113"/>
      <c r="I1938" s="17"/>
      <c r="J1938" s="17"/>
      <c r="K1938" s="7"/>
      <c r="L1938" s="7"/>
      <c r="M1938" s="7"/>
      <c r="N1938" s="17"/>
      <c r="O1938" s="120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6" customHeight="1">
      <c r="A1939" s="17"/>
      <c r="B1939" s="7"/>
      <c r="C1939" s="17"/>
      <c r="D1939" s="41"/>
      <c r="E1939" s="35"/>
      <c r="F1939" s="110"/>
      <c r="G1939" s="111"/>
      <c r="H1939" s="113"/>
      <c r="I1939" s="17"/>
      <c r="J1939" s="17"/>
      <c r="K1939" s="7"/>
      <c r="L1939" s="7"/>
      <c r="M1939" s="7"/>
      <c r="N1939" s="17"/>
      <c r="O1939" s="120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6" customHeight="1">
      <c r="A1940" s="17"/>
      <c r="B1940" s="7"/>
      <c r="C1940" s="17"/>
      <c r="D1940" s="41"/>
      <c r="E1940" s="35"/>
      <c r="F1940" s="110"/>
      <c r="G1940" s="111"/>
      <c r="H1940" s="113"/>
      <c r="I1940" s="17"/>
      <c r="J1940" s="17"/>
      <c r="K1940" s="7"/>
      <c r="L1940" s="7"/>
      <c r="M1940" s="7"/>
      <c r="N1940" s="17"/>
      <c r="O1940" s="120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6" customHeight="1">
      <c r="A1941" s="17"/>
      <c r="B1941" s="7"/>
      <c r="C1941" s="17"/>
      <c r="D1941" s="41"/>
      <c r="E1941" s="35"/>
      <c r="F1941" s="110"/>
      <c r="G1941" s="111"/>
      <c r="H1941" s="113"/>
      <c r="I1941" s="17"/>
      <c r="J1941" s="17"/>
      <c r="K1941" s="7"/>
      <c r="L1941" s="7"/>
      <c r="M1941" s="7"/>
      <c r="N1941" s="17"/>
      <c r="O1941" s="120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6" customHeight="1">
      <c r="A1942" s="17"/>
      <c r="B1942" s="7"/>
      <c r="C1942" s="17"/>
      <c r="D1942" s="41"/>
      <c r="E1942" s="35"/>
      <c r="F1942" s="110"/>
      <c r="G1942" s="111"/>
      <c r="H1942" s="113"/>
      <c r="I1942" s="17"/>
      <c r="J1942" s="17"/>
      <c r="K1942" s="7"/>
      <c r="L1942" s="7"/>
      <c r="M1942" s="7"/>
      <c r="N1942" s="17"/>
      <c r="O1942" s="120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6" customHeight="1">
      <c r="A1943" s="17"/>
      <c r="B1943" s="7"/>
      <c r="C1943" s="17"/>
      <c r="D1943" s="41"/>
      <c r="E1943" s="35"/>
      <c r="F1943" s="110"/>
      <c r="G1943" s="111"/>
      <c r="H1943" s="113"/>
      <c r="I1943" s="17"/>
      <c r="J1943" s="17"/>
      <c r="K1943" s="7"/>
      <c r="L1943" s="7"/>
      <c r="M1943" s="7"/>
      <c r="N1943" s="17"/>
      <c r="O1943" s="120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6" customHeight="1">
      <c r="A1944" s="17"/>
      <c r="B1944" s="7"/>
      <c r="C1944" s="17"/>
      <c r="D1944" s="41"/>
      <c r="E1944" s="35"/>
      <c r="F1944" s="110"/>
      <c r="G1944" s="111"/>
      <c r="H1944" s="113"/>
      <c r="I1944" s="17"/>
      <c r="J1944" s="17"/>
      <c r="K1944" s="7"/>
      <c r="L1944" s="7"/>
      <c r="M1944" s="7"/>
      <c r="N1944" s="17"/>
      <c r="O1944" s="120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6" customHeight="1">
      <c r="A1945" s="17"/>
      <c r="B1945" s="7"/>
      <c r="C1945" s="17"/>
      <c r="D1945" s="41"/>
      <c r="E1945" s="35"/>
      <c r="F1945" s="110"/>
      <c r="G1945" s="111"/>
      <c r="H1945" s="113"/>
      <c r="I1945" s="17"/>
      <c r="J1945" s="17"/>
      <c r="K1945" s="7"/>
      <c r="L1945" s="7"/>
      <c r="M1945" s="7"/>
      <c r="N1945" s="17"/>
      <c r="O1945" s="120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6" customHeight="1">
      <c r="A1946" s="17"/>
      <c r="B1946" s="7"/>
      <c r="C1946" s="17"/>
      <c r="D1946" s="41"/>
      <c r="E1946" s="35"/>
      <c r="F1946" s="110"/>
      <c r="G1946" s="111"/>
      <c r="H1946" s="113"/>
      <c r="I1946" s="17"/>
      <c r="J1946" s="17"/>
      <c r="K1946" s="7"/>
      <c r="L1946" s="7"/>
      <c r="M1946" s="7"/>
      <c r="N1946" s="17"/>
      <c r="O1946" s="120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6" customHeight="1">
      <c r="A1947" s="17"/>
      <c r="B1947" s="7"/>
      <c r="C1947" s="17"/>
      <c r="D1947" s="41"/>
      <c r="E1947" s="35"/>
      <c r="F1947" s="110"/>
      <c r="G1947" s="111"/>
      <c r="H1947" s="113"/>
      <c r="I1947" s="17"/>
      <c r="J1947" s="17"/>
      <c r="K1947" s="7"/>
      <c r="L1947" s="7"/>
      <c r="M1947" s="7"/>
      <c r="N1947" s="17"/>
      <c r="O1947" s="120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6" customHeight="1">
      <c r="A1948" s="17"/>
      <c r="B1948" s="7"/>
      <c r="C1948" s="17"/>
      <c r="D1948" s="41"/>
      <c r="E1948" s="35"/>
      <c r="F1948" s="110"/>
      <c r="G1948" s="111"/>
      <c r="H1948" s="113"/>
      <c r="I1948" s="17"/>
      <c r="J1948" s="17"/>
      <c r="K1948" s="7"/>
      <c r="L1948" s="7"/>
      <c r="M1948" s="7"/>
      <c r="N1948" s="17"/>
      <c r="O1948" s="120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6" customHeight="1">
      <c r="A1949" s="17"/>
      <c r="B1949" s="7"/>
      <c r="C1949" s="17"/>
      <c r="D1949" s="41"/>
      <c r="E1949" s="35"/>
      <c r="F1949" s="110"/>
      <c r="G1949" s="111"/>
      <c r="H1949" s="113"/>
      <c r="I1949" s="17"/>
      <c r="J1949" s="17"/>
      <c r="K1949" s="7"/>
      <c r="L1949" s="7"/>
      <c r="M1949" s="7"/>
      <c r="N1949" s="17"/>
      <c r="O1949" s="120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6" customHeight="1">
      <c r="A1950" s="17"/>
      <c r="B1950" s="7"/>
      <c r="C1950" s="17"/>
      <c r="D1950" s="41"/>
      <c r="E1950" s="35"/>
      <c r="F1950" s="110"/>
      <c r="G1950" s="111"/>
      <c r="H1950" s="113"/>
      <c r="I1950" s="17"/>
      <c r="J1950" s="17"/>
      <c r="K1950" s="7"/>
      <c r="L1950" s="7"/>
      <c r="M1950" s="7"/>
      <c r="N1950" s="17"/>
      <c r="O1950" s="120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6" customHeight="1">
      <c r="A1951" s="17"/>
      <c r="B1951" s="7"/>
      <c r="C1951" s="17"/>
      <c r="D1951" s="41"/>
      <c r="E1951" s="35"/>
      <c r="F1951" s="110"/>
      <c r="G1951" s="111"/>
      <c r="H1951" s="113"/>
      <c r="I1951" s="17"/>
      <c r="J1951" s="17"/>
      <c r="K1951" s="7"/>
      <c r="L1951" s="7"/>
      <c r="M1951" s="7"/>
      <c r="N1951" s="17"/>
      <c r="O1951" s="120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6" customHeight="1">
      <c r="A1952" s="17"/>
      <c r="B1952" s="7"/>
      <c r="C1952" s="17"/>
      <c r="D1952" s="41"/>
      <c r="E1952" s="35"/>
      <c r="F1952" s="110"/>
      <c r="G1952" s="111"/>
      <c r="H1952" s="113"/>
      <c r="I1952" s="17"/>
      <c r="J1952" s="17"/>
      <c r="K1952" s="7"/>
      <c r="L1952" s="7"/>
      <c r="M1952" s="7"/>
      <c r="N1952" s="17"/>
      <c r="O1952" s="120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6" customHeight="1">
      <c r="A1953" s="17"/>
      <c r="B1953" s="7"/>
      <c r="C1953" s="17"/>
      <c r="D1953" s="41"/>
      <c r="E1953" s="35"/>
      <c r="F1953" s="110"/>
      <c r="G1953" s="111"/>
      <c r="H1953" s="113"/>
      <c r="I1953" s="17"/>
      <c r="J1953" s="17"/>
      <c r="K1953" s="7"/>
      <c r="L1953" s="7"/>
      <c r="M1953" s="7"/>
      <c r="N1953" s="17"/>
      <c r="O1953" s="120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6" customHeight="1">
      <c r="A1954" s="17"/>
      <c r="B1954" s="7"/>
      <c r="C1954" s="17"/>
      <c r="D1954" s="41"/>
      <c r="E1954" s="35"/>
      <c r="F1954" s="110"/>
      <c r="G1954" s="111"/>
      <c r="H1954" s="113"/>
      <c r="I1954" s="17"/>
      <c r="J1954" s="17"/>
      <c r="K1954" s="7"/>
      <c r="L1954" s="7"/>
      <c r="M1954" s="7"/>
      <c r="N1954" s="17"/>
      <c r="O1954" s="120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6" customHeight="1">
      <c r="A1955" s="17"/>
      <c r="B1955" s="7"/>
      <c r="C1955" s="17"/>
      <c r="D1955" s="41"/>
      <c r="E1955" s="35"/>
      <c r="F1955" s="110"/>
      <c r="G1955" s="111"/>
      <c r="H1955" s="113"/>
      <c r="I1955" s="17"/>
      <c r="J1955" s="17"/>
      <c r="K1955" s="7"/>
      <c r="L1955" s="7"/>
      <c r="M1955" s="7"/>
      <c r="N1955" s="17"/>
      <c r="O1955" s="120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6" customHeight="1">
      <c r="A1956" s="17"/>
      <c r="B1956" s="7"/>
      <c r="C1956" s="17"/>
      <c r="D1956" s="41"/>
      <c r="E1956" s="35"/>
      <c r="F1956" s="110"/>
      <c r="G1956" s="111"/>
      <c r="H1956" s="113"/>
      <c r="I1956" s="17"/>
      <c r="J1956" s="17"/>
      <c r="K1956" s="7"/>
      <c r="L1956" s="7"/>
      <c r="M1956" s="7"/>
      <c r="N1956" s="17"/>
      <c r="O1956" s="120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6" customHeight="1">
      <c r="A1957" s="17"/>
      <c r="B1957" s="7"/>
      <c r="C1957" s="17"/>
      <c r="D1957" s="41"/>
      <c r="E1957" s="35"/>
      <c r="F1957" s="110"/>
      <c r="G1957" s="111"/>
      <c r="H1957" s="113"/>
      <c r="I1957" s="17"/>
      <c r="J1957" s="17"/>
      <c r="K1957" s="7"/>
      <c r="L1957" s="7"/>
      <c r="M1957" s="7"/>
      <c r="N1957" s="17"/>
      <c r="O1957" s="120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6" customHeight="1">
      <c r="A1958" s="17"/>
      <c r="B1958" s="7"/>
      <c r="C1958" s="17"/>
      <c r="D1958" s="41"/>
      <c r="E1958" s="35"/>
      <c r="F1958" s="110"/>
      <c r="G1958" s="111"/>
      <c r="H1958" s="113"/>
      <c r="I1958" s="17"/>
      <c r="J1958" s="17"/>
      <c r="K1958" s="7"/>
      <c r="L1958" s="7"/>
      <c r="M1958" s="7"/>
      <c r="N1958" s="17"/>
      <c r="O1958" s="120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6" customHeight="1">
      <c r="A1959" s="17"/>
      <c r="B1959" s="7"/>
      <c r="C1959" s="17"/>
      <c r="D1959" s="41"/>
      <c r="E1959" s="35"/>
      <c r="F1959" s="110"/>
      <c r="G1959" s="111"/>
      <c r="H1959" s="113"/>
      <c r="I1959" s="17"/>
      <c r="J1959" s="17"/>
      <c r="K1959" s="7"/>
      <c r="L1959" s="7"/>
      <c r="M1959" s="7"/>
      <c r="N1959" s="17"/>
      <c r="O1959" s="120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6" customHeight="1">
      <c r="A1960" s="17"/>
      <c r="B1960" s="7"/>
      <c r="C1960" s="17"/>
      <c r="D1960" s="41"/>
      <c r="E1960" s="35"/>
      <c r="F1960" s="110"/>
      <c r="G1960" s="111"/>
      <c r="H1960" s="113"/>
      <c r="I1960" s="17"/>
      <c r="J1960" s="17"/>
      <c r="K1960" s="7"/>
      <c r="L1960" s="7"/>
      <c r="M1960" s="7"/>
      <c r="N1960" s="17"/>
      <c r="O1960" s="120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6" customHeight="1">
      <c r="A1961" s="17"/>
      <c r="B1961" s="7"/>
      <c r="C1961" s="17"/>
      <c r="D1961" s="41"/>
      <c r="E1961" s="35"/>
      <c r="F1961" s="110"/>
      <c r="G1961" s="111"/>
      <c r="H1961" s="113"/>
      <c r="I1961" s="17"/>
      <c r="J1961" s="17"/>
      <c r="K1961" s="7"/>
      <c r="L1961" s="7"/>
      <c r="M1961" s="7"/>
      <c r="N1961" s="17"/>
      <c r="O1961" s="120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6" customHeight="1">
      <c r="A1962" s="17"/>
      <c r="B1962" s="7"/>
      <c r="C1962" s="17"/>
      <c r="D1962" s="41"/>
      <c r="E1962" s="35"/>
      <c r="F1962" s="110"/>
      <c r="G1962" s="111"/>
      <c r="H1962" s="113"/>
      <c r="I1962" s="17"/>
      <c r="J1962" s="17"/>
      <c r="K1962" s="7"/>
      <c r="L1962" s="7"/>
      <c r="M1962" s="7"/>
      <c r="N1962" s="17"/>
      <c r="O1962" s="120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6" customHeight="1">
      <c r="A1963" s="17"/>
      <c r="B1963" s="7"/>
      <c r="C1963" s="17"/>
      <c r="D1963" s="41"/>
      <c r="E1963" s="35"/>
      <c r="F1963" s="110"/>
      <c r="G1963" s="111"/>
      <c r="H1963" s="113"/>
      <c r="I1963" s="17"/>
      <c r="J1963" s="17"/>
      <c r="K1963" s="7"/>
      <c r="L1963" s="7"/>
      <c r="M1963" s="7"/>
      <c r="N1963" s="17"/>
      <c r="O1963" s="120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6" customHeight="1">
      <c r="A1964" s="17"/>
      <c r="B1964" s="7"/>
      <c r="C1964" s="17"/>
      <c r="D1964" s="41"/>
      <c r="E1964" s="35"/>
      <c r="F1964" s="110"/>
      <c r="G1964" s="111"/>
      <c r="H1964" s="113"/>
      <c r="I1964" s="17"/>
      <c r="J1964" s="17"/>
      <c r="K1964" s="7"/>
      <c r="L1964" s="7"/>
      <c r="M1964" s="7"/>
      <c r="N1964" s="17"/>
      <c r="O1964" s="120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6" customHeight="1">
      <c r="A1965" s="17"/>
      <c r="B1965" s="7"/>
      <c r="C1965" s="17"/>
      <c r="D1965" s="41"/>
      <c r="E1965" s="35"/>
      <c r="F1965" s="110"/>
      <c r="G1965" s="111"/>
      <c r="H1965" s="113"/>
      <c r="I1965" s="17"/>
      <c r="J1965" s="17"/>
      <c r="K1965" s="7"/>
      <c r="L1965" s="7"/>
      <c r="M1965" s="7"/>
      <c r="N1965" s="17"/>
      <c r="O1965" s="120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6" customHeight="1">
      <c r="A1966" s="17"/>
      <c r="B1966" s="7"/>
      <c r="C1966" s="17"/>
      <c r="D1966" s="41"/>
      <c r="E1966" s="35"/>
      <c r="F1966" s="110"/>
      <c r="G1966" s="111"/>
      <c r="H1966" s="113"/>
      <c r="I1966" s="17"/>
      <c r="J1966" s="17"/>
      <c r="K1966" s="7"/>
      <c r="L1966" s="7"/>
      <c r="M1966" s="7"/>
      <c r="N1966" s="17"/>
      <c r="O1966" s="120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6" customHeight="1">
      <c r="A1967" s="17"/>
      <c r="B1967" s="7"/>
      <c r="C1967" s="17"/>
      <c r="D1967" s="41"/>
      <c r="E1967" s="35"/>
      <c r="F1967" s="110"/>
      <c r="G1967" s="111"/>
      <c r="H1967" s="113"/>
      <c r="I1967" s="17"/>
      <c r="J1967" s="17"/>
      <c r="K1967" s="7"/>
      <c r="L1967" s="7"/>
      <c r="M1967" s="7"/>
      <c r="N1967" s="17"/>
      <c r="O1967" s="120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6" customHeight="1">
      <c r="A1968" s="17"/>
      <c r="B1968" s="7"/>
      <c r="C1968" s="17"/>
      <c r="D1968" s="41"/>
      <c r="E1968" s="35"/>
      <c r="F1968" s="110"/>
      <c r="G1968" s="111"/>
      <c r="H1968" s="113"/>
      <c r="I1968" s="17"/>
      <c r="J1968" s="17"/>
      <c r="K1968" s="7"/>
      <c r="L1968" s="7"/>
      <c r="M1968" s="7"/>
      <c r="N1968" s="17"/>
      <c r="O1968" s="120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6" customHeight="1">
      <c r="A1969" s="17"/>
      <c r="B1969" s="7"/>
      <c r="C1969" s="17"/>
      <c r="D1969" s="41"/>
      <c r="E1969" s="35"/>
      <c r="F1969" s="110"/>
      <c r="G1969" s="111"/>
      <c r="H1969" s="113"/>
      <c r="I1969" s="17"/>
      <c r="J1969" s="17"/>
      <c r="K1969" s="7"/>
      <c r="L1969" s="7"/>
      <c r="M1969" s="7"/>
      <c r="N1969" s="17"/>
      <c r="O1969" s="120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6" customHeight="1">
      <c r="A1970" s="17"/>
      <c r="B1970" s="7"/>
      <c r="C1970" s="17"/>
      <c r="D1970" s="41"/>
      <c r="E1970" s="35"/>
      <c r="F1970" s="110"/>
      <c r="G1970" s="111"/>
      <c r="H1970" s="113"/>
      <c r="I1970" s="17"/>
      <c r="J1970" s="17"/>
      <c r="K1970" s="7"/>
      <c r="L1970" s="7"/>
      <c r="M1970" s="7"/>
      <c r="N1970" s="17"/>
      <c r="O1970" s="120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6" customHeight="1">
      <c r="A1971" s="17"/>
      <c r="B1971" s="7"/>
      <c r="C1971" s="17"/>
      <c r="D1971" s="41"/>
      <c r="E1971" s="35"/>
      <c r="F1971" s="110"/>
      <c r="G1971" s="111"/>
      <c r="H1971" s="113"/>
      <c r="I1971" s="17"/>
      <c r="J1971" s="17"/>
      <c r="K1971" s="7"/>
      <c r="L1971" s="7"/>
      <c r="M1971" s="7"/>
      <c r="N1971" s="17"/>
      <c r="O1971" s="120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6" customHeight="1">
      <c r="A1972" s="17"/>
      <c r="B1972" s="7"/>
      <c r="C1972" s="17"/>
      <c r="D1972" s="41"/>
      <c r="E1972" s="35"/>
      <c r="F1972" s="110"/>
      <c r="G1972" s="111"/>
      <c r="H1972" s="113"/>
      <c r="I1972" s="17"/>
      <c r="J1972" s="17"/>
      <c r="K1972" s="7"/>
      <c r="L1972" s="7"/>
      <c r="M1972" s="7"/>
      <c r="N1972" s="17"/>
      <c r="O1972" s="120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6" customHeight="1">
      <c r="A1973" s="17"/>
      <c r="B1973" s="7"/>
      <c r="C1973" s="17"/>
      <c r="D1973" s="41"/>
      <c r="E1973" s="35"/>
      <c r="F1973" s="110"/>
      <c r="G1973" s="111"/>
      <c r="H1973" s="113"/>
      <c r="I1973" s="17"/>
      <c r="J1973" s="17"/>
      <c r="K1973" s="7"/>
      <c r="L1973" s="7"/>
      <c r="M1973" s="7"/>
      <c r="N1973" s="17"/>
      <c r="O1973" s="120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6" customHeight="1">
      <c r="A1974" s="17"/>
      <c r="B1974" s="7"/>
      <c r="C1974" s="17"/>
      <c r="D1974" s="41"/>
      <c r="E1974" s="35"/>
      <c r="F1974" s="110"/>
      <c r="G1974" s="111"/>
      <c r="H1974" s="113"/>
      <c r="I1974" s="17"/>
      <c r="J1974" s="17"/>
      <c r="K1974" s="7"/>
      <c r="L1974" s="7"/>
      <c r="M1974" s="7"/>
      <c r="N1974" s="17"/>
      <c r="O1974" s="120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6" customHeight="1">
      <c r="A1975" s="17"/>
      <c r="B1975" s="7"/>
      <c r="C1975" s="17"/>
      <c r="D1975" s="41"/>
      <c r="E1975" s="35"/>
      <c r="F1975" s="110"/>
      <c r="G1975" s="111"/>
      <c r="H1975" s="113"/>
      <c r="I1975" s="17"/>
      <c r="J1975" s="17"/>
      <c r="K1975" s="7"/>
      <c r="L1975" s="7"/>
      <c r="M1975" s="7"/>
      <c r="N1975" s="17"/>
      <c r="O1975" s="120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6" customHeight="1">
      <c r="A1976" s="17"/>
      <c r="B1976" s="7"/>
      <c r="C1976" s="17"/>
      <c r="D1976" s="41"/>
      <c r="E1976" s="35"/>
      <c r="F1976" s="110"/>
      <c r="G1976" s="111"/>
      <c r="H1976" s="113"/>
      <c r="I1976" s="17"/>
      <c r="J1976" s="17"/>
      <c r="K1976" s="7"/>
      <c r="L1976" s="7"/>
      <c r="M1976" s="7"/>
      <c r="N1976" s="17"/>
      <c r="O1976" s="120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6" customHeight="1">
      <c r="A1977" s="17"/>
      <c r="B1977" s="7"/>
      <c r="C1977" s="17"/>
      <c r="D1977" s="41"/>
      <c r="E1977" s="35"/>
      <c r="F1977" s="110"/>
      <c r="G1977" s="111"/>
      <c r="H1977" s="113"/>
      <c r="I1977" s="17"/>
      <c r="J1977" s="17"/>
      <c r="K1977" s="7"/>
      <c r="L1977" s="7"/>
      <c r="M1977" s="7"/>
      <c r="N1977" s="17"/>
      <c r="O1977" s="120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6" customHeight="1">
      <c r="A1978" s="17"/>
      <c r="B1978" s="7"/>
      <c r="C1978" s="17"/>
      <c r="D1978" s="41"/>
      <c r="E1978" s="35"/>
      <c r="F1978" s="110"/>
      <c r="G1978" s="111"/>
      <c r="H1978" s="113"/>
      <c r="I1978" s="17"/>
      <c r="J1978" s="17"/>
      <c r="K1978" s="7"/>
      <c r="L1978" s="7"/>
      <c r="M1978" s="7"/>
      <c r="N1978" s="17"/>
      <c r="O1978" s="120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6" customHeight="1">
      <c r="A1979" s="17"/>
      <c r="B1979" s="7"/>
      <c r="C1979" s="17"/>
      <c r="D1979" s="41"/>
      <c r="E1979" s="35"/>
      <c r="F1979" s="110"/>
      <c r="G1979" s="111"/>
      <c r="H1979" s="113"/>
      <c r="I1979" s="17"/>
      <c r="J1979" s="17"/>
      <c r="K1979" s="7"/>
      <c r="L1979" s="7"/>
      <c r="M1979" s="7"/>
      <c r="N1979" s="17"/>
      <c r="O1979" s="120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6" customHeight="1">
      <c r="A1980" s="17"/>
      <c r="B1980" s="7"/>
      <c r="C1980" s="17"/>
      <c r="D1980" s="41"/>
      <c r="E1980" s="35"/>
      <c r="F1980" s="110"/>
      <c r="G1980" s="111"/>
      <c r="H1980" s="113"/>
      <c r="I1980" s="17"/>
      <c r="J1980" s="17"/>
      <c r="K1980" s="7"/>
      <c r="L1980" s="7"/>
      <c r="M1980" s="7"/>
      <c r="N1980" s="17"/>
      <c r="O1980" s="120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6" customHeight="1">
      <c r="A1981" s="17"/>
      <c r="B1981" s="7"/>
      <c r="C1981" s="17"/>
      <c r="D1981" s="41"/>
      <c r="E1981" s="35"/>
      <c r="F1981" s="110"/>
      <c r="G1981" s="111"/>
      <c r="H1981" s="113"/>
      <c r="I1981" s="17"/>
      <c r="J1981" s="17"/>
      <c r="K1981" s="7"/>
      <c r="L1981" s="7"/>
      <c r="M1981" s="7"/>
      <c r="N1981" s="17"/>
      <c r="O1981" s="120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6" customHeight="1">
      <c r="A1982" s="17"/>
      <c r="B1982" s="7"/>
      <c r="C1982" s="17"/>
      <c r="D1982" s="41"/>
      <c r="E1982" s="35"/>
      <c r="F1982" s="110"/>
      <c r="G1982" s="111"/>
      <c r="H1982" s="113"/>
      <c r="I1982" s="17"/>
      <c r="J1982" s="17"/>
      <c r="K1982" s="7"/>
      <c r="L1982" s="7"/>
      <c r="M1982" s="7"/>
      <c r="N1982" s="17"/>
      <c r="O1982" s="120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6" customHeight="1">
      <c r="A1983" s="17"/>
      <c r="B1983" s="7"/>
      <c r="C1983" s="17"/>
      <c r="D1983" s="41"/>
      <c r="E1983" s="35"/>
      <c r="F1983" s="110"/>
      <c r="G1983" s="111"/>
      <c r="H1983" s="113"/>
      <c r="I1983" s="17"/>
      <c r="J1983" s="17"/>
      <c r="K1983" s="7"/>
      <c r="L1983" s="7"/>
      <c r="M1983" s="7"/>
      <c r="N1983" s="17"/>
      <c r="O1983" s="120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6" customHeight="1">
      <c r="A1984" s="17"/>
      <c r="B1984" s="7"/>
      <c r="C1984" s="17"/>
      <c r="D1984" s="41"/>
      <c r="E1984" s="35"/>
      <c r="F1984" s="110"/>
      <c r="G1984" s="111"/>
      <c r="H1984" s="113"/>
      <c r="I1984" s="17"/>
      <c r="J1984" s="17"/>
      <c r="K1984" s="7"/>
      <c r="L1984" s="7"/>
      <c r="M1984" s="7"/>
      <c r="N1984" s="17"/>
      <c r="O1984" s="120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6" customHeight="1">
      <c r="A1985" s="17"/>
      <c r="B1985" s="7"/>
      <c r="C1985" s="17"/>
      <c r="D1985" s="41"/>
      <c r="E1985" s="35"/>
      <c r="F1985" s="110"/>
      <c r="G1985" s="111"/>
      <c r="H1985" s="113"/>
      <c r="I1985" s="17"/>
      <c r="J1985" s="17"/>
      <c r="K1985" s="7"/>
      <c r="L1985" s="7"/>
      <c r="M1985" s="7"/>
      <c r="N1985" s="17"/>
      <c r="O1985" s="120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6" customHeight="1">
      <c r="A1986" s="17"/>
      <c r="B1986" s="7"/>
      <c r="C1986" s="17"/>
      <c r="D1986" s="41"/>
      <c r="E1986" s="35"/>
      <c r="F1986" s="110"/>
      <c r="G1986" s="111"/>
      <c r="H1986" s="113"/>
      <c r="I1986" s="17"/>
      <c r="J1986" s="17"/>
      <c r="K1986" s="7"/>
      <c r="L1986" s="7"/>
      <c r="M1986" s="7"/>
      <c r="N1986" s="17"/>
      <c r="O1986" s="120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6" customHeight="1">
      <c r="A1987" s="17"/>
      <c r="B1987" s="7"/>
      <c r="C1987" s="17"/>
      <c r="D1987" s="41"/>
      <c r="E1987" s="35"/>
      <c r="F1987" s="110"/>
      <c r="G1987" s="111"/>
      <c r="H1987" s="113"/>
      <c r="I1987" s="17"/>
      <c r="J1987" s="17"/>
      <c r="K1987" s="7"/>
      <c r="L1987" s="7"/>
      <c r="M1987" s="7"/>
      <c r="N1987" s="17"/>
      <c r="O1987" s="120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6" customHeight="1">
      <c r="A1988" s="17"/>
      <c r="B1988" s="7"/>
      <c r="C1988" s="17"/>
      <c r="D1988" s="41"/>
      <c r="E1988" s="35"/>
      <c r="F1988" s="110"/>
      <c r="G1988" s="111"/>
      <c r="H1988" s="113"/>
      <c r="I1988" s="17"/>
      <c r="J1988" s="17"/>
      <c r="K1988" s="7"/>
      <c r="L1988" s="7"/>
      <c r="M1988" s="7"/>
      <c r="N1988" s="17"/>
      <c r="O1988" s="120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6" customHeight="1">
      <c r="A1989" s="17"/>
      <c r="B1989" s="7"/>
      <c r="C1989" s="17"/>
      <c r="D1989" s="41"/>
      <c r="E1989" s="35"/>
      <c r="F1989" s="110"/>
      <c r="G1989" s="111"/>
      <c r="H1989" s="113"/>
      <c r="I1989" s="17"/>
      <c r="J1989" s="17"/>
      <c r="K1989" s="7"/>
      <c r="L1989" s="7"/>
      <c r="M1989" s="7"/>
      <c r="N1989" s="17"/>
      <c r="O1989" s="120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6" customHeight="1">
      <c r="A1990" s="17"/>
      <c r="B1990" s="7"/>
      <c r="C1990" s="17"/>
      <c r="D1990" s="41"/>
      <c r="E1990" s="35"/>
      <c r="F1990" s="110"/>
      <c r="G1990" s="111"/>
      <c r="H1990" s="113"/>
      <c r="I1990" s="17"/>
      <c r="J1990" s="17"/>
      <c r="K1990" s="7"/>
      <c r="L1990" s="7"/>
      <c r="M1990" s="7"/>
      <c r="N1990" s="17"/>
      <c r="O1990" s="120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6" customHeight="1">
      <c r="A1991" s="17"/>
      <c r="B1991" s="7"/>
      <c r="C1991" s="17"/>
      <c r="D1991" s="41"/>
      <c r="E1991" s="35"/>
      <c r="F1991" s="110"/>
      <c r="G1991" s="111"/>
      <c r="H1991" s="113"/>
      <c r="I1991" s="17"/>
      <c r="J1991" s="17"/>
      <c r="K1991" s="7"/>
      <c r="L1991" s="7"/>
      <c r="M1991" s="7"/>
      <c r="N1991" s="17"/>
      <c r="O1991" s="120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6" customHeight="1">
      <c r="A1992" s="17"/>
      <c r="B1992" s="7"/>
      <c r="C1992" s="17"/>
      <c r="D1992" s="41"/>
      <c r="E1992" s="35"/>
      <c r="F1992" s="110"/>
      <c r="G1992" s="111"/>
      <c r="H1992" s="113"/>
      <c r="I1992" s="17"/>
      <c r="J1992" s="17"/>
      <c r="K1992" s="7"/>
      <c r="L1992" s="7"/>
      <c r="M1992" s="7"/>
      <c r="N1992" s="17"/>
      <c r="O1992" s="120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6" customHeight="1">
      <c r="A1993" s="17"/>
      <c r="B1993" s="7"/>
      <c r="C1993" s="17"/>
      <c r="D1993" s="41"/>
      <c r="E1993" s="35"/>
      <c r="F1993" s="110"/>
      <c r="G1993" s="111"/>
      <c r="H1993" s="113"/>
      <c r="I1993" s="17"/>
      <c r="J1993" s="17"/>
      <c r="K1993" s="7"/>
      <c r="L1993" s="7"/>
      <c r="M1993" s="7"/>
      <c r="N1993" s="17"/>
      <c r="O1993" s="120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6" customHeight="1">
      <c r="A1994" s="17"/>
      <c r="B1994" s="7"/>
      <c r="C1994" s="17"/>
      <c r="D1994" s="41"/>
      <c r="E1994" s="35"/>
      <c r="F1994" s="110"/>
      <c r="G1994" s="111"/>
      <c r="H1994" s="113"/>
      <c r="I1994" s="17"/>
      <c r="J1994" s="17"/>
      <c r="K1994" s="7"/>
      <c r="L1994" s="7"/>
      <c r="M1994" s="7"/>
      <c r="N1994" s="17"/>
      <c r="O1994" s="120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6" customHeight="1">
      <c r="A1995" s="17"/>
      <c r="B1995" s="7"/>
      <c r="C1995" s="17"/>
      <c r="D1995" s="41"/>
      <c r="E1995" s="35"/>
      <c r="F1995" s="110"/>
      <c r="G1995" s="111"/>
      <c r="H1995" s="113"/>
      <c r="I1995" s="17"/>
      <c r="J1995" s="17"/>
      <c r="K1995" s="7"/>
      <c r="L1995" s="7"/>
      <c r="M1995" s="7"/>
      <c r="N1995" s="17"/>
      <c r="O1995" s="120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6" customHeight="1">
      <c r="A1996" s="17"/>
      <c r="B1996" s="7"/>
      <c r="C1996" s="17"/>
      <c r="D1996" s="41"/>
      <c r="E1996" s="35"/>
      <c r="F1996" s="110"/>
      <c r="G1996" s="111"/>
      <c r="H1996" s="113"/>
      <c r="I1996" s="17"/>
      <c r="J1996" s="17"/>
      <c r="K1996" s="7"/>
      <c r="L1996" s="7"/>
      <c r="M1996" s="7"/>
      <c r="N1996" s="17"/>
      <c r="O1996" s="120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6" customHeight="1">
      <c r="A1997" s="17"/>
      <c r="B1997" s="7"/>
      <c r="C1997" s="17"/>
      <c r="D1997" s="41"/>
      <c r="E1997" s="35"/>
      <c r="F1997" s="110"/>
      <c r="G1997" s="111"/>
      <c r="H1997" s="113"/>
      <c r="I1997" s="17"/>
      <c r="J1997" s="17"/>
      <c r="K1997" s="7"/>
      <c r="L1997" s="7"/>
      <c r="M1997" s="7"/>
      <c r="N1997" s="17"/>
      <c r="O1997" s="120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6" customHeight="1">
      <c r="A1998" s="17"/>
      <c r="B1998" s="7"/>
      <c r="C1998" s="17"/>
      <c r="D1998" s="41"/>
      <c r="E1998" s="35"/>
      <c r="F1998" s="110"/>
      <c r="G1998" s="111"/>
      <c r="H1998" s="113"/>
      <c r="I1998" s="17"/>
      <c r="J1998" s="17"/>
      <c r="K1998" s="7"/>
      <c r="L1998" s="7"/>
      <c r="M1998" s="7"/>
      <c r="N1998" s="17"/>
      <c r="O1998" s="120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6" customHeight="1">
      <c r="A1999" s="17"/>
      <c r="B1999" s="7"/>
      <c r="C1999" s="17"/>
      <c r="D1999" s="41"/>
      <c r="E1999" s="35"/>
      <c r="F1999" s="110"/>
      <c r="G1999" s="111"/>
      <c r="H1999" s="113"/>
      <c r="I1999" s="17"/>
      <c r="J1999" s="17"/>
      <c r="K1999" s="7"/>
      <c r="L1999" s="7"/>
      <c r="M1999" s="7"/>
      <c r="N1999" s="17"/>
      <c r="O1999" s="120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6" customHeight="1">
      <c r="A2000" s="17"/>
      <c r="B2000" s="7"/>
      <c r="C2000" s="17"/>
      <c r="D2000" s="41"/>
      <c r="E2000" s="35"/>
      <c r="F2000" s="110"/>
      <c r="G2000" s="111"/>
      <c r="H2000" s="113"/>
      <c r="I2000" s="17"/>
      <c r="J2000" s="17"/>
      <c r="K2000" s="7"/>
      <c r="L2000" s="7"/>
      <c r="M2000" s="7"/>
      <c r="N2000" s="17"/>
      <c r="O2000" s="120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6" customHeight="1">
      <c r="A2001" s="17"/>
      <c r="B2001" s="7"/>
      <c r="C2001" s="17"/>
      <c r="D2001" s="41"/>
      <c r="E2001" s="35"/>
      <c r="F2001" s="110"/>
      <c r="G2001" s="111"/>
      <c r="H2001" s="113"/>
      <c r="I2001" s="17"/>
      <c r="J2001" s="17"/>
      <c r="K2001" s="7"/>
      <c r="L2001" s="7"/>
      <c r="M2001" s="7"/>
      <c r="N2001" s="17"/>
      <c r="O2001" s="120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6" customHeight="1">
      <c r="A2002" s="17"/>
      <c r="B2002" s="7"/>
      <c r="C2002" s="17"/>
      <c r="D2002" s="41"/>
      <c r="E2002" s="35"/>
      <c r="F2002" s="110"/>
      <c r="G2002" s="111"/>
      <c r="H2002" s="113"/>
      <c r="I2002" s="17"/>
      <c r="J2002" s="17"/>
      <c r="K2002" s="7"/>
      <c r="L2002" s="7"/>
      <c r="M2002" s="7"/>
      <c r="N2002" s="17"/>
      <c r="O2002" s="120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6" customHeight="1">
      <c r="A2003" s="17"/>
      <c r="B2003" s="7"/>
      <c r="C2003" s="17"/>
      <c r="D2003" s="41"/>
      <c r="E2003" s="35"/>
      <c r="F2003" s="110"/>
      <c r="G2003" s="111"/>
      <c r="H2003" s="113"/>
      <c r="I2003" s="17"/>
      <c r="J2003" s="17"/>
      <c r="K2003" s="7"/>
      <c r="L2003" s="7"/>
      <c r="M2003" s="7"/>
      <c r="N2003" s="17"/>
      <c r="O2003" s="120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6" customHeight="1">
      <c r="A2004" s="17"/>
      <c r="B2004" s="7"/>
      <c r="C2004" s="17"/>
      <c r="D2004" s="41"/>
      <c r="E2004" s="35"/>
      <c r="F2004" s="110"/>
      <c r="G2004" s="111"/>
      <c r="H2004" s="113"/>
      <c r="I2004" s="17"/>
      <c r="J2004" s="17"/>
      <c r="K2004" s="7"/>
      <c r="L2004" s="7"/>
      <c r="M2004" s="7"/>
      <c r="N2004" s="17"/>
      <c r="O2004" s="120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6" customHeight="1">
      <c r="A2005" s="17"/>
      <c r="B2005" s="7"/>
      <c r="C2005" s="17"/>
      <c r="D2005" s="41"/>
      <c r="E2005" s="35"/>
      <c r="F2005" s="110"/>
      <c r="G2005" s="111"/>
      <c r="H2005" s="113"/>
      <c r="I2005" s="17"/>
      <c r="J2005" s="17"/>
      <c r="K2005" s="7"/>
      <c r="L2005" s="7"/>
      <c r="M2005" s="7"/>
      <c r="N2005" s="17"/>
      <c r="O2005" s="120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6" customHeight="1">
      <c r="A2006" s="17"/>
      <c r="B2006" s="7"/>
      <c r="C2006" s="17"/>
      <c r="D2006" s="41"/>
      <c r="E2006" s="35"/>
      <c r="F2006" s="110"/>
      <c r="G2006" s="111"/>
      <c r="H2006" s="113"/>
      <c r="I2006" s="17"/>
      <c r="J2006" s="17"/>
      <c r="K2006" s="7"/>
      <c r="L2006" s="7"/>
      <c r="M2006" s="7"/>
      <c r="N2006" s="17"/>
      <c r="O2006" s="120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6" customHeight="1">
      <c r="A2007" s="17"/>
      <c r="B2007" s="7"/>
      <c r="C2007" s="17"/>
      <c r="D2007" s="41"/>
      <c r="E2007" s="35"/>
      <c r="F2007" s="110"/>
      <c r="G2007" s="111"/>
      <c r="H2007" s="113"/>
      <c r="I2007" s="17"/>
      <c r="J2007" s="17"/>
      <c r="K2007" s="7"/>
      <c r="L2007" s="7"/>
      <c r="M2007" s="7"/>
      <c r="N2007" s="17"/>
      <c r="O2007" s="120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6" customHeight="1">
      <c r="A2008" s="17"/>
      <c r="B2008" s="7"/>
      <c r="C2008" s="17"/>
      <c r="D2008" s="41"/>
      <c r="E2008" s="35"/>
      <c r="F2008" s="110"/>
      <c r="G2008" s="111"/>
      <c r="H2008" s="113"/>
      <c r="I2008" s="17"/>
      <c r="J2008" s="17"/>
      <c r="K2008" s="7"/>
      <c r="L2008" s="7"/>
      <c r="M2008" s="7"/>
      <c r="N2008" s="17"/>
      <c r="O2008" s="120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6" customHeight="1">
      <c r="A2009" s="17"/>
      <c r="B2009" s="7"/>
      <c r="C2009" s="17"/>
      <c r="D2009" s="41"/>
      <c r="E2009" s="35"/>
      <c r="F2009" s="110"/>
      <c r="G2009" s="111"/>
      <c r="H2009" s="113"/>
      <c r="I2009" s="17"/>
      <c r="J2009" s="17"/>
      <c r="K2009" s="7"/>
      <c r="L2009" s="7"/>
      <c r="M2009" s="7"/>
      <c r="N2009" s="17"/>
      <c r="O2009" s="120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6" customHeight="1">
      <c r="A2010" s="17"/>
      <c r="B2010" s="7"/>
      <c r="C2010" s="17"/>
      <c r="D2010" s="41"/>
      <c r="E2010" s="35"/>
      <c r="F2010" s="110"/>
      <c r="G2010" s="111"/>
      <c r="H2010" s="113"/>
      <c r="I2010" s="17"/>
      <c r="J2010" s="17"/>
      <c r="K2010" s="7"/>
      <c r="L2010" s="7"/>
      <c r="M2010" s="7"/>
      <c r="N2010" s="17"/>
      <c r="O2010" s="120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6" customHeight="1">
      <c r="A2011" s="17"/>
      <c r="B2011" s="7"/>
      <c r="C2011" s="17"/>
      <c r="D2011" s="41"/>
      <c r="E2011" s="35"/>
      <c r="F2011" s="110"/>
      <c r="G2011" s="111"/>
      <c r="H2011" s="113"/>
      <c r="I2011" s="17"/>
      <c r="J2011" s="17"/>
      <c r="K2011" s="7"/>
      <c r="L2011" s="7"/>
      <c r="M2011" s="7"/>
      <c r="N2011" s="17"/>
      <c r="O2011" s="120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6" customHeight="1">
      <c r="A2012" s="17"/>
      <c r="B2012" s="7"/>
      <c r="C2012" s="17"/>
      <c r="D2012" s="41"/>
      <c r="E2012" s="35"/>
      <c r="F2012" s="110"/>
      <c r="G2012" s="111"/>
      <c r="H2012" s="113"/>
      <c r="I2012" s="17"/>
      <c r="J2012" s="17"/>
      <c r="K2012" s="7"/>
      <c r="L2012" s="7"/>
      <c r="M2012" s="7"/>
      <c r="N2012" s="17"/>
      <c r="O2012" s="120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6" customHeight="1">
      <c r="A2013" s="17"/>
      <c r="B2013" s="7"/>
      <c r="C2013" s="17"/>
      <c r="D2013" s="41"/>
      <c r="E2013" s="35"/>
      <c r="F2013" s="110"/>
      <c r="G2013" s="111"/>
      <c r="H2013" s="113"/>
      <c r="I2013" s="17"/>
      <c r="J2013" s="17"/>
      <c r="K2013" s="7"/>
      <c r="L2013" s="7"/>
      <c r="M2013" s="7"/>
      <c r="N2013" s="17"/>
      <c r="O2013" s="120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6" customHeight="1">
      <c r="A2014" s="17"/>
      <c r="B2014" s="7"/>
      <c r="C2014" s="17"/>
      <c r="D2014" s="41"/>
      <c r="E2014" s="35"/>
      <c r="F2014" s="110"/>
      <c r="G2014" s="111"/>
      <c r="H2014" s="113"/>
      <c r="I2014" s="17"/>
      <c r="J2014" s="17"/>
      <c r="K2014" s="7"/>
      <c r="L2014" s="7"/>
      <c r="M2014" s="7"/>
      <c r="N2014" s="17"/>
      <c r="O2014" s="120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6" customHeight="1">
      <c r="A2015" s="17"/>
      <c r="B2015" s="7"/>
      <c r="C2015" s="17"/>
      <c r="D2015" s="41"/>
      <c r="E2015" s="35"/>
      <c r="F2015" s="110"/>
      <c r="G2015" s="111"/>
      <c r="H2015" s="113"/>
      <c r="I2015" s="17"/>
      <c r="J2015" s="17"/>
      <c r="K2015" s="7"/>
      <c r="L2015" s="7"/>
      <c r="M2015" s="7"/>
      <c r="N2015" s="17"/>
      <c r="O2015" s="120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6" customHeight="1">
      <c r="A2016" s="17"/>
      <c r="B2016" s="7"/>
      <c r="C2016" s="17"/>
      <c r="D2016" s="41"/>
      <c r="E2016" s="35"/>
      <c r="F2016" s="110"/>
      <c r="G2016" s="111"/>
      <c r="H2016" s="113"/>
      <c r="I2016" s="17"/>
      <c r="J2016" s="17"/>
      <c r="K2016" s="7"/>
      <c r="L2016" s="7"/>
      <c r="M2016" s="7"/>
      <c r="N2016" s="17"/>
      <c r="O2016" s="120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6" customHeight="1">
      <c r="A2017" s="17"/>
      <c r="B2017" s="7"/>
      <c r="C2017" s="17"/>
      <c r="D2017" s="41"/>
      <c r="E2017" s="35"/>
      <c r="F2017" s="110"/>
      <c r="G2017" s="111"/>
      <c r="H2017" s="113"/>
      <c r="I2017" s="17"/>
      <c r="J2017" s="17"/>
      <c r="K2017" s="7"/>
      <c r="L2017" s="7"/>
      <c r="M2017" s="7"/>
      <c r="N2017" s="17"/>
      <c r="O2017" s="120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6" customHeight="1">
      <c r="A2018" s="17"/>
      <c r="B2018" s="7"/>
      <c r="C2018" s="17"/>
      <c r="D2018" s="41"/>
      <c r="E2018" s="35"/>
      <c r="F2018" s="110"/>
      <c r="G2018" s="111"/>
      <c r="H2018" s="113"/>
      <c r="I2018" s="17"/>
      <c r="J2018" s="17"/>
      <c r="K2018" s="7"/>
      <c r="L2018" s="7"/>
      <c r="M2018" s="7"/>
      <c r="N2018" s="17"/>
      <c r="O2018" s="120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6" customHeight="1">
      <c r="A2019" s="17"/>
      <c r="B2019" s="7"/>
      <c r="C2019" s="17"/>
      <c r="D2019" s="41"/>
      <c r="E2019" s="35"/>
      <c r="F2019" s="110"/>
      <c r="G2019" s="111"/>
      <c r="H2019" s="113"/>
      <c r="I2019" s="17"/>
      <c r="J2019" s="17"/>
      <c r="K2019" s="7"/>
      <c r="L2019" s="7"/>
      <c r="M2019" s="7"/>
      <c r="N2019" s="17"/>
      <c r="O2019" s="120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6" customHeight="1">
      <c r="A2020" s="17"/>
      <c r="B2020" s="7"/>
      <c r="C2020" s="17"/>
      <c r="D2020" s="41"/>
      <c r="E2020" s="35"/>
      <c r="F2020" s="110"/>
      <c r="G2020" s="111"/>
      <c r="H2020" s="113"/>
      <c r="I2020" s="17"/>
      <c r="J2020" s="17"/>
      <c r="K2020" s="7"/>
      <c r="L2020" s="7"/>
      <c r="M2020" s="7"/>
      <c r="N2020" s="17"/>
      <c r="O2020" s="120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6" customHeight="1">
      <c r="A2021" s="17"/>
      <c r="B2021" s="7"/>
      <c r="C2021" s="17"/>
      <c r="D2021" s="41"/>
      <c r="E2021" s="35"/>
      <c r="F2021" s="110"/>
      <c r="G2021" s="111"/>
      <c r="H2021" s="113"/>
      <c r="I2021" s="17"/>
      <c r="J2021" s="17"/>
      <c r="K2021" s="7"/>
      <c r="L2021" s="7"/>
      <c r="M2021" s="7"/>
      <c r="N2021" s="17"/>
      <c r="O2021" s="120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6" customHeight="1">
      <c r="A2022" s="17"/>
      <c r="B2022" s="7"/>
      <c r="C2022" s="17"/>
      <c r="D2022" s="41"/>
      <c r="E2022" s="35"/>
      <c r="F2022" s="110"/>
      <c r="G2022" s="111"/>
      <c r="H2022" s="113"/>
      <c r="I2022" s="17"/>
      <c r="J2022" s="17"/>
      <c r="K2022" s="7"/>
      <c r="L2022" s="7"/>
      <c r="M2022" s="7"/>
      <c r="N2022" s="17"/>
      <c r="O2022" s="120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6" customHeight="1">
      <c r="A2023" s="17"/>
      <c r="B2023" s="7"/>
      <c r="C2023" s="17"/>
      <c r="D2023" s="41"/>
      <c r="E2023" s="35"/>
      <c r="F2023" s="110"/>
      <c r="G2023" s="111"/>
      <c r="H2023" s="113"/>
      <c r="I2023" s="17"/>
      <c r="J2023" s="17"/>
      <c r="K2023" s="7"/>
      <c r="L2023" s="7"/>
      <c r="M2023" s="7"/>
      <c r="N2023" s="17"/>
      <c r="O2023" s="120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6" customHeight="1">
      <c r="A2024" s="17"/>
      <c r="B2024" s="7"/>
      <c r="C2024" s="17"/>
      <c r="D2024" s="41"/>
      <c r="E2024" s="35"/>
      <c r="F2024" s="110"/>
      <c r="G2024" s="111"/>
      <c r="H2024" s="113"/>
      <c r="I2024" s="17"/>
      <c r="J2024" s="17"/>
      <c r="K2024" s="7"/>
      <c r="L2024" s="7"/>
      <c r="M2024" s="7"/>
      <c r="N2024" s="17"/>
      <c r="O2024" s="120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6" customHeight="1">
      <c r="A2025" s="17"/>
      <c r="B2025" s="7"/>
      <c r="C2025" s="17"/>
      <c r="D2025" s="41"/>
      <c r="E2025" s="35"/>
      <c r="F2025" s="110"/>
      <c r="G2025" s="111"/>
      <c r="H2025" s="113"/>
      <c r="I2025" s="17"/>
      <c r="J2025" s="17"/>
      <c r="K2025" s="7"/>
      <c r="L2025" s="7"/>
      <c r="M2025" s="7"/>
      <c r="N2025" s="17"/>
      <c r="O2025" s="120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6" customHeight="1">
      <c r="A2026" s="17"/>
      <c r="B2026" s="7"/>
      <c r="C2026" s="17"/>
      <c r="D2026" s="41"/>
      <c r="E2026" s="35"/>
      <c r="F2026" s="110"/>
      <c r="G2026" s="111"/>
      <c r="H2026" s="113"/>
      <c r="I2026" s="17"/>
      <c r="J2026" s="17"/>
      <c r="K2026" s="7"/>
      <c r="L2026" s="7"/>
      <c r="M2026" s="7"/>
      <c r="N2026" s="17"/>
      <c r="O2026" s="120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6" customHeight="1">
      <c r="A2027" s="17"/>
      <c r="B2027" s="7"/>
      <c r="C2027" s="17"/>
      <c r="D2027" s="41"/>
      <c r="E2027" s="35"/>
      <c r="F2027" s="110"/>
      <c r="G2027" s="111"/>
      <c r="H2027" s="113"/>
      <c r="I2027" s="17"/>
      <c r="J2027" s="17"/>
      <c r="K2027" s="7"/>
      <c r="L2027" s="7"/>
      <c r="M2027" s="7"/>
      <c r="N2027" s="17"/>
      <c r="O2027" s="120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6" customHeight="1">
      <c r="A2028" s="17"/>
      <c r="B2028" s="7"/>
      <c r="C2028" s="17"/>
      <c r="D2028" s="41"/>
      <c r="E2028" s="35"/>
      <c r="F2028" s="110"/>
      <c r="G2028" s="111"/>
      <c r="H2028" s="113"/>
      <c r="I2028" s="17"/>
      <c r="J2028" s="17"/>
      <c r="K2028" s="7"/>
      <c r="L2028" s="7"/>
      <c r="M2028" s="7"/>
      <c r="N2028" s="17"/>
      <c r="O2028" s="120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6" customHeight="1">
      <c r="A2029" s="17"/>
      <c r="B2029" s="7"/>
      <c r="C2029" s="17"/>
      <c r="D2029" s="41"/>
      <c r="E2029" s="35"/>
      <c r="F2029" s="110"/>
      <c r="G2029" s="111"/>
      <c r="H2029" s="113"/>
      <c r="I2029" s="17"/>
      <c r="J2029" s="17"/>
      <c r="K2029" s="7"/>
      <c r="L2029" s="7"/>
      <c r="M2029" s="7"/>
      <c r="N2029" s="17"/>
      <c r="O2029" s="120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6" customHeight="1">
      <c r="A2030" s="17"/>
      <c r="B2030" s="7"/>
      <c r="C2030" s="17"/>
      <c r="D2030" s="41"/>
      <c r="E2030" s="35"/>
      <c r="F2030" s="110"/>
      <c r="G2030" s="111"/>
      <c r="H2030" s="113"/>
      <c r="I2030" s="17"/>
      <c r="J2030" s="17"/>
      <c r="K2030" s="7"/>
      <c r="L2030" s="7"/>
      <c r="M2030" s="7"/>
      <c r="N2030" s="17"/>
      <c r="O2030" s="120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6" customHeight="1">
      <c r="A2031" s="17"/>
      <c r="B2031" s="7"/>
      <c r="C2031" s="17"/>
      <c r="D2031" s="41"/>
      <c r="E2031" s="35"/>
      <c r="F2031" s="110"/>
      <c r="G2031" s="111"/>
      <c r="H2031" s="113"/>
      <c r="I2031" s="17"/>
      <c r="J2031" s="17"/>
      <c r="K2031" s="7"/>
      <c r="L2031" s="7"/>
      <c r="M2031" s="7"/>
      <c r="N2031" s="17"/>
      <c r="O2031" s="120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6" customHeight="1">
      <c r="A2032" s="17"/>
      <c r="B2032" s="7"/>
      <c r="C2032" s="17"/>
      <c r="D2032" s="41"/>
      <c r="E2032" s="35"/>
      <c r="F2032" s="110"/>
      <c r="G2032" s="111"/>
      <c r="H2032" s="113"/>
      <c r="I2032" s="17"/>
      <c r="J2032" s="17"/>
      <c r="K2032" s="7"/>
      <c r="L2032" s="7"/>
      <c r="M2032" s="7"/>
      <c r="N2032" s="17"/>
      <c r="O2032" s="120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6" customHeight="1">
      <c r="A2033" s="17"/>
      <c r="B2033" s="7"/>
      <c r="C2033" s="17"/>
      <c r="D2033" s="41"/>
      <c r="E2033" s="35"/>
      <c r="F2033" s="110"/>
      <c r="G2033" s="111"/>
      <c r="H2033" s="113"/>
      <c r="I2033" s="17"/>
      <c r="J2033" s="17"/>
      <c r="K2033" s="7"/>
      <c r="L2033" s="7"/>
      <c r="M2033" s="7"/>
      <c r="N2033" s="17"/>
      <c r="O2033" s="120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6" customHeight="1">
      <c r="A2034" s="17"/>
      <c r="B2034" s="7"/>
      <c r="C2034" s="17"/>
      <c r="D2034" s="41"/>
      <c r="E2034" s="35"/>
      <c r="F2034" s="110"/>
      <c r="G2034" s="111"/>
      <c r="H2034" s="113"/>
      <c r="I2034" s="17"/>
      <c r="J2034" s="17"/>
      <c r="K2034" s="7"/>
      <c r="L2034" s="7"/>
      <c r="M2034" s="7"/>
      <c r="N2034" s="17"/>
      <c r="O2034" s="120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6" customHeight="1">
      <c r="A2035" s="17"/>
      <c r="B2035" s="7"/>
      <c r="C2035" s="17"/>
      <c r="D2035" s="41"/>
      <c r="E2035" s="35"/>
      <c r="F2035" s="110"/>
      <c r="G2035" s="111"/>
      <c r="H2035" s="113"/>
      <c r="I2035" s="17"/>
      <c r="J2035" s="17"/>
      <c r="K2035" s="7"/>
      <c r="L2035" s="7"/>
      <c r="M2035" s="7"/>
      <c r="N2035" s="17"/>
      <c r="O2035" s="120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6" customHeight="1">
      <c r="A2036" s="17"/>
      <c r="B2036" s="7"/>
      <c r="C2036" s="17"/>
      <c r="D2036" s="41"/>
      <c r="E2036" s="35"/>
      <c r="F2036" s="110"/>
      <c r="G2036" s="111"/>
      <c r="H2036" s="113"/>
      <c r="I2036" s="17"/>
      <c r="J2036" s="17"/>
      <c r="K2036" s="7"/>
      <c r="L2036" s="7"/>
      <c r="M2036" s="7"/>
      <c r="N2036" s="17"/>
      <c r="O2036" s="120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6" customHeight="1">
      <c r="A2037" s="17"/>
      <c r="B2037" s="7"/>
      <c r="C2037" s="17"/>
      <c r="D2037" s="41"/>
      <c r="E2037" s="35"/>
      <c r="F2037" s="110"/>
      <c r="G2037" s="111"/>
      <c r="H2037" s="113"/>
      <c r="I2037" s="17"/>
      <c r="J2037" s="17"/>
      <c r="K2037" s="7"/>
      <c r="L2037" s="7"/>
      <c r="M2037" s="7"/>
      <c r="N2037" s="17"/>
      <c r="O2037" s="120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6" customHeight="1">
      <c r="A2038" s="17"/>
      <c r="B2038" s="7"/>
      <c r="C2038" s="17"/>
      <c r="D2038" s="41"/>
      <c r="E2038" s="35"/>
      <c r="F2038" s="110"/>
      <c r="G2038" s="111"/>
      <c r="H2038" s="113"/>
      <c r="I2038" s="17"/>
      <c r="J2038" s="17"/>
      <c r="K2038" s="7"/>
      <c r="L2038" s="7"/>
      <c r="M2038" s="7"/>
      <c r="N2038" s="17"/>
      <c r="O2038" s="120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6" customHeight="1">
      <c r="A2039" s="17"/>
      <c r="B2039" s="7"/>
      <c r="C2039" s="17"/>
      <c r="D2039" s="41"/>
      <c r="E2039" s="35"/>
      <c r="F2039" s="110"/>
      <c r="G2039" s="111"/>
      <c r="H2039" s="113"/>
      <c r="I2039" s="17"/>
      <c r="J2039" s="17"/>
      <c r="K2039" s="7"/>
      <c r="L2039" s="7"/>
      <c r="M2039" s="7"/>
      <c r="N2039" s="17"/>
      <c r="O2039" s="120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6" customHeight="1">
      <c r="A2040" s="17"/>
      <c r="B2040" s="7"/>
      <c r="C2040" s="17"/>
      <c r="D2040" s="41"/>
      <c r="E2040" s="35"/>
      <c r="F2040" s="110"/>
      <c r="G2040" s="111"/>
      <c r="H2040" s="113"/>
      <c r="I2040" s="17"/>
      <c r="J2040" s="17"/>
      <c r="K2040" s="7"/>
      <c r="L2040" s="7"/>
      <c r="M2040" s="7"/>
      <c r="N2040" s="17"/>
      <c r="O2040" s="120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6" customHeight="1">
      <c r="A2041" s="17"/>
      <c r="B2041" s="7"/>
      <c r="C2041" s="17"/>
      <c r="D2041" s="41"/>
      <c r="E2041" s="35"/>
      <c r="F2041" s="110"/>
      <c r="G2041" s="111"/>
      <c r="H2041" s="113"/>
      <c r="I2041" s="17"/>
      <c r="J2041" s="17"/>
      <c r="K2041" s="7"/>
      <c r="L2041" s="7"/>
      <c r="M2041" s="7"/>
      <c r="N2041" s="17"/>
      <c r="O2041" s="120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6" customHeight="1">
      <c r="A2042" s="17"/>
      <c r="B2042" s="7"/>
      <c r="C2042" s="17"/>
      <c r="D2042" s="41"/>
      <c r="E2042" s="35"/>
      <c r="F2042" s="110"/>
      <c r="G2042" s="111"/>
      <c r="H2042" s="113"/>
      <c r="I2042" s="17"/>
      <c r="J2042" s="17"/>
      <c r="K2042" s="7"/>
      <c r="L2042" s="7"/>
      <c r="M2042" s="7"/>
      <c r="N2042" s="17"/>
      <c r="O2042" s="120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6" customHeight="1">
      <c r="A2043" s="17"/>
      <c r="B2043" s="7"/>
      <c r="C2043" s="17"/>
      <c r="D2043" s="41"/>
      <c r="E2043" s="35"/>
      <c r="F2043" s="110"/>
      <c r="G2043" s="111"/>
      <c r="H2043" s="113"/>
      <c r="I2043" s="17"/>
      <c r="J2043" s="17"/>
      <c r="K2043" s="7"/>
      <c r="L2043" s="7"/>
      <c r="M2043" s="7"/>
      <c r="N2043" s="17"/>
      <c r="O2043" s="120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6" customHeight="1">
      <c r="A2044" s="17"/>
      <c r="B2044" s="7"/>
      <c r="C2044" s="17"/>
      <c r="D2044" s="41"/>
      <c r="E2044" s="35"/>
      <c r="F2044" s="110"/>
      <c r="G2044" s="111"/>
      <c r="H2044" s="113"/>
      <c r="I2044" s="17"/>
      <c r="J2044" s="17"/>
      <c r="K2044" s="7"/>
      <c r="L2044" s="7"/>
      <c r="M2044" s="7"/>
      <c r="N2044" s="17"/>
      <c r="O2044" s="120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6" customHeight="1">
      <c r="A2045" s="17"/>
      <c r="B2045" s="7"/>
      <c r="C2045" s="17"/>
      <c r="D2045" s="41"/>
      <c r="E2045" s="35"/>
      <c r="F2045" s="110"/>
      <c r="G2045" s="111"/>
      <c r="H2045" s="113"/>
      <c r="I2045" s="17"/>
      <c r="J2045" s="17"/>
      <c r="K2045" s="7"/>
      <c r="L2045" s="7"/>
      <c r="M2045" s="7"/>
      <c r="N2045" s="17"/>
      <c r="O2045" s="120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6" customHeight="1">
      <c r="A2046" s="17"/>
      <c r="B2046" s="7"/>
      <c r="C2046" s="17"/>
      <c r="D2046" s="41"/>
      <c r="E2046" s="35"/>
      <c r="F2046" s="110"/>
      <c r="G2046" s="111"/>
      <c r="H2046" s="113"/>
      <c r="I2046" s="17"/>
      <c r="J2046" s="17"/>
      <c r="K2046" s="7"/>
      <c r="L2046" s="7"/>
      <c r="M2046" s="7"/>
      <c r="N2046" s="17"/>
      <c r="O2046" s="120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6" customHeight="1">
      <c r="A2047" s="17"/>
      <c r="B2047" s="7"/>
      <c r="C2047" s="17"/>
      <c r="D2047" s="41"/>
      <c r="E2047" s="35"/>
      <c r="F2047" s="110"/>
      <c r="G2047" s="111"/>
      <c r="H2047" s="113"/>
      <c r="I2047" s="17"/>
      <c r="J2047" s="17"/>
      <c r="K2047" s="7"/>
      <c r="L2047" s="7"/>
      <c r="M2047" s="7"/>
      <c r="N2047" s="17"/>
      <c r="O2047" s="120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6" customHeight="1">
      <c r="A2048" s="17"/>
      <c r="B2048" s="7"/>
      <c r="C2048" s="17"/>
      <c r="D2048" s="41"/>
      <c r="E2048" s="35"/>
      <c r="F2048" s="110"/>
      <c r="G2048" s="111"/>
      <c r="H2048" s="113"/>
      <c r="I2048" s="17"/>
      <c r="J2048" s="17"/>
      <c r="K2048" s="7"/>
      <c r="L2048" s="7"/>
      <c r="M2048" s="7"/>
      <c r="N2048" s="17"/>
      <c r="O2048" s="120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6" customHeight="1">
      <c r="A2049" s="17"/>
      <c r="B2049" s="7"/>
      <c r="C2049" s="17"/>
      <c r="D2049" s="41"/>
      <c r="E2049" s="35"/>
      <c r="F2049" s="110"/>
      <c r="G2049" s="111"/>
      <c r="H2049" s="113"/>
      <c r="I2049" s="17"/>
      <c r="J2049" s="17"/>
      <c r="K2049" s="7"/>
      <c r="L2049" s="7"/>
      <c r="M2049" s="7"/>
      <c r="N2049" s="17"/>
      <c r="O2049" s="120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6" customHeight="1">
      <c r="A2050" s="17"/>
      <c r="B2050" s="7"/>
      <c r="C2050" s="17"/>
      <c r="D2050" s="41"/>
      <c r="E2050" s="35"/>
      <c r="F2050" s="110"/>
      <c r="G2050" s="111"/>
      <c r="H2050" s="113"/>
      <c r="I2050" s="17"/>
      <c r="J2050" s="17"/>
      <c r="K2050" s="7"/>
      <c r="L2050" s="7"/>
      <c r="M2050" s="7"/>
      <c r="N2050" s="17"/>
      <c r="O2050" s="120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6" customHeight="1">
      <c r="A2051" s="17"/>
      <c r="B2051" s="7"/>
      <c r="C2051" s="17"/>
      <c r="D2051" s="41"/>
      <c r="E2051" s="35"/>
      <c r="F2051" s="110"/>
      <c r="G2051" s="111"/>
      <c r="H2051" s="113"/>
      <c r="I2051" s="17"/>
      <c r="J2051" s="17"/>
      <c r="K2051" s="7"/>
      <c r="L2051" s="7"/>
      <c r="M2051" s="7"/>
      <c r="N2051" s="17"/>
      <c r="O2051" s="120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6" customHeight="1">
      <c r="A2052" s="17"/>
      <c r="B2052" s="7"/>
      <c r="C2052" s="17"/>
      <c r="D2052" s="41"/>
      <c r="E2052" s="35"/>
      <c r="F2052" s="110"/>
      <c r="G2052" s="111"/>
      <c r="H2052" s="113"/>
      <c r="I2052" s="17"/>
      <c r="J2052" s="17"/>
      <c r="K2052" s="7"/>
      <c r="L2052" s="7"/>
      <c r="M2052" s="7"/>
      <c r="N2052" s="17"/>
      <c r="O2052" s="120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6" customHeight="1">
      <c r="A2053" s="17"/>
      <c r="B2053" s="7"/>
      <c r="C2053" s="17"/>
      <c r="D2053" s="41"/>
      <c r="E2053" s="35"/>
      <c r="F2053" s="110"/>
      <c r="G2053" s="111"/>
      <c r="H2053" s="113"/>
      <c r="I2053" s="17"/>
      <c r="J2053" s="17"/>
      <c r="K2053" s="7"/>
      <c r="L2053" s="7"/>
      <c r="M2053" s="7"/>
      <c r="N2053" s="17"/>
      <c r="O2053" s="120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6" customHeight="1">
      <c r="A2054" s="17"/>
      <c r="B2054" s="7"/>
      <c r="C2054" s="17"/>
      <c r="D2054" s="41"/>
      <c r="E2054" s="35"/>
      <c r="F2054" s="110"/>
      <c r="G2054" s="111"/>
      <c r="H2054" s="113"/>
      <c r="I2054" s="17"/>
      <c r="J2054" s="17"/>
      <c r="K2054" s="7"/>
      <c r="L2054" s="7"/>
      <c r="M2054" s="7"/>
      <c r="N2054" s="17"/>
      <c r="O2054" s="120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6" customHeight="1">
      <c r="A2055" s="17"/>
      <c r="B2055" s="7"/>
      <c r="C2055" s="17"/>
      <c r="D2055" s="41"/>
      <c r="E2055" s="35"/>
      <c r="F2055" s="110"/>
      <c r="G2055" s="111"/>
      <c r="H2055" s="113"/>
      <c r="I2055" s="17"/>
      <c r="J2055" s="17"/>
      <c r="K2055" s="7"/>
      <c r="L2055" s="7"/>
      <c r="M2055" s="7"/>
      <c r="N2055" s="17"/>
      <c r="O2055" s="120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6" customHeight="1">
      <c r="A2056" s="17"/>
      <c r="B2056" s="7"/>
      <c r="C2056" s="17"/>
      <c r="D2056" s="41"/>
      <c r="E2056" s="35"/>
      <c r="F2056" s="110"/>
      <c r="G2056" s="111"/>
      <c r="H2056" s="113"/>
      <c r="I2056" s="17"/>
      <c r="J2056" s="17"/>
      <c r="K2056" s="7"/>
      <c r="L2056" s="7"/>
      <c r="M2056" s="7"/>
      <c r="N2056" s="17"/>
      <c r="O2056" s="120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6" customHeight="1">
      <c r="A2057" s="17"/>
      <c r="B2057" s="7"/>
      <c r="C2057" s="17"/>
      <c r="D2057" s="41"/>
      <c r="E2057" s="35"/>
      <c r="F2057" s="110"/>
      <c r="G2057" s="111"/>
      <c r="H2057" s="113"/>
      <c r="I2057" s="17"/>
      <c r="J2057" s="17"/>
      <c r="K2057" s="7"/>
      <c r="L2057" s="7"/>
      <c r="M2057" s="7"/>
      <c r="N2057" s="17"/>
      <c r="O2057" s="120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6" customHeight="1">
      <c r="A2058" s="17"/>
      <c r="B2058" s="7"/>
      <c r="C2058" s="17"/>
      <c r="D2058" s="41"/>
      <c r="E2058" s="35"/>
      <c r="F2058" s="110"/>
      <c r="G2058" s="111"/>
      <c r="H2058" s="113"/>
      <c r="I2058" s="17"/>
      <c r="J2058" s="17"/>
      <c r="K2058" s="7"/>
      <c r="L2058" s="7"/>
      <c r="M2058" s="7"/>
      <c r="N2058" s="17"/>
      <c r="O2058" s="120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6" customHeight="1">
      <c r="A2059" s="17"/>
      <c r="B2059" s="7"/>
      <c r="C2059" s="17"/>
      <c r="D2059" s="41"/>
      <c r="E2059" s="35"/>
      <c r="F2059" s="110"/>
      <c r="G2059" s="111"/>
      <c r="H2059" s="113"/>
      <c r="I2059" s="17"/>
      <c r="J2059" s="17"/>
      <c r="K2059" s="7"/>
      <c r="L2059" s="7"/>
      <c r="M2059" s="7"/>
      <c r="N2059" s="17"/>
      <c r="O2059" s="120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6" customHeight="1">
      <c r="A2060" s="17"/>
      <c r="B2060" s="7"/>
      <c r="C2060" s="17"/>
      <c r="D2060" s="41"/>
      <c r="E2060" s="35"/>
      <c r="F2060" s="110"/>
      <c r="G2060" s="111"/>
      <c r="H2060" s="113"/>
      <c r="I2060" s="17"/>
      <c r="J2060" s="17"/>
      <c r="K2060" s="7"/>
      <c r="L2060" s="7"/>
      <c r="M2060" s="7"/>
      <c r="N2060" s="17"/>
      <c r="O2060" s="120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6" customHeight="1">
      <c r="A2061" s="17"/>
      <c r="B2061" s="7"/>
      <c r="C2061" s="17"/>
      <c r="D2061" s="41"/>
      <c r="E2061" s="35"/>
      <c r="F2061" s="110"/>
      <c r="G2061" s="111"/>
      <c r="H2061" s="113"/>
      <c r="I2061" s="17"/>
      <c r="J2061" s="17"/>
      <c r="K2061" s="7"/>
      <c r="L2061" s="7"/>
      <c r="M2061" s="7"/>
      <c r="N2061" s="17"/>
      <c r="O2061" s="120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6" customHeight="1">
      <c r="A2062" s="17"/>
      <c r="B2062" s="7"/>
      <c r="C2062" s="17"/>
      <c r="D2062" s="41"/>
      <c r="E2062" s="35"/>
      <c r="F2062" s="110"/>
      <c r="G2062" s="111"/>
      <c r="H2062" s="113"/>
      <c r="I2062" s="17"/>
      <c r="J2062" s="17"/>
      <c r="K2062" s="7"/>
      <c r="L2062" s="7"/>
      <c r="M2062" s="7"/>
      <c r="N2062" s="17"/>
      <c r="O2062" s="120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6" customHeight="1">
      <c r="A2063" s="17"/>
      <c r="B2063" s="7"/>
      <c r="C2063" s="17"/>
      <c r="D2063" s="41"/>
      <c r="E2063" s="35"/>
      <c r="F2063" s="110"/>
      <c r="G2063" s="111"/>
      <c r="H2063" s="113"/>
      <c r="I2063" s="17"/>
      <c r="J2063" s="17"/>
      <c r="K2063" s="7"/>
      <c r="L2063" s="7"/>
      <c r="M2063" s="7"/>
      <c r="N2063" s="17"/>
      <c r="O2063" s="120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6" customHeight="1">
      <c r="A2064" s="17"/>
      <c r="B2064" s="7"/>
      <c r="C2064" s="17"/>
      <c r="D2064" s="41"/>
      <c r="E2064" s="35"/>
      <c r="F2064" s="110"/>
      <c r="G2064" s="111"/>
      <c r="H2064" s="113"/>
      <c r="I2064" s="17"/>
      <c r="J2064" s="17"/>
      <c r="K2064" s="7"/>
      <c r="L2064" s="7"/>
      <c r="M2064" s="7"/>
      <c r="N2064" s="17"/>
      <c r="O2064" s="120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6" customHeight="1">
      <c r="A2065" s="17"/>
      <c r="B2065" s="7"/>
      <c r="C2065" s="17"/>
      <c r="D2065" s="41"/>
      <c r="E2065" s="35"/>
      <c r="F2065" s="110"/>
      <c r="G2065" s="111"/>
      <c r="H2065" s="113"/>
      <c r="I2065" s="17"/>
      <c r="J2065" s="17"/>
      <c r="K2065" s="7"/>
      <c r="L2065" s="7"/>
      <c r="M2065" s="7"/>
      <c r="N2065" s="17"/>
      <c r="O2065" s="120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6" customHeight="1">
      <c r="A2066" s="17"/>
      <c r="B2066" s="7"/>
      <c r="C2066" s="17"/>
      <c r="D2066" s="41"/>
      <c r="E2066" s="35"/>
      <c r="F2066" s="110"/>
      <c r="G2066" s="111"/>
      <c r="H2066" s="113"/>
      <c r="I2066" s="17"/>
      <c r="J2066" s="17"/>
      <c r="K2066" s="7"/>
      <c r="L2066" s="7"/>
      <c r="M2066" s="7"/>
      <c r="N2066" s="17"/>
      <c r="O2066" s="120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6" customHeight="1">
      <c r="A2067" s="17"/>
      <c r="B2067" s="7"/>
      <c r="C2067" s="17"/>
      <c r="D2067" s="41"/>
      <c r="E2067" s="35"/>
      <c r="F2067" s="110"/>
      <c r="G2067" s="111"/>
      <c r="H2067" s="113"/>
      <c r="I2067" s="17"/>
      <c r="J2067" s="17"/>
      <c r="K2067" s="7"/>
      <c r="L2067" s="7"/>
      <c r="M2067" s="7"/>
      <c r="N2067" s="17"/>
      <c r="O2067" s="120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6" customHeight="1">
      <c r="A2068" s="17"/>
      <c r="B2068" s="7"/>
      <c r="C2068" s="17"/>
      <c r="D2068" s="41"/>
      <c r="E2068" s="35"/>
      <c r="F2068" s="110"/>
      <c r="G2068" s="111"/>
      <c r="H2068" s="113"/>
      <c r="I2068" s="17"/>
      <c r="J2068" s="17"/>
      <c r="K2068" s="7"/>
      <c r="L2068" s="7"/>
      <c r="M2068" s="7"/>
      <c r="N2068" s="17"/>
      <c r="O2068" s="120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6" customHeight="1">
      <c r="A2069" s="17"/>
      <c r="B2069" s="7"/>
      <c r="C2069" s="17"/>
      <c r="D2069" s="41"/>
      <c r="E2069" s="35"/>
      <c r="F2069" s="110"/>
      <c r="G2069" s="111"/>
      <c r="H2069" s="113"/>
      <c r="I2069" s="17"/>
      <c r="J2069" s="17"/>
      <c r="K2069" s="7"/>
      <c r="L2069" s="7"/>
      <c r="M2069" s="7"/>
      <c r="N2069" s="17"/>
      <c r="O2069" s="120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6" customHeight="1">
      <c r="A2070" s="17"/>
      <c r="B2070" s="7"/>
      <c r="C2070" s="17"/>
      <c r="D2070" s="41"/>
      <c r="E2070" s="35"/>
      <c r="F2070" s="110"/>
      <c r="G2070" s="111"/>
      <c r="H2070" s="113"/>
      <c r="I2070" s="17"/>
      <c r="J2070" s="17"/>
      <c r="K2070" s="7"/>
      <c r="L2070" s="7"/>
      <c r="M2070" s="7"/>
      <c r="N2070" s="17"/>
      <c r="O2070" s="120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6" customHeight="1">
      <c r="A2071" s="17"/>
      <c r="B2071" s="7"/>
      <c r="C2071" s="17"/>
      <c r="D2071" s="41"/>
      <c r="E2071" s="35"/>
      <c r="F2071" s="110"/>
      <c r="G2071" s="111"/>
      <c r="H2071" s="113"/>
      <c r="I2071" s="17"/>
      <c r="J2071" s="17"/>
      <c r="K2071" s="7"/>
      <c r="L2071" s="7"/>
      <c r="M2071" s="7"/>
      <c r="N2071" s="17"/>
      <c r="O2071" s="120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6" customHeight="1">
      <c r="A2072" s="17"/>
      <c r="B2072" s="7"/>
      <c r="C2072" s="17"/>
      <c r="D2072" s="41"/>
      <c r="E2072" s="35"/>
      <c r="F2072" s="110"/>
      <c r="G2072" s="111"/>
      <c r="H2072" s="113"/>
      <c r="I2072" s="17"/>
      <c r="J2072" s="17"/>
      <c r="K2072" s="7"/>
      <c r="L2072" s="7"/>
      <c r="M2072" s="7"/>
      <c r="N2072" s="17"/>
      <c r="O2072" s="120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6" customHeight="1">
      <c r="A2073" s="17"/>
      <c r="B2073" s="7"/>
      <c r="C2073" s="17"/>
      <c r="D2073" s="41"/>
      <c r="E2073" s="35"/>
      <c r="F2073" s="110"/>
      <c r="G2073" s="111"/>
      <c r="H2073" s="113"/>
      <c r="I2073" s="17"/>
      <c r="J2073" s="17"/>
      <c r="K2073" s="7"/>
      <c r="L2073" s="7"/>
      <c r="M2073" s="7"/>
      <c r="N2073" s="17"/>
      <c r="O2073" s="120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6" customHeight="1">
      <c r="A2074" s="17"/>
      <c r="B2074" s="7"/>
      <c r="C2074" s="17"/>
      <c r="D2074" s="41"/>
      <c r="E2074" s="35"/>
      <c r="F2074" s="110"/>
      <c r="G2074" s="111"/>
      <c r="H2074" s="113"/>
      <c r="I2074" s="17"/>
      <c r="J2074" s="17"/>
      <c r="K2074" s="7"/>
      <c r="L2074" s="7"/>
      <c r="M2074" s="7"/>
      <c r="N2074" s="17"/>
      <c r="O2074" s="120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t="15.6" customHeight="1">
      <c r="A2075" s="17"/>
      <c r="B2075" s="7"/>
      <c r="C2075" s="17"/>
      <c r="D2075" s="41"/>
      <c r="E2075" s="35"/>
      <c r="F2075" s="110"/>
      <c r="G2075" s="111"/>
      <c r="H2075" s="113"/>
      <c r="I2075" s="17"/>
      <c r="J2075" s="17"/>
      <c r="K2075" s="7"/>
      <c r="L2075" s="7"/>
      <c r="M2075" s="7"/>
      <c r="N2075" s="17"/>
      <c r="O2075" s="120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t="15.6" customHeight="1">
      <c r="A2076" s="17"/>
      <c r="B2076" s="7"/>
      <c r="C2076" s="17"/>
      <c r="D2076" s="41"/>
      <c r="E2076" s="35"/>
      <c r="F2076" s="110"/>
      <c r="G2076" s="111"/>
      <c r="H2076" s="113"/>
      <c r="I2076" s="17"/>
      <c r="J2076" s="17"/>
      <c r="K2076" s="7"/>
      <c r="L2076" s="7"/>
      <c r="M2076" s="7"/>
      <c r="N2076" s="17"/>
      <c r="O2076" s="120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t="15.6" customHeight="1">
      <c r="A2077" s="17"/>
      <c r="B2077" s="7"/>
      <c r="C2077" s="17"/>
      <c r="D2077" s="41"/>
      <c r="E2077" s="35"/>
      <c r="F2077" s="110"/>
      <c r="G2077" s="111"/>
      <c r="H2077" s="113"/>
      <c r="I2077" s="17"/>
      <c r="J2077" s="17"/>
      <c r="K2077" s="7"/>
      <c r="L2077" s="7"/>
      <c r="M2077" s="7"/>
      <c r="N2077" s="17"/>
      <c r="O2077" s="120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t="15.6" customHeight="1">
      <c r="A2078" s="17"/>
      <c r="B2078" s="7"/>
      <c r="C2078" s="17"/>
      <c r="D2078" s="41"/>
      <c r="E2078" s="35"/>
      <c r="F2078" s="110"/>
      <c r="G2078" s="111"/>
      <c r="H2078" s="113"/>
      <c r="I2078" s="17"/>
      <c r="J2078" s="17"/>
      <c r="K2078" s="7"/>
      <c r="L2078" s="7"/>
      <c r="M2078" s="7"/>
      <c r="N2078" s="17"/>
      <c r="O2078" s="120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t="15.6" customHeight="1">
      <c r="A2079" s="17"/>
      <c r="B2079" s="7"/>
      <c r="C2079" s="17"/>
      <c r="D2079" s="41"/>
      <c r="E2079" s="35"/>
      <c r="F2079" s="110"/>
      <c r="G2079" s="111"/>
      <c r="H2079" s="113"/>
      <c r="I2079" s="17"/>
      <c r="J2079" s="17"/>
      <c r="K2079" s="7"/>
      <c r="L2079" s="7"/>
      <c r="M2079" s="7"/>
      <c r="N2079" s="17"/>
      <c r="O2079" s="120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t="15.6" customHeight="1">
      <c r="A2080" s="17"/>
      <c r="B2080" s="7"/>
      <c r="C2080" s="17"/>
      <c r="D2080" s="41"/>
      <c r="E2080" s="35"/>
      <c r="F2080" s="110"/>
      <c r="G2080" s="111"/>
      <c r="H2080" s="113"/>
      <c r="I2080" s="17"/>
      <c r="J2080" s="17"/>
      <c r="K2080" s="7"/>
      <c r="L2080" s="7"/>
      <c r="M2080" s="7"/>
      <c r="N2080" s="17"/>
      <c r="O2080" s="120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t="15.6" customHeight="1">
      <c r="A2081" s="17"/>
      <c r="B2081" s="7"/>
      <c r="C2081" s="17"/>
      <c r="D2081" s="41"/>
      <c r="E2081" s="35"/>
      <c r="F2081" s="110"/>
      <c r="G2081" s="111"/>
      <c r="H2081" s="113"/>
      <c r="I2081" s="17"/>
      <c r="J2081" s="17"/>
      <c r="K2081" s="7"/>
      <c r="L2081" s="7"/>
      <c r="M2081" s="7"/>
      <c r="N2081" s="17"/>
      <c r="O2081" s="120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t="15.6" customHeight="1">
      <c r="A2082" s="17"/>
      <c r="B2082" s="7"/>
      <c r="C2082" s="17"/>
      <c r="D2082" s="41"/>
      <c r="E2082" s="35"/>
      <c r="F2082" s="110"/>
      <c r="G2082" s="111"/>
      <c r="H2082" s="113"/>
      <c r="I2082" s="17"/>
      <c r="J2082" s="17"/>
      <c r="K2082" s="7"/>
      <c r="L2082" s="7"/>
      <c r="M2082" s="7"/>
      <c r="N2082" s="17"/>
      <c r="O2082" s="120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t="15.6" customHeight="1">
      <c r="A2083" s="17"/>
      <c r="B2083" s="7"/>
      <c r="C2083" s="17"/>
      <c r="D2083" s="41"/>
      <c r="E2083" s="35"/>
      <c r="F2083" s="110"/>
      <c r="G2083" s="111"/>
      <c r="H2083" s="113"/>
      <c r="I2083" s="17"/>
      <c r="J2083" s="17"/>
      <c r="K2083" s="7"/>
      <c r="L2083" s="7"/>
      <c r="M2083" s="7"/>
      <c r="N2083" s="17"/>
      <c r="O2083" s="120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t="15.6" customHeight="1">
      <c r="A2084" s="17"/>
      <c r="B2084" s="7"/>
      <c r="C2084" s="17"/>
      <c r="D2084" s="41"/>
      <c r="E2084" s="35"/>
      <c r="F2084" s="110"/>
      <c r="G2084" s="111"/>
      <c r="H2084" s="113"/>
      <c r="I2084" s="17"/>
      <c r="J2084" s="17"/>
      <c r="K2084" s="7"/>
      <c r="L2084" s="7"/>
      <c r="M2084" s="7"/>
      <c r="N2084" s="17"/>
      <c r="O2084" s="120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t="15.6" customHeight="1">
      <c r="A2085" s="17"/>
      <c r="B2085" s="7"/>
      <c r="C2085" s="17"/>
      <c r="D2085" s="41"/>
      <c r="E2085" s="35"/>
      <c r="F2085" s="110"/>
      <c r="G2085" s="111"/>
      <c r="H2085" s="113"/>
      <c r="I2085" s="17"/>
      <c r="J2085" s="17"/>
      <c r="K2085" s="7"/>
      <c r="L2085" s="7"/>
      <c r="M2085" s="7"/>
      <c r="N2085" s="17"/>
      <c r="O2085" s="120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t="15.6" customHeight="1">
      <c r="A2086" s="17"/>
      <c r="B2086" s="7"/>
      <c r="C2086" s="17"/>
      <c r="D2086" s="41"/>
      <c r="E2086" s="35"/>
      <c r="F2086" s="110"/>
      <c r="G2086" s="111"/>
      <c r="H2086" s="113"/>
      <c r="I2086" s="17"/>
      <c r="J2086" s="17"/>
      <c r="K2086" s="7"/>
      <c r="L2086" s="7"/>
      <c r="M2086" s="7"/>
      <c r="N2086" s="17"/>
      <c r="O2086" s="120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t="15.6" customHeight="1">
      <c r="A2087" s="17"/>
      <c r="B2087" s="7"/>
      <c r="C2087" s="17"/>
      <c r="D2087" s="41"/>
      <c r="E2087" s="35"/>
      <c r="F2087" s="110"/>
      <c r="G2087" s="111"/>
      <c r="H2087" s="113"/>
      <c r="I2087" s="17"/>
      <c r="J2087" s="17"/>
      <c r="K2087" s="7"/>
      <c r="L2087" s="7"/>
      <c r="M2087" s="7"/>
      <c r="N2087" s="17"/>
      <c r="O2087" s="120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t="15.6" customHeight="1">
      <c r="A2088" s="17"/>
      <c r="B2088" s="7"/>
      <c r="C2088" s="17"/>
      <c r="D2088" s="41"/>
      <c r="E2088" s="35"/>
      <c r="F2088" s="110"/>
      <c r="G2088" s="111"/>
      <c r="H2088" s="113"/>
      <c r="I2088" s="17"/>
      <c r="J2088" s="17"/>
      <c r="K2088" s="7"/>
      <c r="L2088" s="7"/>
      <c r="M2088" s="7"/>
      <c r="N2088" s="17"/>
      <c r="O2088" s="120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t="15.6" customHeight="1">
      <c r="A2089" s="17"/>
      <c r="B2089" s="7"/>
      <c r="C2089" s="17"/>
      <c r="D2089" s="41"/>
      <c r="E2089" s="35"/>
      <c r="F2089" s="110"/>
      <c r="G2089" s="111"/>
      <c r="H2089" s="113"/>
      <c r="I2089" s="17"/>
      <c r="J2089" s="17"/>
      <c r="K2089" s="7"/>
      <c r="L2089" s="7"/>
      <c r="M2089" s="7"/>
      <c r="N2089" s="17"/>
      <c r="O2089" s="120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t="15.6" customHeight="1">
      <c r="A2090" s="17"/>
      <c r="B2090" s="7"/>
      <c r="C2090" s="17"/>
      <c r="D2090" s="41"/>
      <c r="E2090" s="35"/>
      <c r="F2090" s="110"/>
      <c r="G2090" s="111"/>
      <c r="H2090" s="113"/>
      <c r="I2090" s="17"/>
      <c r="J2090" s="17"/>
      <c r="K2090" s="7"/>
      <c r="L2090" s="7"/>
      <c r="M2090" s="7"/>
      <c r="N2090" s="17"/>
      <c r="O2090" s="120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t="15.6" customHeight="1">
      <c r="A2091" s="17"/>
      <c r="B2091" s="7"/>
      <c r="C2091" s="17"/>
      <c r="D2091" s="41"/>
      <c r="E2091" s="35"/>
      <c r="F2091" s="110"/>
      <c r="G2091" s="111"/>
      <c r="H2091" s="113"/>
      <c r="I2091" s="17"/>
      <c r="J2091" s="17"/>
      <c r="K2091" s="7"/>
      <c r="L2091" s="7"/>
      <c r="M2091" s="7"/>
      <c r="N2091" s="17"/>
      <c r="O2091" s="120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t="15.6" customHeight="1">
      <c r="A2092" s="17"/>
      <c r="B2092" s="7"/>
      <c r="C2092" s="17"/>
      <c r="D2092" s="41"/>
      <c r="E2092" s="35"/>
      <c r="F2092" s="110"/>
      <c r="G2092" s="111"/>
      <c r="H2092" s="113"/>
      <c r="I2092" s="17"/>
      <c r="J2092" s="17"/>
      <c r="K2092" s="7"/>
      <c r="L2092" s="7"/>
      <c r="M2092" s="7"/>
      <c r="N2092" s="17"/>
      <c r="O2092" s="120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t="15.6" customHeight="1">
      <c r="A2093" s="17"/>
      <c r="B2093" s="7"/>
      <c r="C2093" s="17"/>
      <c r="D2093" s="41"/>
      <c r="E2093" s="35"/>
      <c r="F2093" s="110"/>
      <c r="G2093" s="111"/>
      <c r="H2093" s="113"/>
      <c r="I2093" s="17"/>
      <c r="J2093" s="17"/>
      <c r="K2093" s="7"/>
      <c r="L2093" s="7"/>
      <c r="M2093" s="7"/>
      <c r="N2093" s="17"/>
      <c r="O2093" s="120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t="15.6" customHeight="1">
      <c r="A2094" s="17"/>
      <c r="B2094" s="7"/>
      <c r="C2094" s="17"/>
      <c r="D2094" s="41"/>
      <c r="E2094" s="35"/>
      <c r="F2094" s="110"/>
      <c r="G2094" s="111"/>
      <c r="H2094" s="113"/>
      <c r="I2094" s="17"/>
      <c r="J2094" s="17"/>
      <c r="K2094" s="7"/>
      <c r="L2094" s="7"/>
      <c r="M2094" s="7"/>
      <c r="N2094" s="17"/>
      <c r="O2094" s="120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t="15.6" customHeight="1">
      <c r="A2095" s="17"/>
      <c r="B2095" s="7"/>
      <c r="C2095" s="17"/>
      <c r="D2095" s="41"/>
      <c r="E2095" s="35"/>
      <c r="F2095" s="110"/>
      <c r="G2095" s="111"/>
      <c r="H2095" s="113"/>
      <c r="I2095" s="17"/>
      <c r="J2095" s="17"/>
      <c r="K2095" s="7"/>
      <c r="L2095" s="7"/>
      <c r="M2095" s="7"/>
      <c r="N2095" s="17"/>
      <c r="O2095" s="120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t="15.6" customHeight="1">
      <c r="A2096" s="17"/>
      <c r="B2096" s="7"/>
      <c r="C2096" s="17"/>
      <c r="D2096" s="41"/>
      <c r="E2096" s="35"/>
      <c r="F2096" s="110"/>
      <c r="G2096" s="111"/>
      <c r="H2096" s="113"/>
      <c r="I2096" s="17"/>
      <c r="J2096" s="17"/>
      <c r="K2096" s="7"/>
      <c r="L2096" s="7"/>
      <c r="M2096" s="7"/>
      <c r="N2096" s="17"/>
      <c r="O2096" s="120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t="15.6" customHeight="1">
      <c r="A2097" s="17"/>
      <c r="B2097" s="7"/>
      <c r="C2097" s="17"/>
      <c r="D2097" s="41"/>
      <c r="E2097" s="35"/>
      <c r="F2097" s="110"/>
      <c r="G2097" s="111"/>
      <c r="H2097" s="113"/>
      <c r="I2097" s="17"/>
      <c r="J2097" s="17"/>
      <c r="K2097" s="7"/>
      <c r="L2097" s="7"/>
      <c r="M2097" s="7"/>
      <c r="N2097" s="17"/>
      <c r="O2097" s="120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t="15.6" customHeight="1">
      <c r="A2098" s="17"/>
      <c r="B2098" s="7"/>
      <c r="C2098" s="17"/>
      <c r="D2098" s="41"/>
      <c r="E2098" s="35"/>
      <c r="F2098" s="110"/>
      <c r="G2098" s="111"/>
      <c r="H2098" s="113"/>
      <c r="I2098" s="17"/>
      <c r="J2098" s="17"/>
      <c r="K2098" s="7"/>
      <c r="L2098" s="7"/>
      <c r="M2098" s="7"/>
      <c r="N2098" s="17"/>
      <c r="O2098" s="120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t="15.6" customHeight="1">
      <c r="A2099" s="17"/>
      <c r="B2099" s="7"/>
      <c r="C2099" s="17"/>
      <c r="D2099" s="41"/>
      <c r="E2099" s="35"/>
      <c r="F2099" s="110"/>
      <c r="G2099" s="111"/>
      <c r="H2099" s="113"/>
      <c r="I2099" s="17"/>
      <c r="J2099" s="17"/>
      <c r="K2099" s="7"/>
      <c r="L2099" s="7"/>
      <c r="M2099" s="7"/>
      <c r="N2099" s="17"/>
      <c r="O2099" s="120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t="15.6" customHeight="1">
      <c r="A2100" s="17"/>
      <c r="B2100" s="7"/>
      <c r="C2100" s="17"/>
      <c r="D2100" s="41"/>
      <c r="E2100" s="35"/>
      <c r="F2100" s="110"/>
      <c r="G2100" s="111"/>
      <c r="H2100" s="113"/>
      <c r="I2100" s="17"/>
      <c r="J2100" s="17"/>
      <c r="K2100" s="7"/>
      <c r="L2100" s="7"/>
      <c r="M2100" s="7"/>
      <c r="N2100" s="17"/>
      <c r="O2100" s="120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t="15.6" customHeight="1">
      <c r="A2101" s="17"/>
      <c r="B2101" s="7"/>
      <c r="C2101" s="17"/>
      <c r="D2101" s="41"/>
      <c r="E2101" s="35"/>
      <c r="F2101" s="110"/>
      <c r="G2101" s="111"/>
      <c r="H2101" s="113"/>
      <c r="I2101" s="17"/>
      <c r="J2101" s="17"/>
      <c r="K2101" s="7"/>
      <c r="L2101" s="7"/>
      <c r="M2101" s="7"/>
      <c r="N2101" s="17"/>
      <c r="O2101" s="120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t="15.6" customHeight="1">
      <c r="A2102" s="17"/>
      <c r="B2102" s="7"/>
      <c r="C2102" s="17"/>
      <c r="D2102" s="41"/>
      <c r="E2102" s="35"/>
      <c r="F2102" s="110"/>
      <c r="G2102" s="111"/>
      <c r="H2102" s="113"/>
      <c r="I2102" s="17"/>
      <c r="J2102" s="17"/>
      <c r="K2102" s="7"/>
      <c r="L2102" s="7"/>
      <c r="M2102" s="7"/>
      <c r="N2102" s="17"/>
      <c r="O2102" s="120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t="15.6" customHeight="1">
      <c r="A2103" s="17"/>
      <c r="B2103" s="7"/>
      <c r="C2103" s="17"/>
      <c r="D2103" s="41"/>
      <c r="E2103" s="35"/>
      <c r="F2103" s="110"/>
      <c r="G2103" s="111"/>
      <c r="H2103" s="113"/>
      <c r="I2103" s="17"/>
      <c r="J2103" s="17"/>
      <c r="K2103" s="7"/>
      <c r="L2103" s="7"/>
      <c r="M2103" s="7"/>
      <c r="N2103" s="17"/>
      <c r="O2103" s="120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t="15.6" customHeight="1">
      <c r="A2104" s="17"/>
      <c r="B2104" s="7"/>
      <c r="C2104" s="17"/>
      <c r="D2104" s="41"/>
      <c r="E2104" s="35"/>
      <c r="F2104" s="110"/>
      <c r="G2104" s="111"/>
      <c r="H2104" s="113"/>
      <c r="I2104" s="17"/>
      <c r="J2104" s="17"/>
      <c r="K2104" s="7"/>
      <c r="L2104" s="7"/>
      <c r="M2104" s="7"/>
      <c r="N2104" s="17"/>
      <c r="O2104" s="120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t="15.6" customHeight="1">
      <c r="A2105" s="17"/>
      <c r="B2105" s="7"/>
      <c r="C2105" s="17"/>
      <c r="D2105" s="41"/>
      <c r="E2105" s="35"/>
      <c r="F2105" s="110"/>
      <c r="G2105" s="111"/>
      <c r="H2105" s="113"/>
      <c r="I2105" s="17"/>
      <c r="J2105" s="17"/>
      <c r="K2105" s="7"/>
      <c r="L2105" s="7"/>
      <c r="M2105" s="7"/>
      <c r="N2105" s="17"/>
      <c r="O2105" s="120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t="15.6" customHeight="1">
      <c r="A2106" s="17"/>
      <c r="B2106" s="7"/>
      <c r="C2106" s="17"/>
      <c r="D2106" s="41"/>
      <c r="E2106" s="35"/>
      <c r="F2106" s="110"/>
      <c r="G2106" s="111"/>
      <c r="H2106" s="113"/>
      <c r="I2106" s="17"/>
      <c r="J2106" s="17"/>
      <c r="K2106" s="7"/>
      <c r="L2106" s="7"/>
      <c r="M2106" s="7"/>
      <c r="N2106" s="17"/>
      <c r="O2106" s="120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t="15.6" customHeight="1">
      <c r="A2107" s="17"/>
      <c r="B2107" s="7"/>
      <c r="C2107" s="17"/>
      <c r="D2107" s="41"/>
      <c r="E2107" s="35"/>
      <c r="F2107" s="110"/>
      <c r="G2107" s="111"/>
      <c r="H2107" s="113"/>
      <c r="I2107" s="17"/>
      <c r="J2107" s="17"/>
      <c r="K2107" s="7"/>
      <c r="L2107" s="7"/>
      <c r="M2107" s="7"/>
      <c r="N2107" s="17"/>
      <c r="O2107" s="120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t="15.6" customHeight="1">
      <c r="A2108" s="17"/>
      <c r="B2108" s="7"/>
      <c r="C2108" s="17"/>
      <c r="D2108" s="41"/>
      <c r="E2108" s="35"/>
      <c r="F2108" s="110"/>
      <c r="G2108" s="111"/>
      <c r="H2108" s="113"/>
      <c r="I2108" s="17"/>
      <c r="J2108" s="17"/>
      <c r="K2108" s="7"/>
      <c r="L2108" s="7"/>
      <c r="M2108" s="7"/>
      <c r="N2108" s="17"/>
      <c r="O2108" s="120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t="15.6" customHeight="1">
      <c r="A2109" s="17"/>
      <c r="B2109" s="7"/>
      <c r="C2109" s="17"/>
      <c r="D2109" s="41"/>
      <c r="E2109" s="35"/>
      <c r="F2109" s="110"/>
      <c r="G2109" s="111"/>
      <c r="H2109" s="113"/>
      <c r="I2109" s="17"/>
      <c r="J2109" s="17"/>
      <c r="K2109" s="7"/>
      <c r="L2109" s="7"/>
      <c r="M2109" s="7"/>
      <c r="N2109" s="17"/>
      <c r="O2109" s="120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t="15.6" customHeight="1">
      <c r="A2110" s="17"/>
      <c r="B2110" s="7"/>
      <c r="C2110" s="17"/>
      <c r="D2110" s="41"/>
      <c r="E2110" s="35"/>
      <c r="F2110" s="110"/>
      <c r="G2110" s="111"/>
      <c r="H2110" s="113"/>
      <c r="I2110" s="17"/>
      <c r="J2110" s="17"/>
      <c r="K2110" s="7"/>
      <c r="L2110" s="7"/>
      <c r="M2110" s="7"/>
      <c r="N2110" s="17"/>
      <c r="O2110" s="120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t="15.6" customHeight="1">
      <c r="A2111" s="17"/>
      <c r="B2111" s="7"/>
      <c r="C2111" s="17"/>
      <c r="D2111" s="41"/>
      <c r="E2111" s="35"/>
      <c r="F2111" s="110"/>
      <c r="G2111" s="111"/>
      <c r="H2111" s="113"/>
      <c r="I2111" s="17"/>
      <c r="J2111" s="17"/>
      <c r="K2111" s="7"/>
      <c r="L2111" s="7"/>
      <c r="M2111" s="7"/>
      <c r="N2111" s="17"/>
      <c r="O2111" s="120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t="15.6" customHeight="1">
      <c r="A2112" s="17"/>
      <c r="B2112" s="7"/>
      <c r="C2112" s="17"/>
      <c r="D2112" s="41"/>
      <c r="E2112" s="35"/>
      <c r="F2112" s="110"/>
      <c r="G2112" s="111"/>
      <c r="H2112" s="113"/>
      <c r="I2112" s="17"/>
      <c r="J2112" s="17"/>
      <c r="K2112" s="7"/>
      <c r="L2112" s="7"/>
      <c r="M2112" s="7"/>
      <c r="N2112" s="17"/>
      <c r="O2112" s="120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t="15.6" customHeight="1">
      <c r="A2113" s="17"/>
      <c r="B2113" s="7"/>
      <c r="C2113" s="17"/>
      <c r="D2113" s="41"/>
      <c r="E2113" s="35"/>
      <c r="F2113" s="110"/>
      <c r="G2113" s="111"/>
      <c r="H2113" s="113"/>
      <c r="I2113" s="17"/>
      <c r="J2113" s="17"/>
      <c r="K2113" s="7"/>
      <c r="L2113" s="7"/>
      <c r="M2113" s="7"/>
      <c r="N2113" s="17"/>
      <c r="O2113" s="120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t="15.6" customHeight="1">
      <c r="A2114" s="17"/>
      <c r="B2114" s="7"/>
      <c r="C2114" s="17"/>
      <c r="D2114" s="41"/>
      <c r="E2114" s="35"/>
      <c r="F2114" s="110"/>
      <c r="G2114" s="111"/>
      <c r="H2114" s="113"/>
      <c r="I2114" s="17"/>
      <c r="J2114" s="17"/>
      <c r="K2114" s="7"/>
      <c r="L2114" s="7"/>
      <c r="M2114" s="7"/>
      <c r="N2114" s="17"/>
      <c r="O2114" s="120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t="15.6" customHeight="1">
      <c r="A2115" s="17"/>
      <c r="B2115" s="7"/>
      <c r="C2115" s="17"/>
      <c r="D2115" s="41"/>
      <c r="E2115" s="35"/>
      <c r="F2115" s="110"/>
      <c r="G2115" s="111"/>
      <c r="H2115" s="113"/>
      <c r="I2115" s="17"/>
      <c r="J2115" s="17"/>
      <c r="K2115" s="7"/>
      <c r="L2115" s="7"/>
      <c r="M2115" s="7"/>
      <c r="N2115" s="17"/>
      <c r="O2115" s="120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t="15.6" customHeight="1">
      <c r="A2116" s="17"/>
      <c r="B2116" s="7"/>
      <c r="C2116" s="17"/>
      <c r="D2116" s="41"/>
      <c r="E2116" s="35"/>
      <c r="F2116" s="110"/>
      <c r="G2116" s="111"/>
      <c r="H2116" s="113"/>
      <c r="I2116" s="17"/>
      <c r="J2116" s="17"/>
      <c r="K2116" s="7"/>
      <c r="L2116" s="7"/>
      <c r="M2116" s="7"/>
      <c r="N2116" s="17"/>
      <c r="O2116" s="120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t="15.6" customHeight="1">
      <c r="A2117" s="17"/>
      <c r="B2117" s="7"/>
      <c r="C2117" s="17"/>
      <c r="D2117" s="41"/>
      <c r="E2117" s="35"/>
      <c r="F2117" s="110"/>
      <c r="G2117" s="111"/>
      <c r="H2117" s="113"/>
      <c r="I2117" s="17"/>
      <c r="J2117" s="17"/>
      <c r="K2117" s="7"/>
      <c r="L2117" s="7"/>
      <c r="M2117" s="7"/>
      <c r="N2117" s="17"/>
      <c r="O2117" s="120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t="15.6" customHeight="1">
      <c r="A2118" s="17"/>
      <c r="B2118" s="7"/>
      <c r="C2118" s="17"/>
      <c r="D2118" s="41"/>
      <c r="E2118" s="35"/>
      <c r="F2118" s="110"/>
      <c r="G2118" s="111"/>
      <c r="H2118" s="113"/>
      <c r="I2118" s="17"/>
      <c r="J2118" s="17"/>
      <c r="K2118" s="7"/>
      <c r="L2118" s="7"/>
      <c r="M2118" s="7"/>
      <c r="N2118" s="17"/>
      <c r="O2118" s="120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t="15.6" customHeight="1">
      <c r="A2119" s="17"/>
      <c r="B2119" s="7"/>
      <c r="C2119" s="17"/>
      <c r="D2119" s="41"/>
      <c r="E2119" s="35"/>
      <c r="F2119" s="110"/>
      <c r="G2119" s="111"/>
      <c r="H2119" s="113"/>
      <c r="I2119" s="17"/>
      <c r="J2119" s="17"/>
      <c r="K2119" s="7"/>
      <c r="L2119" s="7"/>
      <c r="M2119" s="7"/>
      <c r="N2119" s="17"/>
      <c r="O2119" s="120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t="15.6" customHeight="1">
      <c r="A2120" s="17"/>
      <c r="B2120" s="7"/>
      <c r="C2120" s="17"/>
      <c r="D2120" s="41"/>
      <c r="E2120" s="35"/>
      <c r="F2120" s="110"/>
      <c r="G2120" s="111"/>
      <c r="H2120" s="113"/>
      <c r="I2120" s="17"/>
      <c r="J2120" s="17"/>
      <c r="K2120" s="7"/>
      <c r="L2120" s="7"/>
      <c r="M2120" s="7"/>
      <c r="N2120" s="17"/>
      <c r="O2120" s="120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t="15.6" customHeight="1">
      <c r="A2121" s="17"/>
      <c r="B2121" s="7"/>
      <c r="C2121" s="17"/>
      <c r="D2121" s="41"/>
      <c r="E2121" s="35"/>
      <c r="F2121" s="110"/>
      <c r="G2121" s="111"/>
      <c r="H2121" s="113"/>
      <c r="I2121" s="17"/>
      <c r="J2121" s="17"/>
      <c r="K2121" s="7"/>
      <c r="L2121" s="7"/>
      <c r="M2121" s="7"/>
      <c r="N2121" s="17"/>
      <c r="O2121" s="120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t="15.6" customHeight="1">
      <c r="A2122" s="17"/>
      <c r="B2122" s="7"/>
      <c r="C2122" s="17"/>
      <c r="D2122" s="41"/>
      <c r="E2122" s="35"/>
      <c r="F2122" s="110"/>
      <c r="G2122" s="111"/>
      <c r="H2122" s="113"/>
      <c r="I2122" s="17"/>
      <c r="J2122" s="17"/>
      <c r="K2122" s="7"/>
      <c r="L2122" s="7"/>
      <c r="M2122" s="7"/>
      <c r="N2122" s="17"/>
      <c r="O2122" s="120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t="15.6" customHeight="1">
      <c r="A2123" s="17"/>
      <c r="B2123" s="7"/>
      <c r="C2123" s="17"/>
      <c r="D2123" s="41"/>
      <c r="E2123" s="35"/>
      <c r="F2123" s="110"/>
      <c r="G2123" s="111"/>
      <c r="H2123" s="113"/>
      <c r="I2123" s="17"/>
      <c r="J2123" s="17"/>
      <c r="K2123" s="7"/>
      <c r="L2123" s="7"/>
      <c r="M2123" s="7"/>
      <c r="N2123" s="17"/>
      <c r="O2123" s="120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t="15.6" customHeight="1">
      <c r="A2124" s="17"/>
      <c r="B2124" s="7"/>
      <c r="C2124" s="17"/>
      <c r="D2124" s="41"/>
      <c r="E2124" s="35"/>
      <c r="F2124" s="110"/>
      <c r="G2124" s="111"/>
      <c r="H2124" s="113"/>
      <c r="I2124" s="17"/>
      <c r="J2124" s="17"/>
      <c r="K2124" s="7"/>
      <c r="L2124" s="7"/>
      <c r="M2124" s="7"/>
      <c r="N2124" s="17"/>
      <c r="O2124" s="120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t="15.6" customHeight="1">
      <c r="A2125" s="17"/>
      <c r="B2125" s="7"/>
      <c r="C2125" s="17"/>
      <c r="D2125" s="41"/>
      <c r="E2125" s="35"/>
      <c r="F2125" s="110"/>
      <c r="G2125" s="111"/>
      <c r="H2125" s="113"/>
      <c r="I2125" s="17"/>
      <c r="J2125" s="17"/>
      <c r="K2125" s="7"/>
      <c r="L2125" s="7"/>
      <c r="M2125" s="7"/>
      <c r="N2125" s="17"/>
      <c r="O2125" s="120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t="15.6" customHeight="1">
      <c r="A2126" s="17"/>
      <c r="B2126" s="7"/>
      <c r="C2126" s="17"/>
      <c r="D2126" s="41"/>
      <c r="E2126" s="35"/>
      <c r="F2126" s="110"/>
      <c r="G2126" s="111"/>
      <c r="H2126" s="113"/>
      <c r="I2126" s="17"/>
      <c r="J2126" s="17"/>
      <c r="K2126" s="7"/>
      <c r="L2126" s="7"/>
      <c r="M2126" s="7"/>
      <c r="N2126" s="17"/>
      <c r="O2126" s="120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t="15.6" customHeight="1">
      <c r="A2127" s="17"/>
      <c r="B2127" s="7"/>
      <c r="C2127" s="17"/>
      <c r="D2127" s="41"/>
      <c r="E2127" s="35"/>
      <c r="F2127" s="110"/>
      <c r="G2127" s="111"/>
      <c r="H2127" s="113"/>
      <c r="I2127" s="17"/>
      <c r="J2127" s="17"/>
      <c r="K2127" s="7"/>
      <c r="L2127" s="7"/>
      <c r="M2127" s="7"/>
      <c r="N2127" s="17"/>
      <c r="O2127" s="120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t="15.6" customHeight="1">
      <c r="A2128" s="17"/>
      <c r="B2128" s="7"/>
      <c r="C2128" s="17"/>
      <c r="D2128" s="41"/>
      <c r="E2128" s="35"/>
      <c r="F2128" s="110"/>
      <c r="G2128" s="111"/>
      <c r="H2128" s="113"/>
      <c r="I2128" s="17"/>
      <c r="J2128" s="17"/>
      <c r="K2128" s="7"/>
      <c r="L2128" s="7"/>
      <c r="M2128" s="7"/>
      <c r="N2128" s="17"/>
      <c r="O2128" s="120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t="15.6" customHeight="1">
      <c r="A2129" s="17"/>
      <c r="B2129" s="7"/>
      <c r="C2129" s="17"/>
      <c r="D2129" s="41"/>
      <c r="E2129" s="35"/>
      <c r="F2129" s="110"/>
      <c r="G2129" s="111"/>
      <c r="H2129" s="113"/>
      <c r="I2129" s="17"/>
      <c r="J2129" s="17"/>
      <c r="K2129" s="7"/>
      <c r="L2129" s="7"/>
      <c r="M2129" s="7"/>
      <c r="N2129" s="17"/>
      <c r="O2129" s="120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t="15.6" customHeight="1">
      <c r="A2130" s="17"/>
      <c r="B2130" s="7"/>
      <c r="C2130" s="17"/>
      <c r="D2130" s="41"/>
      <c r="E2130" s="35"/>
      <c r="F2130" s="110"/>
      <c r="G2130" s="111"/>
      <c r="H2130" s="113"/>
      <c r="I2130" s="17"/>
      <c r="J2130" s="17"/>
      <c r="K2130" s="7"/>
      <c r="L2130" s="7"/>
      <c r="M2130" s="7"/>
      <c r="N2130" s="17"/>
      <c r="O2130" s="120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t="15.6" customHeight="1">
      <c r="A2131" s="17"/>
      <c r="B2131" s="7"/>
      <c r="C2131" s="17"/>
      <c r="D2131" s="41"/>
      <c r="E2131" s="35"/>
      <c r="F2131" s="110"/>
      <c r="G2131" s="111"/>
      <c r="H2131" s="113"/>
      <c r="I2131" s="17"/>
      <c r="J2131" s="17"/>
      <c r="K2131" s="7"/>
      <c r="L2131" s="7"/>
      <c r="M2131" s="7"/>
      <c r="N2131" s="17"/>
      <c r="O2131" s="120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t="15.6" customHeight="1">
      <c r="A2132" s="17"/>
      <c r="B2132" s="7"/>
      <c r="C2132" s="17"/>
      <c r="D2132" s="41"/>
      <c r="E2132" s="35"/>
      <c r="F2132" s="110"/>
      <c r="G2132" s="111"/>
      <c r="H2132" s="113"/>
      <c r="I2132" s="17"/>
      <c r="J2132" s="17"/>
      <c r="K2132" s="7"/>
      <c r="L2132" s="7"/>
      <c r="M2132" s="7"/>
      <c r="N2132" s="17"/>
      <c r="O2132" s="120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t="15.6" customHeight="1">
      <c r="A2133" s="17"/>
      <c r="B2133" s="7"/>
      <c r="C2133" s="17"/>
      <c r="D2133" s="41"/>
      <c r="E2133" s="35"/>
      <c r="F2133" s="110"/>
      <c r="G2133" s="111"/>
      <c r="H2133" s="113"/>
      <c r="I2133" s="17"/>
      <c r="J2133" s="17"/>
      <c r="K2133" s="7"/>
      <c r="L2133" s="7"/>
      <c r="M2133" s="7"/>
      <c r="N2133" s="17"/>
      <c r="O2133" s="120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t="15.6" customHeight="1">
      <c r="A2134" s="17"/>
      <c r="B2134" s="7"/>
      <c r="C2134" s="17"/>
      <c r="D2134" s="41"/>
      <c r="E2134" s="35"/>
      <c r="F2134" s="110"/>
      <c r="G2134" s="111"/>
      <c r="H2134" s="113"/>
      <c r="I2134" s="17"/>
      <c r="J2134" s="17"/>
      <c r="K2134" s="7"/>
      <c r="L2134" s="7"/>
      <c r="M2134" s="7"/>
      <c r="N2134" s="17"/>
      <c r="O2134" s="120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t="15.6" customHeight="1">
      <c r="A2135" s="17"/>
      <c r="B2135" s="7"/>
      <c r="C2135" s="17"/>
      <c r="D2135" s="41"/>
      <c r="E2135" s="35"/>
      <c r="F2135" s="110"/>
      <c r="G2135" s="111"/>
      <c r="H2135" s="113"/>
      <c r="I2135" s="17"/>
      <c r="J2135" s="17"/>
      <c r="K2135" s="7"/>
      <c r="L2135" s="7"/>
      <c r="M2135" s="7"/>
      <c r="N2135" s="17"/>
      <c r="O2135" s="120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t="15.6" customHeight="1">
      <c r="A2136" s="17"/>
      <c r="B2136" s="7"/>
      <c r="C2136" s="17"/>
      <c r="D2136" s="41"/>
      <c r="E2136" s="35"/>
      <c r="F2136" s="110"/>
      <c r="G2136" s="111"/>
      <c r="H2136" s="113"/>
      <c r="I2136" s="17"/>
      <c r="J2136" s="17"/>
      <c r="K2136" s="7"/>
      <c r="L2136" s="7"/>
      <c r="M2136" s="7"/>
      <c r="N2136" s="17"/>
      <c r="O2136" s="120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t="15.6" customHeight="1">
      <c r="A2137" s="17"/>
      <c r="B2137" s="7"/>
      <c r="C2137" s="17"/>
      <c r="D2137" s="41"/>
      <c r="E2137" s="35"/>
      <c r="F2137" s="110"/>
      <c r="G2137" s="111"/>
      <c r="H2137" s="113"/>
      <c r="I2137" s="17"/>
      <c r="J2137" s="17"/>
      <c r="K2137" s="7"/>
      <c r="L2137" s="7"/>
      <c r="M2137" s="7"/>
      <c r="N2137" s="17"/>
      <c r="O2137" s="120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t="15.6" customHeight="1">
      <c r="A2138" s="17"/>
      <c r="B2138" s="7"/>
      <c r="C2138" s="17"/>
      <c r="D2138" s="41"/>
      <c r="E2138" s="35"/>
      <c r="F2138" s="110"/>
      <c r="G2138" s="111"/>
      <c r="H2138" s="113"/>
      <c r="I2138" s="17"/>
      <c r="J2138" s="17"/>
      <c r="K2138" s="7"/>
      <c r="L2138" s="7"/>
      <c r="M2138" s="7"/>
      <c r="N2138" s="17"/>
      <c r="O2138" s="120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t="15.6" customHeight="1">
      <c r="A2139" s="17"/>
      <c r="B2139" s="7"/>
      <c r="C2139" s="17"/>
      <c r="D2139" s="41"/>
      <c r="E2139" s="35"/>
      <c r="F2139" s="110"/>
      <c r="G2139" s="111"/>
      <c r="H2139" s="113"/>
      <c r="I2139" s="17"/>
      <c r="J2139" s="17"/>
      <c r="K2139" s="7"/>
      <c r="L2139" s="7"/>
      <c r="M2139" s="7"/>
      <c r="N2139" s="17"/>
      <c r="O2139" s="120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t="15.6" customHeight="1">
      <c r="A2140" s="17"/>
      <c r="B2140" s="7"/>
      <c r="C2140" s="17"/>
      <c r="D2140" s="41"/>
      <c r="E2140" s="35"/>
      <c r="F2140" s="110"/>
      <c r="G2140" s="111"/>
      <c r="H2140" s="113"/>
      <c r="I2140" s="17"/>
      <c r="J2140" s="17"/>
      <c r="K2140" s="7"/>
      <c r="L2140" s="7"/>
      <c r="M2140" s="7"/>
      <c r="N2140" s="17"/>
      <c r="O2140" s="120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t="15.6" customHeight="1">
      <c r="A2141" s="17"/>
      <c r="B2141" s="7"/>
      <c r="C2141" s="17"/>
      <c r="D2141" s="41"/>
      <c r="E2141" s="35"/>
      <c r="F2141" s="110"/>
      <c r="G2141" s="111"/>
      <c r="H2141" s="113"/>
      <c r="I2141" s="17"/>
      <c r="J2141" s="17"/>
      <c r="K2141" s="7"/>
      <c r="L2141" s="7"/>
      <c r="M2141" s="7"/>
      <c r="N2141" s="17"/>
      <c r="O2141" s="120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t="15.6" customHeight="1">
      <c r="A2142" s="17"/>
      <c r="B2142" s="7"/>
      <c r="C2142" s="17"/>
      <c r="D2142" s="41"/>
      <c r="E2142" s="35"/>
      <c r="F2142" s="110"/>
      <c r="G2142" s="111"/>
      <c r="H2142" s="113"/>
      <c r="I2142" s="17"/>
      <c r="J2142" s="17"/>
      <c r="K2142" s="7"/>
      <c r="L2142" s="7"/>
      <c r="M2142" s="7"/>
      <c r="N2142" s="17"/>
      <c r="O2142" s="120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t="15.6" customHeight="1">
      <c r="A2143" s="17"/>
      <c r="B2143" s="7"/>
      <c r="C2143" s="17"/>
      <c r="D2143" s="41"/>
      <c r="E2143" s="35"/>
      <c r="F2143" s="110"/>
      <c r="G2143" s="111"/>
      <c r="H2143" s="113"/>
      <c r="I2143" s="17"/>
      <c r="J2143" s="17"/>
      <c r="K2143" s="7"/>
      <c r="L2143" s="7"/>
      <c r="M2143" s="7"/>
      <c r="N2143" s="17"/>
      <c r="O2143" s="120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t="15.6" customHeight="1">
      <c r="A2144" s="17"/>
      <c r="B2144" s="7"/>
      <c r="C2144" s="17"/>
      <c r="D2144" s="41"/>
      <c r="E2144" s="35"/>
      <c r="F2144" s="110"/>
      <c r="G2144" s="111"/>
      <c r="H2144" s="113"/>
      <c r="I2144" s="17"/>
      <c r="J2144" s="17"/>
      <c r="K2144" s="7"/>
      <c r="L2144" s="7"/>
      <c r="M2144" s="7"/>
      <c r="N2144" s="17"/>
      <c r="O2144" s="120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t="15.6" customHeight="1">
      <c r="A2145" s="17"/>
      <c r="B2145" s="7"/>
      <c r="C2145" s="17"/>
      <c r="D2145" s="41"/>
      <c r="E2145" s="35"/>
      <c r="F2145" s="110"/>
      <c r="G2145" s="111"/>
      <c r="H2145" s="113"/>
      <c r="I2145" s="17"/>
      <c r="J2145" s="17"/>
      <c r="K2145" s="7"/>
      <c r="L2145" s="7"/>
      <c r="M2145" s="7"/>
      <c r="N2145" s="17"/>
      <c r="O2145" s="120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t="15.6" customHeight="1">
      <c r="A2146" s="17"/>
      <c r="B2146" s="7"/>
      <c r="C2146" s="17"/>
      <c r="D2146" s="41"/>
      <c r="E2146" s="35"/>
      <c r="F2146" s="110"/>
      <c r="G2146" s="111"/>
      <c r="H2146" s="113"/>
      <c r="I2146" s="17"/>
      <c r="J2146" s="17"/>
      <c r="K2146" s="7"/>
      <c r="L2146" s="7"/>
      <c r="M2146" s="7"/>
      <c r="N2146" s="17"/>
      <c r="O2146" s="120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t="15.6" customHeight="1">
      <c r="A2147" s="17"/>
      <c r="B2147" s="7"/>
      <c r="C2147" s="17"/>
      <c r="D2147" s="41"/>
      <c r="E2147" s="35"/>
      <c r="F2147" s="110"/>
      <c r="G2147" s="111"/>
      <c r="H2147" s="113"/>
      <c r="I2147" s="17"/>
      <c r="J2147" s="17"/>
      <c r="K2147" s="7"/>
      <c r="L2147" s="7"/>
      <c r="M2147" s="7"/>
      <c r="N2147" s="17"/>
      <c r="O2147" s="120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t="15.6" customHeight="1">
      <c r="A2148" s="17"/>
      <c r="B2148" s="7"/>
      <c r="C2148" s="17"/>
      <c r="D2148" s="41"/>
      <c r="E2148" s="35"/>
      <c r="F2148" s="110"/>
      <c r="G2148" s="111"/>
      <c r="H2148" s="113"/>
      <c r="I2148" s="17"/>
      <c r="J2148" s="17"/>
      <c r="K2148" s="7"/>
      <c r="L2148" s="7"/>
      <c r="M2148" s="7"/>
      <c r="N2148" s="17"/>
      <c r="O2148" s="120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t="15.6" customHeight="1">
      <c r="A2149" s="17"/>
      <c r="B2149" s="7"/>
      <c r="C2149" s="17"/>
      <c r="D2149" s="41"/>
      <c r="E2149" s="35"/>
      <c r="F2149" s="110"/>
      <c r="G2149" s="111"/>
      <c r="H2149" s="113"/>
      <c r="I2149" s="17"/>
      <c r="J2149" s="17"/>
      <c r="K2149" s="7"/>
      <c r="L2149" s="7"/>
      <c r="M2149" s="7"/>
      <c r="N2149" s="17"/>
      <c r="O2149" s="120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t="15.6" customHeight="1">
      <c r="A2150" s="17"/>
      <c r="B2150" s="7"/>
      <c r="C2150" s="17"/>
      <c r="D2150" s="41"/>
      <c r="E2150" s="35"/>
      <c r="F2150" s="110"/>
      <c r="G2150" s="111"/>
      <c r="H2150" s="113"/>
      <c r="I2150" s="17"/>
      <c r="J2150" s="17"/>
      <c r="K2150" s="7"/>
      <c r="L2150" s="7"/>
      <c r="M2150" s="7"/>
      <c r="N2150" s="17"/>
      <c r="O2150" s="120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t="15.6" customHeight="1">
      <c r="A2151" s="17"/>
      <c r="B2151" s="7"/>
      <c r="C2151" s="17"/>
      <c r="D2151" s="41"/>
      <c r="E2151" s="35"/>
      <c r="F2151" s="110"/>
      <c r="G2151" s="111"/>
      <c r="H2151" s="113"/>
      <c r="I2151" s="17"/>
      <c r="J2151" s="17"/>
      <c r="K2151" s="7"/>
      <c r="L2151" s="7"/>
      <c r="M2151" s="7"/>
      <c r="N2151" s="17"/>
      <c r="O2151" s="120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t="15.6" customHeight="1">
      <c r="A2152" s="17"/>
      <c r="B2152" s="7"/>
      <c r="C2152" s="17"/>
      <c r="D2152" s="41"/>
      <c r="E2152" s="35"/>
      <c r="F2152" s="110"/>
      <c r="G2152" s="111"/>
      <c r="H2152" s="113"/>
      <c r="I2152" s="17"/>
      <c r="J2152" s="17"/>
      <c r="K2152" s="7"/>
      <c r="L2152" s="7"/>
      <c r="M2152" s="7"/>
      <c r="N2152" s="17"/>
      <c r="O2152" s="120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t="15.6" customHeight="1">
      <c r="A2153" s="17"/>
      <c r="B2153" s="7"/>
      <c r="C2153" s="17"/>
      <c r="D2153" s="41"/>
      <c r="E2153" s="35"/>
      <c r="F2153" s="110"/>
      <c r="G2153" s="111"/>
      <c r="H2153" s="113"/>
      <c r="I2153" s="17"/>
      <c r="J2153" s="17"/>
      <c r="K2153" s="7"/>
      <c r="L2153" s="7"/>
      <c r="M2153" s="7"/>
      <c r="N2153" s="17"/>
      <c r="O2153" s="120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t="15.6" customHeight="1">
      <c r="A2154" s="17"/>
      <c r="B2154" s="7"/>
      <c r="C2154" s="17"/>
      <c r="D2154" s="41"/>
      <c r="E2154" s="35"/>
      <c r="F2154" s="110"/>
      <c r="G2154" s="111"/>
      <c r="H2154" s="113"/>
      <c r="I2154" s="17"/>
      <c r="J2154" s="17"/>
      <c r="K2154" s="7"/>
      <c r="L2154" s="7"/>
      <c r="M2154" s="7"/>
      <c r="N2154" s="17"/>
      <c r="O2154" s="120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t="15.6" customHeight="1">
      <c r="A2155" s="17"/>
      <c r="B2155" s="7"/>
      <c r="C2155" s="17"/>
      <c r="D2155" s="41"/>
      <c r="E2155" s="35"/>
      <c r="F2155" s="110"/>
      <c r="G2155" s="111"/>
      <c r="H2155" s="113"/>
      <c r="I2155" s="17"/>
      <c r="J2155" s="17"/>
      <c r="K2155" s="7"/>
      <c r="L2155" s="7"/>
      <c r="M2155" s="7"/>
      <c r="N2155" s="17"/>
      <c r="O2155" s="120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t="15.6" customHeight="1">
      <c r="A2156" s="17"/>
      <c r="B2156" s="7"/>
      <c r="C2156" s="17"/>
      <c r="D2156" s="41"/>
      <c r="E2156" s="35"/>
      <c r="F2156" s="110"/>
      <c r="G2156" s="111"/>
      <c r="H2156" s="113"/>
      <c r="I2156" s="17"/>
      <c r="J2156" s="17"/>
      <c r="K2156" s="7"/>
      <c r="L2156" s="7"/>
      <c r="M2156" s="7"/>
      <c r="N2156" s="17"/>
      <c r="O2156" s="120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t="15.6" customHeight="1">
      <c r="A2157" s="17"/>
      <c r="B2157" s="7"/>
      <c r="C2157" s="17"/>
      <c r="D2157" s="41"/>
      <c r="E2157" s="35"/>
      <c r="F2157" s="110"/>
      <c r="G2157" s="111"/>
      <c r="H2157" s="113"/>
      <c r="I2157" s="17"/>
      <c r="J2157" s="17"/>
      <c r="K2157" s="7"/>
      <c r="L2157" s="7"/>
      <c r="M2157" s="7"/>
      <c r="N2157" s="17"/>
      <c r="O2157" s="120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t="15.6" customHeight="1">
      <c r="A2158" s="17"/>
      <c r="B2158" s="7"/>
      <c r="C2158" s="17"/>
      <c r="D2158" s="41"/>
      <c r="E2158" s="35"/>
      <c r="F2158" s="110"/>
      <c r="G2158" s="111"/>
      <c r="H2158" s="113"/>
      <c r="I2158" s="17"/>
      <c r="J2158" s="17"/>
      <c r="K2158" s="7"/>
      <c r="L2158" s="7"/>
      <c r="M2158" s="7"/>
      <c r="N2158" s="17"/>
      <c r="O2158" s="120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t="15.6" customHeight="1">
      <c r="A2159" s="17"/>
      <c r="B2159" s="7"/>
      <c r="C2159" s="17"/>
      <c r="D2159" s="41"/>
      <c r="E2159" s="35"/>
      <c r="F2159" s="110"/>
      <c r="G2159" s="111"/>
      <c r="H2159" s="113"/>
      <c r="I2159" s="17"/>
      <c r="J2159" s="17"/>
      <c r="K2159" s="7"/>
      <c r="L2159" s="7"/>
      <c r="M2159" s="7"/>
      <c r="N2159" s="17"/>
      <c r="O2159" s="120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t="15.6" customHeight="1">
      <c r="A2160" s="17"/>
      <c r="B2160" s="7"/>
      <c r="C2160" s="17"/>
      <c r="D2160" s="41"/>
      <c r="E2160" s="35"/>
      <c r="F2160" s="110"/>
      <c r="G2160" s="111"/>
      <c r="H2160" s="113"/>
      <c r="I2160" s="17"/>
      <c r="J2160" s="17"/>
      <c r="K2160" s="7"/>
      <c r="L2160" s="7"/>
      <c r="M2160" s="7"/>
      <c r="N2160" s="17"/>
      <c r="O2160" s="120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t="15.6" customHeight="1">
      <c r="A2161" s="17"/>
      <c r="B2161" s="7"/>
      <c r="C2161" s="17"/>
      <c r="D2161" s="41"/>
      <c r="E2161" s="35"/>
      <c r="F2161" s="110"/>
      <c r="G2161" s="111"/>
      <c r="H2161" s="113"/>
      <c r="I2161" s="17"/>
      <c r="J2161" s="17"/>
      <c r="K2161" s="7"/>
      <c r="L2161" s="7"/>
      <c r="M2161" s="7"/>
      <c r="N2161" s="17"/>
      <c r="O2161" s="120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t="15.6" customHeight="1">
      <c r="A2162" s="17"/>
      <c r="B2162" s="7"/>
      <c r="C2162" s="17"/>
      <c r="D2162" s="41"/>
      <c r="E2162" s="35"/>
      <c r="F2162" s="110"/>
      <c r="G2162" s="111"/>
      <c r="H2162" s="113"/>
      <c r="I2162" s="17"/>
      <c r="J2162" s="17"/>
      <c r="K2162" s="7"/>
      <c r="L2162" s="7"/>
      <c r="M2162" s="7"/>
      <c r="N2162" s="17"/>
      <c r="O2162" s="120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t="15.6" customHeight="1">
      <c r="A2163" s="17"/>
      <c r="B2163" s="7"/>
      <c r="C2163" s="17"/>
      <c r="D2163" s="41"/>
      <c r="E2163" s="35"/>
      <c r="F2163" s="110"/>
      <c r="G2163" s="111"/>
      <c r="H2163" s="113"/>
      <c r="I2163" s="17"/>
      <c r="J2163" s="17"/>
      <c r="K2163" s="7"/>
      <c r="L2163" s="7"/>
      <c r="M2163" s="7"/>
      <c r="N2163" s="17"/>
      <c r="O2163" s="120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t="15.6" customHeight="1">
      <c r="A2164" s="17"/>
      <c r="B2164" s="7"/>
      <c r="C2164" s="17"/>
      <c r="D2164" s="41"/>
      <c r="E2164" s="35"/>
      <c r="F2164" s="110"/>
      <c r="G2164" s="111"/>
      <c r="H2164" s="113"/>
      <c r="I2164" s="17"/>
      <c r="J2164" s="17"/>
      <c r="K2164" s="7"/>
      <c r="L2164" s="7"/>
      <c r="M2164" s="7"/>
      <c r="N2164" s="17"/>
      <c r="O2164" s="120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t="15.6" customHeight="1">
      <c r="A2165" s="17"/>
      <c r="B2165" s="7"/>
      <c r="C2165" s="17"/>
      <c r="D2165" s="41"/>
      <c r="E2165" s="35"/>
      <c r="F2165" s="110"/>
      <c r="G2165" s="111"/>
      <c r="H2165" s="113"/>
      <c r="I2165" s="17"/>
      <c r="J2165" s="17"/>
      <c r="K2165" s="7"/>
      <c r="L2165" s="7"/>
      <c r="M2165" s="7"/>
      <c r="N2165" s="17"/>
      <c r="O2165" s="120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t="15.6" customHeight="1">
      <c r="A2166" s="17"/>
      <c r="B2166" s="7"/>
      <c r="C2166" s="17"/>
      <c r="D2166" s="41"/>
      <c r="E2166" s="35"/>
      <c r="F2166" s="110"/>
      <c r="G2166" s="111"/>
      <c r="H2166" s="113"/>
      <c r="I2166" s="17"/>
      <c r="J2166" s="17"/>
      <c r="K2166" s="7"/>
      <c r="L2166" s="7"/>
      <c r="M2166" s="7"/>
      <c r="N2166" s="17"/>
      <c r="O2166" s="120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t="15.6" customHeight="1">
      <c r="A2167" s="17"/>
      <c r="B2167" s="7"/>
      <c r="C2167" s="17"/>
      <c r="D2167" s="41"/>
      <c r="E2167" s="35"/>
      <c r="F2167" s="110"/>
      <c r="G2167" s="111"/>
      <c r="H2167" s="113"/>
      <c r="I2167" s="17"/>
      <c r="J2167" s="17"/>
      <c r="K2167" s="7"/>
      <c r="L2167" s="7"/>
      <c r="M2167" s="7"/>
      <c r="N2167" s="17"/>
      <c r="O2167" s="120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t="15.6" customHeight="1">
      <c r="A2168" s="17"/>
      <c r="B2168" s="7"/>
      <c r="C2168" s="17"/>
      <c r="D2168" s="41"/>
      <c r="E2168" s="35"/>
      <c r="F2168" s="110"/>
      <c r="G2168" s="111"/>
      <c r="H2168" s="113"/>
      <c r="I2168" s="17"/>
      <c r="J2168" s="17"/>
      <c r="K2168" s="7"/>
      <c r="L2168" s="7"/>
      <c r="M2168" s="7"/>
      <c r="N2168" s="17"/>
      <c r="O2168" s="120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t="15.6" customHeight="1">
      <c r="A2169" s="17"/>
      <c r="B2169" s="7"/>
      <c r="C2169" s="17"/>
      <c r="D2169" s="41"/>
      <c r="E2169" s="35"/>
      <c r="F2169" s="110"/>
      <c r="G2169" s="111"/>
      <c r="H2169" s="113"/>
      <c r="I2169" s="17"/>
      <c r="J2169" s="17"/>
      <c r="K2169" s="7"/>
      <c r="L2169" s="7"/>
      <c r="M2169" s="7"/>
      <c r="N2169" s="17"/>
      <c r="O2169" s="120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t="15.6" customHeight="1">
      <c r="A2170" s="17"/>
      <c r="B2170" s="7"/>
      <c r="C2170" s="17"/>
      <c r="D2170" s="41"/>
      <c r="E2170" s="35"/>
      <c r="F2170" s="110"/>
      <c r="G2170" s="111"/>
      <c r="H2170" s="113"/>
      <c r="I2170" s="17"/>
      <c r="J2170" s="17"/>
      <c r="K2170" s="7"/>
      <c r="L2170" s="7"/>
      <c r="M2170" s="7"/>
      <c r="N2170" s="17"/>
      <c r="O2170" s="120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t="15.6" customHeight="1">
      <c r="A2171" s="17"/>
      <c r="B2171" s="7"/>
      <c r="C2171" s="17"/>
      <c r="D2171" s="41"/>
      <c r="E2171" s="35"/>
      <c r="F2171" s="110"/>
      <c r="G2171" s="111"/>
      <c r="H2171" s="113"/>
      <c r="I2171" s="17"/>
      <c r="J2171" s="17"/>
      <c r="K2171" s="7"/>
      <c r="L2171" s="7"/>
      <c r="M2171" s="7"/>
      <c r="N2171" s="17"/>
      <c r="O2171" s="120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t="15.6" customHeight="1">
      <c r="A2172" s="17"/>
      <c r="B2172" s="7"/>
      <c r="C2172" s="17"/>
      <c r="D2172" s="41"/>
      <c r="E2172" s="35"/>
      <c r="F2172" s="110"/>
      <c r="G2172" s="111"/>
      <c r="H2172" s="113"/>
      <c r="I2172" s="17"/>
      <c r="J2172" s="17"/>
      <c r="K2172" s="7"/>
      <c r="L2172" s="7"/>
      <c r="M2172" s="7"/>
      <c r="N2172" s="17"/>
      <c r="O2172" s="120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t="15.6" customHeight="1">
      <c r="A2173" s="17"/>
      <c r="B2173" s="7"/>
      <c r="C2173" s="17"/>
      <c r="D2173" s="41"/>
      <c r="E2173" s="35"/>
      <c r="F2173" s="110"/>
      <c r="G2173" s="111"/>
      <c r="H2173" s="113"/>
      <c r="I2173" s="17"/>
      <c r="J2173" s="17"/>
      <c r="K2173" s="7"/>
      <c r="L2173" s="7"/>
      <c r="M2173" s="7"/>
      <c r="N2173" s="17"/>
      <c r="O2173" s="120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t="15.6" customHeight="1">
      <c r="A2174" s="17"/>
      <c r="B2174" s="7"/>
      <c r="C2174" s="17"/>
      <c r="D2174" s="41"/>
      <c r="E2174" s="35"/>
      <c r="F2174" s="110"/>
      <c r="G2174" s="111"/>
      <c r="H2174" s="113"/>
      <c r="I2174" s="17"/>
      <c r="J2174" s="17"/>
      <c r="K2174" s="7"/>
      <c r="L2174" s="7"/>
      <c r="M2174" s="7"/>
      <c r="N2174" s="17"/>
      <c r="O2174" s="120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t="15.6" customHeight="1">
      <c r="A2175" s="17"/>
      <c r="B2175" s="7"/>
      <c r="C2175" s="17"/>
      <c r="D2175" s="41"/>
      <c r="E2175" s="35"/>
      <c r="F2175" s="110"/>
      <c r="G2175" s="111"/>
      <c r="H2175" s="113"/>
      <c r="I2175" s="17"/>
      <c r="J2175" s="17"/>
      <c r="K2175" s="7"/>
      <c r="L2175" s="7"/>
      <c r="M2175" s="7"/>
      <c r="N2175" s="17"/>
      <c r="O2175" s="120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t="15.6" customHeight="1">
      <c r="A2176" s="17"/>
      <c r="B2176" s="7"/>
      <c r="C2176" s="17"/>
      <c r="D2176" s="41"/>
      <c r="E2176" s="35"/>
      <c r="F2176" s="110"/>
      <c r="G2176" s="111"/>
      <c r="H2176" s="113"/>
      <c r="I2176" s="17"/>
      <c r="J2176" s="17"/>
      <c r="K2176" s="7"/>
      <c r="L2176" s="7"/>
      <c r="M2176" s="7"/>
      <c r="N2176" s="17"/>
      <c r="O2176" s="120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t="15.6" customHeight="1">
      <c r="A2177" s="17"/>
      <c r="B2177" s="7"/>
      <c r="C2177" s="17"/>
      <c r="D2177" s="41"/>
      <c r="E2177" s="35"/>
      <c r="F2177" s="110"/>
      <c r="G2177" s="111"/>
      <c r="H2177" s="113"/>
      <c r="I2177" s="17"/>
      <c r="J2177" s="17"/>
      <c r="K2177" s="7"/>
      <c r="L2177" s="7"/>
      <c r="M2177" s="7"/>
      <c r="N2177" s="17"/>
      <c r="O2177" s="120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t="15.6" customHeight="1">
      <c r="A2178" s="17"/>
      <c r="B2178" s="7"/>
      <c r="C2178" s="17"/>
      <c r="D2178" s="41"/>
      <c r="E2178" s="35"/>
      <c r="F2178" s="110"/>
      <c r="G2178" s="111"/>
      <c r="H2178" s="113"/>
      <c r="I2178" s="17"/>
      <c r="J2178" s="17"/>
      <c r="K2178" s="7"/>
      <c r="L2178" s="7"/>
      <c r="M2178" s="7"/>
      <c r="N2178" s="17"/>
      <c r="O2178" s="120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t="15.6" customHeight="1">
      <c r="A2179" s="17"/>
      <c r="B2179" s="7"/>
      <c r="C2179" s="17"/>
      <c r="D2179" s="41"/>
      <c r="E2179" s="35"/>
      <c r="F2179" s="110"/>
      <c r="G2179" s="111"/>
      <c r="H2179" s="113"/>
      <c r="I2179" s="17"/>
      <c r="J2179" s="17"/>
      <c r="K2179" s="7"/>
      <c r="L2179" s="7"/>
      <c r="M2179" s="7"/>
      <c r="N2179" s="17"/>
      <c r="O2179" s="120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t="15.6" customHeight="1">
      <c r="A2180" s="17"/>
      <c r="B2180" s="7"/>
      <c r="C2180" s="17"/>
      <c r="D2180" s="41"/>
      <c r="E2180" s="35"/>
      <c r="F2180" s="110"/>
      <c r="G2180" s="111"/>
      <c r="H2180" s="113"/>
      <c r="I2180" s="17"/>
      <c r="J2180" s="17"/>
      <c r="K2180" s="7"/>
      <c r="L2180" s="7"/>
      <c r="M2180" s="7"/>
      <c r="N2180" s="17"/>
      <c r="O2180" s="120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t="15.6" customHeight="1">
      <c r="A2181" s="17"/>
      <c r="B2181" s="7"/>
      <c r="C2181" s="17"/>
      <c r="D2181" s="41"/>
      <c r="E2181" s="35"/>
      <c r="F2181" s="110"/>
      <c r="G2181" s="111"/>
      <c r="H2181" s="113"/>
      <c r="I2181" s="17"/>
      <c r="J2181" s="17"/>
      <c r="K2181" s="7"/>
      <c r="L2181" s="7"/>
      <c r="M2181" s="7"/>
      <c r="N2181" s="17"/>
      <c r="O2181" s="120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t="15.6" customHeight="1">
      <c r="A2182" s="17"/>
      <c r="B2182" s="7"/>
      <c r="C2182" s="17"/>
      <c r="D2182" s="41"/>
      <c r="E2182" s="35"/>
      <c r="F2182" s="110"/>
      <c r="G2182" s="111"/>
      <c r="H2182" s="113"/>
      <c r="I2182" s="17"/>
      <c r="J2182" s="17"/>
      <c r="K2182" s="7"/>
      <c r="L2182" s="7"/>
      <c r="M2182" s="7"/>
      <c r="N2182" s="17"/>
      <c r="O2182" s="120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t="15.6" customHeight="1">
      <c r="A2183" s="17"/>
      <c r="B2183" s="7"/>
      <c r="C2183" s="17"/>
      <c r="D2183" s="41"/>
      <c r="E2183" s="35"/>
      <c r="F2183" s="110"/>
      <c r="G2183" s="111"/>
      <c r="H2183" s="113"/>
      <c r="I2183" s="17"/>
      <c r="J2183" s="17"/>
      <c r="K2183" s="7"/>
      <c r="L2183" s="7"/>
      <c r="M2183" s="7"/>
      <c r="N2183" s="17"/>
      <c r="O2183" s="120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t="15.6" customHeight="1">
      <c r="A2184" s="17"/>
      <c r="B2184" s="7"/>
      <c r="C2184" s="17"/>
      <c r="D2184" s="41"/>
      <c r="E2184" s="35"/>
      <c r="F2184" s="110"/>
      <c r="G2184" s="111"/>
      <c r="H2184" s="113"/>
      <c r="I2184" s="17"/>
      <c r="J2184" s="17"/>
      <c r="K2184" s="7"/>
      <c r="L2184" s="7"/>
      <c r="M2184" s="7"/>
      <c r="N2184" s="17"/>
      <c r="O2184" s="120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t="15.6" customHeight="1">
      <c r="A2185" s="17"/>
      <c r="B2185" s="7"/>
      <c r="C2185" s="17"/>
      <c r="D2185" s="41"/>
      <c r="E2185" s="35"/>
      <c r="F2185" s="110"/>
      <c r="G2185" s="111"/>
      <c r="H2185" s="113"/>
      <c r="I2185" s="17"/>
      <c r="J2185" s="17"/>
      <c r="K2185" s="7"/>
      <c r="L2185" s="7"/>
      <c r="M2185" s="7"/>
      <c r="N2185" s="17"/>
      <c r="O2185" s="120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t="15.6" customHeight="1">
      <c r="A2186" s="17"/>
      <c r="B2186" s="7"/>
      <c r="C2186" s="17"/>
      <c r="D2186" s="41"/>
      <c r="E2186" s="35"/>
      <c r="F2186" s="110"/>
      <c r="G2186" s="111"/>
      <c r="H2186" s="113"/>
      <c r="I2186" s="17"/>
      <c r="J2186" s="17"/>
      <c r="K2186" s="7"/>
      <c r="L2186" s="7"/>
      <c r="M2186" s="7"/>
      <c r="N2186" s="17"/>
      <c r="O2186" s="120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t="15.6" customHeight="1">
      <c r="A2187" s="17"/>
      <c r="B2187" s="7"/>
      <c r="C2187" s="17"/>
      <c r="D2187" s="41"/>
      <c r="E2187" s="35"/>
      <c r="F2187" s="110"/>
      <c r="G2187" s="111"/>
      <c r="H2187" s="113"/>
      <c r="I2187" s="17"/>
      <c r="J2187" s="17"/>
      <c r="K2187" s="7"/>
      <c r="L2187" s="7"/>
      <c r="M2187" s="7"/>
      <c r="N2187" s="17"/>
      <c r="O2187" s="120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t="15.6" customHeight="1">
      <c r="A2188" s="17"/>
      <c r="B2188" s="7"/>
      <c r="C2188" s="17"/>
      <c r="D2188" s="41"/>
      <c r="E2188" s="35"/>
      <c r="F2188" s="110"/>
      <c r="G2188" s="111"/>
      <c r="H2188" s="113"/>
      <c r="I2188" s="17"/>
      <c r="J2188" s="17"/>
      <c r="K2188" s="7"/>
      <c r="L2188" s="7"/>
      <c r="M2188" s="7"/>
      <c r="N2188" s="17"/>
      <c r="O2188" s="120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t="15.6" customHeight="1">
      <c r="A2189" s="17"/>
      <c r="B2189" s="7"/>
      <c r="C2189" s="17"/>
      <c r="D2189" s="41"/>
      <c r="E2189" s="35"/>
      <c r="F2189" s="110"/>
      <c r="G2189" s="111"/>
      <c r="H2189" s="113"/>
      <c r="I2189" s="17"/>
      <c r="J2189" s="17"/>
      <c r="K2189" s="7"/>
      <c r="L2189" s="7"/>
      <c r="M2189" s="7"/>
      <c r="N2189" s="17"/>
      <c r="O2189" s="120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t="15.6" customHeight="1">
      <c r="A2190" s="17"/>
      <c r="B2190" s="7"/>
      <c r="C2190" s="17"/>
      <c r="D2190" s="41"/>
      <c r="E2190" s="35"/>
      <c r="F2190" s="110"/>
      <c r="G2190" s="111"/>
      <c r="H2190" s="113"/>
      <c r="I2190" s="17"/>
      <c r="J2190" s="17"/>
      <c r="K2190" s="7"/>
      <c r="L2190" s="7"/>
      <c r="M2190" s="7"/>
      <c r="N2190" s="17"/>
      <c r="O2190" s="120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t="15.6" customHeight="1">
      <c r="A2191" s="17"/>
      <c r="B2191" s="7"/>
      <c r="C2191" s="17"/>
      <c r="D2191" s="41"/>
      <c r="E2191" s="35"/>
      <c r="F2191" s="110"/>
      <c r="G2191" s="111"/>
      <c r="H2191" s="113"/>
      <c r="I2191" s="17"/>
      <c r="J2191" s="17"/>
      <c r="K2191" s="7"/>
      <c r="L2191" s="7"/>
      <c r="M2191" s="7"/>
      <c r="N2191" s="17"/>
      <c r="O2191" s="120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t="15.6" customHeight="1">
      <c r="A2192" s="17"/>
      <c r="B2192" s="7"/>
      <c r="C2192" s="17"/>
      <c r="D2192" s="41"/>
      <c r="E2192" s="35"/>
      <c r="F2192" s="110"/>
      <c r="G2192" s="111"/>
      <c r="H2192" s="113"/>
      <c r="I2192" s="17"/>
      <c r="J2192" s="17"/>
      <c r="K2192" s="7"/>
      <c r="L2192" s="7"/>
      <c r="M2192" s="7"/>
      <c r="N2192" s="17"/>
      <c r="O2192" s="120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t="15.6" customHeight="1">
      <c r="A2193" s="17"/>
      <c r="B2193" s="7"/>
      <c r="C2193" s="17"/>
      <c r="D2193" s="41"/>
      <c r="E2193" s="35"/>
      <c r="F2193" s="110"/>
      <c r="G2193" s="111"/>
      <c r="H2193" s="113"/>
      <c r="I2193" s="17"/>
      <c r="J2193" s="17"/>
      <c r="K2193" s="7"/>
      <c r="L2193" s="7"/>
      <c r="M2193" s="7"/>
      <c r="N2193" s="17"/>
      <c r="O2193" s="120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t="15.6" customHeight="1">
      <c r="A2194" s="17"/>
      <c r="B2194" s="7"/>
      <c r="C2194" s="17"/>
      <c r="D2194" s="41"/>
      <c r="E2194" s="35"/>
      <c r="F2194" s="110"/>
      <c r="G2194" s="111"/>
      <c r="H2194" s="113"/>
      <c r="I2194" s="17"/>
      <c r="J2194" s="17"/>
      <c r="K2194" s="7"/>
      <c r="L2194" s="7"/>
      <c r="M2194" s="7"/>
      <c r="N2194" s="17"/>
      <c r="O2194" s="120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t="15.6" customHeight="1">
      <c r="A2195" s="17"/>
      <c r="B2195" s="7"/>
      <c r="C2195" s="17"/>
      <c r="D2195" s="41"/>
      <c r="E2195" s="35"/>
      <c r="F2195" s="110"/>
      <c r="G2195" s="111"/>
      <c r="H2195" s="113"/>
      <c r="I2195" s="17"/>
      <c r="J2195" s="17"/>
      <c r="K2195" s="7"/>
      <c r="L2195" s="7"/>
      <c r="M2195" s="7"/>
      <c r="N2195" s="17"/>
      <c r="O2195" s="120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t="15.6" customHeight="1">
      <c r="A2196" s="17"/>
      <c r="B2196" s="7"/>
      <c r="C2196" s="17"/>
      <c r="D2196" s="41"/>
      <c r="E2196" s="35"/>
      <c r="F2196" s="110"/>
      <c r="G2196" s="111"/>
      <c r="H2196" s="113"/>
      <c r="I2196" s="17"/>
      <c r="J2196" s="17"/>
      <c r="K2196" s="7"/>
      <c r="L2196" s="7"/>
      <c r="M2196" s="7"/>
      <c r="N2196" s="17"/>
      <c r="O2196" s="120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t="15.6" customHeight="1">
      <c r="A2197" s="17"/>
      <c r="B2197" s="7"/>
      <c r="C2197" s="17"/>
      <c r="D2197" s="41"/>
      <c r="E2197" s="35"/>
      <c r="F2197" s="110"/>
      <c r="G2197" s="111"/>
      <c r="H2197" s="113"/>
      <c r="I2197" s="17"/>
      <c r="J2197" s="17"/>
      <c r="K2197" s="7"/>
      <c r="L2197" s="7"/>
      <c r="M2197" s="7"/>
      <c r="N2197" s="17"/>
      <c r="O2197" s="120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t="15.6" customHeight="1">
      <c r="A2198" s="17"/>
      <c r="B2198" s="7"/>
      <c r="C2198" s="17"/>
      <c r="D2198" s="41"/>
      <c r="E2198" s="35"/>
      <c r="F2198" s="110"/>
      <c r="G2198" s="111"/>
      <c r="H2198" s="113"/>
      <c r="I2198" s="17"/>
      <c r="J2198" s="17"/>
      <c r="K2198" s="7"/>
      <c r="L2198" s="7"/>
      <c r="M2198" s="7"/>
      <c r="N2198" s="17"/>
      <c r="O2198" s="120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t="15.6" customHeight="1">
      <c r="A2199" s="17"/>
      <c r="B2199" s="7"/>
      <c r="C2199" s="17"/>
      <c r="D2199" s="41"/>
      <c r="E2199" s="35"/>
      <c r="F2199" s="110"/>
      <c r="G2199" s="111"/>
      <c r="H2199" s="113"/>
      <c r="I2199" s="17"/>
      <c r="J2199" s="17"/>
      <c r="K2199" s="7"/>
      <c r="L2199" s="7"/>
      <c r="M2199" s="7"/>
      <c r="N2199" s="17"/>
      <c r="O2199" s="120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t="15.6" customHeight="1">
      <c r="A2200" s="17"/>
      <c r="B2200" s="7"/>
      <c r="C2200" s="17"/>
      <c r="D2200" s="41"/>
      <c r="E2200" s="35"/>
      <c r="F2200" s="110"/>
      <c r="G2200" s="111"/>
      <c r="H2200" s="113"/>
      <c r="I2200" s="17"/>
      <c r="J2200" s="17"/>
      <c r="K2200" s="7"/>
      <c r="L2200" s="7"/>
      <c r="M2200" s="7"/>
      <c r="N2200" s="17"/>
      <c r="O2200" s="120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t="15.6" customHeight="1">
      <c r="A2201" s="17"/>
      <c r="B2201" s="7"/>
      <c r="C2201" s="17"/>
      <c r="D2201" s="41"/>
      <c r="E2201" s="35"/>
      <c r="F2201" s="110"/>
      <c r="G2201" s="111"/>
      <c r="H2201" s="113"/>
      <c r="I2201" s="17"/>
      <c r="J2201" s="17"/>
      <c r="K2201" s="7"/>
      <c r="L2201" s="7"/>
      <c r="M2201" s="7"/>
      <c r="N2201" s="17"/>
      <c r="O2201" s="120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t="15.6" customHeight="1">
      <c r="A2202" s="17"/>
      <c r="B2202" s="7"/>
      <c r="C2202" s="17"/>
      <c r="D2202" s="41"/>
      <c r="E2202" s="35"/>
      <c r="F2202" s="110"/>
      <c r="G2202" s="111"/>
      <c r="H2202" s="113"/>
      <c r="I2202" s="17"/>
      <c r="J2202" s="17"/>
      <c r="K2202" s="7"/>
      <c r="L2202" s="7"/>
      <c r="M2202" s="7"/>
      <c r="N2202" s="17"/>
      <c r="O2202" s="120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t="15.6" customHeight="1">
      <c r="A2203" s="17"/>
      <c r="B2203" s="7"/>
      <c r="C2203" s="17"/>
      <c r="D2203" s="41"/>
      <c r="E2203" s="35"/>
      <c r="F2203" s="110"/>
      <c r="G2203" s="111"/>
      <c r="H2203" s="113"/>
      <c r="I2203" s="17"/>
      <c r="J2203" s="17"/>
      <c r="K2203" s="7"/>
      <c r="L2203" s="7"/>
      <c r="M2203" s="7"/>
      <c r="N2203" s="17"/>
      <c r="O2203" s="120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t="15.6" customHeight="1">
      <c r="A2204" s="17"/>
      <c r="B2204" s="7"/>
      <c r="C2204" s="17"/>
      <c r="D2204" s="41"/>
      <c r="E2204" s="35"/>
      <c r="F2204" s="110"/>
      <c r="G2204" s="111"/>
      <c r="H2204" s="113"/>
      <c r="I2204" s="17"/>
      <c r="J2204" s="17"/>
      <c r="K2204" s="7"/>
      <c r="L2204" s="7"/>
      <c r="M2204" s="7"/>
      <c r="N2204" s="17"/>
      <c r="O2204" s="120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t="15.6" customHeight="1">
      <c r="A2205" s="17"/>
      <c r="B2205" s="7"/>
      <c r="C2205" s="17"/>
      <c r="D2205" s="41"/>
      <c r="E2205" s="35"/>
      <c r="F2205" s="110"/>
      <c r="G2205" s="111"/>
      <c r="H2205" s="113"/>
      <c r="I2205" s="17"/>
      <c r="J2205" s="17"/>
      <c r="K2205" s="7"/>
      <c r="L2205" s="7"/>
      <c r="M2205" s="7"/>
      <c r="N2205" s="17"/>
      <c r="O2205" s="120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t="15.6" customHeight="1">
      <c r="A2206" s="17"/>
      <c r="B2206" s="7"/>
      <c r="C2206" s="17"/>
      <c r="D2206" s="41"/>
      <c r="E2206" s="35"/>
      <c r="F2206" s="110"/>
      <c r="G2206" s="111"/>
      <c r="H2206" s="113"/>
      <c r="I2206" s="17"/>
      <c r="J2206" s="17"/>
      <c r="K2206" s="7"/>
      <c r="L2206" s="7"/>
      <c r="M2206" s="7"/>
      <c r="N2206" s="17"/>
      <c r="O2206" s="120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t="15.6" customHeight="1">
      <c r="A2207" s="17"/>
      <c r="B2207" s="7"/>
      <c r="C2207" s="17"/>
      <c r="D2207" s="41"/>
      <c r="E2207" s="35"/>
      <c r="F2207" s="110"/>
      <c r="G2207" s="111"/>
      <c r="H2207" s="113"/>
      <c r="I2207" s="17"/>
      <c r="J2207" s="17"/>
      <c r="K2207" s="7"/>
      <c r="L2207" s="7"/>
      <c r="M2207" s="7"/>
      <c r="N2207" s="17"/>
      <c r="O2207" s="120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t="15.6" customHeight="1">
      <c r="A2208" s="17"/>
      <c r="B2208" s="7"/>
      <c r="C2208" s="17"/>
      <c r="D2208" s="41"/>
      <c r="E2208" s="35"/>
      <c r="F2208" s="110"/>
      <c r="G2208" s="111"/>
      <c r="H2208" s="113"/>
      <c r="I2208" s="17"/>
      <c r="J2208" s="17"/>
      <c r="K2208" s="7"/>
      <c r="L2208" s="7"/>
      <c r="M2208" s="7"/>
      <c r="N2208" s="17"/>
      <c r="O2208" s="120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t="15.6" customHeight="1">
      <c r="A2209" s="17"/>
      <c r="B2209" s="7"/>
      <c r="C2209" s="17"/>
      <c r="D2209" s="41"/>
      <c r="E2209" s="35"/>
      <c r="F2209" s="110"/>
      <c r="G2209" s="111"/>
      <c r="H2209" s="113"/>
      <c r="I2209" s="17"/>
      <c r="J2209" s="17"/>
      <c r="K2209" s="7"/>
      <c r="L2209" s="7"/>
      <c r="M2209" s="7"/>
      <c r="N2209" s="17"/>
      <c r="O2209" s="120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t="15.6" customHeight="1">
      <c r="A2210" s="17"/>
      <c r="B2210" s="7"/>
      <c r="C2210" s="17"/>
      <c r="D2210" s="41"/>
      <c r="E2210" s="35"/>
      <c r="F2210" s="110"/>
      <c r="G2210" s="111"/>
      <c r="H2210" s="113"/>
      <c r="I2210" s="17"/>
      <c r="J2210" s="17"/>
      <c r="K2210" s="7"/>
      <c r="L2210" s="7"/>
      <c r="M2210" s="7"/>
      <c r="N2210" s="17"/>
      <c r="O2210" s="120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t="15.6" customHeight="1">
      <c r="A2211" s="17"/>
      <c r="B2211" s="7"/>
      <c r="C2211" s="17"/>
      <c r="D2211" s="41"/>
      <c r="E2211" s="35"/>
      <c r="F2211" s="110"/>
      <c r="G2211" s="111"/>
      <c r="H2211" s="113"/>
      <c r="I2211" s="17"/>
      <c r="J2211" s="17"/>
      <c r="K2211" s="7"/>
      <c r="L2211" s="7"/>
      <c r="M2211" s="7"/>
      <c r="N2211" s="17"/>
      <c r="O2211" s="120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t="15.6" customHeight="1">
      <c r="A2212" s="17"/>
      <c r="B2212" s="7"/>
      <c r="C2212" s="17"/>
      <c r="D2212" s="41"/>
      <c r="E2212" s="35"/>
      <c r="F2212" s="110"/>
      <c r="G2212" s="111"/>
      <c r="H2212" s="113"/>
      <c r="I2212" s="17"/>
      <c r="J2212" s="17"/>
      <c r="K2212" s="7"/>
      <c r="L2212" s="7"/>
      <c r="M2212" s="7"/>
      <c r="N2212" s="17"/>
      <c r="O2212" s="120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t="15.6" customHeight="1">
      <c r="A2213" s="17"/>
      <c r="B2213" s="7"/>
      <c r="C2213" s="17"/>
      <c r="D2213" s="41"/>
      <c r="E2213" s="35"/>
      <c r="F2213" s="110"/>
      <c r="G2213" s="111"/>
      <c r="H2213" s="113"/>
      <c r="I2213" s="17"/>
      <c r="J2213" s="17"/>
      <c r="K2213" s="7"/>
      <c r="L2213" s="7"/>
      <c r="M2213" s="7"/>
      <c r="N2213" s="17"/>
      <c r="O2213" s="120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t="15.6" customHeight="1">
      <c r="A2214" s="17"/>
      <c r="B2214" s="7"/>
      <c r="C2214" s="17"/>
      <c r="D2214" s="41"/>
      <c r="E2214" s="35"/>
      <c r="F2214" s="110"/>
      <c r="G2214" s="111"/>
      <c r="H2214" s="113"/>
      <c r="I2214" s="17"/>
      <c r="J2214" s="17"/>
      <c r="K2214" s="7"/>
      <c r="L2214" s="7"/>
      <c r="M2214" s="7"/>
      <c r="N2214" s="17"/>
      <c r="O2214" s="120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t="15.6" customHeight="1">
      <c r="A2215" s="17"/>
      <c r="B2215" s="7"/>
      <c r="C2215" s="17"/>
      <c r="D2215" s="41"/>
      <c r="E2215" s="35"/>
      <c r="F2215" s="110"/>
      <c r="G2215" s="111"/>
      <c r="H2215" s="113"/>
      <c r="I2215" s="17"/>
      <c r="J2215" s="17"/>
      <c r="K2215" s="7"/>
      <c r="L2215" s="7"/>
      <c r="M2215" s="7"/>
      <c r="N2215" s="17"/>
      <c r="O2215" s="120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t="15.6" customHeight="1">
      <c r="A2216" s="17"/>
      <c r="B2216" s="7"/>
      <c r="C2216" s="17"/>
      <c r="D2216" s="41"/>
      <c r="E2216" s="35"/>
      <c r="F2216" s="110"/>
      <c r="G2216" s="111"/>
      <c r="H2216" s="113"/>
      <c r="I2216" s="17"/>
      <c r="J2216" s="17"/>
      <c r="K2216" s="7"/>
      <c r="L2216" s="7"/>
      <c r="M2216" s="7"/>
      <c r="N2216" s="17"/>
      <c r="O2216" s="120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t="15.6" customHeight="1">
      <c r="A2217" s="17"/>
      <c r="B2217" s="7"/>
      <c r="C2217" s="17"/>
      <c r="D2217" s="41"/>
      <c r="E2217" s="35"/>
      <c r="F2217" s="110"/>
      <c r="G2217" s="111"/>
      <c r="H2217" s="113"/>
      <c r="I2217" s="17"/>
      <c r="J2217" s="17"/>
      <c r="K2217" s="7"/>
      <c r="L2217" s="7"/>
      <c r="M2217" s="7"/>
      <c r="N2217" s="17"/>
      <c r="O2217" s="120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t="15.6" customHeight="1">
      <c r="A2218" s="17"/>
      <c r="B2218" s="7"/>
      <c r="C2218" s="17"/>
      <c r="D2218" s="41"/>
      <c r="E2218" s="35"/>
      <c r="F2218" s="110"/>
      <c r="G2218" s="111"/>
      <c r="H2218" s="113"/>
      <c r="I2218" s="17"/>
      <c r="J2218" s="17"/>
      <c r="K2218" s="7"/>
      <c r="L2218" s="7"/>
      <c r="M2218" s="7"/>
      <c r="N2218" s="17"/>
      <c r="O2218" s="120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t="15.6" customHeight="1">
      <c r="A2219" s="17"/>
      <c r="B2219" s="7"/>
      <c r="C2219" s="17"/>
      <c r="D2219" s="41"/>
      <c r="E2219" s="35"/>
      <c r="F2219" s="110"/>
      <c r="G2219" s="111"/>
      <c r="H2219" s="113"/>
      <c r="I2219" s="17"/>
      <c r="J2219" s="17"/>
      <c r="K2219" s="7"/>
      <c r="L2219" s="7"/>
      <c r="M2219" s="7"/>
      <c r="N2219" s="17"/>
      <c r="O2219" s="120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t="15.6" customHeight="1">
      <c r="A2220" s="17"/>
      <c r="B2220" s="7"/>
      <c r="C2220" s="17"/>
      <c r="D2220" s="41"/>
      <c r="E2220" s="35"/>
      <c r="F2220" s="110"/>
      <c r="G2220" s="111"/>
      <c r="H2220" s="113"/>
      <c r="I2220" s="17"/>
      <c r="J2220" s="17"/>
      <c r="K2220" s="7"/>
      <c r="L2220" s="7"/>
      <c r="M2220" s="7"/>
      <c r="N2220" s="17"/>
      <c r="O2220" s="120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t="15.6" customHeight="1">
      <c r="A2221" s="17"/>
      <c r="B2221" s="7"/>
      <c r="C2221" s="17"/>
      <c r="D2221" s="41"/>
      <c r="E2221" s="35"/>
      <c r="F2221" s="110"/>
      <c r="G2221" s="111"/>
      <c r="H2221" s="113"/>
      <c r="I2221" s="17"/>
      <c r="J2221" s="17"/>
      <c r="K2221" s="7"/>
      <c r="L2221" s="7"/>
      <c r="M2221" s="7"/>
      <c r="N2221" s="17"/>
      <c r="O2221" s="120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t="15.6" customHeight="1">
      <c r="A2222" s="17"/>
      <c r="B2222" s="7"/>
      <c r="C2222" s="17"/>
      <c r="D2222" s="41"/>
      <c r="E2222" s="35"/>
      <c r="F2222" s="110"/>
      <c r="G2222" s="111"/>
      <c r="H2222" s="113"/>
      <c r="I2222" s="17"/>
      <c r="J2222" s="17"/>
      <c r="K2222" s="7"/>
      <c r="L2222" s="7"/>
      <c r="M2222" s="7"/>
      <c r="N2222" s="17"/>
      <c r="O2222" s="120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t="15.6" customHeight="1">
      <c r="A2223" s="17"/>
      <c r="B2223" s="7"/>
      <c r="C2223" s="17"/>
      <c r="D2223" s="41"/>
      <c r="E2223" s="35"/>
      <c r="F2223" s="110"/>
      <c r="G2223" s="111"/>
      <c r="H2223" s="113"/>
      <c r="I2223" s="17"/>
      <c r="J2223" s="17"/>
      <c r="K2223" s="7"/>
      <c r="L2223" s="7"/>
      <c r="M2223" s="7"/>
      <c r="N2223" s="17"/>
      <c r="O2223" s="120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t="15.6" customHeight="1">
      <c r="A2224" s="17"/>
      <c r="B2224" s="7"/>
      <c r="C2224" s="17"/>
      <c r="D2224" s="41"/>
      <c r="E2224" s="35"/>
      <c r="F2224" s="110"/>
      <c r="G2224" s="111"/>
      <c r="H2224" s="113"/>
      <c r="I2224" s="17"/>
      <c r="J2224" s="17"/>
      <c r="K2224" s="7"/>
      <c r="L2224" s="7"/>
      <c r="M2224" s="7"/>
      <c r="N2224" s="17"/>
      <c r="O2224" s="120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t="15.6" customHeight="1">
      <c r="A2225" s="17"/>
      <c r="B2225" s="7"/>
      <c r="C2225" s="17"/>
      <c r="D2225" s="41"/>
      <c r="E2225" s="35"/>
      <c r="F2225" s="110"/>
      <c r="G2225" s="111"/>
      <c r="H2225" s="113"/>
      <c r="I2225" s="17"/>
      <c r="J2225" s="17"/>
      <c r="K2225" s="7"/>
      <c r="L2225" s="7"/>
      <c r="M2225" s="7"/>
      <c r="N2225" s="17"/>
      <c r="O2225" s="120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t="15.6" customHeight="1">
      <c r="A2226" s="17"/>
      <c r="B2226" s="7"/>
      <c r="C2226" s="17"/>
      <c r="D2226" s="41"/>
      <c r="E2226" s="35"/>
      <c r="F2226" s="110"/>
      <c r="G2226" s="111"/>
      <c r="H2226" s="113"/>
      <c r="I2226" s="17"/>
      <c r="J2226" s="17"/>
      <c r="K2226" s="7"/>
      <c r="L2226" s="7"/>
      <c r="M2226" s="7"/>
      <c r="N2226" s="17"/>
      <c r="O2226" s="120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t="15.6" customHeight="1">
      <c r="A2227" s="17"/>
      <c r="B2227" s="7"/>
      <c r="C2227" s="17"/>
      <c r="D2227" s="41"/>
      <c r="E2227" s="35"/>
      <c r="F2227" s="110"/>
      <c r="G2227" s="111"/>
      <c r="H2227" s="113"/>
      <c r="I2227" s="17"/>
      <c r="J2227" s="17"/>
      <c r="K2227" s="7"/>
      <c r="L2227" s="7"/>
      <c r="M2227" s="7"/>
      <c r="N2227" s="17"/>
      <c r="O2227" s="120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t="15.6" customHeight="1">
      <c r="A2228" s="17"/>
      <c r="B2228" s="7"/>
      <c r="C2228" s="17"/>
      <c r="D2228" s="41"/>
      <c r="E2228" s="35"/>
      <c r="F2228" s="110"/>
      <c r="G2228" s="111"/>
      <c r="H2228" s="113"/>
      <c r="I2228" s="17"/>
      <c r="J2228" s="17"/>
      <c r="K2228" s="7"/>
      <c r="L2228" s="7"/>
      <c r="M2228" s="7"/>
      <c r="N2228" s="17"/>
      <c r="O2228" s="120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t="15.6" customHeight="1">
      <c r="A2229" s="17"/>
      <c r="B2229" s="7"/>
      <c r="C2229" s="17"/>
      <c r="D2229" s="41"/>
      <c r="E2229" s="35"/>
      <c r="F2229" s="110"/>
      <c r="G2229" s="111"/>
      <c r="H2229" s="113"/>
      <c r="I2229" s="17"/>
      <c r="J2229" s="17"/>
      <c r="K2229" s="7"/>
      <c r="L2229" s="7"/>
      <c r="M2229" s="7"/>
      <c r="N2229" s="17"/>
      <c r="O2229" s="120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t="15.6" customHeight="1">
      <c r="A2230" s="17"/>
      <c r="B2230" s="7"/>
      <c r="C2230" s="17"/>
      <c r="D2230" s="41"/>
      <c r="E2230" s="35"/>
      <c r="F2230" s="110"/>
      <c r="G2230" s="111"/>
      <c r="H2230" s="113"/>
      <c r="I2230" s="17"/>
      <c r="J2230" s="17"/>
      <c r="K2230" s="7"/>
      <c r="L2230" s="7"/>
      <c r="M2230" s="7"/>
      <c r="N2230" s="17"/>
      <c r="O2230" s="120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t="15.6" customHeight="1">
      <c r="A2231" s="17"/>
      <c r="B2231" s="7"/>
      <c r="C2231" s="17"/>
      <c r="D2231" s="41"/>
      <c r="E2231" s="35"/>
      <c r="F2231" s="110"/>
      <c r="G2231" s="111"/>
      <c r="H2231" s="113"/>
      <c r="I2231" s="17"/>
      <c r="J2231" s="17"/>
      <c r="K2231" s="7"/>
      <c r="L2231" s="7"/>
      <c r="M2231" s="7"/>
      <c r="N2231" s="17"/>
      <c r="O2231" s="120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t="15.6" customHeight="1">
      <c r="A2232" s="17"/>
      <c r="B2232" s="7"/>
      <c r="C2232" s="17"/>
      <c r="D2232" s="41"/>
      <c r="E2232" s="35"/>
      <c r="F2232" s="110"/>
      <c r="G2232" s="111"/>
      <c r="H2232" s="113"/>
      <c r="I2232" s="17"/>
      <c r="J2232" s="17"/>
      <c r="K2232" s="7"/>
      <c r="L2232" s="7"/>
      <c r="M2232" s="7"/>
      <c r="N2232" s="17"/>
      <c r="O2232" s="120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t="15.6" customHeight="1">
      <c r="A2233" s="17"/>
      <c r="B2233" s="7"/>
      <c r="C2233" s="17"/>
      <c r="D2233" s="41"/>
      <c r="E2233" s="35"/>
      <c r="F2233" s="110"/>
      <c r="G2233" s="111"/>
      <c r="H2233" s="113"/>
      <c r="I2233" s="17"/>
      <c r="J2233" s="17"/>
      <c r="K2233" s="7"/>
      <c r="L2233" s="7"/>
      <c r="M2233" s="7"/>
      <c r="N2233" s="17"/>
      <c r="O2233" s="120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t="15.6" customHeight="1">
      <c r="A2234" s="17"/>
      <c r="B2234" s="7"/>
      <c r="C2234" s="17"/>
      <c r="D2234" s="41"/>
      <c r="E2234" s="35"/>
      <c r="F2234" s="110"/>
      <c r="G2234" s="111"/>
      <c r="H2234" s="113"/>
      <c r="I2234" s="17"/>
      <c r="J2234" s="17"/>
      <c r="K2234" s="7"/>
      <c r="L2234" s="7"/>
      <c r="M2234" s="7"/>
      <c r="N2234" s="17"/>
      <c r="O2234" s="120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t="15.6" customHeight="1">
      <c r="A2235" s="17"/>
      <c r="B2235" s="7"/>
      <c r="C2235" s="17"/>
      <c r="D2235" s="41"/>
      <c r="E2235" s="35"/>
      <c r="F2235" s="110"/>
      <c r="G2235" s="111"/>
      <c r="H2235" s="113"/>
      <c r="I2235" s="17"/>
      <c r="J2235" s="17"/>
      <c r="K2235" s="7"/>
      <c r="L2235" s="7"/>
      <c r="M2235" s="7"/>
      <c r="N2235" s="17"/>
      <c r="O2235" s="120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t="15.6" customHeight="1">
      <c r="A2236" s="17"/>
      <c r="B2236" s="7"/>
      <c r="C2236" s="17"/>
      <c r="D2236" s="41"/>
      <c r="E2236" s="35"/>
      <c r="F2236" s="110"/>
      <c r="G2236" s="111"/>
      <c r="H2236" s="113"/>
      <c r="I2236" s="17"/>
      <c r="J2236" s="17"/>
      <c r="K2236" s="7"/>
      <c r="L2236" s="7"/>
      <c r="M2236" s="7"/>
      <c r="N2236" s="17"/>
      <c r="O2236" s="120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t="15.6" customHeight="1">
      <c r="A2237" s="17"/>
      <c r="B2237" s="7"/>
      <c r="C2237" s="17"/>
      <c r="D2237" s="41"/>
      <c r="E2237" s="35"/>
      <c r="F2237" s="110"/>
      <c r="G2237" s="111"/>
      <c r="H2237" s="113"/>
      <c r="I2237" s="17"/>
      <c r="J2237" s="17"/>
      <c r="K2237" s="7"/>
      <c r="L2237" s="7"/>
      <c r="M2237" s="7"/>
      <c r="N2237" s="17"/>
      <c r="O2237" s="120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t="15.6" customHeight="1">
      <c r="A2238" s="17"/>
      <c r="B2238" s="7"/>
      <c r="C2238" s="17"/>
      <c r="D2238" s="41"/>
      <c r="E2238" s="35"/>
      <c r="F2238" s="110"/>
      <c r="G2238" s="111"/>
      <c r="H2238" s="113"/>
      <c r="I2238" s="17"/>
      <c r="J2238" s="17"/>
      <c r="K2238" s="7"/>
      <c r="L2238" s="7"/>
      <c r="M2238" s="7"/>
      <c r="N2238" s="17"/>
      <c r="O2238" s="120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t="15.6" customHeight="1">
      <c r="A2239" s="17"/>
      <c r="B2239" s="7"/>
      <c r="C2239" s="17"/>
      <c r="D2239" s="41"/>
      <c r="E2239" s="35"/>
      <c r="F2239" s="110"/>
      <c r="G2239" s="111"/>
      <c r="H2239" s="113"/>
      <c r="I2239" s="17"/>
      <c r="J2239" s="17"/>
      <c r="K2239" s="7"/>
      <c r="L2239" s="7"/>
      <c r="M2239" s="7"/>
      <c r="N2239" s="17"/>
      <c r="O2239" s="120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t="15.6" customHeight="1">
      <c r="A2240" s="17"/>
      <c r="B2240" s="7"/>
      <c r="C2240" s="17"/>
      <c r="D2240" s="41"/>
      <c r="E2240" s="35"/>
      <c r="F2240" s="110"/>
      <c r="G2240" s="111"/>
      <c r="H2240" s="113"/>
      <c r="I2240" s="17"/>
      <c r="J2240" s="17"/>
      <c r="K2240" s="7"/>
      <c r="L2240" s="7"/>
      <c r="M2240" s="7"/>
      <c r="N2240" s="17"/>
      <c r="O2240" s="120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t="15.6" customHeight="1">
      <c r="A2241" s="17"/>
      <c r="B2241" s="7"/>
      <c r="C2241" s="17"/>
      <c r="D2241" s="41"/>
      <c r="E2241" s="35"/>
      <c r="F2241" s="110"/>
      <c r="G2241" s="111"/>
      <c r="H2241" s="113"/>
      <c r="I2241" s="17"/>
      <c r="J2241" s="17"/>
      <c r="K2241" s="7"/>
      <c r="L2241" s="7"/>
      <c r="M2241" s="7"/>
      <c r="N2241" s="17"/>
      <c r="O2241" s="120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t="15.6" customHeight="1">
      <c r="A2242" s="17"/>
      <c r="B2242" s="7"/>
      <c r="C2242" s="17"/>
      <c r="D2242" s="41"/>
      <c r="E2242" s="35"/>
      <c r="F2242" s="110"/>
      <c r="G2242" s="111"/>
      <c r="H2242" s="113"/>
      <c r="I2242" s="17"/>
      <c r="J2242" s="17"/>
      <c r="K2242" s="7"/>
      <c r="L2242" s="7"/>
      <c r="M2242" s="7"/>
      <c r="N2242" s="17"/>
      <c r="O2242" s="120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t="15.6" customHeight="1">
      <c r="A2243" s="17"/>
      <c r="B2243" s="7"/>
      <c r="C2243" s="17"/>
      <c r="D2243" s="41"/>
      <c r="E2243" s="35"/>
      <c r="F2243" s="110"/>
      <c r="G2243" s="111"/>
      <c r="H2243" s="113"/>
      <c r="I2243" s="17"/>
      <c r="J2243" s="17"/>
      <c r="K2243" s="7"/>
      <c r="L2243" s="7"/>
      <c r="M2243" s="7"/>
      <c r="N2243" s="17"/>
      <c r="O2243" s="120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t="15.6" customHeight="1">
      <c r="A2244" s="17"/>
      <c r="B2244" s="7"/>
      <c r="C2244" s="17"/>
      <c r="D2244" s="41"/>
      <c r="E2244" s="35"/>
      <c r="F2244" s="110"/>
      <c r="G2244" s="111"/>
      <c r="H2244" s="113"/>
      <c r="I2244" s="17"/>
      <c r="J2244" s="17"/>
      <c r="K2244" s="7"/>
      <c r="L2244" s="7"/>
      <c r="M2244" s="7"/>
      <c r="N2244" s="17"/>
      <c r="O2244" s="120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t="15.6" customHeight="1">
      <c r="A2245" s="17"/>
      <c r="B2245" s="7"/>
      <c r="C2245" s="17"/>
      <c r="D2245" s="41"/>
      <c r="E2245" s="35"/>
      <c r="F2245" s="110"/>
      <c r="G2245" s="111"/>
      <c r="H2245" s="113"/>
      <c r="I2245" s="17"/>
      <c r="J2245" s="17"/>
      <c r="K2245" s="7"/>
      <c r="L2245" s="7"/>
      <c r="M2245" s="7"/>
      <c r="N2245" s="17"/>
      <c r="O2245" s="120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t="15.6" customHeight="1">
      <c r="A2246" s="17"/>
      <c r="B2246" s="7"/>
      <c r="C2246" s="17"/>
      <c r="D2246" s="41"/>
      <c r="E2246" s="35"/>
      <c r="F2246" s="110"/>
      <c r="G2246" s="111"/>
      <c r="H2246" s="113"/>
      <c r="I2246" s="17"/>
      <c r="J2246" s="17"/>
      <c r="K2246" s="7"/>
      <c r="L2246" s="7"/>
      <c r="M2246" s="7"/>
      <c r="N2246" s="17"/>
      <c r="O2246" s="120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t="15.6" customHeight="1">
      <c r="A2247" s="17"/>
      <c r="B2247" s="7"/>
      <c r="C2247" s="17"/>
      <c r="D2247" s="41"/>
      <c r="E2247" s="35"/>
      <c r="F2247" s="110"/>
      <c r="G2247" s="111"/>
      <c r="H2247" s="113"/>
      <c r="I2247" s="17"/>
      <c r="J2247" s="17"/>
      <c r="K2247" s="7"/>
      <c r="L2247" s="7"/>
      <c r="M2247" s="7"/>
      <c r="N2247" s="17"/>
      <c r="O2247" s="120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t="15.6" customHeight="1">
      <c r="A2248" s="17"/>
      <c r="B2248" s="7"/>
      <c r="C2248" s="17"/>
      <c r="D2248" s="41"/>
      <c r="E2248" s="35"/>
      <c r="F2248" s="110"/>
      <c r="G2248" s="111"/>
      <c r="H2248" s="113"/>
      <c r="I2248" s="17"/>
      <c r="J2248" s="17"/>
      <c r="K2248" s="7"/>
      <c r="L2248" s="7"/>
      <c r="M2248" s="7"/>
      <c r="N2248" s="17"/>
      <c r="O2248" s="120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t="15.6" customHeight="1">
      <c r="A2249" s="17"/>
      <c r="B2249" s="7"/>
      <c r="C2249" s="17"/>
      <c r="D2249" s="41"/>
      <c r="E2249" s="35"/>
      <c r="F2249" s="110"/>
      <c r="G2249" s="111"/>
      <c r="H2249" s="113"/>
      <c r="I2249" s="17"/>
      <c r="J2249" s="17"/>
      <c r="K2249" s="7"/>
      <c r="L2249" s="7"/>
      <c r="M2249" s="7"/>
      <c r="N2249" s="17"/>
      <c r="O2249" s="120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t="15.6" customHeight="1">
      <c r="A2250" s="17"/>
      <c r="B2250" s="7"/>
      <c r="C2250" s="17"/>
      <c r="D2250" s="41"/>
      <c r="E2250" s="35"/>
      <c r="F2250" s="110"/>
      <c r="G2250" s="111"/>
      <c r="H2250" s="113"/>
      <c r="I2250" s="17"/>
      <c r="J2250" s="17"/>
      <c r="K2250" s="7"/>
      <c r="L2250" s="7"/>
      <c r="M2250" s="7"/>
      <c r="N2250" s="17"/>
      <c r="O2250" s="120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t="15.6" customHeight="1">
      <c r="A2251" s="17"/>
      <c r="B2251" s="7"/>
      <c r="C2251" s="17"/>
      <c r="D2251" s="41"/>
      <c r="E2251" s="35"/>
      <c r="F2251" s="110"/>
      <c r="G2251" s="111"/>
      <c r="H2251" s="113"/>
      <c r="I2251" s="17"/>
      <c r="J2251" s="17"/>
      <c r="K2251" s="7"/>
      <c r="L2251" s="7"/>
      <c r="M2251" s="7"/>
      <c r="N2251" s="17"/>
      <c r="O2251" s="120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t="15.6" customHeight="1">
      <c r="A2252" s="17"/>
      <c r="B2252" s="7"/>
      <c r="C2252" s="17"/>
      <c r="D2252" s="41"/>
      <c r="E2252" s="35"/>
      <c r="F2252" s="110"/>
      <c r="G2252" s="111"/>
      <c r="H2252" s="113"/>
      <c r="I2252" s="17"/>
      <c r="J2252" s="17"/>
      <c r="K2252" s="7"/>
      <c r="L2252" s="7"/>
      <c r="M2252" s="7"/>
      <c r="N2252" s="17"/>
      <c r="O2252" s="120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t="15.6" customHeight="1">
      <c r="A2253" s="17"/>
      <c r="B2253" s="7"/>
      <c r="C2253" s="17"/>
      <c r="D2253" s="41"/>
      <c r="E2253" s="35"/>
      <c r="F2253" s="110"/>
      <c r="G2253" s="111"/>
      <c r="H2253" s="113"/>
      <c r="I2253" s="17"/>
      <c r="J2253" s="17"/>
      <c r="K2253" s="7"/>
      <c r="L2253" s="7"/>
      <c r="M2253" s="7"/>
      <c r="N2253" s="17"/>
      <c r="O2253" s="120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t="15.6" customHeight="1">
      <c r="A2254" s="17"/>
      <c r="B2254" s="7"/>
      <c r="C2254" s="17"/>
      <c r="D2254" s="41"/>
      <c r="E2254" s="35"/>
      <c r="F2254" s="110"/>
      <c r="G2254" s="111"/>
      <c r="H2254" s="113"/>
      <c r="I2254" s="17"/>
      <c r="J2254" s="17"/>
      <c r="K2254" s="7"/>
      <c r="L2254" s="7"/>
      <c r="M2254" s="7"/>
      <c r="N2254" s="17"/>
      <c r="O2254" s="120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t="15.6" customHeight="1">
      <c r="A2255" s="17"/>
      <c r="B2255" s="7"/>
      <c r="C2255" s="17"/>
      <c r="D2255" s="41"/>
      <c r="E2255" s="35"/>
      <c r="F2255" s="110"/>
      <c r="G2255" s="111"/>
      <c r="H2255" s="113"/>
      <c r="I2255" s="17"/>
      <c r="J2255" s="17"/>
      <c r="K2255" s="7"/>
      <c r="L2255" s="7"/>
      <c r="M2255" s="7"/>
      <c r="N2255" s="17"/>
      <c r="O2255" s="120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t="15.6" customHeight="1">
      <c r="A2256" s="17"/>
      <c r="B2256" s="7"/>
      <c r="C2256" s="17"/>
      <c r="D2256" s="41"/>
      <c r="E2256" s="35"/>
      <c r="F2256" s="110"/>
      <c r="G2256" s="111"/>
      <c r="H2256" s="113"/>
      <c r="I2256" s="17"/>
      <c r="J2256" s="17"/>
      <c r="K2256" s="7"/>
      <c r="L2256" s="7"/>
      <c r="M2256" s="7"/>
      <c r="N2256" s="17"/>
      <c r="O2256" s="120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t="15.6" customHeight="1">
      <c r="A2257" s="17"/>
      <c r="B2257" s="7"/>
      <c r="C2257" s="17"/>
      <c r="D2257" s="41"/>
      <c r="E2257" s="35"/>
      <c r="F2257" s="110"/>
      <c r="G2257" s="111"/>
      <c r="H2257" s="113"/>
      <c r="I2257" s="17"/>
      <c r="J2257" s="17"/>
      <c r="K2257" s="7"/>
      <c r="L2257" s="7"/>
      <c r="M2257" s="7"/>
      <c r="N2257" s="17"/>
      <c r="O2257" s="120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t="15.6" customHeight="1">
      <c r="A2258" s="17"/>
      <c r="B2258" s="7"/>
      <c r="C2258" s="17"/>
      <c r="D2258" s="41"/>
      <c r="E2258" s="35"/>
      <c r="F2258" s="110"/>
      <c r="G2258" s="111"/>
      <c r="H2258" s="113"/>
      <c r="I2258" s="17"/>
      <c r="J2258" s="17"/>
      <c r="K2258" s="7"/>
      <c r="L2258" s="7"/>
      <c r="M2258" s="7"/>
      <c r="N2258" s="17"/>
      <c r="O2258" s="120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t="15.6" customHeight="1">
      <c r="A2259" s="17"/>
      <c r="B2259" s="7"/>
      <c r="C2259" s="17"/>
      <c r="D2259" s="41"/>
      <c r="E2259" s="35"/>
      <c r="F2259" s="110"/>
      <c r="G2259" s="111"/>
      <c r="H2259" s="113"/>
      <c r="I2259" s="17"/>
      <c r="J2259" s="17"/>
      <c r="K2259" s="7"/>
      <c r="L2259" s="7"/>
      <c r="M2259" s="7"/>
      <c r="N2259" s="17"/>
      <c r="O2259" s="120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t="15.6" customHeight="1">
      <c r="A2260" s="17"/>
      <c r="B2260" s="7"/>
      <c r="C2260" s="17"/>
      <c r="D2260" s="41"/>
      <c r="E2260" s="35"/>
      <c r="F2260" s="110"/>
      <c r="G2260" s="111"/>
      <c r="H2260" s="113"/>
      <c r="I2260" s="17"/>
      <c r="J2260" s="17"/>
      <c r="K2260" s="7"/>
      <c r="L2260" s="7"/>
      <c r="M2260" s="7"/>
      <c r="N2260" s="17"/>
      <c r="O2260" s="120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t="15.6" customHeight="1">
      <c r="A2261" s="17"/>
      <c r="B2261" s="7"/>
      <c r="C2261" s="17"/>
      <c r="D2261" s="41"/>
      <c r="E2261" s="35"/>
      <c r="F2261" s="110"/>
      <c r="G2261" s="111"/>
      <c r="H2261" s="113"/>
      <c r="I2261" s="17"/>
      <c r="J2261" s="17"/>
      <c r="K2261" s="7"/>
      <c r="L2261" s="7"/>
      <c r="M2261" s="7"/>
      <c r="N2261" s="17"/>
      <c r="O2261" s="120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t="15.6" customHeight="1">
      <c r="A2262" s="17"/>
      <c r="B2262" s="7"/>
      <c r="C2262" s="17"/>
      <c r="D2262" s="41"/>
      <c r="E2262" s="35"/>
      <c r="F2262" s="110"/>
      <c r="G2262" s="111"/>
      <c r="H2262" s="113"/>
      <c r="I2262" s="17"/>
      <c r="J2262" s="17"/>
      <c r="K2262" s="7"/>
      <c r="L2262" s="7"/>
      <c r="M2262" s="7"/>
      <c r="N2262" s="17"/>
      <c r="O2262" s="120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t="15.6" customHeight="1">
      <c r="A2263" s="17"/>
      <c r="B2263" s="7"/>
      <c r="C2263" s="17"/>
      <c r="D2263" s="41"/>
      <c r="E2263" s="35"/>
      <c r="F2263" s="110"/>
      <c r="G2263" s="111"/>
      <c r="H2263" s="113"/>
      <c r="I2263" s="17"/>
      <c r="J2263" s="17"/>
      <c r="K2263" s="7"/>
      <c r="L2263" s="7"/>
      <c r="M2263" s="7"/>
      <c r="N2263" s="17"/>
      <c r="O2263" s="120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t="15.6" customHeight="1">
      <c r="A2264" s="17"/>
      <c r="B2264" s="7"/>
      <c r="C2264" s="17"/>
      <c r="D2264" s="41"/>
      <c r="E2264" s="35"/>
      <c r="F2264" s="110"/>
      <c r="G2264" s="111"/>
      <c r="H2264" s="113"/>
      <c r="I2264" s="17"/>
      <c r="J2264" s="17"/>
      <c r="K2264" s="7"/>
      <c r="L2264" s="7"/>
      <c r="M2264" s="7"/>
      <c r="N2264" s="17"/>
      <c r="O2264" s="120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t="15.6" customHeight="1">
      <c r="A2265" s="17"/>
      <c r="B2265" s="7"/>
      <c r="C2265" s="17"/>
      <c r="D2265" s="41"/>
      <c r="E2265" s="35"/>
      <c r="F2265" s="110"/>
      <c r="G2265" s="111"/>
      <c r="H2265" s="113"/>
      <c r="I2265" s="17"/>
      <c r="J2265" s="17"/>
      <c r="K2265" s="7"/>
      <c r="L2265" s="7"/>
      <c r="M2265" s="7"/>
      <c r="N2265" s="17"/>
      <c r="O2265" s="120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t="15.6" customHeight="1">
      <c r="A2266" s="17"/>
      <c r="B2266" s="7"/>
      <c r="C2266" s="17"/>
      <c r="D2266" s="41"/>
      <c r="E2266" s="35"/>
      <c r="F2266" s="110"/>
      <c r="G2266" s="111"/>
      <c r="H2266" s="113"/>
      <c r="I2266" s="17"/>
      <c r="J2266" s="17"/>
      <c r="K2266" s="7"/>
      <c r="L2266" s="7"/>
      <c r="M2266" s="7"/>
      <c r="N2266" s="17"/>
      <c r="O2266" s="120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t="15.6" customHeight="1">
      <c r="A2267" s="17"/>
      <c r="B2267" s="7"/>
      <c r="C2267" s="17"/>
      <c r="D2267" s="41"/>
      <c r="E2267" s="35"/>
      <c r="F2267" s="110"/>
      <c r="G2267" s="111"/>
      <c r="H2267" s="113"/>
      <c r="I2267" s="17"/>
      <c r="J2267" s="17"/>
      <c r="K2267" s="7"/>
      <c r="L2267" s="7"/>
      <c r="M2267" s="7"/>
      <c r="N2267" s="17"/>
      <c r="O2267" s="120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t="15.6" customHeight="1">
      <c r="A2268" s="17"/>
      <c r="B2268" s="7"/>
      <c r="C2268" s="17"/>
      <c r="D2268" s="41"/>
      <c r="E2268" s="35"/>
      <c r="F2268" s="110"/>
      <c r="G2268" s="111"/>
      <c r="H2268" s="113"/>
      <c r="I2268" s="17"/>
      <c r="J2268" s="17"/>
      <c r="K2268" s="7"/>
      <c r="L2268" s="7"/>
      <c r="M2268" s="7"/>
      <c r="N2268" s="17"/>
      <c r="O2268" s="120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t="15.6" customHeight="1">
      <c r="A2269" s="17"/>
      <c r="B2269" s="7"/>
      <c r="C2269" s="17"/>
      <c r="D2269" s="41"/>
      <c r="E2269" s="35"/>
      <c r="F2269" s="110"/>
      <c r="G2269" s="111"/>
      <c r="H2269" s="113"/>
      <c r="I2269" s="17"/>
      <c r="J2269" s="17"/>
      <c r="K2269" s="7"/>
      <c r="L2269" s="7"/>
      <c r="M2269" s="7"/>
      <c r="N2269" s="17"/>
      <c r="O2269" s="120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t="15.6" customHeight="1">
      <c r="A2270" s="17"/>
      <c r="B2270" s="7"/>
      <c r="C2270" s="17"/>
      <c r="D2270" s="41"/>
      <c r="E2270" s="35"/>
      <c r="F2270" s="110"/>
      <c r="G2270" s="111"/>
      <c r="H2270" s="113"/>
      <c r="I2270" s="17"/>
      <c r="J2270" s="17"/>
      <c r="K2270" s="7"/>
      <c r="L2270" s="7"/>
      <c r="M2270" s="7"/>
      <c r="N2270" s="17"/>
      <c r="O2270" s="120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t="15.6" customHeight="1">
      <c r="A2271" s="17"/>
      <c r="B2271" s="7"/>
      <c r="C2271" s="17"/>
      <c r="D2271" s="41"/>
      <c r="E2271" s="35"/>
      <c r="F2271" s="110"/>
      <c r="G2271" s="111"/>
      <c r="H2271" s="113"/>
      <c r="I2271" s="17"/>
      <c r="J2271" s="17"/>
      <c r="K2271" s="7"/>
      <c r="L2271" s="7"/>
      <c r="M2271" s="7"/>
      <c r="N2271" s="17"/>
      <c r="O2271" s="120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t="15.6" customHeight="1">
      <c r="A2272" s="17"/>
      <c r="B2272" s="7"/>
      <c r="C2272" s="17"/>
      <c r="D2272" s="41"/>
      <c r="E2272" s="35"/>
      <c r="F2272" s="110"/>
      <c r="G2272" s="111"/>
      <c r="H2272" s="113"/>
      <c r="I2272" s="17"/>
      <c r="J2272" s="17"/>
      <c r="K2272" s="7"/>
      <c r="L2272" s="7"/>
      <c r="M2272" s="7"/>
      <c r="N2272" s="17"/>
      <c r="O2272" s="120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t="15.6" customHeight="1">
      <c r="A2273" s="17"/>
      <c r="B2273" s="7"/>
      <c r="C2273" s="17"/>
      <c r="D2273" s="41"/>
      <c r="E2273" s="35"/>
      <c r="F2273" s="110"/>
      <c r="G2273" s="111"/>
      <c r="H2273" s="113"/>
      <c r="I2273" s="17"/>
      <c r="J2273" s="17"/>
      <c r="K2273" s="7"/>
      <c r="L2273" s="7"/>
      <c r="M2273" s="7"/>
      <c r="N2273" s="17"/>
      <c r="O2273" s="120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t="15.6" customHeight="1">
      <c r="A2274" s="17"/>
      <c r="B2274" s="7"/>
      <c r="C2274" s="17"/>
      <c r="D2274" s="41"/>
      <c r="E2274" s="35"/>
      <c r="F2274" s="110"/>
      <c r="G2274" s="111"/>
      <c r="H2274" s="113"/>
      <c r="I2274" s="17"/>
      <c r="J2274" s="17"/>
      <c r="K2274" s="7"/>
      <c r="L2274" s="7"/>
      <c r="M2274" s="7"/>
      <c r="N2274" s="17"/>
      <c r="O2274" s="120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t="15.6" customHeight="1">
      <c r="A2275" s="17"/>
      <c r="B2275" s="7"/>
      <c r="C2275" s="17"/>
      <c r="D2275" s="41"/>
      <c r="E2275" s="35"/>
      <c r="F2275" s="110"/>
      <c r="G2275" s="111"/>
      <c r="H2275" s="113"/>
      <c r="I2275" s="17"/>
      <c r="J2275" s="17"/>
      <c r="K2275" s="7"/>
      <c r="L2275" s="7"/>
      <c r="M2275" s="7"/>
      <c r="N2275" s="17"/>
      <c r="O2275" s="120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t="15.6" customHeight="1">
      <c r="A2276" s="17"/>
      <c r="B2276" s="7"/>
      <c r="C2276" s="17"/>
      <c r="D2276" s="41"/>
      <c r="E2276" s="35"/>
      <c r="F2276" s="110"/>
      <c r="G2276" s="111"/>
      <c r="H2276" s="113"/>
      <c r="I2276" s="17"/>
      <c r="J2276" s="17"/>
      <c r="K2276" s="7"/>
      <c r="L2276" s="7"/>
      <c r="M2276" s="7"/>
      <c r="N2276" s="17"/>
      <c r="O2276" s="120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t="15.6" customHeight="1">
      <c r="A2277" s="17"/>
      <c r="B2277" s="7"/>
      <c r="C2277" s="17"/>
      <c r="D2277" s="41"/>
      <c r="E2277" s="35"/>
      <c r="F2277" s="110"/>
      <c r="G2277" s="111"/>
      <c r="H2277" s="113"/>
      <c r="I2277" s="17"/>
      <c r="J2277" s="17"/>
      <c r="K2277" s="7"/>
      <c r="L2277" s="7"/>
      <c r="M2277" s="7"/>
      <c r="N2277" s="17"/>
      <c r="O2277" s="120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t="15.6" customHeight="1">
      <c r="A2278" s="17"/>
      <c r="B2278" s="7"/>
      <c r="C2278" s="17"/>
      <c r="D2278" s="41"/>
      <c r="E2278" s="35"/>
      <c r="F2278" s="110"/>
      <c r="G2278" s="111"/>
      <c r="H2278" s="113"/>
      <c r="I2278" s="17"/>
      <c r="J2278" s="17"/>
      <c r="K2278" s="7"/>
      <c r="L2278" s="7"/>
      <c r="M2278" s="7"/>
      <c r="N2278" s="17"/>
      <c r="O2278" s="120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t="15.6" customHeight="1">
      <c r="A2279" s="17"/>
      <c r="B2279" s="7"/>
      <c r="C2279" s="17"/>
      <c r="D2279" s="41"/>
      <c r="E2279" s="35"/>
      <c r="F2279" s="110"/>
      <c r="G2279" s="111"/>
      <c r="H2279" s="113"/>
      <c r="I2279" s="17"/>
      <c r="J2279" s="17"/>
      <c r="K2279" s="7"/>
      <c r="L2279" s="7"/>
      <c r="M2279" s="7"/>
      <c r="N2279" s="17"/>
      <c r="O2279" s="120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t="15.6" customHeight="1">
      <c r="A2280" s="17"/>
      <c r="B2280" s="7"/>
      <c r="C2280" s="17"/>
      <c r="D2280" s="41"/>
      <c r="E2280" s="35"/>
      <c r="F2280" s="110"/>
      <c r="G2280" s="111"/>
      <c r="H2280" s="113"/>
      <c r="I2280" s="17"/>
      <c r="J2280" s="17"/>
      <c r="K2280" s="7"/>
      <c r="L2280" s="7"/>
      <c r="M2280" s="7"/>
      <c r="N2280" s="17"/>
      <c r="O2280" s="120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t="15.6" customHeight="1">
      <c r="A2281" s="17"/>
      <c r="B2281" s="7"/>
      <c r="C2281" s="17"/>
      <c r="D2281" s="41"/>
      <c r="E2281" s="35"/>
      <c r="F2281" s="110"/>
      <c r="G2281" s="111"/>
      <c r="H2281" s="113"/>
      <c r="I2281" s="17"/>
      <c r="J2281" s="17"/>
      <c r="K2281" s="7"/>
      <c r="L2281" s="7"/>
      <c r="M2281" s="7"/>
      <c r="N2281" s="17"/>
      <c r="O2281" s="120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t="15.6" customHeight="1">
      <c r="A2282" s="17"/>
      <c r="B2282" s="7"/>
      <c r="C2282" s="17"/>
      <c r="D2282" s="41"/>
      <c r="E2282" s="35"/>
      <c r="F2282" s="110"/>
      <c r="G2282" s="111"/>
      <c r="H2282" s="113"/>
      <c r="I2282" s="17"/>
      <c r="J2282" s="17"/>
      <c r="K2282" s="7"/>
      <c r="L2282" s="7"/>
      <c r="M2282" s="7"/>
      <c r="N2282" s="17"/>
      <c r="O2282" s="120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t="15.6" customHeight="1">
      <c r="A2283" s="17"/>
      <c r="B2283" s="7"/>
      <c r="C2283" s="17"/>
      <c r="D2283" s="41"/>
      <c r="E2283" s="35"/>
      <c r="F2283" s="110"/>
      <c r="G2283" s="111"/>
      <c r="H2283" s="113"/>
      <c r="I2283" s="17"/>
      <c r="J2283" s="17"/>
      <c r="K2283" s="7"/>
      <c r="L2283" s="7"/>
      <c r="M2283" s="7"/>
      <c r="N2283" s="17"/>
      <c r="O2283" s="120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t="15.6" customHeight="1">
      <c r="A2284" s="17"/>
      <c r="B2284" s="7"/>
      <c r="C2284" s="17"/>
      <c r="D2284" s="41"/>
      <c r="E2284" s="35"/>
      <c r="F2284" s="110"/>
      <c r="G2284" s="111"/>
      <c r="H2284" s="113"/>
      <c r="I2284" s="17"/>
      <c r="J2284" s="17"/>
      <c r="K2284" s="7"/>
      <c r="L2284" s="7"/>
      <c r="M2284" s="7"/>
      <c r="N2284" s="17"/>
      <c r="O2284" s="120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t="15.6" customHeight="1">
      <c r="A2285" s="17"/>
      <c r="B2285" s="7"/>
      <c r="C2285" s="17"/>
      <c r="D2285" s="41"/>
      <c r="E2285" s="35"/>
      <c r="F2285" s="110"/>
      <c r="G2285" s="111"/>
      <c r="H2285" s="113"/>
      <c r="I2285" s="17"/>
      <c r="J2285" s="17"/>
      <c r="K2285" s="7"/>
      <c r="L2285" s="7"/>
      <c r="M2285" s="7"/>
      <c r="N2285" s="17"/>
      <c r="O2285" s="120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t="15.6" customHeight="1">
      <c r="A2286" s="17"/>
      <c r="B2286" s="7"/>
      <c r="C2286" s="17"/>
      <c r="D2286" s="41"/>
      <c r="E2286" s="35"/>
      <c r="F2286" s="110"/>
      <c r="G2286" s="111"/>
      <c r="H2286" s="113"/>
      <c r="I2286" s="17"/>
      <c r="J2286" s="17"/>
      <c r="K2286" s="7"/>
      <c r="L2286" s="7"/>
      <c r="M2286" s="7"/>
      <c r="N2286" s="17"/>
      <c r="O2286" s="120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t="15.6" customHeight="1">
      <c r="A2287" s="17"/>
      <c r="B2287" s="7"/>
      <c r="C2287" s="17"/>
      <c r="D2287" s="41"/>
      <c r="E2287" s="35"/>
      <c r="F2287" s="110"/>
      <c r="G2287" s="111"/>
      <c r="H2287" s="113"/>
      <c r="I2287" s="17"/>
      <c r="J2287" s="17"/>
      <c r="K2287" s="7"/>
      <c r="L2287" s="7"/>
      <c r="M2287" s="7"/>
      <c r="N2287" s="17"/>
      <c r="O2287" s="120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t="15.6" customHeight="1">
      <c r="A2288" s="17"/>
      <c r="B2288" s="7"/>
      <c r="C2288" s="17"/>
      <c r="D2288" s="41"/>
      <c r="E2288" s="35"/>
      <c r="F2288" s="110"/>
      <c r="G2288" s="111"/>
      <c r="H2288" s="113"/>
      <c r="I2288" s="17"/>
      <c r="J2288" s="17"/>
      <c r="K2288" s="7"/>
      <c r="L2288" s="7"/>
      <c r="M2288" s="7"/>
      <c r="N2288" s="17"/>
      <c r="O2288" s="120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t="15.6" customHeight="1">
      <c r="A2289" s="17"/>
      <c r="B2289" s="7"/>
      <c r="C2289" s="17"/>
      <c r="D2289" s="41"/>
      <c r="E2289" s="35"/>
      <c r="F2289" s="110"/>
      <c r="G2289" s="111"/>
      <c r="H2289" s="113"/>
      <c r="I2289" s="17"/>
      <c r="J2289" s="17"/>
      <c r="K2289" s="7"/>
      <c r="L2289" s="7"/>
      <c r="M2289" s="7"/>
      <c r="N2289" s="17"/>
      <c r="O2289" s="120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t="15.6" customHeight="1">
      <c r="A2290" s="17"/>
      <c r="B2290" s="7"/>
      <c r="C2290" s="17"/>
      <c r="D2290" s="41"/>
      <c r="E2290" s="35"/>
      <c r="F2290" s="110"/>
      <c r="G2290" s="111"/>
      <c r="H2290" s="113"/>
      <c r="I2290" s="17"/>
      <c r="J2290" s="17"/>
      <c r="K2290" s="7"/>
      <c r="L2290" s="7"/>
      <c r="M2290" s="7"/>
      <c r="N2290" s="17"/>
      <c r="O2290" s="120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t="15.6" customHeight="1">
      <c r="A2291" s="17"/>
      <c r="B2291" s="7"/>
      <c r="C2291" s="17"/>
      <c r="D2291" s="41"/>
      <c r="E2291" s="35"/>
      <c r="F2291" s="110"/>
      <c r="G2291" s="111"/>
      <c r="H2291" s="113"/>
      <c r="I2291" s="17"/>
      <c r="J2291" s="17"/>
      <c r="K2291" s="7"/>
      <c r="L2291" s="7"/>
      <c r="M2291" s="7"/>
      <c r="N2291" s="17"/>
      <c r="O2291" s="120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t="15.6" customHeight="1">
      <c r="A2292" s="17"/>
      <c r="B2292" s="7"/>
      <c r="C2292" s="17"/>
      <c r="D2292" s="41"/>
      <c r="E2292" s="35"/>
      <c r="F2292" s="110"/>
      <c r="G2292" s="111"/>
      <c r="H2292" s="113"/>
      <c r="I2292" s="17"/>
      <c r="J2292" s="17"/>
      <c r="K2292" s="7"/>
      <c r="L2292" s="7"/>
      <c r="M2292" s="7"/>
      <c r="N2292" s="17"/>
      <c r="O2292" s="120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t="15.6" customHeight="1">
      <c r="A2293" s="17"/>
      <c r="B2293" s="7"/>
      <c r="C2293" s="17"/>
      <c r="D2293" s="41"/>
      <c r="E2293" s="35"/>
      <c r="F2293" s="110"/>
      <c r="G2293" s="111"/>
      <c r="H2293" s="113"/>
      <c r="I2293" s="17"/>
      <c r="J2293" s="17"/>
      <c r="K2293" s="7"/>
      <c r="L2293" s="7"/>
      <c r="M2293" s="7"/>
      <c r="N2293" s="17"/>
      <c r="O2293" s="120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t="15.6" customHeight="1">
      <c r="A2294" s="17"/>
      <c r="B2294" s="7"/>
      <c r="C2294" s="17"/>
      <c r="D2294" s="41"/>
      <c r="E2294" s="35"/>
      <c r="F2294" s="110"/>
      <c r="G2294" s="111"/>
      <c r="H2294" s="113"/>
      <c r="I2294" s="17"/>
      <c r="J2294" s="17"/>
      <c r="K2294" s="7"/>
      <c r="L2294" s="7"/>
      <c r="M2294" s="7"/>
      <c r="N2294" s="17"/>
      <c r="O2294" s="120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t="15.6" customHeight="1">
      <c r="A2295" s="17"/>
      <c r="B2295" s="7"/>
      <c r="C2295" s="17"/>
      <c r="D2295" s="41"/>
      <c r="E2295" s="35"/>
      <c r="F2295" s="110"/>
      <c r="G2295" s="111"/>
      <c r="H2295" s="113"/>
      <c r="I2295" s="17"/>
      <c r="J2295" s="17"/>
      <c r="K2295" s="7"/>
      <c r="L2295" s="7"/>
      <c r="M2295" s="7"/>
      <c r="N2295" s="17"/>
      <c r="O2295" s="120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t="15.6" customHeight="1">
      <c r="A2296" s="17"/>
      <c r="B2296" s="7"/>
      <c r="C2296" s="17"/>
      <c r="D2296" s="41"/>
      <c r="E2296" s="35"/>
      <c r="F2296" s="110"/>
      <c r="G2296" s="111"/>
      <c r="H2296" s="113"/>
      <c r="I2296" s="17"/>
      <c r="J2296" s="17"/>
      <c r="K2296" s="7"/>
      <c r="L2296" s="7"/>
      <c r="M2296" s="7"/>
      <c r="N2296" s="17"/>
      <c r="O2296" s="120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t="15.6" customHeight="1">
      <c r="A2297" s="17"/>
      <c r="B2297" s="7"/>
      <c r="C2297" s="17"/>
      <c r="D2297" s="41"/>
      <c r="E2297" s="35"/>
      <c r="F2297" s="110"/>
      <c r="G2297" s="111"/>
      <c r="H2297" s="113"/>
      <c r="I2297" s="17"/>
      <c r="J2297" s="17"/>
      <c r="K2297" s="7"/>
      <c r="L2297" s="7"/>
      <c r="M2297" s="7"/>
      <c r="N2297" s="17"/>
      <c r="O2297" s="120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t="15.6" customHeight="1">
      <c r="A2298" s="17"/>
      <c r="B2298" s="7"/>
      <c r="C2298" s="17"/>
      <c r="D2298" s="41"/>
      <c r="E2298" s="35"/>
      <c r="F2298" s="110"/>
      <c r="G2298" s="111"/>
      <c r="H2298" s="113"/>
      <c r="I2298" s="17"/>
      <c r="J2298" s="17"/>
      <c r="K2298" s="7"/>
      <c r="L2298" s="7"/>
      <c r="M2298" s="7"/>
      <c r="N2298" s="17"/>
      <c r="O2298" s="120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t="15.6" customHeight="1">
      <c r="A2299" s="17"/>
      <c r="B2299" s="7"/>
      <c r="C2299" s="17"/>
      <c r="D2299" s="41"/>
      <c r="E2299" s="35"/>
      <c r="F2299" s="110"/>
      <c r="G2299" s="111"/>
      <c r="H2299" s="113"/>
      <c r="I2299" s="17"/>
      <c r="J2299" s="17"/>
      <c r="K2299" s="7"/>
      <c r="L2299" s="7"/>
      <c r="M2299" s="7"/>
      <c r="N2299" s="17"/>
      <c r="O2299" s="120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t="15.6" customHeight="1">
      <c r="A2300" s="17"/>
      <c r="B2300" s="7"/>
      <c r="C2300" s="17"/>
      <c r="D2300" s="41"/>
      <c r="E2300" s="35"/>
      <c r="F2300" s="110"/>
      <c r="G2300" s="111"/>
      <c r="H2300" s="113"/>
      <c r="I2300" s="17"/>
      <c r="J2300" s="17"/>
      <c r="K2300" s="7"/>
      <c r="L2300" s="7"/>
      <c r="M2300" s="7"/>
      <c r="N2300" s="17"/>
      <c r="O2300" s="120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t="15.6" customHeight="1">
      <c r="A2301" s="17"/>
      <c r="B2301" s="7"/>
      <c r="C2301" s="17"/>
      <c r="D2301" s="41"/>
      <c r="E2301" s="35"/>
      <c r="F2301" s="110"/>
      <c r="G2301" s="111"/>
      <c r="H2301" s="113"/>
      <c r="I2301" s="17"/>
      <c r="J2301" s="17"/>
      <c r="K2301" s="7"/>
      <c r="L2301" s="7"/>
      <c r="M2301" s="7"/>
      <c r="N2301" s="17"/>
      <c r="O2301" s="120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t="15.6" customHeight="1">
      <c r="A2302" s="17"/>
      <c r="B2302" s="7"/>
      <c r="C2302" s="17"/>
      <c r="D2302" s="41"/>
      <c r="E2302" s="35"/>
      <c r="F2302" s="110"/>
      <c r="G2302" s="111"/>
      <c r="H2302" s="113"/>
      <c r="I2302" s="17"/>
      <c r="J2302" s="17"/>
      <c r="K2302" s="7"/>
      <c r="L2302" s="7"/>
      <c r="M2302" s="7"/>
      <c r="N2302" s="17"/>
      <c r="O2302" s="120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t="15.6" customHeight="1">
      <c r="A2303" s="17"/>
      <c r="B2303" s="7"/>
      <c r="C2303" s="17"/>
      <c r="D2303" s="41"/>
      <c r="E2303" s="35"/>
      <c r="F2303" s="110"/>
      <c r="G2303" s="111"/>
      <c r="H2303" s="113"/>
      <c r="I2303" s="17"/>
      <c r="J2303" s="17"/>
      <c r="K2303" s="7"/>
      <c r="L2303" s="7"/>
      <c r="M2303" s="7"/>
      <c r="N2303" s="17"/>
      <c r="O2303" s="120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t="15.6" customHeight="1">
      <c r="A2304" s="17"/>
      <c r="B2304" s="7"/>
      <c r="C2304" s="17"/>
      <c r="D2304" s="41"/>
      <c r="E2304" s="35"/>
      <c r="F2304" s="110"/>
      <c r="G2304" s="111"/>
      <c r="H2304" s="113"/>
      <c r="I2304" s="17"/>
      <c r="J2304" s="17"/>
      <c r="K2304" s="7"/>
      <c r="L2304" s="7"/>
      <c r="M2304" s="7"/>
      <c r="N2304" s="17"/>
      <c r="O2304" s="120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t="15.6" customHeight="1">
      <c r="A2305" s="17"/>
      <c r="B2305" s="7"/>
      <c r="C2305" s="17"/>
      <c r="D2305" s="41"/>
      <c r="E2305" s="35"/>
      <c r="F2305" s="110"/>
      <c r="G2305" s="111"/>
      <c r="H2305" s="113"/>
      <c r="I2305" s="17"/>
      <c r="J2305" s="17"/>
      <c r="K2305" s="7"/>
      <c r="L2305" s="7"/>
      <c r="M2305" s="7"/>
      <c r="N2305" s="17"/>
      <c r="O2305" s="120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t="15.6" customHeight="1">
      <c r="A2306" s="17"/>
      <c r="B2306" s="7"/>
      <c r="C2306" s="17"/>
      <c r="D2306" s="41"/>
      <c r="E2306" s="35"/>
      <c r="F2306" s="110"/>
      <c r="G2306" s="111"/>
      <c r="H2306" s="113"/>
      <c r="I2306" s="17"/>
      <c r="J2306" s="17"/>
      <c r="K2306" s="7"/>
      <c r="L2306" s="7"/>
      <c r="M2306" s="7"/>
      <c r="N2306" s="17"/>
      <c r="O2306" s="120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t="15.6" customHeight="1">
      <c r="A2307" s="17"/>
      <c r="B2307" s="7"/>
      <c r="C2307" s="17"/>
      <c r="D2307" s="41"/>
      <c r="E2307" s="35"/>
      <c r="F2307" s="110"/>
      <c r="G2307" s="111"/>
      <c r="H2307" s="113"/>
      <c r="I2307" s="17"/>
      <c r="J2307" s="17"/>
      <c r="K2307" s="7"/>
      <c r="L2307" s="7"/>
      <c r="M2307" s="7"/>
      <c r="N2307" s="17"/>
      <c r="O2307" s="120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t="15.6" customHeight="1">
      <c r="A2308" s="17"/>
      <c r="B2308" s="7"/>
      <c r="C2308" s="17"/>
      <c r="D2308" s="41"/>
      <c r="E2308" s="35"/>
      <c r="F2308" s="110"/>
      <c r="G2308" s="111"/>
      <c r="H2308" s="113"/>
      <c r="I2308" s="17"/>
      <c r="J2308" s="17"/>
      <c r="K2308" s="7"/>
      <c r="L2308" s="7"/>
      <c r="M2308" s="7"/>
      <c r="N2308" s="17"/>
      <c r="O2308" s="120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t="15.6" customHeight="1">
      <c r="A2309" s="17"/>
      <c r="B2309" s="7"/>
      <c r="C2309" s="17"/>
      <c r="D2309" s="41"/>
      <c r="E2309" s="35"/>
      <c r="F2309" s="110"/>
      <c r="G2309" s="111"/>
      <c r="H2309" s="113"/>
      <c r="I2309" s="17"/>
      <c r="J2309" s="17"/>
      <c r="K2309" s="7"/>
      <c r="L2309" s="7"/>
      <c r="M2309" s="7"/>
      <c r="N2309" s="17"/>
      <c r="O2309" s="120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t="15.6" customHeight="1">
      <c r="A2310" s="17"/>
      <c r="B2310" s="7"/>
      <c r="C2310" s="17"/>
      <c r="D2310" s="41"/>
      <c r="E2310" s="35"/>
      <c r="F2310" s="110"/>
      <c r="G2310" s="111"/>
      <c r="H2310" s="113"/>
      <c r="I2310" s="17"/>
      <c r="J2310" s="17"/>
      <c r="K2310" s="7"/>
      <c r="L2310" s="7"/>
      <c r="M2310" s="7"/>
      <c r="N2310" s="17"/>
      <c r="O2310" s="120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t="15.6" customHeight="1">
      <c r="A2311" s="17"/>
      <c r="B2311" s="7"/>
      <c r="C2311" s="17"/>
      <c r="D2311" s="41"/>
      <c r="E2311" s="35"/>
      <c r="F2311" s="110"/>
      <c r="G2311" s="111"/>
      <c r="H2311" s="113"/>
      <c r="I2311" s="17"/>
      <c r="J2311" s="17"/>
      <c r="K2311" s="7"/>
      <c r="L2311" s="7"/>
      <c r="M2311" s="7"/>
      <c r="N2311" s="17"/>
      <c r="O2311" s="120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t="15.6" customHeight="1">
      <c r="A2312" s="17"/>
      <c r="B2312" s="7"/>
      <c r="C2312" s="17"/>
      <c r="D2312" s="41"/>
      <c r="E2312" s="35"/>
      <c r="F2312" s="110"/>
      <c r="G2312" s="111"/>
      <c r="H2312" s="113"/>
      <c r="I2312" s="17"/>
      <c r="J2312" s="17"/>
      <c r="K2312" s="7"/>
      <c r="L2312" s="7"/>
      <c r="M2312" s="7"/>
      <c r="N2312" s="17"/>
      <c r="O2312" s="120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t="15.6" customHeight="1">
      <c r="A2313" s="17"/>
      <c r="B2313" s="7"/>
      <c r="C2313" s="17"/>
      <c r="D2313" s="41"/>
      <c r="E2313" s="35"/>
      <c r="F2313" s="110"/>
      <c r="G2313" s="111"/>
      <c r="H2313" s="113"/>
      <c r="I2313" s="17"/>
      <c r="J2313" s="17"/>
      <c r="K2313" s="7"/>
      <c r="L2313" s="7"/>
      <c r="M2313" s="7"/>
      <c r="N2313" s="17"/>
      <c r="O2313" s="120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t="15.6" customHeight="1">
      <c r="A2314" s="17"/>
      <c r="B2314" s="7"/>
      <c r="C2314" s="17"/>
      <c r="D2314" s="41"/>
      <c r="E2314" s="35"/>
      <c r="F2314" s="110"/>
      <c r="G2314" s="111"/>
      <c r="H2314" s="113"/>
      <c r="I2314" s="17"/>
      <c r="J2314" s="17"/>
      <c r="K2314" s="7"/>
      <c r="L2314" s="7"/>
      <c r="M2314" s="7"/>
      <c r="N2314" s="17"/>
      <c r="O2314" s="120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t="15.6" customHeight="1">
      <c r="A2315" s="17"/>
      <c r="B2315" s="7"/>
      <c r="C2315" s="17"/>
      <c r="D2315" s="41"/>
      <c r="E2315" s="35"/>
      <c r="F2315" s="110"/>
      <c r="G2315" s="111"/>
      <c r="H2315" s="113"/>
      <c r="I2315" s="17"/>
      <c r="J2315" s="17"/>
      <c r="K2315" s="7"/>
      <c r="L2315" s="7"/>
      <c r="M2315" s="7"/>
      <c r="N2315" s="17"/>
      <c r="O2315" s="120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t="15.6" customHeight="1">
      <c r="A2316" s="17"/>
      <c r="B2316" s="7"/>
      <c r="C2316" s="17"/>
      <c r="D2316" s="41"/>
      <c r="E2316" s="35"/>
      <c r="F2316" s="110"/>
      <c r="G2316" s="111"/>
      <c r="H2316" s="113"/>
      <c r="I2316" s="17"/>
      <c r="J2316" s="17"/>
      <c r="K2316" s="7"/>
      <c r="L2316" s="7"/>
      <c r="M2316" s="7"/>
      <c r="N2316" s="17"/>
      <c r="O2316" s="120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t="15.6" customHeight="1">
      <c r="A2317" s="17"/>
      <c r="B2317" s="7"/>
      <c r="C2317" s="17"/>
      <c r="D2317" s="41"/>
      <c r="E2317" s="35"/>
      <c r="F2317" s="110"/>
      <c r="G2317" s="111"/>
      <c r="H2317" s="113"/>
      <c r="I2317" s="17"/>
      <c r="J2317" s="17"/>
      <c r="K2317" s="7"/>
      <c r="L2317" s="7"/>
      <c r="M2317" s="7"/>
      <c r="N2317" s="17"/>
      <c r="O2317" s="120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t="15.6" customHeight="1">
      <c r="A2318" s="17"/>
      <c r="B2318" s="7"/>
      <c r="C2318" s="17"/>
      <c r="D2318" s="41"/>
      <c r="E2318" s="35"/>
      <c r="F2318" s="110"/>
      <c r="G2318" s="111"/>
      <c r="H2318" s="113"/>
      <c r="I2318" s="17"/>
      <c r="J2318" s="17"/>
      <c r="K2318" s="7"/>
      <c r="L2318" s="7"/>
      <c r="M2318" s="7"/>
      <c r="N2318" s="17"/>
      <c r="O2318" s="120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t="15.6" customHeight="1">
      <c r="A2319" s="17"/>
      <c r="B2319" s="7"/>
      <c r="C2319" s="17"/>
      <c r="D2319" s="41"/>
      <c r="E2319" s="35"/>
      <c r="F2319" s="110"/>
      <c r="G2319" s="111"/>
      <c r="H2319" s="113"/>
      <c r="I2319" s="17"/>
      <c r="J2319" s="17"/>
      <c r="K2319" s="7"/>
      <c r="L2319" s="7"/>
      <c r="M2319" s="7"/>
      <c r="N2319" s="17"/>
      <c r="O2319" s="120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t="15.6" customHeight="1">
      <c r="A2320" s="17"/>
      <c r="B2320" s="7"/>
      <c r="C2320" s="17"/>
      <c r="D2320" s="41"/>
      <c r="E2320" s="35"/>
      <c r="F2320" s="110"/>
      <c r="G2320" s="111"/>
      <c r="H2320" s="113"/>
      <c r="I2320" s="17"/>
      <c r="J2320" s="17"/>
      <c r="K2320" s="7"/>
      <c r="L2320" s="7"/>
      <c r="M2320" s="7"/>
      <c r="N2320" s="17"/>
      <c r="O2320" s="120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t="15.6" customHeight="1">
      <c r="A2321" s="17"/>
      <c r="B2321" s="7"/>
      <c r="C2321" s="17"/>
      <c r="D2321" s="41"/>
      <c r="E2321" s="35"/>
      <c r="F2321" s="110"/>
      <c r="G2321" s="111"/>
      <c r="H2321" s="113"/>
      <c r="I2321" s="17"/>
      <c r="J2321" s="17"/>
      <c r="K2321" s="7"/>
      <c r="L2321" s="7"/>
      <c r="M2321" s="7"/>
      <c r="N2321" s="17"/>
      <c r="O2321" s="120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t="15.6" customHeight="1">
      <c r="A2322" s="17"/>
      <c r="B2322" s="7"/>
      <c r="C2322" s="17"/>
      <c r="D2322" s="41"/>
      <c r="E2322" s="35"/>
      <c r="F2322" s="110"/>
      <c r="G2322" s="111"/>
      <c r="H2322" s="113"/>
      <c r="I2322" s="17"/>
      <c r="J2322" s="17"/>
      <c r="K2322" s="7"/>
      <c r="L2322" s="7"/>
      <c r="M2322" s="7"/>
      <c r="N2322" s="17"/>
      <c r="O2322" s="120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t="15.6" customHeight="1">
      <c r="A2323" s="17"/>
      <c r="B2323" s="7"/>
      <c r="C2323" s="17"/>
      <c r="D2323" s="41"/>
      <c r="E2323" s="35"/>
      <c r="F2323" s="110"/>
      <c r="G2323" s="111"/>
      <c r="H2323" s="113"/>
      <c r="I2323" s="17"/>
      <c r="J2323" s="17"/>
      <c r="K2323" s="7"/>
      <c r="L2323" s="7"/>
      <c r="M2323" s="7"/>
      <c r="N2323" s="17"/>
      <c r="O2323" s="120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t="15.6" customHeight="1">
      <c r="A2324" s="17"/>
      <c r="B2324" s="7"/>
      <c r="C2324" s="17"/>
      <c r="D2324" s="41"/>
      <c r="E2324" s="35"/>
      <c r="F2324" s="110"/>
      <c r="G2324" s="111"/>
      <c r="H2324" s="113"/>
      <c r="I2324" s="17"/>
      <c r="J2324" s="17"/>
      <c r="K2324" s="7"/>
      <c r="L2324" s="7"/>
      <c r="M2324" s="7"/>
      <c r="N2324" s="17"/>
      <c r="O2324" s="120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t="15.6" customHeight="1">
      <c r="A2325" s="17"/>
      <c r="B2325" s="7"/>
      <c r="C2325" s="17"/>
      <c r="D2325" s="41"/>
      <c r="E2325" s="35"/>
      <c r="F2325" s="110"/>
      <c r="G2325" s="111"/>
      <c r="H2325" s="113"/>
      <c r="I2325" s="17"/>
      <c r="J2325" s="17"/>
      <c r="K2325" s="7"/>
      <c r="L2325" s="7"/>
      <c r="M2325" s="7"/>
      <c r="N2325" s="17"/>
      <c r="O2325" s="120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t="15.6" customHeight="1">
      <c r="A2326" s="17"/>
      <c r="B2326" s="7"/>
      <c r="C2326" s="17"/>
      <c r="D2326" s="41"/>
      <c r="E2326" s="35"/>
      <c r="F2326" s="110"/>
      <c r="G2326" s="111"/>
      <c r="H2326" s="113"/>
      <c r="I2326" s="17"/>
      <c r="J2326" s="17"/>
      <c r="K2326" s="7"/>
      <c r="L2326" s="7"/>
      <c r="M2326" s="7"/>
      <c r="N2326" s="17"/>
      <c r="O2326" s="120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t="15.6" customHeight="1">
      <c r="A2327" s="17"/>
      <c r="B2327" s="7"/>
      <c r="C2327" s="17"/>
      <c r="D2327" s="41"/>
      <c r="E2327" s="35"/>
      <c r="F2327" s="110"/>
      <c r="G2327" s="111"/>
      <c r="H2327" s="113"/>
      <c r="I2327" s="17"/>
      <c r="J2327" s="17"/>
      <c r="K2327" s="7"/>
      <c r="L2327" s="7"/>
      <c r="M2327" s="7"/>
      <c r="N2327" s="17"/>
      <c r="O2327" s="120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t="15.6" customHeight="1">
      <c r="A2328" s="17"/>
      <c r="B2328" s="7"/>
      <c r="C2328" s="17"/>
      <c r="D2328" s="41"/>
      <c r="E2328" s="35"/>
      <c r="F2328" s="110"/>
      <c r="G2328" s="111"/>
      <c r="H2328" s="113"/>
      <c r="I2328" s="17"/>
      <c r="J2328" s="17"/>
      <c r="K2328" s="7"/>
      <c r="L2328" s="7"/>
      <c r="M2328" s="7"/>
      <c r="N2328" s="17"/>
      <c r="O2328" s="120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t="15.6" customHeight="1">
      <c r="A2329" s="17"/>
      <c r="B2329" s="7"/>
      <c r="C2329" s="17"/>
      <c r="D2329" s="41"/>
      <c r="E2329" s="35"/>
      <c r="F2329" s="110"/>
      <c r="G2329" s="111"/>
      <c r="H2329" s="113"/>
      <c r="I2329" s="17"/>
      <c r="J2329" s="17"/>
      <c r="K2329" s="7"/>
      <c r="L2329" s="7"/>
      <c r="M2329" s="7"/>
      <c r="N2329" s="17"/>
      <c r="O2329" s="120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t="15.6" customHeight="1">
      <c r="A2330" s="17"/>
      <c r="B2330" s="7"/>
      <c r="C2330" s="17"/>
      <c r="D2330" s="41"/>
      <c r="E2330" s="35"/>
      <c r="F2330" s="110"/>
      <c r="G2330" s="111"/>
      <c r="H2330" s="113"/>
      <c r="I2330" s="17"/>
      <c r="J2330" s="17"/>
      <c r="K2330" s="7"/>
      <c r="L2330" s="7"/>
      <c r="M2330" s="7"/>
      <c r="N2330" s="17"/>
      <c r="O2330" s="120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t="15.6" customHeight="1">
      <c r="A2331" s="17"/>
      <c r="B2331" s="7"/>
      <c r="C2331" s="17"/>
      <c r="D2331" s="41"/>
      <c r="E2331" s="35"/>
      <c r="F2331" s="110"/>
      <c r="G2331" s="111"/>
      <c r="H2331" s="113"/>
      <c r="I2331" s="17"/>
      <c r="J2331" s="17"/>
      <c r="K2331" s="7"/>
      <c r="L2331" s="7"/>
      <c r="M2331" s="7"/>
      <c r="N2331" s="17"/>
      <c r="O2331" s="120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t="15.6" customHeight="1">
      <c r="A2332" s="17"/>
      <c r="B2332" s="7"/>
      <c r="C2332" s="17"/>
      <c r="D2332" s="41"/>
      <c r="E2332" s="35"/>
      <c r="F2332" s="110"/>
      <c r="G2332" s="111"/>
      <c r="H2332" s="113"/>
      <c r="I2332" s="17"/>
      <c r="J2332" s="17"/>
      <c r="K2332" s="7"/>
      <c r="L2332" s="7"/>
      <c r="M2332" s="7"/>
      <c r="N2332" s="17"/>
      <c r="O2332" s="120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t="15.6" customHeight="1">
      <c r="A2333" s="17"/>
      <c r="B2333" s="7"/>
      <c r="C2333" s="17"/>
      <c r="D2333" s="41"/>
      <c r="E2333" s="35"/>
      <c r="F2333" s="110"/>
      <c r="G2333" s="111"/>
      <c r="H2333" s="113"/>
      <c r="I2333" s="17"/>
      <c r="J2333" s="17"/>
      <c r="K2333" s="7"/>
      <c r="L2333" s="7"/>
      <c r="M2333" s="7"/>
      <c r="N2333" s="17"/>
      <c r="O2333" s="120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t="15.6" customHeight="1">
      <c r="A2334" s="17"/>
      <c r="B2334" s="7"/>
      <c r="C2334" s="17"/>
      <c r="D2334" s="41"/>
      <c r="E2334" s="35"/>
      <c r="F2334" s="110"/>
      <c r="G2334" s="111"/>
      <c r="H2334" s="113"/>
      <c r="I2334" s="17"/>
      <c r="J2334" s="17"/>
      <c r="K2334" s="7"/>
      <c r="L2334" s="7"/>
      <c r="M2334" s="7"/>
      <c r="N2334" s="17"/>
      <c r="O2334" s="120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t="15.6" customHeight="1">
      <c r="A2335" s="17"/>
      <c r="B2335" s="7"/>
      <c r="C2335" s="17"/>
      <c r="D2335" s="41"/>
      <c r="E2335" s="35"/>
      <c r="F2335" s="110"/>
      <c r="G2335" s="111"/>
      <c r="H2335" s="113"/>
      <c r="I2335" s="17"/>
      <c r="J2335" s="17"/>
      <c r="K2335" s="7"/>
      <c r="L2335" s="7"/>
      <c r="M2335" s="7"/>
      <c r="N2335" s="17"/>
      <c r="O2335" s="120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t="15.6" customHeight="1">
      <c r="A2336" s="17"/>
      <c r="B2336" s="7"/>
      <c r="C2336" s="17"/>
      <c r="D2336" s="41"/>
      <c r="E2336" s="35"/>
      <c r="F2336" s="110"/>
      <c r="G2336" s="111"/>
      <c r="H2336" s="113"/>
      <c r="I2336" s="17"/>
      <c r="J2336" s="17"/>
      <c r="K2336" s="7"/>
      <c r="L2336" s="7"/>
      <c r="M2336" s="7"/>
      <c r="N2336" s="17"/>
      <c r="O2336" s="120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t="15.6" customHeight="1">
      <c r="A2337" s="17"/>
      <c r="B2337" s="7"/>
      <c r="C2337" s="17"/>
      <c r="D2337" s="41"/>
      <c r="E2337" s="35"/>
      <c r="F2337" s="110"/>
      <c r="G2337" s="111"/>
      <c r="H2337" s="113"/>
      <c r="I2337" s="17"/>
      <c r="J2337" s="17"/>
      <c r="K2337" s="7"/>
      <c r="L2337" s="7"/>
      <c r="M2337" s="7"/>
      <c r="N2337" s="17"/>
      <c r="O2337" s="120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t="15.6" customHeight="1">
      <c r="A2338" s="17"/>
      <c r="B2338" s="7"/>
      <c r="C2338" s="17"/>
      <c r="D2338" s="41"/>
      <c r="E2338" s="35"/>
      <c r="F2338" s="110"/>
      <c r="G2338" s="111"/>
      <c r="H2338" s="113"/>
      <c r="I2338" s="17"/>
      <c r="J2338" s="17"/>
      <c r="K2338" s="7"/>
      <c r="L2338" s="7"/>
      <c r="M2338" s="7"/>
      <c r="N2338" s="17"/>
      <c r="O2338" s="120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t="15.6" customHeight="1">
      <c r="A2339" s="17"/>
      <c r="B2339" s="7"/>
      <c r="C2339" s="17"/>
      <c r="D2339" s="41"/>
      <c r="E2339" s="35"/>
      <c r="F2339" s="110"/>
      <c r="G2339" s="111"/>
      <c r="H2339" s="113"/>
      <c r="I2339" s="17"/>
      <c r="J2339" s="17"/>
      <c r="K2339" s="7"/>
      <c r="L2339" s="7"/>
      <c r="M2339" s="7"/>
      <c r="N2339" s="17"/>
      <c r="O2339" s="120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t="15.6" customHeight="1">
      <c r="A2340" s="17"/>
      <c r="B2340" s="7"/>
      <c r="C2340" s="17"/>
      <c r="D2340" s="41"/>
      <c r="E2340" s="35"/>
      <c r="F2340" s="110"/>
      <c r="G2340" s="111"/>
      <c r="H2340" s="113"/>
      <c r="I2340" s="17"/>
      <c r="J2340" s="17"/>
      <c r="K2340" s="7"/>
      <c r="L2340" s="7"/>
      <c r="M2340" s="7"/>
      <c r="N2340" s="17"/>
      <c r="O2340" s="120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t="15.6" customHeight="1">
      <c r="A2341" s="17"/>
      <c r="B2341" s="7"/>
      <c r="C2341" s="17"/>
      <c r="D2341" s="41"/>
      <c r="E2341" s="35"/>
      <c r="F2341" s="110"/>
      <c r="G2341" s="111"/>
      <c r="H2341" s="113"/>
      <c r="I2341" s="17"/>
      <c r="J2341" s="17"/>
      <c r="K2341" s="7"/>
      <c r="L2341" s="7"/>
      <c r="M2341" s="7"/>
      <c r="N2341" s="17"/>
      <c r="O2341" s="120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t="15.6" customHeight="1">
      <c r="A2342" s="17"/>
      <c r="B2342" s="7"/>
      <c r="C2342" s="17"/>
      <c r="D2342" s="41"/>
      <c r="E2342" s="35"/>
      <c r="F2342" s="110"/>
      <c r="G2342" s="111"/>
      <c r="H2342" s="113"/>
      <c r="I2342" s="17"/>
      <c r="J2342" s="17"/>
      <c r="K2342" s="7"/>
      <c r="L2342" s="7"/>
      <c r="M2342" s="7"/>
      <c r="N2342" s="17"/>
      <c r="O2342" s="120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t="15.6" customHeight="1">
      <c r="A2343" s="17"/>
      <c r="B2343" s="7"/>
      <c r="C2343" s="17"/>
      <c r="D2343" s="41"/>
      <c r="E2343" s="35"/>
      <c r="F2343" s="110"/>
      <c r="G2343" s="111"/>
      <c r="H2343" s="113"/>
      <c r="I2343" s="17"/>
      <c r="J2343" s="17"/>
      <c r="K2343" s="7"/>
      <c r="L2343" s="7"/>
      <c r="M2343" s="7"/>
      <c r="N2343" s="17"/>
      <c r="O2343" s="120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t="15.6" customHeight="1">
      <c r="A2344" s="17"/>
      <c r="B2344" s="7"/>
      <c r="C2344" s="17"/>
      <c r="D2344" s="41"/>
      <c r="E2344" s="35"/>
      <c r="F2344" s="110"/>
      <c r="G2344" s="111"/>
      <c r="H2344" s="113"/>
      <c r="I2344" s="17"/>
      <c r="J2344" s="17"/>
      <c r="K2344" s="7"/>
      <c r="L2344" s="7"/>
      <c r="M2344" s="7"/>
      <c r="N2344" s="17"/>
      <c r="O2344" s="120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t="15.6" customHeight="1">
      <c r="A2345" s="17"/>
      <c r="B2345" s="7"/>
      <c r="C2345" s="17"/>
      <c r="D2345" s="41"/>
      <c r="E2345" s="35"/>
      <c r="F2345" s="110"/>
      <c r="G2345" s="111"/>
      <c r="H2345" s="113"/>
      <c r="I2345" s="17"/>
      <c r="J2345" s="17"/>
      <c r="K2345" s="7"/>
      <c r="L2345" s="7"/>
      <c r="M2345" s="7"/>
      <c r="N2345" s="17"/>
      <c r="O2345" s="120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t="15.6" customHeight="1">
      <c r="A2346" s="17"/>
      <c r="B2346" s="7"/>
      <c r="C2346" s="17"/>
      <c r="D2346" s="41"/>
      <c r="E2346" s="35"/>
      <c r="F2346" s="110"/>
      <c r="G2346" s="111"/>
      <c r="H2346" s="113"/>
      <c r="I2346" s="17"/>
      <c r="J2346" s="17"/>
      <c r="K2346" s="7"/>
      <c r="L2346" s="7"/>
      <c r="M2346" s="7"/>
      <c r="N2346" s="17"/>
      <c r="O2346" s="120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t="15.6" customHeight="1">
      <c r="A2347" s="17"/>
      <c r="B2347" s="7"/>
      <c r="C2347" s="17"/>
      <c r="D2347" s="41"/>
      <c r="E2347" s="35"/>
      <c r="F2347" s="110"/>
      <c r="G2347" s="111"/>
      <c r="H2347" s="113"/>
      <c r="I2347" s="17"/>
      <c r="J2347" s="17"/>
      <c r="K2347" s="7"/>
      <c r="L2347" s="7"/>
      <c r="M2347" s="7"/>
      <c r="N2347" s="17"/>
      <c r="O2347" s="120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t="15.6" customHeight="1">
      <c r="A2348" s="17"/>
      <c r="B2348" s="7"/>
      <c r="C2348" s="17"/>
      <c r="D2348" s="41"/>
      <c r="E2348" s="35"/>
      <c r="F2348" s="110"/>
      <c r="G2348" s="111"/>
      <c r="H2348" s="113"/>
      <c r="I2348" s="17"/>
      <c r="J2348" s="17"/>
      <c r="K2348" s="7"/>
      <c r="L2348" s="7"/>
      <c r="M2348" s="7"/>
      <c r="N2348" s="17"/>
      <c r="O2348" s="120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t="15.6" customHeight="1">
      <c r="A2349" s="17"/>
      <c r="B2349" s="7"/>
      <c r="C2349" s="17"/>
      <c r="D2349" s="41"/>
      <c r="E2349" s="35"/>
      <c r="F2349" s="110"/>
      <c r="G2349" s="111"/>
      <c r="H2349" s="113"/>
      <c r="I2349" s="17"/>
      <c r="J2349" s="17"/>
      <c r="K2349" s="7"/>
      <c r="L2349" s="7"/>
      <c r="M2349" s="7"/>
      <c r="N2349" s="17"/>
      <c r="O2349" s="120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t="15.6" customHeight="1">
      <c r="A2350" s="17"/>
      <c r="B2350" s="7"/>
      <c r="C2350" s="17"/>
      <c r="D2350" s="41"/>
      <c r="E2350" s="35"/>
      <c r="F2350" s="110"/>
      <c r="G2350" s="111"/>
      <c r="H2350" s="113"/>
      <c r="I2350" s="17"/>
      <c r="J2350" s="17"/>
      <c r="K2350" s="7"/>
      <c r="L2350" s="7"/>
      <c r="M2350" s="7"/>
      <c r="N2350" s="17"/>
      <c r="O2350" s="120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t="15.6" customHeight="1">
      <c r="A2351" s="17"/>
      <c r="B2351" s="7"/>
      <c r="C2351" s="17"/>
      <c r="D2351" s="41"/>
      <c r="E2351" s="35"/>
      <c r="F2351" s="110"/>
      <c r="G2351" s="111"/>
      <c r="H2351" s="113"/>
      <c r="I2351" s="17"/>
      <c r="J2351" s="17"/>
      <c r="K2351" s="7"/>
      <c r="L2351" s="7"/>
      <c r="M2351" s="7"/>
      <c r="N2351" s="17"/>
      <c r="O2351" s="120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t="15.6" customHeight="1">
      <c r="A2352" s="17"/>
      <c r="B2352" s="7"/>
      <c r="C2352" s="17"/>
      <c r="D2352" s="41"/>
      <c r="E2352" s="35"/>
      <c r="F2352" s="110"/>
      <c r="G2352" s="111"/>
      <c r="H2352" s="113"/>
      <c r="I2352" s="17"/>
      <c r="J2352" s="17"/>
      <c r="K2352" s="7"/>
      <c r="L2352" s="7"/>
      <c r="M2352" s="7"/>
      <c r="N2352" s="17"/>
      <c r="O2352" s="120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t="15.6" customHeight="1">
      <c r="A2353" s="17"/>
      <c r="B2353" s="7"/>
      <c r="C2353" s="17"/>
      <c r="D2353" s="41"/>
      <c r="E2353" s="35"/>
      <c r="F2353" s="110"/>
      <c r="G2353" s="111"/>
      <c r="H2353" s="113"/>
      <c r="I2353" s="17"/>
      <c r="J2353" s="17"/>
      <c r="K2353" s="7"/>
      <c r="L2353" s="7"/>
      <c r="M2353" s="7"/>
      <c r="N2353" s="17"/>
      <c r="O2353" s="120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t="15.6" customHeight="1">
      <c r="A2354" s="17"/>
      <c r="B2354" s="7"/>
      <c r="C2354" s="17"/>
      <c r="D2354" s="41"/>
      <c r="E2354" s="35"/>
      <c r="F2354" s="110"/>
      <c r="G2354" s="111"/>
      <c r="H2354" s="113"/>
      <c r="I2354" s="17"/>
      <c r="J2354" s="17"/>
      <c r="K2354" s="7"/>
      <c r="L2354" s="7"/>
      <c r="M2354" s="7"/>
      <c r="N2354" s="17"/>
      <c r="O2354" s="120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t="15.6" customHeight="1">
      <c r="A2355" s="17"/>
      <c r="B2355" s="7"/>
      <c r="C2355" s="17"/>
      <c r="D2355" s="41"/>
      <c r="E2355" s="35"/>
      <c r="F2355" s="110"/>
      <c r="G2355" s="111"/>
      <c r="H2355" s="113"/>
      <c r="I2355" s="17"/>
      <c r="J2355" s="17"/>
      <c r="K2355" s="7"/>
      <c r="L2355" s="7"/>
      <c r="M2355" s="7"/>
      <c r="N2355" s="17"/>
      <c r="O2355" s="120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t="15.6" customHeight="1">
      <c r="A2356" s="17"/>
      <c r="B2356" s="7"/>
      <c r="C2356" s="17"/>
      <c r="D2356" s="41"/>
      <c r="E2356" s="35"/>
      <c r="F2356" s="110"/>
      <c r="G2356" s="111"/>
      <c r="H2356" s="113"/>
      <c r="I2356" s="17"/>
      <c r="J2356" s="17"/>
      <c r="K2356" s="7"/>
      <c r="L2356" s="7"/>
      <c r="M2356" s="7"/>
      <c r="N2356" s="17"/>
      <c r="O2356" s="120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t="15.6" customHeight="1">
      <c r="A2357" s="17"/>
      <c r="B2357" s="7"/>
      <c r="C2357" s="17"/>
      <c r="D2357" s="41"/>
      <c r="E2357" s="35"/>
      <c r="F2357" s="110"/>
      <c r="G2357" s="111"/>
      <c r="H2357" s="113"/>
      <c r="I2357" s="17"/>
      <c r="J2357" s="17"/>
      <c r="K2357" s="7"/>
      <c r="L2357" s="7"/>
      <c r="M2357" s="7"/>
      <c r="N2357" s="17"/>
      <c r="O2357" s="120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t="15.6" customHeight="1">
      <c r="A2358" s="17"/>
      <c r="B2358" s="7"/>
      <c r="C2358" s="17"/>
      <c r="D2358" s="41"/>
      <c r="E2358" s="35"/>
      <c r="F2358" s="110"/>
      <c r="G2358" s="111"/>
      <c r="H2358" s="113"/>
      <c r="I2358" s="17"/>
      <c r="J2358" s="17"/>
      <c r="K2358" s="7"/>
      <c r="L2358" s="7"/>
      <c r="M2358" s="7"/>
      <c r="N2358" s="17"/>
      <c r="O2358" s="120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t="15.6" customHeight="1">
      <c r="A2359" s="17"/>
      <c r="B2359" s="7"/>
      <c r="C2359" s="17"/>
      <c r="D2359" s="41"/>
      <c r="E2359" s="35"/>
      <c r="F2359" s="110"/>
      <c r="G2359" s="111"/>
      <c r="H2359" s="113"/>
      <c r="I2359" s="17"/>
      <c r="J2359" s="17"/>
      <c r="K2359" s="7"/>
      <c r="L2359" s="7"/>
      <c r="M2359" s="7"/>
      <c r="N2359" s="17"/>
      <c r="O2359" s="120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t="15.6" customHeight="1">
      <c r="A2360" s="17"/>
      <c r="B2360" s="7"/>
      <c r="C2360" s="17"/>
      <c r="D2360" s="41"/>
      <c r="E2360" s="35"/>
      <c r="F2360" s="110"/>
      <c r="G2360" s="111"/>
      <c r="H2360" s="113"/>
      <c r="I2360" s="17"/>
      <c r="J2360" s="17"/>
      <c r="K2360" s="7"/>
      <c r="L2360" s="7"/>
      <c r="M2360" s="7"/>
      <c r="N2360" s="17"/>
      <c r="O2360" s="120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t="15.6" customHeight="1">
      <c r="A2361" s="17"/>
      <c r="B2361" s="7"/>
      <c r="C2361" s="17"/>
      <c r="D2361" s="41"/>
      <c r="E2361" s="35"/>
      <c r="F2361" s="110"/>
      <c r="G2361" s="111"/>
      <c r="H2361" s="113"/>
      <c r="I2361" s="17"/>
      <c r="J2361" s="17"/>
      <c r="K2361" s="7"/>
      <c r="L2361" s="7"/>
      <c r="M2361" s="7"/>
      <c r="N2361" s="17"/>
      <c r="O2361" s="120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t="15.6" customHeight="1">
      <c r="A2362" s="17"/>
      <c r="B2362" s="7"/>
      <c r="C2362" s="17"/>
      <c r="D2362" s="41"/>
      <c r="E2362" s="35"/>
      <c r="F2362" s="110"/>
      <c r="G2362" s="111"/>
      <c r="H2362" s="113"/>
      <c r="I2362" s="17"/>
      <c r="J2362" s="17"/>
      <c r="K2362" s="7"/>
      <c r="L2362" s="7"/>
      <c r="M2362" s="7"/>
      <c r="N2362" s="17"/>
      <c r="O2362" s="120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t="15.6" customHeight="1">
      <c r="A2363" s="17"/>
      <c r="B2363" s="7"/>
      <c r="C2363" s="17"/>
      <c r="D2363" s="41"/>
      <c r="E2363" s="35"/>
      <c r="F2363" s="110"/>
      <c r="G2363" s="111"/>
      <c r="H2363" s="113"/>
      <c r="I2363" s="17"/>
      <c r="J2363" s="17"/>
      <c r="K2363" s="7"/>
      <c r="L2363" s="7"/>
      <c r="M2363" s="7"/>
      <c r="N2363" s="17"/>
      <c r="O2363" s="120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t="15.6" customHeight="1">
      <c r="A2364" s="17"/>
      <c r="B2364" s="7"/>
      <c r="C2364" s="17"/>
      <c r="D2364" s="41"/>
      <c r="E2364" s="35"/>
      <c r="F2364" s="110"/>
      <c r="G2364" s="111"/>
      <c r="H2364" s="113"/>
      <c r="I2364" s="17"/>
      <c r="J2364" s="17"/>
      <c r="K2364" s="7"/>
      <c r="L2364" s="7"/>
      <c r="M2364" s="7"/>
      <c r="N2364" s="17"/>
      <c r="O2364" s="120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t="15.6" customHeight="1">
      <c r="A2365" s="17"/>
      <c r="B2365" s="7"/>
      <c r="C2365" s="17"/>
      <c r="D2365" s="41"/>
      <c r="E2365" s="35"/>
      <c r="F2365" s="110"/>
      <c r="G2365" s="111"/>
      <c r="H2365" s="113"/>
      <c r="I2365" s="17"/>
      <c r="J2365" s="17"/>
      <c r="K2365" s="7"/>
      <c r="L2365" s="7"/>
      <c r="M2365" s="7"/>
      <c r="N2365" s="17"/>
      <c r="O2365" s="120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t="15.6" customHeight="1">
      <c r="A2366" s="17"/>
      <c r="B2366" s="7"/>
      <c r="C2366" s="17"/>
      <c r="D2366" s="41"/>
      <c r="E2366" s="35"/>
      <c r="F2366" s="110"/>
      <c r="G2366" s="111"/>
      <c r="H2366" s="113"/>
      <c r="I2366" s="17"/>
      <c r="J2366" s="17"/>
      <c r="K2366" s="7"/>
      <c r="L2366" s="7"/>
      <c r="M2366" s="7"/>
      <c r="N2366" s="17"/>
      <c r="O2366" s="120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t="15.6" customHeight="1">
      <c r="A2367" s="17"/>
      <c r="B2367" s="7"/>
      <c r="C2367" s="17"/>
      <c r="D2367" s="41"/>
      <c r="E2367" s="35"/>
      <c r="F2367" s="110"/>
      <c r="G2367" s="111"/>
      <c r="H2367" s="113"/>
      <c r="I2367" s="17"/>
      <c r="J2367" s="17"/>
      <c r="K2367" s="7"/>
      <c r="L2367" s="7"/>
      <c r="M2367" s="7"/>
      <c r="N2367" s="17"/>
      <c r="O2367" s="120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t="15.6" customHeight="1">
      <c r="A2368" s="17"/>
      <c r="B2368" s="7"/>
      <c r="C2368" s="17"/>
      <c r="D2368" s="41"/>
      <c r="E2368" s="35"/>
      <c r="F2368" s="110"/>
      <c r="G2368" s="111"/>
      <c r="H2368" s="113"/>
      <c r="I2368" s="17"/>
      <c r="J2368" s="17"/>
      <c r="K2368" s="7"/>
      <c r="L2368" s="7"/>
      <c r="M2368" s="7"/>
      <c r="N2368" s="17"/>
      <c r="O2368" s="120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t="15.6" customHeight="1">
      <c r="A2369" s="17"/>
      <c r="B2369" s="7"/>
      <c r="C2369" s="17"/>
      <c r="D2369" s="41"/>
      <c r="E2369" s="35"/>
      <c r="F2369" s="110"/>
      <c r="G2369" s="111"/>
      <c r="H2369" s="113"/>
      <c r="I2369" s="17"/>
      <c r="J2369" s="17"/>
      <c r="K2369" s="7"/>
      <c r="L2369" s="7"/>
      <c r="M2369" s="7"/>
      <c r="N2369" s="17"/>
      <c r="O2369" s="120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t="15.6" customHeight="1">
      <c r="A2370" s="17"/>
      <c r="B2370" s="7"/>
      <c r="C2370" s="17"/>
      <c r="D2370" s="41"/>
      <c r="E2370" s="35"/>
      <c r="F2370" s="110"/>
      <c r="G2370" s="111"/>
      <c r="H2370" s="113"/>
      <c r="I2370" s="17"/>
      <c r="J2370" s="17"/>
      <c r="K2370" s="7"/>
      <c r="L2370" s="7"/>
      <c r="M2370" s="7"/>
      <c r="N2370" s="17"/>
      <c r="O2370" s="120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t="15.6" customHeight="1">
      <c r="A2371" s="17"/>
      <c r="B2371" s="7"/>
      <c r="C2371" s="17"/>
      <c r="D2371" s="41"/>
      <c r="E2371" s="35"/>
      <c r="F2371" s="110"/>
      <c r="G2371" s="111"/>
      <c r="H2371" s="113"/>
      <c r="I2371" s="17"/>
      <c r="J2371" s="17"/>
      <c r="K2371" s="7"/>
      <c r="L2371" s="7"/>
      <c r="M2371" s="7"/>
      <c r="N2371" s="17"/>
      <c r="O2371" s="120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t="15.6" customHeight="1">
      <c r="A2372" s="17"/>
      <c r="B2372" s="7"/>
      <c r="C2372" s="17"/>
      <c r="D2372" s="41"/>
      <c r="E2372" s="35"/>
      <c r="F2372" s="110"/>
      <c r="G2372" s="111"/>
      <c r="H2372" s="113"/>
      <c r="I2372" s="17"/>
      <c r="J2372" s="17"/>
      <c r="K2372" s="7"/>
      <c r="L2372" s="7"/>
      <c r="M2372" s="7"/>
      <c r="N2372" s="17"/>
      <c r="O2372" s="120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t="15.6" customHeight="1">
      <c r="A2373" s="17"/>
      <c r="B2373" s="7"/>
      <c r="C2373" s="17"/>
      <c r="D2373" s="41"/>
      <c r="E2373" s="35"/>
      <c r="F2373" s="110"/>
      <c r="G2373" s="111"/>
      <c r="H2373" s="113"/>
      <c r="I2373" s="17"/>
      <c r="J2373" s="17"/>
      <c r="K2373" s="7"/>
      <c r="L2373" s="7"/>
      <c r="M2373" s="7"/>
      <c r="N2373" s="17"/>
      <c r="O2373" s="120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t="15.6" customHeight="1">
      <c r="A2374" s="17"/>
      <c r="B2374" s="7"/>
      <c r="C2374" s="17"/>
      <c r="D2374" s="41"/>
      <c r="E2374" s="35"/>
      <c r="F2374" s="110"/>
      <c r="G2374" s="111"/>
      <c r="H2374" s="113"/>
      <c r="I2374" s="17"/>
      <c r="J2374" s="17"/>
      <c r="K2374" s="7"/>
      <c r="L2374" s="7"/>
      <c r="M2374" s="7"/>
      <c r="N2374" s="17"/>
      <c r="O2374" s="120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t="15.6" customHeight="1">
      <c r="A2375" s="17"/>
      <c r="B2375" s="7"/>
      <c r="C2375" s="17"/>
      <c r="D2375" s="41"/>
      <c r="E2375" s="35"/>
      <c r="F2375" s="110"/>
      <c r="G2375" s="111"/>
      <c r="H2375" s="113"/>
      <c r="I2375" s="17"/>
      <c r="J2375" s="17"/>
      <c r="K2375" s="7"/>
      <c r="L2375" s="7"/>
      <c r="M2375" s="7"/>
      <c r="N2375" s="17"/>
      <c r="O2375" s="120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t="15.6" customHeight="1">
      <c r="A2376" s="17"/>
      <c r="B2376" s="7"/>
      <c r="C2376" s="17"/>
      <c r="D2376" s="41"/>
      <c r="E2376" s="35"/>
      <c r="F2376" s="110"/>
      <c r="G2376" s="111"/>
      <c r="H2376" s="113"/>
      <c r="I2376" s="17"/>
      <c r="J2376" s="17"/>
      <c r="K2376" s="7"/>
      <c r="L2376" s="7"/>
      <c r="M2376" s="7"/>
      <c r="N2376" s="17"/>
      <c r="O2376" s="120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t="15.6" customHeight="1">
      <c r="A2377" s="17"/>
      <c r="B2377" s="7"/>
      <c r="C2377" s="17"/>
      <c r="D2377" s="41"/>
      <c r="E2377" s="35"/>
      <c r="F2377" s="110"/>
      <c r="G2377" s="111"/>
      <c r="H2377" s="113"/>
      <c r="I2377" s="17"/>
      <c r="J2377" s="17"/>
      <c r="K2377" s="7"/>
      <c r="L2377" s="7"/>
      <c r="M2377" s="7"/>
      <c r="N2377" s="17"/>
      <c r="O2377" s="120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t="15.6" customHeight="1">
      <c r="A2378" s="17"/>
      <c r="B2378" s="7"/>
      <c r="C2378" s="17"/>
      <c r="D2378" s="41"/>
      <c r="E2378" s="35"/>
      <c r="F2378" s="110"/>
      <c r="G2378" s="111"/>
      <c r="H2378" s="113"/>
      <c r="I2378" s="17"/>
      <c r="J2378" s="17"/>
      <c r="K2378" s="7"/>
      <c r="L2378" s="7"/>
      <c r="M2378" s="7"/>
      <c r="N2378" s="17"/>
      <c r="O2378" s="120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t="15.6" customHeight="1">
      <c r="A2379" s="17"/>
      <c r="B2379" s="7"/>
      <c r="C2379" s="17"/>
      <c r="D2379" s="41"/>
      <c r="E2379" s="35"/>
      <c r="F2379" s="110"/>
      <c r="G2379" s="111"/>
      <c r="H2379" s="113"/>
      <c r="I2379" s="17"/>
      <c r="J2379" s="17"/>
      <c r="K2379" s="7"/>
      <c r="L2379" s="7"/>
      <c r="M2379" s="7"/>
      <c r="N2379" s="17"/>
      <c r="O2379" s="120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t="15.6" customHeight="1">
      <c r="A2380" s="17"/>
      <c r="B2380" s="7"/>
      <c r="C2380" s="17"/>
      <c r="D2380" s="41"/>
      <c r="E2380" s="35"/>
      <c r="F2380" s="110"/>
      <c r="G2380" s="111"/>
      <c r="H2380" s="113"/>
      <c r="I2380" s="17"/>
      <c r="J2380" s="17"/>
      <c r="K2380" s="7"/>
      <c r="L2380" s="7"/>
      <c r="M2380" s="7"/>
      <c r="N2380" s="17"/>
      <c r="O2380" s="120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t="15.6" customHeight="1">
      <c r="A2381" s="17"/>
      <c r="B2381" s="7"/>
      <c r="C2381" s="17"/>
      <c r="D2381" s="41"/>
      <c r="E2381" s="35"/>
      <c r="F2381" s="110"/>
      <c r="G2381" s="111"/>
      <c r="H2381" s="113"/>
      <c r="I2381" s="17"/>
      <c r="J2381" s="17"/>
      <c r="K2381" s="7"/>
      <c r="L2381" s="7"/>
      <c r="M2381" s="7"/>
      <c r="N2381" s="17"/>
      <c r="O2381" s="120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t="15.6" customHeight="1">
      <c r="A2382" s="17"/>
      <c r="B2382" s="7"/>
      <c r="C2382" s="17"/>
      <c r="D2382" s="41"/>
      <c r="E2382" s="35"/>
      <c r="F2382" s="110"/>
      <c r="G2382" s="111"/>
      <c r="H2382" s="113"/>
      <c r="I2382" s="17"/>
      <c r="J2382" s="17"/>
      <c r="K2382" s="7"/>
      <c r="L2382" s="7"/>
      <c r="M2382" s="7"/>
      <c r="N2382" s="17"/>
      <c r="O2382" s="120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t="15.6" customHeight="1">
      <c r="A2383" s="17"/>
      <c r="B2383" s="7"/>
      <c r="C2383" s="17"/>
      <c r="D2383" s="41"/>
      <c r="E2383" s="35"/>
      <c r="F2383" s="110"/>
      <c r="G2383" s="111"/>
      <c r="H2383" s="113"/>
      <c r="I2383" s="17"/>
      <c r="J2383" s="17"/>
      <c r="K2383" s="7"/>
      <c r="L2383" s="7"/>
      <c r="M2383" s="7"/>
      <c r="N2383" s="17"/>
      <c r="O2383" s="120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t="15.6" customHeight="1">
      <c r="A2384" s="17"/>
      <c r="B2384" s="7"/>
      <c r="C2384" s="17"/>
      <c r="D2384" s="41"/>
      <c r="E2384" s="35"/>
      <c r="F2384" s="110"/>
      <c r="G2384" s="111"/>
      <c r="H2384" s="113"/>
      <c r="I2384" s="17"/>
      <c r="J2384" s="17"/>
      <c r="K2384" s="7"/>
      <c r="L2384" s="7"/>
      <c r="M2384" s="7"/>
      <c r="N2384" s="17"/>
      <c r="O2384" s="120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t="15.6" customHeight="1">
      <c r="A2385" s="17"/>
      <c r="B2385" s="7"/>
      <c r="C2385" s="17"/>
      <c r="D2385" s="41"/>
      <c r="E2385" s="35"/>
      <c r="F2385" s="110"/>
      <c r="G2385" s="111"/>
      <c r="H2385" s="113"/>
      <c r="I2385" s="17"/>
      <c r="J2385" s="17"/>
      <c r="K2385" s="7"/>
      <c r="L2385" s="7"/>
      <c r="M2385" s="7"/>
      <c r="N2385" s="17"/>
      <c r="O2385" s="120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t="15.6" customHeight="1">
      <c r="A2386" s="17"/>
      <c r="B2386" s="7"/>
      <c r="C2386" s="17"/>
      <c r="D2386" s="41"/>
      <c r="E2386" s="35"/>
      <c r="F2386" s="110"/>
      <c r="G2386" s="111"/>
      <c r="H2386" s="113"/>
      <c r="I2386" s="17"/>
      <c r="J2386" s="17"/>
      <c r="K2386" s="7"/>
      <c r="L2386" s="7"/>
      <c r="M2386" s="7"/>
      <c r="N2386" s="17"/>
      <c r="O2386" s="120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t="15.6" customHeight="1">
      <c r="A2387" s="17"/>
      <c r="B2387" s="7"/>
      <c r="C2387" s="17"/>
      <c r="D2387" s="41"/>
      <c r="E2387" s="35"/>
      <c r="F2387" s="110"/>
      <c r="G2387" s="111"/>
      <c r="H2387" s="113"/>
      <c r="I2387" s="17"/>
      <c r="J2387" s="17"/>
      <c r="K2387" s="7"/>
      <c r="L2387" s="7"/>
      <c r="M2387" s="7"/>
      <c r="N2387" s="17"/>
      <c r="O2387" s="120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t="15.6" customHeight="1">
      <c r="A2388" s="17"/>
      <c r="B2388" s="7"/>
      <c r="C2388" s="17"/>
      <c r="D2388" s="41"/>
      <c r="E2388" s="35"/>
      <c r="F2388" s="110"/>
      <c r="G2388" s="111"/>
      <c r="H2388" s="113"/>
      <c r="I2388" s="17"/>
      <c r="J2388" s="17"/>
      <c r="K2388" s="7"/>
      <c r="L2388" s="7"/>
      <c r="M2388" s="7"/>
      <c r="N2388" s="17"/>
      <c r="O2388" s="120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t="15.6" customHeight="1">
      <c r="A2389" s="17"/>
      <c r="B2389" s="7"/>
      <c r="C2389" s="17"/>
      <c r="D2389" s="41"/>
      <c r="E2389" s="35"/>
      <c r="F2389" s="110"/>
      <c r="G2389" s="111"/>
      <c r="H2389" s="113"/>
      <c r="I2389" s="17"/>
      <c r="J2389" s="17"/>
      <c r="K2389" s="7"/>
      <c r="L2389" s="7"/>
      <c r="M2389" s="7"/>
      <c r="N2389" s="17"/>
      <c r="O2389" s="120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t="15.6" customHeight="1">
      <c r="A2390" s="17"/>
      <c r="B2390" s="7"/>
      <c r="C2390" s="17"/>
      <c r="D2390" s="41"/>
      <c r="E2390" s="35"/>
      <c r="F2390" s="110"/>
      <c r="G2390" s="111"/>
      <c r="H2390" s="113"/>
      <c r="I2390" s="17"/>
      <c r="J2390" s="17"/>
      <c r="K2390" s="7"/>
      <c r="L2390" s="7"/>
      <c r="M2390" s="7"/>
      <c r="N2390" s="17"/>
      <c r="O2390" s="120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t="15.6" customHeight="1">
      <c r="A2391" s="17"/>
      <c r="B2391" s="7"/>
      <c r="C2391" s="17"/>
      <c r="D2391" s="41"/>
      <c r="E2391" s="35"/>
      <c r="F2391" s="110"/>
      <c r="G2391" s="111"/>
      <c r="H2391" s="113"/>
      <c r="I2391" s="17"/>
      <c r="J2391" s="17"/>
      <c r="K2391" s="7"/>
      <c r="L2391" s="7"/>
      <c r="M2391" s="7"/>
      <c r="N2391" s="17"/>
      <c r="O2391" s="120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t="15.6" customHeight="1">
      <c r="A2392" s="17"/>
      <c r="B2392" s="7"/>
      <c r="C2392" s="17"/>
      <c r="D2392" s="41"/>
      <c r="E2392" s="35"/>
      <c r="F2392" s="110"/>
      <c r="G2392" s="111"/>
      <c r="H2392" s="113"/>
      <c r="I2392" s="17"/>
      <c r="J2392" s="17"/>
      <c r="K2392" s="7"/>
      <c r="L2392" s="7"/>
      <c r="M2392" s="7"/>
      <c r="N2392" s="17"/>
      <c r="O2392" s="120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t="15.6" customHeight="1">
      <c r="A2393" s="17"/>
      <c r="B2393" s="7"/>
      <c r="C2393" s="17"/>
      <c r="D2393" s="41"/>
      <c r="E2393" s="35"/>
      <c r="F2393" s="110"/>
      <c r="G2393" s="111"/>
      <c r="H2393" s="113"/>
      <c r="I2393" s="17"/>
      <c r="J2393" s="17"/>
      <c r="K2393" s="7"/>
      <c r="L2393" s="7"/>
      <c r="M2393" s="7"/>
      <c r="N2393" s="17"/>
      <c r="O2393" s="120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t="15.6" customHeight="1">
      <c r="A2394" s="17"/>
      <c r="B2394" s="7"/>
      <c r="C2394" s="17"/>
      <c r="D2394" s="41"/>
      <c r="E2394" s="35"/>
      <c r="F2394" s="110"/>
      <c r="G2394" s="111"/>
      <c r="H2394" s="113"/>
      <c r="I2394" s="17"/>
      <c r="J2394" s="17"/>
      <c r="K2394" s="7"/>
      <c r="L2394" s="7"/>
      <c r="M2394" s="7"/>
      <c r="N2394" s="17"/>
      <c r="O2394" s="120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t="15.6" customHeight="1">
      <c r="A2395" s="17"/>
      <c r="B2395" s="7"/>
      <c r="C2395" s="17"/>
      <c r="D2395" s="41"/>
      <c r="E2395" s="35"/>
      <c r="F2395" s="110"/>
      <c r="G2395" s="111"/>
      <c r="H2395" s="113"/>
      <c r="I2395" s="17"/>
      <c r="J2395" s="17"/>
      <c r="K2395" s="7"/>
      <c r="L2395" s="7"/>
      <c r="M2395" s="7"/>
      <c r="N2395" s="17"/>
      <c r="O2395" s="120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t="15.6" customHeight="1">
      <c r="A2396" s="17"/>
      <c r="B2396" s="7"/>
      <c r="C2396" s="17"/>
      <c r="D2396" s="41"/>
      <c r="E2396" s="35"/>
      <c r="F2396" s="110"/>
      <c r="G2396" s="111"/>
      <c r="H2396" s="113"/>
      <c r="I2396" s="17"/>
      <c r="J2396" s="17"/>
      <c r="K2396" s="7"/>
      <c r="L2396" s="7"/>
      <c r="M2396" s="7"/>
      <c r="N2396" s="17"/>
      <c r="O2396" s="120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t="15.6" customHeight="1">
      <c r="A2397" s="17"/>
      <c r="B2397" s="7"/>
      <c r="C2397" s="17"/>
      <c r="D2397" s="41"/>
      <c r="E2397" s="35"/>
      <c r="F2397" s="110"/>
      <c r="G2397" s="111"/>
      <c r="H2397" s="113"/>
      <c r="I2397" s="17"/>
      <c r="J2397" s="17"/>
      <c r="K2397" s="7"/>
      <c r="L2397" s="7"/>
      <c r="M2397" s="7"/>
      <c r="N2397" s="17"/>
      <c r="O2397" s="120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t="15.6" customHeight="1">
      <c r="A2398" s="17"/>
      <c r="B2398" s="7"/>
      <c r="C2398" s="17"/>
      <c r="D2398" s="41"/>
      <c r="E2398" s="35"/>
      <c r="F2398" s="110"/>
      <c r="G2398" s="111"/>
      <c r="H2398" s="113"/>
      <c r="I2398" s="17"/>
      <c r="J2398" s="17"/>
      <c r="K2398" s="7"/>
      <c r="L2398" s="7"/>
      <c r="M2398" s="7"/>
      <c r="N2398" s="17"/>
      <c r="O2398" s="120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t="15.6" customHeight="1">
      <c r="A2399" s="17"/>
      <c r="B2399" s="7"/>
      <c r="C2399" s="17"/>
      <c r="D2399" s="41"/>
      <c r="E2399" s="35"/>
      <c r="F2399" s="110"/>
      <c r="G2399" s="111"/>
      <c r="H2399" s="113"/>
      <c r="I2399" s="17"/>
      <c r="J2399" s="17"/>
      <c r="K2399" s="7"/>
      <c r="L2399" s="7"/>
      <c r="M2399" s="7"/>
      <c r="N2399" s="17"/>
      <c r="O2399" s="120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t="15.6" customHeight="1">
      <c r="A2400" s="17"/>
      <c r="B2400" s="7"/>
      <c r="C2400" s="17"/>
      <c r="D2400" s="41"/>
      <c r="E2400" s="35"/>
      <c r="F2400" s="110"/>
      <c r="G2400" s="111"/>
      <c r="H2400" s="113"/>
      <c r="I2400" s="17"/>
      <c r="J2400" s="17"/>
      <c r="K2400" s="7"/>
      <c r="L2400" s="7"/>
      <c r="M2400" s="7"/>
      <c r="N2400" s="17"/>
      <c r="O2400" s="120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t="15.6" customHeight="1">
      <c r="A2401" s="17"/>
      <c r="B2401" s="7"/>
      <c r="C2401" s="17"/>
      <c r="D2401" s="41"/>
      <c r="E2401" s="35"/>
      <c r="F2401" s="110"/>
      <c r="G2401" s="111"/>
      <c r="H2401" s="113"/>
      <c r="I2401" s="17"/>
      <c r="J2401" s="17"/>
      <c r="K2401" s="7"/>
      <c r="L2401" s="7"/>
      <c r="M2401" s="7"/>
      <c r="N2401" s="17"/>
      <c r="O2401" s="120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t="15.6" customHeight="1">
      <c r="A2402" s="17"/>
      <c r="B2402" s="7"/>
      <c r="C2402" s="17"/>
      <c r="D2402" s="41"/>
      <c r="E2402" s="35"/>
      <c r="F2402" s="110"/>
      <c r="G2402" s="111"/>
      <c r="H2402" s="113"/>
      <c r="I2402" s="17"/>
      <c r="J2402" s="17"/>
      <c r="K2402" s="7"/>
      <c r="L2402" s="7"/>
      <c r="M2402" s="7"/>
      <c r="N2402" s="17"/>
      <c r="O2402" s="120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t="15.6" customHeight="1">
      <c r="A2403" s="17"/>
      <c r="B2403" s="7"/>
      <c r="C2403" s="17"/>
      <c r="D2403" s="41"/>
      <c r="E2403" s="35"/>
      <c r="F2403" s="110"/>
      <c r="G2403" s="111"/>
      <c r="H2403" s="113"/>
      <c r="I2403" s="17"/>
      <c r="J2403" s="17"/>
      <c r="K2403" s="7"/>
      <c r="L2403" s="7"/>
      <c r="M2403" s="7"/>
      <c r="N2403" s="17"/>
      <c r="O2403" s="120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t="15.6" customHeight="1">
      <c r="A2404" s="17"/>
      <c r="B2404" s="7"/>
      <c r="C2404" s="17"/>
      <c r="D2404" s="41"/>
      <c r="E2404" s="35"/>
      <c r="F2404" s="110"/>
      <c r="G2404" s="111"/>
      <c r="H2404" s="113"/>
      <c r="I2404" s="17"/>
      <c r="J2404" s="17"/>
      <c r="K2404" s="7"/>
      <c r="L2404" s="7"/>
      <c r="M2404" s="7"/>
      <c r="N2404" s="17"/>
      <c r="O2404" s="120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t="15.6" customHeight="1">
      <c r="A2405" s="17"/>
      <c r="B2405" s="7"/>
      <c r="C2405" s="17"/>
      <c r="D2405" s="41"/>
      <c r="E2405" s="35"/>
      <c r="F2405" s="110"/>
      <c r="G2405" s="111"/>
      <c r="H2405" s="113"/>
      <c r="I2405" s="17"/>
      <c r="J2405" s="17"/>
      <c r="K2405" s="7"/>
      <c r="L2405" s="7"/>
      <c r="M2405" s="7"/>
      <c r="N2405" s="17"/>
      <c r="O2405" s="120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t="15.6" customHeight="1">
      <c r="A2406" s="17"/>
      <c r="B2406" s="7"/>
      <c r="C2406" s="17"/>
      <c r="D2406" s="41"/>
      <c r="E2406" s="35"/>
      <c r="F2406" s="110"/>
      <c r="G2406" s="111"/>
      <c r="H2406" s="113"/>
      <c r="I2406" s="17"/>
      <c r="J2406" s="17"/>
      <c r="K2406" s="7"/>
      <c r="L2406" s="7"/>
      <c r="M2406" s="7"/>
      <c r="N2406" s="17"/>
      <c r="O2406" s="120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t="15.6" customHeight="1">
      <c r="A2407" s="17"/>
      <c r="B2407" s="7"/>
      <c r="C2407" s="17"/>
      <c r="D2407" s="41"/>
      <c r="E2407" s="35"/>
      <c r="F2407" s="110"/>
      <c r="G2407" s="111"/>
      <c r="H2407" s="113"/>
      <c r="I2407" s="17"/>
      <c r="J2407" s="17"/>
      <c r="K2407" s="7"/>
      <c r="L2407" s="7"/>
      <c r="M2407" s="7"/>
      <c r="N2407" s="17"/>
      <c r="O2407" s="120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t="15.6" customHeight="1">
      <c r="A2408" s="17"/>
      <c r="B2408" s="7"/>
      <c r="C2408" s="17"/>
      <c r="D2408" s="41"/>
      <c r="E2408" s="35"/>
      <c r="F2408" s="110"/>
      <c r="G2408" s="111"/>
      <c r="H2408" s="113"/>
      <c r="I2408" s="17"/>
      <c r="J2408" s="17"/>
      <c r="K2408" s="7"/>
      <c r="L2408" s="7"/>
      <c r="M2408" s="7"/>
      <c r="N2408" s="17"/>
      <c r="O2408" s="120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t="15.6" customHeight="1">
      <c r="A2409" s="17"/>
      <c r="B2409" s="7"/>
      <c r="C2409" s="17"/>
      <c r="D2409" s="41"/>
      <c r="E2409" s="35"/>
      <c r="F2409" s="110"/>
      <c r="G2409" s="111"/>
      <c r="H2409" s="113"/>
      <c r="I2409" s="17"/>
      <c r="J2409" s="17"/>
      <c r="K2409" s="7"/>
      <c r="L2409" s="7"/>
      <c r="M2409" s="7"/>
      <c r="N2409" s="17"/>
      <c r="O2409" s="120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t="15.6" customHeight="1">
      <c r="A2410" s="17"/>
      <c r="B2410" s="7"/>
      <c r="C2410" s="17"/>
      <c r="D2410" s="41"/>
      <c r="E2410" s="35"/>
      <c r="F2410" s="110"/>
      <c r="G2410" s="111"/>
      <c r="H2410" s="113"/>
      <c r="I2410" s="17"/>
      <c r="J2410" s="17"/>
      <c r="K2410" s="7"/>
      <c r="L2410" s="7"/>
      <c r="M2410" s="7"/>
      <c r="N2410" s="17"/>
      <c r="O2410" s="120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t="15.6" customHeight="1">
      <c r="A2411" s="17"/>
      <c r="B2411" s="7"/>
      <c r="C2411" s="17"/>
      <c r="D2411" s="41"/>
      <c r="E2411" s="35"/>
      <c r="F2411" s="110"/>
      <c r="G2411" s="111"/>
      <c r="H2411" s="113"/>
      <c r="I2411" s="17"/>
      <c r="J2411" s="17"/>
      <c r="K2411" s="7"/>
      <c r="L2411" s="7"/>
      <c r="M2411" s="7"/>
      <c r="N2411" s="17"/>
      <c r="O2411" s="120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t="15.6" customHeight="1">
      <c r="A2412" s="17"/>
      <c r="B2412" s="7"/>
      <c r="C2412" s="17"/>
      <c r="D2412" s="41"/>
      <c r="E2412" s="35"/>
      <c r="F2412" s="110"/>
      <c r="G2412" s="111"/>
      <c r="H2412" s="113"/>
      <c r="I2412" s="17"/>
      <c r="J2412" s="17"/>
      <c r="K2412" s="7"/>
      <c r="L2412" s="7"/>
      <c r="M2412" s="7"/>
      <c r="N2412" s="17"/>
      <c r="O2412" s="120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t="15.6" customHeight="1">
      <c r="A2413" s="17"/>
      <c r="B2413" s="7"/>
      <c r="C2413" s="17"/>
      <c r="D2413" s="41"/>
      <c r="E2413" s="35"/>
      <c r="F2413" s="110"/>
      <c r="G2413" s="111"/>
      <c r="H2413" s="113"/>
      <c r="I2413" s="17"/>
      <c r="J2413" s="17"/>
      <c r="K2413" s="7"/>
      <c r="L2413" s="7"/>
      <c r="M2413" s="7"/>
      <c r="N2413" s="17"/>
      <c r="O2413" s="120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t="15.6" customHeight="1">
      <c r="A2414" s="17"/>
      <c r="B2414" s="7"/>
      <c r="C2414" s="17"/>
      <c r="D2414" s="41"/>
      <c r="E2414" s="35"/>
      <c r="F2414" s="110"/>
      <c r="G2414" s="111"/>
      <c r="H2414" s="113"/>
      <c r="I2414" s="17"/>
      <c r="J2414" s="17"/>
      <c r="K2414" s="7"/>
      <c r="L2414" s="7"/>
      <c r="M2414" s="7"/>
      <c r="N2414" s="17"/>
      <c r="O2414" s="120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t="15.6" customHeight="1">
      <c r="A2415" s="17"/>
      <c r="B2415" s="7"/>
      <c r="C2415" s="17"/>
      <c r="D2415" s="41"/>
      <c r="E2415" s="35"/>
      <c r="F2415" s="110"/>
      <c r="G2415" s="111"/>
      <c r="H2415" s="113"/>
      <c r="I2415" s="17"/>
      <c r="J2415" s="17"/>
      <c r="K2415" s="7"/>
      <c r="L2415" s="7"/>
      <c r="M2415" s="7"/>
      <c r="N2415" s="17"/>
      <c r="O2415" s="120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t="15.6" customHeight="1">
      <c r="A2416" s="17"/>
      <c r="B2416" s="7"/>
      <c r="C2416" s="17"/>
      <c r="D2416" s="41"/>
      <c r="E2416" s="35"/>
      <c r="F2416" s="110"/>
      <c r="G2416" s="111"/>
      <c r="H2416" s="113"/>
      <c r="I2416" s="17"/>
      <c r="J2416" s="17"/>
      <c r="K2416" s="7"/>
      <c r="L2416" s="7"/>
      <c r="M2416" s="7"/>
      <c r="N2416" s="17"/>
      <c r="O2416" s="120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t="15.6" customHeight="1">
      <c r="A2417" s="17"/>
      <c r="B2417" s="7"/>
      <c r="C2417" s="17"/>
      <c r="D2417" s="41"/>
      <c r="E2417" s="35"/>
      <c r="F2417" s="110"/>
      <c r="G2417" s="111"/>
      <c r="H2417" s="113"/>
      <c r="I2417" s="17"/>
      <c r="J2417" s="17"/>
      <c r="K2417" s="7"/>
      <c r="L2417" s="7"/>
      <c r="M2417" s="7"/>
      <c r="N2417" s="17"/>
      <c r="O2417" s="120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t="15.6" customHeight="1">
      <c r="A2418" s="17"/>
      <c r="B2418" s="7"/>
      <c r="C2418" s="17"/>
      <c r="D2418" s="41"/>
      <c r="E2418" s="35"/>
      <c r="F2418" s="110"/>
      <c r="G2418" s="111"/>
      <c r="H2418" s="113"/>
      <c r="I2418" s="17"/>
      <c r="J2418" s="17"/>
      <c r="K2418" s="7"/>
      <c r="L2418" s="7"/>
      <c r="M2418" s="7"/>
      <c r="N2418" s="17"/>
      <c r="O2418" s="120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t="15.6" customHeight="1">
      <c r="A2419" s="17"/>
      <c r="B2419" s="7"/>
      <c r="C2419" s="17"/>
      <c r="D2419" s="41"/>
      <c r="E2419" s="35"/>
      <c r="F2419" s="110"/>
      <c r="G2419" s="111"/>
      <c r="H2419" s="113"/>
      <c r="I2419" s="17"/>
      <c r="J2419" s="17"/>
      <c r="K2419" s="7"/>
      <c r="L2419" s="7"/>
      <c r="M2419" s="7"/>
      <c r="N2419" s="17"/>
      <c r="O2419" s="120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t="15.6" customHeight="1">
      <c r="A2420" s="17"/>
      <c r="B2420" s="7"/>
      <c r="C2420" s="17"/>
      <c r="D2420" s="41"/>
      <c r="E2420" s="35"/>
      <c r="F2420" s="110"/>
      <c r="G2420" s="111"/>
      <c r="H2420" s="113"/>
      <c r="I2420" s="17"/>
      <c r="J2420" s="17"/>
      <c r="K2420" s="7"/>
      <c r="L2420" s="7"/>
      <c r="M2420" s="7"/>
      <c r="N2420" s="17"/>
      <c r="O2420" s="120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t="15.6" customHeight="1">
      <c r="A2421" s="17"/>
      <c r="B2421" s="7"/>
      <c r="C2421" s="17"/>
      <c r="D2421" s="41"/>
      <c r="E2421" s="35"/>
      <c r="F2421" s="110"/>
      <c r="G2421" s="111"/>
      <c r="H2421" s="113"/>
      <c r="I2421" s="17"/>
      <c r="J2421" s="17"/>
      <c r="K2421" s="7"/>
      <c r="L2421" s="7"/>
      <c r="M2421" s="7"/>
      <c r="N2421" s="17"/>
      <c r="O2421" s="120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t="15.6" customHeight="1">
      <c r="A2422" s="17"/>
      <c r="B2422" s="7"/>
      <c r="C2422" s="17"/>
      <c r="D2422" s="41"/>
      <c r="E2422" s="35"/>
      <c r="F2422" s="110"/>
      <c r="G2422" s="111"/>
      <c r="H2422" s="113"/>
      <c r="I2422" s="17"/>
      <c r="J2422" s="17"/>
      <c r="K2422" s="7"/>
      <c r="L2422" s="7"/>
      <c r="M2422" s="7"/>
      <c r="N2422" s="17"/>
      <c r="O2422" s="120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t="15.6" customHeight="1">
      <c r="A2423" s="17"/>
      <c r="B2423" s="7"/>
      <c r="C2423" s="17"/>
      <c r="D2423" s="41"/>
      <c r="E2423" s="35"/>
      <c r="F2423" s="110"/>
      <c r="G2423" s="111"/>
      <c r="H2423" s="113"/>
      <c r="I2423" s="17"/>
      <c r="J2423" s="17"/>
      <c r="K2423" s="7"/>
      <c r="L2423" s="7"/>
      <c r="M2423" s="7"/>
      <c r="N2423" s="17"/>
      <c r="O2423" s="120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t="15.6" customHeight="1">
      <c r="A2424" s="17"/>
      <c r="B2424" s="7"/>
      <c r="C2424" s="17"/>
      <c r="D2424" s="41"/>
      <c r="E2424" s="35"/>
      <c r="F2424" s="110"/>
      <c r="G2424" s="111"/>
      <c r="H2424" s="113"/>
      <c r="I2424" s="17"/>
      <c r="J2424" s="17"/>
      <c r="K2424" s="7"/>
      <c r="L2424" s="7"/>
      <c r="M2424" s="7"/>
      <c r="N2424" s="17"/>
      <c r="O2424" s="120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t="15.6" customHeight="1">
      <c r="A2425" s="17"/>
      <c r="B2425" s="7"/>
      <c r="C2425" s="17"/>
      <c r="D2425" s="41"/>
      <c r="E2425" s="35"/>
      <c r="F2425" s="110"/>
      <c r="G2425" s="111"/>
      <c r="H2425" s="113"/>
      <c r="I2425" s="17"/>
      <c r="J2425" s="17"/>
      <c r="K2425" s="7"/>
      <c r="L2425" s="7"/>
      <c r="M2425" s="7"/>
      <c r="N2425" s="17"/>
      <c r="O2425" s="120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t="15.6" customHeight="1">
      <c r="A2426" s="17"/>
      <c r="B2426" s="7"/>
      <c r="C2426" s="17"/>
      <c r="D2426" s="41"/>
      <c r="E2426" s="35"/>
      <c r="F2426" s="110"/>
      <c r="G2426" s="111"/>
      <c r="H2426" s="113"/>
      <c r="I2426" s="17"/>
      <c r="J2426" s="17"/>
      <c r="K2426" s="7"/>
      <c r="L2426" s="7"/>
      <c r="M2426" s="7"/>
      <c r="N2426" s="17"/>
      <c r="O2426" s="120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t="15.6" customHeight="1">
      <c r="A2427" s="17"/>
      <c r="B2427" s="7"/>
      <c r="C2427" s="17"/>
      <c r="D2427" s="41"/>
      <c r="E2427" s="35"/>
      <c r="F2427" s="110"/>
      <c r="G2427" s="111"/>
      <c r="H2427" s="113"/>
      <c r="I2427" s="17"/>
      <c r="J2427" s="17"/>
      <c r="K2427" s="7"/>
      <c r="L2427" s="7"/>
      <c r="M2427" s="7"/>
      <c r="N2427" s="17"/>
      <c r="O2427" s="120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t="15.6" customHeight="1">
      <c r="A2428" s="17"/>
      <c r="B2428" s="7"/>
      <c r="C2428" s="17"/>
      <c r="D2428" s="41"/>
      <c r="E2428" s="35"/>
      <c r="F2428" s="110"/>
      <c r="G2428" s="111"/>
      <c r="H2428" s="113"/>
      <c r="I2428" s="17"/>
      <c r="J2428" s="17"/>
      <c r="K2428" s="7"/>
      <c r="L2428" s="7"/>
      <c r="M2428" s="7"/>
      <c r="N2428" s="17"/>
      <c r="O2428" s="120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t="15.6" customHeight="1">
      <c r="A2429" s="17"/>
      <c r="B2429" s="7"/>
      <c r="C2429" s="17"/>
      <c r="D2429" s="41"/>
      <c r="E2429" s="35"/>
      <c r="F2429" s="110"/>
      <c r="G2429" s="111"/>
      <c r="H2429" s="113"/>
      <c r="I2429" s="17"/>
      <c r="J2429" s="17"/>
      <c r="K2429" s="7"/>
      <c r="L2429" s="7"/>
      <c r="M2429" s="7"/>
      <c r="N2429" s="17"/>
      <c r="O2429" s="120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t="15.6" customHeight="1">
      <c r="A2430" s="17"/>
      <c r="B2430" s="7"/>
      <c r="C2430" s="17"/>
      <c r="D2430" s="41"/>
      <c r="E2430" s="35"/>
      <c r="F2430" s="110"/>
      <c r="G2430" s="111"/>
      <c r="H2430" s="113"/>
      <c r="I2430" s="17"/>
      <c r="J2430" s="17"/>
      <c r="K2430" s="7"/>
      <c r="L2430" s="7"/>
      <c r="M2430" s="7"/>
      <c r="N2430" s="17"/>
      <c r="O2430" s="120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t="15.6" customHeight="1">
      <c r="A2431" s="17"/>
      <c r="B2431" s="7"/>
      <c r="C2431" s="17"/>
      <c r="D2431" s="41"/>
      <c r="E2431" s="35"/>
      <c r="F2431" s="110"/>
      <c r="G2431" s="111"/>
      <c r="H2431" s="113"/>
      <c r="I2431" s="17"/>
      <c r="J2431" s="17"/>
      <c r="K2431" s="7"/>
      <c r="L2431" s="7"/>
      <c r="M2431" s="7"/>
      <c r="N2431" s="17"/>
      <c r="O2431" s="120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t="15.6" customHeight="1">
      <c r="A2432" s="17"/>
      <c r="B2432" s="7"/>
      <c r="C2432" s="17"/>
      <c r="D2432" s="41"/>
      <c r="E2432" s="35"/>
      <c r="F2432" s="110"/>
      <c r="G2432" s="111"/>
      <c r="H2432" s="113"/>
      <c r="I2432" s="17"/>
      <c r="J2432" s="17"/>
      <c r="K2432" s="7"/>
      <c r="L2432" s="7"/>
      <c r="M2432" s="7"/>
      <c r="N2432" s="17"/>
      <c r="O2432" s="120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t="15.6" customHeight="1">
      <c r="A2433" s="17"/>
      <c r="B2433" s="7"/>
      <c r="C2433" s="17"/>
      <c r="D2433" s="41"/>
      <c r="E2433" s="35"/>
      <c r="F2433" s="110"/>
      <c r="G2433" s="111"/>
      <c r="H2433" s="113"/>
      <c r="I2433" s="17"/>
      <c r="J2433" s="17"/>
      <c r="K2433" s="7"/>
      <c r="L2433" s="7"/>
      <c r="M2433" s="7"/>
      <c r="N2433" s="17"/>
      <c r="O2433" s="120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t="15.6" customHeight="1">
      <c r="A2434" s="17"/>
      <c r="B2434" s="7"/>
      <c r="C2434" s="17"/>
      <c r="D2434" s="41"/>
      <c r="E2434" s="35"/>
      <c r="F2434" s="110"/>
      <c r="G2434" s="111"/>
      <c r="H2434" s="113"/>
      <c r="I2434" s="17"/>
      <c r="J2434" s="17"/>
      <c r="K2434" s="7"/>
      <c r="L2434" s="7"/>
      <c r="M2434" s="7"/>
      <c r="N2434" s="17"/>
      <c r="O2434" s="120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t="15.6" customHeight="1">
      <c r="A2435" s="17"/>
      <c r="B2435" s="7"/>
      <c r="C2435" s="17"/>
      <c r="D2435" s="41"/>
      <c r="E2435" s="35"/>
      <c r="F2435" s="110"/>
      <c r="G2435" s="111"/>
      <c r="H2435" s="113"/>
      <c r="I2435" s="17"/>
      <c r="J2435" s="17"/>
      <c r="K2435" s="7"/>
      <c r="L2435" s="7"/>
      <c r="M2435" s="7"/>
      <c r="N2435" s="17"/>
      <c r="O2435" s="120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t="15.6" customHeight="1">
      <c r="A2436" s="17"/>
      <c r="B2436" s="7"/>
      <c r="C2436" s="17"/>
      <c r="D2436" s="41"/>
      <c r="E2436" s="35"/>
      <c r="F2436" s="110"/>
      <c r="G2436" s="111"/>
      <c r="H2436" s="113"/>
      <c r="I2436" s="17"/>
      <c r="J2436" s="17"/>
      <c r="K2436" s="7"/>
      <c r="L2436" s="7"/>
      <c r="M2436" s="7"/>
      <c r="N2436" s="17"/>
      <c r="O2436" s="120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t="15.6" customHeight="1">
      <c r="A2437" s="17"/>
      <c r="B2437" s="7"/>
      <c r="C2437" s="17"/>
      <c r="D2437" s="41"/>
      <c r="E2437" s="35"/>
      <c r="F2437" s="110"/>
      <c r="G2437" s="111"/>
      <c r="H2437" s="113"/>
      <c r="I2437" s="17"/>
      <c r="J2437" s="17"/>
      <c r="K2437" s="7"/>
      <c r="L2437" s="7"/>
      <c r="M2437" s="7"/>
      <c r="N2437" s="17"/>
      <c r="O2437" s="120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t="15.6" customHeight="1">
      <c r="A2438" s="17"/>
      <c r="B2438" s="7"/>
      <c r="C2438" s="17"/>
      <c r="D2438" s="41"/>
      <c r="E2438" s="35"/>
      <c r="F2438" s="110"/>
      <c r="G2438" s="111"/>
      <c r="H2438" s="113"/>
      <c r="I2438" s="17"/>
      <c r="J2438" s="17"/>
      <c r="K2438" s="7"/>
      <c r="L2438" s="7"/>
      <c r="M2438" s="7"/>
      <c r="N2438" s="17"/>
      <c r="O2438" s="120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t="15.6" customHeight="1">
      <c r="A2439" s="17"/>
      <c r="B2439" s="7"/>
      <c r="C2439" s="17"/>
      <c r="D2439" s="41"/>
      <c r="E2439" s="35"/>
      <c r="F2439" s="110"/>
      <c r="G2439" s="111"/>
      <c r="H2439" s="113"/>
      <c r="I2439" s="17"/>
      <c r="J2439" s="17"/>
      <c r="K2439" s="7"/>
      <c r="L2439" s="7"/>
      <c r="M2439" s="7"/>
      <c r="N2439" s="17"/>
      <c r="O2439" s="120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t="15.6" customHeight="1">
      <c r="A2440" s="17"/>
      <c r="B2440" s="7"/>
      <c r="C2440" s="17"/>
      <c r="D2440" s="41"/>
      <c r="E2440" s="35"/>
      <c r="F2440" s="110"/>
      <c r="G2440" s="111"/>
      <c r="H2440" s="113"/>
      <c r="I2440" s="17"/>
      <c r="J2440" s="17"/>
      <c r="K2440" s="7"/>
      <c r="L2440" s="7"/>
      <c r="M2440" s="7"/>
      <c r="N2440" s="17"/>
      <c r="O2440" s="120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t="15.6" customHeight="1">
      <c r="A2441" s="17"/>
      <c r="B2441" s="7"/>
      <c r="C2441" s="17"/>
      <c r="D2441" s="41"/>
      <c r="E2441" s="35"/>
      <c r="F2441" s="110"/>
      <c r="G2441" s="111"/>
      <c r="H2441" s="113"/>
      <c r="I2441" s="17"/>
      <c r="J2441" s="17"/>
      <c r="K2441" s="7"/>
      <c r="L2441" s="7"/>
      <c r="M2441" s="7"/>
      <c r="N2441" s="17"/>
      <c r="O2441" s="120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t="15.6" customHeight="1">
      <c r="A2442" s="17"/>
      <c r="B2442" s="7"/>
      <c r="C2442" s="17"/>
      <c r="D2442" s="41"/>
      <c r="E2442" s="35"/>
      <c r="F2442" s="110"/>
      <c r="G2442" s="111"/>
      <c r="H2442" s="113"/>
      <c r="I2442" s="17"/>
      <c r="J2442" s="17"/>
      <c r="K2442" s="7"/>
      <c r="L2442" s="7"/>
      <c r="M2442" s="7"/>
      <c r="N2442" s="17"/>
      <c r="O2442" s="120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t="15.6" customHeight="1">
      <c r="A2443" s="17"/>
      <c r="B2443" s="7"/>
      <c r="C2443" s="17"/>
      <c r="D2443" s="41"/>
      <c r="E2443" s="35"/>
      <c r="F2443" s="110"/>
      <c r="G2443" s="111"/>
      <c r="H2443" s="113"/>
      <c r="I2443" s="17"/>
      <c r="J2443" s="17"/>
      <c r="K2443" s="7"/>
      <c r="L2443" s="7"/>
      <c r="M2443" s="7"/>
      <c r="N2443" s="17"/>
      <c r="O2443" s="120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t="15.6" customHeight="1">
      <c r="A2444" s="17"/>
      <c r="B2444" s="7"/>
      <c r="C2444" s="17"/>
      <c r="D2444" s="41"/>
      <c r="E2444" s="35"/>
      <c r="F2444" s="110"/>
      <c r="G2444" s="111"/>
      <c r="H2444" s="113"/>
      <c r="I2444" s="17"/>
      <c r="J2444" s="17"/>
      <c r="K2444" s="7"/>
      <c r="L2444" s="7"/>
      <c r="M2444" s="7"/>
      <c r="N2444" s="17"/>
      <c r="O2444" s="120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t="15.6" customHeight="1">
      <c r="A2445" s="17"/>
      <c r="B2445" s="7"/>
      <c r="C2445" s="17"/>
      <c r="D2445" s="41"/>
      <c r="E2445" s="35"/>
      <c r="F2445" s="110"/>
      <c r="G2445" s="111"/>
      <c r="H2445" s="113"/>
      <c r="I2445" s="17"/>
      <c r="J2445" s="17"/>
      <c r="K2445" s="7"/>
      <c r="L2445" s="7"/>
      <c r="M2445" s="7"/>
      <c r="N2445" s="17"/>
      <c r="O2445" s="120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t="15.6" customHeight="1">
      <c r="A2446" s="17"/>
      <c r="B2446" s="7"/>
      <c r="C2446" s="17"/>
      <c r="D2446" s="41"/>
      <c r="E2446" s="35"/>
      <c r="F2446" s="110"/>
      <c r="G2446" s="111"/>
      <c r="H2446" s="113"/>
      <c r="I2446" s="17"/>
      <c r="J2446" s="17"/>
      <c r="K2446" s="7"/>
      <c r="L2446" s="7"/>
      <c r="M2446" s="7"/>
      <c r="N2446" s="17"/>
      <c r="O2446" s="120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t="15.6" customHeight="1">
      <c r="A2447" s="17"/>
      <c r="B2447" s="7"/>
      <c r="C2447" s="17"/>
      <c r="D2447" s="41"/>
      <c r="E2447" s="35"/>
      <c r="F2447" s="110"/>
      <c r="G2447" s="111"/>
      <c r="H2447" s="113"/>
      <c r="I2447" s="17"/>
      <c r="J2447" s="17"/>
      <c r="K2447" s="7"/>
      <c r="L2447" s="7"/>
      <c r="M2447" s="7"/>
      <c r="N2447" s="17"/>
      <c r="O2447" s="120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t="15.6" customHeight="1">
      <c r="A2448" s="17"/>
      <c r="B2448" s="7"/>
      <c r="C2448" s="17"/>
      <c r="D2448" s="41"/>
      <c r="E2448" s="35"/>
      <c r="F2448" s="110"/>
      <c r="G2448" s="111"/>
      <c r="H2448" s="113"/>
      <c r="I2448" s="17"/>
      <c r="J2448" s="17"/>
      <c r="K2448" s="7"/>
      <c r="L2448" s="7"/>
      <c r="M2448" s="7"/>
      <c r="N2448" s="17"/>
      <c r="O2448" s="120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t="15.6" customHeight="1">
      <c r="A2449" s="17"/>
      <c r="B2449" s="7"/>
      <c r="C2449" s="17"/>
      <c r="D2449" s="41"/>
      <c r="E2449" s="35"/>
      <c r="F2449" s="110"/>
      <c r="G2449" s="111"/>
      <c r="H2449" s="113"/>
      <c r="I2449" s="17"/>
      <c r="J2449" s="17"/>
      <c r="K2449" s="7"/>
      <c r="L2449" s="7"/>
      <c r="M2449" s="7"/>
      <c r="N2449" s="17"/>
      <c r="O2449" s="120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t="15.6" customHeight="1">
      <c r="A2450" s="17"/>
      <c r="B2450" s="7"/>
      <c r="C2450" s="17"/>
      <c r="D2450" s="41"/>
      <c r="E2450" s="35"/>
      <c r="F2450" s="110"/>
      <c r="G2450" s="111"/>
      <c r="H2450" s="113"/>
      <c r="I2450" s="17"/>
      <c r="J2450" s="17"/>
      <c r="K2450" s="7"/>
      <c r="L2450" s="7"/>
      <c r="M2450" s="7"/>
      <c r="N2450" s="17"/>
      <c r="O2450" s="120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t="15.6" customHeight="1">
      <c r="A2451" s="17"/>
      <c r="B2451" s="7"/>
      <c r="C2451" s="17"/>
      <c r="D2451" s="41"/>
      <c r="E2451" s="35"/>
      <c r="F2451" s="110"/>
      <c r="G2451" s="111"/>
      <c r="H2451" s="113"/>
      <c r="I2451" s="17"/>
      <c r="J2451" s="17"/>
      <c r="K2451" s="7"/>
      <c r="L2451" s="7"/>
      <c r="M2451" s="7"/>
      <c r="N2451" s="17"/>
      <c r="O2451" s="120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t="15.6" customHeight="1">
      <c r="A2452" s="17"/>
      <c r="B2452" s="7"/>
      <c r="C2452" s="17"/>
      <c r="D2452" s="41"/>
      <c r="E2452" s="35"/>
      <c r="F2452" s="110"/>
      <c r="G2452" s="111"/>
      <c r="H2452" s="113"/>
      <c r="I2452" s="17"/>
      <c r="J2452" s="17"/>
      <c r="K2452" s="7"/>
      <c r="L2452" s="7"/>
      <c r="M2452" s="7"/>
      <c r="N2452" s="17"/>
      <c r="O2452" s="120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t="15.6" customHeight="1">
      <c r="A2453" s="17"/>
      <c r="B2453" s="7"/>
      <c r="C2453" s="17"/>
      <c r="D2453" s="41"/>
      <c r="E2453" s="35"/>
      <c r="F2453" s="110"/>
      <c r="G2453" s="111"/>
      <c r="H2453" s="113"/>
      <c r="I2453" s="17"/>
      <c r="J2453" s="17"/>
      <c r="K2453" s="7"/>
      <c r="L2453" s="7"/>
      <c r="M2453" s="7"/>
      <c r="N2453" s="17"/>
      <c r="O2453" s="120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t="15.6" customHeight="1">
      <c r="A2454" s="17"/>
      <c r="B2454" s="7"/>
      <c r="C2454" s="17"/>
      <c r="D2454" s="41"/>
      <c r="E2454" s="35"/>
      <c r="F2454" s="110"/>
      <c r="G2454" s="111"/>
      <c r="H2454" s="113"/>
      <c r="I2454" s="17"/>
      <c r="J2454" s="17"/>
      <c r="K2454" s="7"/>
      <c r="L2454" s="7"/>
      <c r="M2454" s="7"/>
      <c r="N2454" s="17"/>
      <c r="O2454" s="120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t="15.6" customHeight="1">
      <c r="A2455" s="17"/>
      <c r="B2455" s="7"/>
      <c r="C2455" s="17"/>
      <c r="D2455" s="41"/>
      <c r="E2455" s="35"/>
      <c r="F2455" s="110"/>
      <c r="G2455" s="111"/>
      <c r="H2455" s="113"/>
      <c r="I2455" s="17"/>
      <c r="J2455" s="17"/>
      <c r="K2455" s="7"/>
      <c r="L2455" s="7"/>
      <c r="M2455" s="7"/>
      <c r="N2455" s="17"/>
      <c r="O2455" s="120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t="15.6" customHeight="1">
      <c r="A2456" s="17"/>
      <c r="B2456" s="7"/>
      <c r="C2456" s="17"/>
      <c r="D2456" s="41"/>
      <c r="E2456" s="35"/>
      <c r="F2456" s="110"/>
      <c r="G2456" s="111"/>
      <c r="H2456" s="113"/>
      <c r="I2456" s="17"/>
      <c r="J2456" s="17"/>
      <c r="K2456" s="7"/>
      <c r="L2456" s="7"/>
      <c r="M2456" s="7"/>
      <c r="N2456" s="17"/>
      <c r="O2456" s="120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t="15.6" customHeight="1">
      <c r="A2457" s="17"/>
      <c r="B2457" s="7"/>
      <c r="C2457" s="17"/>
      <c r="D2457" s="41"/>
      <c r="E2457" s="35"/>
      <c r="F2457" s="110"/>
      <c r="G2457" s="111"/>
      <c r="H2457" s="113"/>
      <c r="I2457" s="17"/>
      <c r="J2457" s="17"/>
      <c r="K2457" s="7"/>
      <c r="L2457" s="7"/>
      <c r="M2457" s="7"/>
      <c r="N2457" s="17"/>
      <c r="O2457" s="120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t="15.6" customHeight="1">
      <c r="A2458" s="17"/>
      <c r="B2458" s="7"/>
      <c r="C2458" s="17"/>
      <c r="D2458" s="41"/>
      <c r="E2458" s="35"/>
      <c r="F2458" s="110"/>
      <c r="G2458" s="111"/>
      <c r="H2458" s="113"/>
      <c r="I2458" s="17"/>
      <c r="J2458" s="17"/>
      <c r="K2458" s="7"/>
      <c r="L2458" s="7"/>
      <c r="M2458" s="7"/>
      <c r="N2458" s="17"/>
      <c r="O2458" s="120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t="15.6" customHeight="1">
      <c r="A2459" s="17"/>
      <c r="B2459" s="7"/>
      <c r="C2459" s="17"/>
      <c r="D2459" s="41"/>
      <c r="E2459" s="35"/>
      <c r="F2459" s="110"/>
      <c r="G2459" s="111"/>
      <c r="H2459" s="113"/>
      <c r="I2459" s="17"/>
      <c r="J2459" s="17"/>
      <c r="K2459" s="7"/>
      <c r="L2459" s="7"/>
      <c r="M2459" s="7"/>
      <c r="N2459" s="17"/>
      <c r="O2459" s="120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t="15.6" customHeight="1">
      <c r="A2460" s="17"/>
      <c r="B2460" s="7"/>
      <c r="C2460" s="17"/>
      <c r="D2460" s="41"/>
      <c r="E2460" s="35"/>
      <c r="F2460" s="110"/>
      <c r="G2460" s="111"/>
      <c r="H2460" s="113"/>
      <c r="I2460" s="17"/>
      <c r="J2460" s="17"/>
      <c r="K2460" s="7"/>
      <c r="L2460" s="7"/>
      <c r="M2460" s="7"/>
      <c r="N2460" s="17"/>
      <c r="O2460" s="120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t="15.6" customHeight="1">
      <c r="A2461" s="17"/>
      <c r="B2461" s="7"/>
      <c r="C2461" s="17"/>
      <c r="D2461" s="41"/>
      <c r="E2461" s="35"/>
      <c r="F2461" s="110"/>
      <c r="G2461" s="111"/>
      <c r="H2461" s="113"/>
      <c r="I2461" s="17"/>
      <c r="J2461" s="17"/>
      <c r="K2461" s="7"/>
      <c r="L2461" s="7"/>
      <c r="M2461" s="7"/>
      <c r="N2461" s="17"/>
      <c r="O2461" s="120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t="15.6" customHeight="1">
      <c r="A2462" s="17"/>
      <c r="B2462" s="7"/>
      <c r="C2462" s="17"/>
      <c r="D2462" s="41"/>
      <c r="E2462" s="35"/>
      <c r="F2462" s="110"/>
      <c r="G2462" s="111"/>
      <c r="H2462" s="113"/>
      <c r="I2462" s="17"/>
      <c r="J2462" s="17"/>
      <c r="K2462" s="7"/>
      <c r="L2462" s="7"/>
      <c r="M2462" s="7"/>
      <c r="N2462" s="17"/>
      <c r="O2462" s="120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t="15.6" customHeight="1">
      <c r="A2463" s="17"/>
      <c r="B2463" s="7"/>
      <c r="C2463" s="17"/>
      <c r="D2463" s="41"/>
      <c r="E2463" s="35"/>
      <c r="F2463" s="110"/>
      <c r="G2463" s="111"/>
      <c r="H2463" s="113"/>
      <c r="I2463" s="17"/>
      <c r="J2463" s="17"/>
      <c r="K2463" s="7"/>
      <c r="L2463" s="7"/>
      <c r="M2463" s="7"/>
      <c r="N2463" s="17"/>
      <c r="O2463" s="120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t="15.6" customHeight="1">
      <c r="A2464" s="17"/>
      <c r="B2464" s="7"/>
      <c r="C2464" s="17"/>
      <c r="D2464" s="41"/>
      <c r="E2464" s="35"/>
      <c r="F2464" s="110"/>
      <c r="G2464" s="111"/>
      <c r="H2464" s="113"/>
      <c r="I2464" s="17"/>
      <c r="J2464" s="17"/>
      <c r="K2464" s="7"/>
      <c r="L2464" s="7"/>
      <c r="M2464" s="7"/>
      <c r="N2464" s="17"/>
      <c r="O2464" s="120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t="15.6" customHeight="1">
      <c r="A2465" s="17"/>
      <c r="B2465" s="7"/>
      <c r="C2465" s="17"/>
      <c r="D2465" s="41"/>
      <c r="E2465" s="35"/>
      <c r="F2465" s="110"/>
      <c r="G2465" s="111"/>
      <c r="H2465" s="113"/>
      <c r="I2465" s="17"/>
      <c r="J2465" s="17"/>
      <c r="K2465" s="7"/>
      <c r="L2465" s="7"/>
      <c r="M2465" s="7"/>
      <c r="N2465" s="17"/>
      <c r="O2465" s="120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t="15.6" customHeight="1">
      <c r="A2466" s="17"/>
      <c r="B2466" s="7"/>
      <c r="C2466" s="17"/>
      <c r="D2466" s="41"/>
      <c r="E2466" s="35"/>
      <c r="F2466" s="110"/>
      <c r="G2466" s="111"/>
      <c r="H2466" s="113"/>
      <c r="I2466" s="17"/>
      <c r="J2466" s="17"/>
      <c r="K2466" s="7"/>
      <c r="L2466" s="7"/>
      <c r="M2466" s="7"/>
      <c r="N2466" s="17"/>
      <c r="O2466" s="120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t="15.6" customHeight="1">
      <c r="A2467" s="17"/>
      <c r="B2467" s="7"/>
      <c r="C2467" s="17"/>
      <c r="D2467" s="41"/>
      <c r="E2467" s="35"/>
      <c r="F2467" s="110"/>
      <c r="G2467" s="111"/>
      <c r="H2467" s="113"/>
      <c r="I2467" s="17"/>
      <c r="J2467" s="17"/>
      <c r="K2467" s="7"/>
      <c r="L2467" s="7"/>
      <c r="M2467" s="7"/>
      <c r="N2467" s="17"/>
      <c r="O2467" s="120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t="15.6" customHeight="1">
      <c r="A2468" s="17"/>
      <c r="B2468" s="7"/>
      <c r="C2468" s="17"/>
      <c r="D2468" s="41"/>
      <c r="E2468" s="35"/>
      <c r="F2468" s="110"/>
      <c r="G2468" s="111"/>
      <c r="H2468" s="113"/>
      <c r="I2468" s="17"/>
      <c r="J2468" s="17"/>
      <c r="K2468" s="7"/>
      <c r="L2468" s="7"/>
      <c r="M2468" s="7"/>
      <c r="N2468" s="17"/>
      <c r="O2468" s="120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t="15.6" customHeight="1">
      <c r="A2469" s="17"/>
      <c r="B2469" s="7"/>
      <c r="C2469" s="17"/>
      <c r="D2469" s="41"/>
      <c r="E2469" s="35"/>
      <c r="F2469" s="110"/>
      <c r="G2469" s="111"/>
      <c r="H2469" s="113"/>
      <c r="I2469" s="17"/>
      <c r="J2469" s="17"/>
      <c r="K2469" s="7"/>
      <c r="L2469" s="7"/>
      <c r="M2469" s="7"/>
      <c r="N2469" s="17"/>
      <c r="O2469" s="120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t="15.6" customHeight="1">
      <c r="A2470" s="17"/>
      <c r="B2470" s="7"/>
      <c r="C2470" s="17"/>
      <c r="D2470" s="41"/>
      <c r="E2470" s="35"/>
      <c r="F2470" s="110"/>
      <c r="G2470" s="111"/>
      <c r="H2470" s="113"/>
      <c r="I2470" s="17"/>
      <c r="J2470" s="17"/>
      <c r="K2470" s="7"/>
      <c r="L2470" s="7"/>
      <c r="M2470" s="7"/>
      <c r="N2470" s="17"/>
      <c r="O2470" s="120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t="15.6" customHeight="1">
      <c r="A2471" s="17"/>
      <c r="B2471" s="7"/>
      <c r="C2471" s="17"/>
      <c r="D2471" s="41"/>
      <c r="E2471" s="35"/>
      <c r="F2471" s="110"/>
      <c r="G2471" s="111"/>
      <c r="H2471" s="113"/>
      <c r="I2471" s="17"/>
      <c r="J2471" s="17"/>
      <c r="K2471" s="7"/>
      <c r="L2471" s="7"/>
      <c r="M2471" s="7"/>
      <c r="N2471" s="17"/>
      <c r="O2471" s="120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t="15.6" customHeight="1">
      <c r="A2472" s="17"/>
      <c r="B2472" s="7"/>
      <c r="C2472" s="17"/>
      <c r="D2472" s="41"/>
      <c r="E2472" s="35"/>
      <c r="F2472" s="110"/>
      <c r="G2472" s="111"/>
      <c r="H2472" s="113"/>
      <c r="I2472" s="17"/>
      <c r="J2472" s="17"/>
      <c r="K2472" s="7"/>
      <c r="L2472" s="7"/>
      <c r="M2472" s="7"/>
      <c r="N2472" s="17"/>
      <c r="O2472" s="120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t="15.6" customHeight="1">
      <c r="A2473" s="17"/>
      <c r="B2473" s="7"/>
      <c r="C2473" s="17"/>
      <c r="D2473" s="41"/>
      <c r="E2473" s="35"/>
      <c r="F2473" s="110"/>
      <c r="G2473" s="111"/>
      <c r="H2473" s="113"/>
      <c r="I2473" s="17"/>
      <c r="J2473" s="17"/>
      <c r="K2473" s="7"/>
      <c r="L2473" s="7"/>
      <c r="M2473" s="7"/>
      <c r="N2473" s="17"/>
      <c r="O2473" s="120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t="15.6" customHeight="1">
      <c r="A2474" s="17"/>
      <c r="B2474" s="7"/>
      <c r="C2474" s="17"/>
      <c r="D2474" s="41"/>
      <c r="E2474" s="35"/>
      <c r="F2474" s="110"/>
      <c r="G2474" s="111"/>
      <c r="H2474" s="113"/>
      <c r="I2474" s="17"/>
      <c r="J2474" s="17"/>
      <c r="K2474" s="7"/>
      <c r="L2474" s="7"/>
      <c r="M2474" s="7"/>
      <c r="N2474" s="17"/>
      <c r="O2474" s="120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t="15.6" customHeight="1">
      <c r="A2475" s="17"/>
      <c r="B2475" s="7"/>
      <c r="C2475" s="17"/>
      <c r="D2475" s="41"/>
      <c r="E2475" s="35"/>
      <c r="F2475" s="110"/>
      <c r="G2475" s="111"/>
      <c r="H2475" s="113"/>
      <c r="I2475" s="17"/>
      <c r="J2475" s="17"/>
      <c r="K2475" s="7"/>
      <c r="L2475" s="7"/>
      <c r="M2475" s="7"/>
      <c r="N2475" s="17"/>
      <c r="O2475" s="120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t="15.6" customHeight="1">
      <c r="A2476" s="17"/>
      <c r="B2476" s="7"/>
      <c r="C2476" s="17"/>
      <c r="D2476" s="41"/>
      <c r="E2476" s="35"/>
      <c r="F2476" s="110"/>
      <c r="G2476" s="111"/>
      <c r="H2476" s="113"/>
      <c r="I2476" s="17"/>
      <c r="J2476" s="17"/>
      <c r="K2476" s="7"/>
      <c r="L2476" s="7"/>
      <c r="M2476" s="7"/>
      <c r="N2476" s="17"/>
      <c r="O2476" s="120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t="15.6" customHeight="1">
      <c r="A2477" s="17"/>
      <c r="B2477" s="7"/>
      <c r="C2477" s="17"/>
      <c r="D2477" s="41"/>
      <c r="E2477" s="35"/>
      <c r="F2477" s="110"/>
      <c r="G2477" s="111"/>
      <c r="H2477" s="113"/>
      <c r="I2477" s="17"/>
      <c r="J2477" s="17"/>
      <c r="K2477" s="7"/>
      <c r="L2477" s="7"/>
      <c r="M2477" s="7"/>
      <c r="N2477" s="17"/>
      <c r="O2477" s="120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t="15.6" customHeight="1">
      <c r="A2478" s="17"/>
      <c r="B2478" s="7"/>
      <c r="C2478" s="17"/>
      <c r="D2478" s="41"/>
      <c r="E2478" s="35"/>
      <c r="F2478" s="110"/>
      <c r="G2478" s="111"/>
      <c r="H2478" s="113"/>
      <c r="I2478" s="17"/>
      <c r="J2478" s="17"/>
      <c r="K2478" s="7"/>
      <c r="L2478" s="7"/>
      <c r="M2478" s="7"/>
      <c r="N2478" s="17"/>
      <c r="O2478" s="120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t="15.6" customHeight="1">
      <c r="A2479" s="17"/>
      <c r="B2479" s="7"/>
      <c r="C2479" s="17"/>
      <c r="D2479" s="41"/>
      <c r="E2479" s="35"/>
      <c r="F2479" s="110"/>
      <c r="G2479" s="111"/>
      <c r="H2479" s="113"/>
      <c r="I2479" s="17"/>
      <c r="J2479" s="17"/>
      <c r="K2479" s="7"/>
      <c r="L2479" s="7"/>
      <c r="M2479" s="7"/>
      <c r="N2479" s="17"/>
      <c r="O2479" s="120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t="15.6" customHeight="1">
      <c r="A2480" s="17"/>
      <c r="B2480" s="7"/>
      <c r="C2480" s="17"/>
      <c r="D2480" s="41"/>
      <c r="E2480" s="35"/>
      <c r="F2480" s="110"/>
      <c r="G2480" s="111"/>
      <c r="H2480" s="113"/>
      <c r="I2480" s="17"/>
      <c r="J2480" s="17"/>
      <c r="K2480" s="7"/>
      <c r="L2480" s="7"/>
      <c r="M2480" s="7"/>
      <c r="N2480" s="17"/>
      <c r="O2480" s="120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t="15.6" customHeight="1">
      <c r="A2481" s="17"/>
      <c r="B2481" s="7"/>
      <c r="C2481" s="17"/>
      <c r="D2481" s="41"/>
      <c r="E2481" s="35"/>
      <c r="F2481" s="110"/>
      <c r="G2481" s="111"/>
      <c r="H2481" s="113"/>
      <c r="I2481" s="17"/>
      <c r="J2481" s="17"/>
      <c r="K2481" s="7"/>
      <c r="L2481" s="7"/>
      <c r="M2481" s="7"/>
      <c r="N2481" s="17"/>
      <c r="O2481" s="120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t="15.6" customHeight="1">
      <c r="A2482" s="17"/>
      <c r="B2482" s="7"/>
      <c r="C2482" s="17"/>
      <c r="D2482" s="41"/>
      <c r="E2482" s="35"/>
      <c r="F2482" s="110"/>
      <c r="G2482" s="111"/>
      <c r="H2482" s="113"/>
      <c r="I2482" s="17"/>
      <c r="J2482" s="17"/>
      <c r="K2482" s="7"/>
      <c r="L2482" s="7"/>
      <c r="M2482" s="7"/>
      <c r="N2482" s="17"/>
      <c r="O2482" s="120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t="15.6" customHeight="1">
      <c r="A2483" s="17"/>
      <c r="B2483" s="7"/>
      <c r="C2483" s="17"/>
      <c r="D2483" s="41"/>
      <c r="E2483" s="35"/>
      <c r="F2483" s="110"/>
      <c r="G2483" s="111"/>
      <c r="H2483" s="113"/>
      <c r="I2483" s="17"/>
      <c r="J2483" s="17"/>
      <c r="K2483" s="7"/>
      <c r="L2483" s="7"/>
      <c r="M2483" s="7"/>
      <c r="N2483" s="17"/>
      <c r="O2483" s="120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t="15.6" customHeight="1">
      <c r="A2484" s="17"/>
      <c r="B2484" s="7"/>
      <c r="C2484" s="17"/>
      <c r="D2484" s="41"/>
      <c r="E2484" s="35"/>
      <c r="F2484" s="110"/>
      <c r="G2484" s="111"/>
      <c r="H2484" s="113"/>
      <c r="I2484" s="17"/>
      <c r="J2484" s="17"/>
      <c r="K2484" s="7"/>
      <c r="L2484" s="7"/>
      <c r="M2484" s="7"/>
      <c r="N2484" s="17"/>
      <c r="O2484" s="120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t="15.6" customHeight="1">
      <c r="A2485" s="17"/>
      <c r="B2485" s="7"/>
      <c r="C2485" s="17"/>
      <c r="D2485" s="41"/>
      <c r="E2485" s="35"/>
      <c r="F2485" s="110"/>
      <c r="G2485" s="111"/>
      <c r="H2485" s="113"/>
      <c r="I2485" s="17"/>
      <c r="J2485" s="17"/>
      <c r="K2485" s="7"/>
      <c r="L2485" s="7"/>
      <c r="M2485" s="7"/>
      <c r="N2485" s="17"/>
      <c r="O2485" s="120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t="15.6" customHeight="1">
      <c r="A2486" s="17"/>
      <c r="B2486" s="7"/>
      <c r="C2486" s="17"/>
      <c r="D2486" s="41"/>
      <c r="E2486" s="35"/>
      <c r="F2486" s="110"/>
      <c r="G2486" s="111"/>
      <c r="H2486" s="113"/>
      <c r="I2486" s="17"/>
      <c r="J2486" s="17"/>
      <c r="K2486" s="7"/>
      <c r="L2486" s="7"/>
      <c r="M2486" s="7"/>
      <c r="N2486" s="17"/>
      <c r="O2486" s="120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t="15.6" customHeight="1">
      <c r="A2487" s="17"/>
      <c r="B2487" s="7"/>
      <c r="C2487" s="17"/>
      <c r="D2487" s="41"/>
      <c r="E2487" s="35"/>
      <c r="F2487" s="110"/>
      <c r="G2487" s="111"/>
      <c r="H2487" s="113"/>
      <c r="I2487" s="17"/>
      <c r="J2487" s="17"/>
      <c r="K2487" s="7"/>
      <c r="L2487" s="7"/>
      <c r="M2487" s="7"/>
      <c r="N2487" s="17"/>
      <c r="O2487" s="120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t="15.6" customHeight="1">
      <c r="A2488" s="17"/>
      <c r="B2488" s="7"/>
      <c r="C2488" s="17"/>
      <c r="D2488" s="41"/>
      <c r="E2488" s="35"/>
      <c r="F2488" s="110"/>
      <c r="G2488" s="111"/>
      <c r="H2488" s="113"/>
      <c r="I2488" s="17"/>
      <c r="J2488" s="17"/>
      <c r="K2488" s="7"/>
      <c r="L2488" s="7"/>
      <c r="M2488" s="7"/>
      <c r="N2488" s="17"/>
      <c r="O2488" s="120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t="15.6" customHeight="1">
      <c r="A2489" s="17"/>
      <c r="B2489" s="7"/>
      <c r="C2489" s="17"/>
      <c r="D2489" s="41"/>
      <c r="E2489" s="35"/>
      <c r="F2489" s="110"/>
      <c r="G2489" s="111"/>
      <c r="H2489" s="113"/>
      <c r="I2489" s="17"/>
      <c r="J2489" s="17"/>
      <c r="K2489" s="7"/>
      <c r="L2489" s="7"/>
      <c r="M2489" s="7"/>
      <c r="N2489" s="17"/>
      <c r="O2489" s="120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t="15.6" customHeight="1">
      <c r="A2490" s="17"/>
      <c r="B2490" s="7"/>
      <c r="C2490" s="17"/>
      <c r="D2490" s="41"/>
      <c r="E2490" s="35"/>
      <c r="F2490" s="110"/>
      <c r="G2490" s="111"/>
      <c r="H2490" s="113"/>
      <c r="I2490" s="17"/>
      <c r="J2490" s="17"/>
      <c r="K2490" s="7"/>
      <c r="L2490" s="7"/>
      <c r="M2490" s="7"/>
      <c r="N2490" s="17"/>
      <c r="O2490" s="120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t="15.6" customHeight="1">
      <c r="A2491" s="17"/>
      <c r="B2491" s="7"/>
      <c r="C2491" s="17"/>
      <c r="D2491" s="41"/>
      <c r="E2491" s="35"/>
      <c r="F2491" s="110"/>
      <c r="G2491" s="111"/>
      <c r="H2491" s="113"/>
      <c r="I2491" s="17"/>
      <c r="J2491" s="17"/>
      <c r="K2491" s="7"/>
      <c r="L2491" s="7"/>
      <c r="M2491" s="7"/>
      <c r="N2491" s="17"/>
      <c r="O2491" s="120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t="15.6" customHeight="1">
      <c r="A2492" s="17"/>
      <c r="B2492" s="7"/>
      <c r="C2492" s="17"/>
      <c r="D2492" s="41"/>
      <c r="E2492" s="35"/>
      <c r="F2492" s="110"/>
      <c r="G2492" s="111"/>
      <c r="H2492" s="113"/>
      <c r="I2492" s="17"/>
      <c r="J2492" s="17"/>
      <c r="K2492" s="7"/>
      <c r="L2492" s="7"/>
      <c r="M2492" s="7"/>
      <c r="N2492" s="17"/>
      <c r="O2492" s="120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t="15.6" customHeight="1">
      <c r="A2493" s="17"/>
      <c r="B2493" s="7"/>
      <c r="C2493" s="17"/>
      <c r="D2493" s="41"/>
      <c r="E2493" s="35"/>
      <c r="F2493" s="110"/>
      <c r="G2493" s="111"/>
      <c r="H2493" s="113"/>
      <c r="I2493" s="17"/>
      <c r="J2493" s="17"/>
      <c r="K2493" s="7"/>
      <c r="L2493" s="7"/>
      <c r="M2493" s="7"/>
      <c r="N2493" s="17"/>
      <c r="O2493" s="120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t="15.6" customHeight="1">
      <c r="A2494" s="17"/>
      <c r="B2494" s="7"/>
      <c r="C2494" s="17"/>
      <c r="D2494" s="41"/>
      <c r="E2494" s="35"/>
      <c r="F2494" s="110"/>
      <c r="G2494" s="111"/>
      <c r="H2494" s="113"/>
      <c r="I2494" s="17"/>
      <c r="J2494" s="17"/>
      <c r="K2494" s="7"/>
      <c r="L2494" s="7"/>
      <c r="M2494" s="7"/>
      <c r="N2494" s="17"/>
      <c r="O2494" s="120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t="15.6" customHeight="1">
      <c r="A2495" s="17"/>
      <c r="B2495" s="7"/>
      <c r="C2495" s="17"/>
      <c r="D2495" s="41"/>
      <c r="E2495" s="35"/>
      <c r="F2495" s="110"/>
      <c r="G2495" s="111"/>
      <c r="H2495" s="113"/>
      <c r="I2495" s="17"/>
      <c r="J2495" s="17"/>
      <c r="K2495" s="7"/>
      <c r="L2495" s="7"/>
      <c r="M2495" s="7"/>
      <c r="N2495" s="17"/>
      <c r="O2495" s="120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t="15.6" customHeight="1">
      <c r="A2496" s="17"/>
      <c r="B2496" s="7"/>
      <c r="C2496" s="17"/>
      <c r="D2496" s="41"/>
      <c r="E2496" s="35"/>
      <c r="F2496" s="110"/>
      <c r="G2496" s="111"/>
      <c r="H2496" s="113"/>
      <c r="I2496" s="17"/>
      <c r="J2496" s="17"/>
      <c r="K2496" s="7"/>
      <c r="L2496" s="7"/>
      <c r="M2496" s="7"/>
      <c r="N2496" s="17"/>
      <c r="O2496" s="120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t="15.6" customHeight="1">
      <c r="A2497" s="17"/>
      <c r="B2497" s="7"/>
      <c r="C2497" s="17"/>
      <c r="D2497" s="41"/>
      <c r="E2497" s="35"/>
      <c r="F2497" s="110"/>
      <c r="G2497" s="111"/>
      <c r="H2497" s="113"/>
      <c r="I2497" s="17"/>
      <c r="J2497" s="17"/>
      <c r="K2497" s="7"/>
      <c r="L2497" s="7"/>
      <c r="M2497" s="7"/>
      <c r="N2497" s="17"/>
      <c r="O2497" s="120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t="15.6" customHeight="1">
      <c r="A2498" s="17"/>
      <c r="B2498" s="7"/>
      <c r="C2498" s="17"/>
      <c r="D2498" s="41"/>
      <c r="E2498" s="35"/>
      <c r="F2498" s="110"/>
      <c r="G2498" s="111"/>
      <c r="H2498" s="113"/>
      <c r="I2498" s="17"/>
      <c r="J2498" s="17"/>
      <c r="K2498" s="7"/>
      <c r="L2498" s="7"/>
      <c r="M2498" s="7"/>
      <c r="N2498" s="17"/>
      <c r="O2498" s="120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t="15.6" customHeight="1">
      <c r="A2499" s="17"/>
      <c r="B2499" s="7"/>
      <c r="C2499" s="17"/>
      <c r="D2499" s="41"/>
      <c r="E2499" s="35"/>
      <c r="F2499" s="110"/>
      <c r="G2499" s="111"/>
      <c r="H2499" s="113"/>
      <c r="I2499" s="17"/>
      <c r="J2499" s="17"/>
      <c r="K2499" s="7"/>
      <c r="L2499" s="7"/>
      <c r="M2499" s="7"/>
      <c r="N2499" s="17"/>
      <c r="O2499" s="120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t="15.6" customHeight="1">
      <c r="A2500" s="17"/>
      <c r="B2500" s="7"/>
      <c r="C2500" s="17"/>
      <c r="D2500" s="41"/>
      <c r="E2500" s="35"/>
      <c r="F2500" s="110"/>
      <c r="G2500" s="111"/>
      <c r="H2500" s="113"/>
      <c r="I2500" s="17"/>
      <c r="J2500" s="17"/>
      <c r="K2500" s="7"/>
      <c r="L2500" s="7"/>
      <c r="M2500" s="7"/>
      <c r="N2500" s="17"/>
      <c r="O2500" s="120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t="15.6" customHeight="1">
      <c r="A2501" s="17"/>
      <c r="B2501" s="7"/>
      <c r="C2501" s="17"/>
      <c r="D2501" s="41"/>
      <c r="E2501" s="35"/>
      <c r="F2501" s="110"/>
      <c r="G2501" s="111"/>
      <c r="H2501" s="113"/>
      <c r="I2501" s="17"/>
      <c r="J2501" s="17"/>
      <c r="K2501" s="7"/>
      <c r="L2501" s="7"/>
      <c r="M2501" s="7"/>
      <c r="N2501" s="17"/>
      <c r="O2501" s="120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t="15.6" customHeight="1">
      <c r="A2502" s="17"/>
      <c r="B2502" s="7"/>
      <c r="C2502" s="17"/>
      <c r="D2502" s="41"/>
      <c r="E2502" s="35"/>
      <c r="F2502" s="110"/>
      <c r="G2502" s="111"/>
      <c r="H2502" s="113"/>
      <c r="I2502" s="17"/>
      <c r="J2502" s="17"/>
      <c r="K2502" s="7"/>
      <c r="L2502" s="7"/>
      <c r="M2502" s="7"/>
      <c r="N2502" s="17"/>
      <c r="O2502" s="120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t="15.6" customHeight="1">
      <c r="A2503" s="17"/>
      <c r="B2503" s="7"/>
      <c r="C2503" s="17"/>
      <c r="D2503" s="41"/>
      <c r="E2503" s="35"/>
      <c r="F2503" s="110"/>
      <c r="G2503" s="111"/>
      <c r="H2503" s="113"/>
      <c r="I2503" s="17"/>
      <c r="J2503" s="17"/>
      <c r="K2503" s="7"/>
      <c r="L2503" s="7"/>
      <c r="M2503" s="7"/>
      <c r="N2503" s="17"/>
      <c r="O2503" s="120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t="15.6" customHeight="1">
      <c r="A2504" s="17"/>
      <c r="B2504" s="7"/>
      <c r="C2504" s="17"/>
      <c r="D2504" s="41"/>
      <c r="E2504" s="35"/>
      <c r="F2504" s="110"/>
      <c r="G2504" s="111"/>
      <c r="H2504" s="113"/>
      <c r="I2504" s="17"/>
      <c r="J2504" s="17"/>
      <c r="K2504" s="7"/>
      <c r="L2504" s="7"/>
      <c r="M2504" s="7"/>
      <c r="N2504" s="17"/>
      <c r="O2504" s="120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t="15.6" customHeight="1">
      <c r="A2505" s="17"/>
      <c r="B2505" s="7"/>
      <c r="C2505" s="17"/>
      <c r="D2505" s="41"/>
      <c r="E2505" s="35"/>
      <c r="F2505" s="110"/>
      <c r="G2505" s="111"/>
      <c r="H2505" s="113"/>
      <c r="I2505" s="17"/>
      <c r="J2505" s="17"/>
      <c r="K2505" s="7"/>
      <c r="L2505" s="7"/>
      <c r="M2505" s="7"/>
      <c r="N2505" s="17"/>
      <c r="O2505" s="120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t="15.6" customHeight="1">
      <c r="A2506" s="17"/>
      <c r="B2506" s="7"/>
      <c r="C2506" s="17"/>
      <c r="D2506" s="41"/>
      <c r="E2506" s="35"/>
      <c r="F2506" s="110"/>
      <c r="G2506" s="111"/>
      <c r="H2506" s="113"/>
      <c r="I2506" s="17"/>
      <c r="J2506" s="17"/>
      <c r="K2506" s="7"/>
      <c r="L2506" s="7"/>
      <c r="M2506" s="7"/>
      <c r="N2506" s="17"/>
      <c r="O2506" s="120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t="15.6" customHeight="1">
      <c r="A2507" s="17"/>
      <c r="B2507" s="7"/>
      <c r="C2507" s="17"/>
      <c r="D2507" s="41"/>
      <c r="E2507" s="35"/>
      <c r="F2507" s="110"/>
      <c r="G2507" s="111"/>
      <c r="H2507" s="113"/>
      <c r="I2507" s="17"/>
      <c r="J2507" s="17"/>
      <c r="K2507" s="7"/>
      <c r="L2507" s="7"/>
      <c r="M2507" s="7"/>
      <c r="N2507" s="17"/>
      <c r="O2507" s="120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t="15.6" customHeight="1">
      <c r="A2508" s="17"/>
      <c r="B2508" s="7"/>
      <c r="C2508" s="17"/>
      <c r="D2508" s="41"/>
      <c r="E2508" s="35"/>
      <c r="F2508" s="110"/>
      <c r="G2508" s="111"/>
      <c r="H2508" s="113"/>
      <c r="I2508" s="17"/>
      <c r="J2508" s="17"/>
      <c r="K2508" s="7"/>
      <c r="L2508" s="7"/>
      <c r="M2508" s="7"/>
      <c r="N2508" s="17"/>
      <c r="O2508" s="120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t="15.6" customHeight="1">
      <c r="A2509" s="17"/>
      <c r="B2509" s="7"/>
      <c r="C2509" s="17"/>
      <c r="D2509" s="41"/>
      <c r="E2509" s="35"/>
      <c r="F2509" s="110"/>
      <c r="G2509" s="111"/>
      <c r="H2509" s="113"/>
      <c r="I2509" s="17"/>
      <c r="J2509" s="17"/>
      <c r="K2509" s="7"/>
      <c r="L2509" s="7"/>
      <c r="M2509" s="7"/>
      <c r="N2509" s="17"/>
      <c r="O2509" s="120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t="15.6" customHeight="1">
      <c r="A2510" s="17"/>
      <c r="B2510" s="7"/>
      <c r="C2510" s="17"/>
      <c r="D2510" s="41"/>
      <c r="E2510" s="35"/>
      <c r="F2510" s="110"/>
      <c r="G2510" s="111"/>
      <c r="H2510" s="113"/>
      <c r="I2510" s="17"/>
      <c r="J2510" s="17"/>
      <c r="K2510" s="7"/>
      <c r="L2510" s="7"/>
      <c r="M2510" s="7"/>
      <c r="N2510" s="17"/>
      <c r="O2510" s="120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t="15.6" customHeight="1">
      <c r="A2511" s="17"/>
      <c r="B2511" s="7"/>
      <c r="C2511" s="17"/>
      <c r="D2511" s="41"/>
      <c r="E2511" s="35"/>
      <c r="F2511" s="110"/>
      <c r="G2511" s="111"/>
      <c r="H2511" s="113"/>
      <c r="I2511" s="17"/>
      <c r="J2511" s="17"/>
      <c r="K2511" s="7"/>
      <c r="L2511" s="7"/>
      <c r="M2511" s="7"/>
      <c r="N2511" s="17"/>
      <c r="O2511" s="120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t="15.6" customHeight="1">
      <c r="A2512" s="17"/>
      <c r="B2512" s="7"/>
      <c r="C2512" s="17"/>
      <c r="D2512" s="41"/>
      <c r="E2512" s="35"/>
      <c r="F2512" s="110"/>
      <c r="G2512" s="111"/>
      <c r="H2512" s="113"/>
      <c r="I2512" s="17"/>
      <c r="J2512" s="17"/>
      <c r="K2512" s="7"/>
      <c r="L2512" s="7"/>
      <c r="M2512" s="7"/>
      <c r="N2512" s="17"/>
      <c r="O2512" s="120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t="15.6" customHeight="1">
      <c r="A2513" s="17"/>
      <c r="B2513" s="7"/>
      <c r="C2513" s="17"/>
      <c r="D2513" s="41"/>
      <c r="E2513" s="35"/>
      <c r="F2513" s="110"/>
      <c r="G2513" s="111"/>
      <c r="H2513" s="113"/>
      <c r="I2513" s="17"/>
      <c r="J2513" s="17"/>
      <c r="K2513" s="7"/>
      <c r="L2513" s="7"/>
      <c r="M2513" s="7"/>
      <c r="N2513" s="17"/>
      <c r="O2513" s="120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t="15.6" customHeight="1">
      <c r="A2514" s="17"/>
      <c r="B2514" s="7"/>
      <c r="C2514" s="17"/>
      <c r="D2514" s="41"/>
      <c r="E2514" s="35"/>
      <c r="F2514" s="110"/>
      <c r="G2514" s="111"/>
      <c r="H2514" s="113"/>
      <c r="I2514" s="17"/>
      <c r="J2514" s="17"/>
      <c r="K2514" s="7"/>
      <c r="L2514" s="7"/>
      <c r="M2514" s="7"/>
      <c r="N2514" s="17"/>
      <c r="O2514" s="120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t="15.6" customHeight="1">
      <c r="A2515" s="17"/>
      <c r="B2515" s="7"/>
      <c r="C2515" s="17"/>
      <c r="D2515" s="41"/>
      <c r="E2515" s="35"/>
      <c r="F2515" s="110"/>
      <c r="G2515" s="111"/>
      <c r="H2515" s="113"/>
      <c r="I2515" s="17"/>
      <c r="J2515" s="17"/>
      <c r="K2515" s="7"/>
      <c r="L2515" s="7"/>
      <c r="M2515" s="7"/>
      <c r="N2515" s="17"/>
      <c r="O2515" s="120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t="15.6" customHeight="1">
      <c r="A2516" s="17"/>
      <c r="B2516" s="7"/>
      <c r="C2516" s="17"/>
      <c r="D2516" s="41"/>
      <c r="E2516" s="35"/>
      <c r="F2516" s="110"/>
      <c r="G2516" s="111"/>
      <c r="H2516" s="113"/>
      <c r="I2516" s="17"/>
      <c r="J2516" s="17"/>
      <c r="K2516" s="7"/>
      <c r="L2516" s="7"/>
      <c r="M2516" s="7"/>
      <c r="N2516" s="17"/>
      <c r="O2516" s="120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t="15.6" customHeight="1">
      <c r="A2517" s="17"/>
      <c r="B2517" s="7"/>
      <c r="C2517" s="17"/>
      <c r="D2517" s="41"/>
      <c r="E2517" s="35"/>
      <c r="F2517" s="110"/>
      <c r="G2517" s="111"/>
      <c r="H2517" s="113"/>
      <c r="I2517" s="17"/>
      <c r="J2517" s="17"/>
      <c r="K2517" s="7"/>
      <c r="L2517" s="7"/>
      <c r="M2517" s="7"/>
      <c r="N2517" s="17"/>
      <c r="O2517" s="120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t="15.6" customHeight="1">
      <c r="A2518" s="17"/>
      <c r="B2518" s="7"/>
      <c r="C2518" s="17"/>
      <c r="D2518" s="41"/>
      <c r="E2518" s="35"/>
      <c r="F2518" s="110"/>
      <c r="G2518" s="111"/>
      <c r="H2518" s="113"/>
      <c r="I2518" s="17"/>
      <c r="J2518" s="17"/>
      <c r="K2518" s="7"/>
      <c r="L2518" s="7"/>
      <c r="M2518" s="7"/>
      <c r="N2518" s="17"/>
      <c r="O2518" s="120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t="15.6" customHeight="1">
      <c r="A2519" s="17"/>
      <c r="B2519" s="7"/>
      <c r="C2519" s="17"/>
      <c r="D2519" s="41"/>
      <c r="E2519" s="35"/>
      <c r="F2519" s="110"/>
      <c r="G2519" s="111"/>
      <c r="H2519" s="113"/>
      <c r="I2519" s="17"/>
      <c r="J2519" s="17"/>
      <c r="K2519" s="7"/>
      <c r="L2519" s="7"/>
      <c r="M2519" s="7"/>
      <c r="N2519" s="17"/>
      <c r="O2519" s="120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t="15.6" customHeight="1">
      <c r="A2520" s="17"/>
      <c r="B2520" s="7"/>
      <c r="C2520" s="17"/>
      <c r="D2520" s="41"/>
      <c r="E2520" s="35"/>
      <c r="F2520" s="110"/>
      <c r="G2520" s="111"/>
      <c r="H2520" s="113"/>
      <c r="I2520" s="17"/>
      <c r="J2520" s="17"/>
      <c r="K2520" s="7"/>
      <c r="L2520" s="7"/>
      <c r="M2520" s="7"/>
      <c r="N2520" s="17"/>
      <c r="O2520" s="120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t="15.6" customHeight="1">
      <c r="A2521" s="17"/>
      <c r="B2521" s="7"/>
      <c r="C2521" s="17"/>
      <c r="D2521" s="41"/>
      <c r="E2521" s="35"/>
      <c r="F2521" s="110"/>
      <c r="G2521" s="111"/>
      <c r="H2521" s="113"/>
      <c r="I2521" s="17"/>
      <c r="J2521" s="17"/>
      <c r="K2521" s="7"/>
      <c r="L2521" s="7"/>
      <c r="M2521" s="7"/>
      <c r="N2521" s="17"/>
      <c r="O2521" s="120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t="15.6" customHeight="1">
      <c r="A2522" s="17"/>
      <c r="B2522" s="7"/>
      <c r="C2522" s="17"/>
      <c r="D2522" s="41"/>
      <c r="E2522" s="35"/>
      <c r="F2522" s="110"/>
      <c r="G2522" s="111"/>
      <c r="H2522" s="113"/>
      <c r="I2522" s="17"/>
      <c r="J2522" s="17"/>
      <c r="K2522" s="7"/>
      <c r="L2522" s="7"/>
      <c r="M2522" s="7"/>
      <c r="N2522" s="17"/>
      <c r="O2522" s="120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t="15.6" customHeight="1">
      <c r="A2523" s="17"/>
      <c r="B2523" s="7"/>
      <c r="C2523" s="17"/>
      <c r="D2523" s="41"/>
      <c r="E2523" s="35"/>
      <c r="F2523" s="110"/>
      <c r="G2523" s="111"/>
      <c r="H2523" s="113"/>
      <c r="I2523" s="17"/>
      <c r="J2523" s="17"/>
      <c r="K2523" s="7"/>
      <c r="L2523" s="7"/>
      <c r="M2523" s="7"/>
      <c r="N2523" s="17"/>
      <c r="O2523" s="120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t="15.6" customHeight="1">
      <c r="A2524" s="17"/>
      <c r="B2524" s="7"/>
      <c r="C2524" s="17"/>
      <c r="D2524" s="41"/>
      <c r="E2524" s="35"/>
      <c r="F2524" s="110"/>
      <c r="G2524" s="111"/>
      <c r="H2524" s="113"/>
      <c r="I2524" s="17"/>
      <c r="J2524" s="17"/>
      <c r="K2524" s="7"/>
      <c r="L2524" s="7"/>
      <c r="M2524" s="7"/>
      <c r="N2524" s="17"/>
      <c r="O2524" s="120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t="15.6" customHeight="1">
      <c r="A2525" s="17"/>
      <c r="B2525" s="7"/>
      <c r="C2525" s="17"/>
      <c r="D2525" s="41"/>
      <c r="E2525" s="35"/>
      <c r="F2525" s="110"/>
      <c r="G2525" s="111"/>
      <c r="H2525" s="113"/>
      <c r="I2525" s="17"/>
      <c r="J2525" s="17"/>
      <c r="K2525" s="7"/>
      <c r="L2525" s="7"/>
      <c r="M2525" s="7"/>
      <c r="N2525" s="17"/>
      <c r="O2525" s="120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t="15.6" customHeight="1">
      <c r="A2526" s="17"/>
      <c r="B2526" s="7"/>
      <c r="C2526" s="17"/>
      <c r="D2526" s="41"/>
      <c r="E2526" s="35"/>
      <c r="F2526" s="110"/>
      <c r="G2526" s="111"/>
      <c r="H2526" s="113"/>
      <c r="I2526" s="17"/>
      <c r="J2526" s="17"/>
      <c r="K2526" s="7"/>
      <c r="L2526" s="7"/>
      <c r="M2526" s="7"/>
      <c r="N2526" s="17"/>
      <c r="O2526" s="120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t="15.6" customHeight="1">
      <c r="A2527" s="17"/>
      <c r="B2527" s="7"/>
      <c r="C2527" s="17"/>
      <c r="D2527" s="41"/>
      <c r="E2527" s="35"/>
      <c r="F2527" s="110"/>
      <c r="G2527" s="111"/>
      <c r="H2527" s="113"/>
      <c r="I2527" s="17"/>
      <c r="J2527" s="17"/>
      <c r="K2527" s="7"/>
      <c r="L2527" s="7"/>
      <c r="M2527" s="7"/>
      <c r="N2527" s="17"/>
      <c r="O2527" s="120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t="15.6" customHeight="1">
      <c r="A2528" s="17"/>
      <c r="B2528" s="7"/>
      <c r="C2528" s="17"/>
      <c r="D2528" s="41"/>
      <c r="E2528" s="35"/>
      <c r="F2528" s="110"/>
      <c r="G2528" s="111"/>
      <c r="H2528" s="113"/>
      <c r="I2528" s="17"/>
      <c r="J2528" s="17"/>
      <c r="K2528" s="7"/>
      <c r="L2528" s="7"/>
      <c r="M2528" s="7"/>
      <c r="N2528" s="17"/>
      <c r="O2528" s="120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t="15.6" customHeight="1">
      <c r="A2529" s="17"/>
      <c r="B2529" s="7"/>
      <c r="C2529" s="17"/>
      <c r="D2529" s="41"/>
      <c r="E2529" s="35"/>
      <c r="F2529" s="110"/>
      <c r="G2529" s="111"/>
      <c r="H2529" s="113"/>
      <c r="I2529" s="17"/>
      <c r="J2529" s="17"/>
      <c r="K2529" s="7"/>
      <c r="L2529" s="7"/>
      <c r="M2529" s="7"/>
      <c r="N2529" s="17"/>
      <c r="O2529" s="120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t="15.6" customHeight="1">
      <c r="A2530" s="17"/>
      <c r="B2530" s="7"/>
      <c r="C2530" s="17"/>
      <c r="D2530" s="41"/>
      <c r="E2530" s="35"/>
      <c r="F2530" s="110"/>
      <c r="G2530" s="111"/>
      <c r="H2530" s="113"/>
      <c r="I2530" s="17"/>
      <c r="J2530" s="17"/>
      <c r="K2530" s="7"/>
      <c r="L2530" s="7"/>
      <c r="M2530" s="7"/>
      <c r="N2530" s="17"/>
      <c r="O2530" s="120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t="15.6" customHeight="1">
      <c r="A2531" s="17"/>
      <c r="B2531" s="7"/>
      <c r="C2531" s="17"/>
      <c r="D2531" s="41"/>
      <c r="E2531" s="35"/>
      <c r="F2531" s="110"/>
      <c r="G2531" s="111"/>
      <c r="H2531" s="113"/>
      <c r="I2531" s="17"/>
      <c r="J2531" s="17"/>
      <c r="K2531" s="7"/>
      <c r="L2531" s="7"/>
      <c r="M2531" s="7"/>
      <c r="N2531" s="17"/>
      <c r="O2531" s="120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t="15.6" customHeight="1">
      <c r="A2532" s="17"/>
      <c r="B2532" s="7"/>
      <c r="C2532" s="17"/>
      <c r="D2532" s="41"/>
      <c r="E2532" s="35"/>
      <c r="F2532" s="110"/>
      <c r="G2532" s="111"/>
      <c r="H2532" s="113"/>
      <c r="I2532" s="17"/>
      <c r="J2532" s="17"/>
      <c r="K2532" s="7"/>
      <c r="L2532" s="7"/>
      <c r="M2532" s="7"/>
      <c r="N2532" s="17"/>
      <c r="O2532" s="120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t="15.6" customHeight="1">
      <c r="A2533" s="17"/>
      <c r="B2533" s="7"/>
      <c r="C2533" s="17"/>
      <c r="D2533" s="41"/>
      <c r="E2533" s="35"/>
      <c r="F2533" s="110"/>
      <c r="G2533" s="111"/>
      <c r="H2533" s="113"/>
      <c r="I2533" s="17"/>
      <c r="J2533" s="17"/>
      <c r="K2533" s="7"/>
      <c r="L2533" s="7"/>
      <c r="M2533" s="7"/>
      <c r="N2533" s="17"/>
      <c r="O2533" s="120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t="15.6" customHeight="1">
      <c r="A2534" s="17"/>
      <c r="B2534" s="7"/>
      <c r="C2534" s="17"/>
      <c r="D2534" s="41"/>
      <c r="E2534" s="35"/>
      <c r="F2534" s="110"/>
      <c r="G2534" s="111"/>
      <c r="H2534" s="113"/>
      <c r="I2534" s="17"/>
      <c r="J2534" s="17"/>
      <c r="K2534" s="7"/>
      <c r="L2534" s="7"/>
      <c r="M2534" s="7"/>
      <c r="N2534" s="17"/>
      <c r="O2534" s="120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t="15.6" customHeight="1">
      <c r="A2535" s="17"/>
      <c r="B2535" s="7"/>
      <c r="C2535" s="17"/>
      <c r="D2535" s="41"/>
      <c r="E2535" s="35"/>
      <c r="F2535" s="110"/>
      <c r="G2535" s="111"/>
      <c r="H2535" s="113"/>
      <c r="I2535" s="17"/>
      <c r="J2535" s="17"/>
      <c r="K2535" s="7"/>
      <c r="L2535" s="7"/>
      <c r="M2535" s="7"/>
      <c r="N2535" s="17"/>
      <c r="O2535" s="120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t="15.6" customHeight="1">
      <c r="A2536" s="17"/>
      <c r="B2536" s="7"/>
      <c r="C2536" s="17"/>
      <c r="D2536" s="41"/>
      <c r="E2536" s="35"/>
      <c r="F2536" s="110"/>
      <c r="G2536" s="111"/>
      <c r="H2536" s="113"/>
      <c r="I2536" s="17"/>
      <c r="J2536" s="17"/>
      <c r="K2536" s="7"/>
      <c r="L2536" s="7"/>
      <c r="M2536" s="7"/>
      <c r="N2536" s="17"/>
      <c r="O2536" s="120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t="15.6" customHeight="1">
      <c r="A2537" s="17"/>
      <c r="B2537" s="7"/>
      <c r="C2537" s="17"/>
      <c r="D2537" s="41"/>
      <c r="E2537" s="35"/>
      <c r="F2537" s="110"/>
      <c r="G2537" s="111"/>
      <c r="H2537" s="113"/>
      <c r="I2537" s="17"/>
      <c r="J2537" s="17"/>
      <c r="K2537" s="7"/>
      <c r="L2537" s="7"/>
      <c r="M2537" s="7"/>
      <c r="N2537" s="17"/>
      <c r="O2537" s="120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t="15.6" customHeight="1">
      <c r="A2538" s="17"/>
      <c r="B2538" s="7"/>
      <c r="C2538" s="17"/>
      <c r="D2538" s="41"/>
      <c r="E2538" s="35"/>
      <c r="F2538" s="110"/>
      <c r="G2538" s="111"/>
      <c r="H2538" s="113"/>
      <c r="I2538" s="17"/>
      <c r="J2538" s="17"/>
      <c r="K2538" s="7"/>
      <c r="L2538" s="7"/>
      <c r="M2538" s="7"/>
      <c r="N2538" s="17"/>
      <c r="O2538" s="120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t="15.6" customHeight="1">
      <c r="A2539" s="17"/>
      <c r="B2539" s="7"/>
      <c r="C2539" s="17"/>
      <c r="D2539" s="41"/>
      <c r="E2539" s="35"/>
      <c r="F2539" s="110"/>
      <c r="G2539" s="111"/>
      <c r="H2539" s="113"/>
      <c r="I2539" s="17"/>
      <c r="J2539" s="17"/>
      <c r="K2539" s="7"/>
      <c r="L2539" s="7"/>
      <c r="M2539" s="7"/>
      <c r="N2539" s="17"/>
      <c r="O2539" s="120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t="15.6" customHeight="1">
      <c r="A2540" s="17"/>
      <c r="B2540" s="7"/>
      <c r="C2540" s="17"/>
      <c r="D2540" s="41"/>
      <c r="E2540" s="35"/>
      <c r="F2540" s="110"/>
      <c r="G2540" s="111"/>
      <c r="H2540" s="113"/>
      <c r="I2540" s="17"/>
      <c r="J2540" s="17"/>
      <c r="K2540" s="7"/>
      <c r="L2540" s="7"/>
      <c r="M2540" s="7"/>
      <c r="N2540" s="17"/>
      <c r="O2540" s="120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t="15.6" customHeight="1">
      <c r="A2541" s="17"/>
      <c r="B2541" s="7"/>
      <c r="C2541" s="17"/>
      <c r="D2541" s="41"/>
      <c r="E2541" s="35"/>
      <c r="F2541" s="110"/>
      <c r="G2541" s="111"/>
      <c r="H2541" s="113"/>
      <c r="I2541" s="17"/>
      <c r="J2541" s="17"/>
      <c r="K2541" s="7"/>
      <c r="L2541" s="7"/>
      <c r="M2541" s="7"/>
      <c r="N2541" s="17"/>
      <c r="O2541" s="120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t="15.6" customHeight="1">
      <c r="A2542" s="17"/>
      <c r="B2542" s="7"/>
      <c r="C2542" s="17"/>
      <c r="D2542" s="41"/>
      <c r="E2542" s="35"/>
      <c r="F2542" s="110"/>
      <c r="G2542" s="111"/>
      <c r="H2542" s="113"/>
      <c r="I2542" s="17"/>
      <c r="J2542" s="17"/>
      <c r="K2542" s="7"/>
      <c r="L2542" s="7"/>
      <c r="M2542" s="7"/>
      <c r="N2542" s="17"/>
      <c r="O2542" s="120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t="15.6" customHeight="1">
      <c r="A2543" s="17"/>
      <c r="B2543" s="7"/>
      <c r="C2543" s="17"/>
      <c r="D2543" s="41"/>
      <c r="E2543" s="35"/>
      <c r="F2543" s="110"/>
      <c r="G2543" s="111"/>
      <c r="H2543" s="113"/>
      <c r="I2543" s="17"/>
      <c r="J2543" s="17"/>
      <c r="K2543" s="7"/>
      <c r="L2543" s="7"/>
      <c r="M2543" s="7"/>
      <c r="N2543" s="17"/>
      <c r="O2543" s="120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t="15.6" customHeight="1">
      <c r="A2544" s="17"/>
      <c r="B2544" s="7"/>
      <c r="C2544" s="17"/>
      <c r="D2544" s="41"/>
      <c r="E2544" s="35"/>
      <c r="F2544" s="110"/>
      <c r="G2544" s="111"/>
      <c r="H2544" s="113"/>
      <c r="I2544" s="17"/>
      <c r="J2544" s="17"/>
      <c r="K2544" s="7"/>
      <c r="L2544" s="7"/>
      <c r="M2544" s="7"/>
      <c r="N2544" s="17"/>
      <c r="O2544" s="120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t="15.6" customHeight="1">
      <c r="A2545" s="17"/>
      <c r="B2545" s="7"/>
      <c r="C2545" s="17"/>
      <c r="D2545" s="41"/>
      <c r="E2545" s="35"/>
      <c r="F2545" s="110"/>
      <c r="G2545" s="111"/>
      <c r="H2545" s="113"/>
      <c r="I2545" s="17"/>
      <c r="J2545" s="17"/>
      <c r="K2545" s="7"/>
      <c r="L2545" s="7"/>
      <c r="M2545" s="7"/>
      <c r="N2545" s="17"/>
      <c r="O2545" s="120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t="15.6" customHeight="1">
      <c r="A2546" s="17"/>
      <c r="B2546" s="7"/>
      <c r="C2546" s="17"/>
      <c r="D2546" s="41"/>
      <c r="E2546" s="35"/>
      <c r="F2546" s="110"/>
      <c r="G2546" s="111"/>
      <c r="H2546" s="113"/>
      <c r="I2546" s="17"/>
      <c r="J2546" s="17"/>
      <c r="K2546" s="7"/>
      <c r="L2546" s="7"/>
      <c r="M2546" s="7"/>
      <c r="N2546" s="17"/>
      <c r="O2546" s="120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t="15.6" customHeight="1">
      <c r="A2547" s="17"/>
      <c r="B2547" s="7"/>
      <c r="C2547" s="17"/>
      <c r="D2547" s="41"/>
      <c r="E2547" s="35"/>
      <c r="F2547" s="110"/>
      <c r="G2547" s="111"/>
      <c r="H2547" s="113"/>
      <c r="I2547" s="17"/>
      <c r="J2547" s="17"/>
      <c r="K2547" s="7"/>
      <c r="L2547" s="7"/>
      <c r="M2547" s="7"/>
      <c r="N2547" s="17"/>
      <c r="O2547" s="120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t="15.6" customHeight="1">
      <c r="A2548" s="17"/>
      <c r="B2548" s="7"/>
      <c r="C2548" s="17"/>
      <c r="D2548" s="41"/>
      <c r="E2548" s="35"/>
      <c r="F2548" s="110"/>
      <c r="G2548" s="111"/>
      <c r="H2548" s="113"/>
      <c r="I2548" s="17"/>
      <c r="J2548" s="17"/>
      <c r="K2548" s="7"/>
      <c r="L2548" s="7"/>
      <c r="M2548" s="7"/>
      <c r="N2548" s="17"/>
      <c r="O2548" s="120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t="15.6" customHeight="1">
      <c r="A2549" s="17"/>
      <c r="B2549" s="7"/>
      <c r="C2549" s="17"/>
      <c r="D2549" s="41"/>
      <c r="E2549" s="35"/>
      <c r="F2549" s="110"/>
      <c r="G2549" s="111"/>
      <c r="H2549" s="113"/>
      <c r="I2549" s="17"/>
      <c r="J2549" s="17"/>
      <c r="K2549" s="7"/>
      <c r="L2549" s="7"/>
      <c r="M2549" s="7"/>
      <c r="N2549" s="17"/>
      <c r="O2549" s="120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t="15.6" customHeight="1">
      <c r="A2550" s="17"/>
      <c r="B2550" s="7"/>
      <c r="C2550" s="17"/>
      <c r="D2550" s="41"/>
      <c r="E2550" s="35"/>
      <c r="F2550" s="110"/>
      <c r="G2550" s="111"/>
      <c r="H2550" s="113"/>
      <c r="I2550" s="17"/>
      <c r="J2550" s="17"/>
      <c r="K2550" s="7"/>
      <c r="L2550" s="7"/>
      <c r="M2550" s="7"/>
      <c r="N2550" s="17"/>
      <c r="O2550" s="120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t="15.6" customHeight="1">
      <c r="A2551" s="17"/>
      <c r="B2551" s="7"/>
      <c r="C2551" s="17"/>
      <c r="D2551" s="41"/>
      <c r="E2551" s="35"/>
      <c r="F2551" s="110"/>
      <c r="G2551" s="111"/>
      <c r="H2551" s="113"/>
      <c r="I2551" s="17"/>
      <c r="J2551" s="17"/>
      <c r="K2551" s="7"/>
      <c r="L2551" s="7"/>
      <c r="M2551" s="7"/>
      <c r="N2551" s="17"/>
      <c r="O2551" s="120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t="15.6" customHeight="1">
      <c r="A2552" s="17"/>
      <c r="B2552" s="7"/>
      <c r="C2552" s="17"/>
      <c r="D2552" s="41"/>
      <c r="E2552" s="35"/>
      <c r="F2552" s="110"/>
      <c r="G2552" s="111"/>
      <c r="H2552" s="113"/>
      <c r="I2552" s="17"/>
      <c r="J2552" s="17"/>
      <c r="K2552" s="7"/>
      <c r="L2552" s="7"/>
      <c r="M2552" s="7"/>
      <c r="N2552" s="17"/>
      <c r="O2552" s="120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t="15.6" customHeight="1">
      <c r="A2553" s="17"/>
      <c r="B2553" s="7"/>
      <c r="C2553" s="17"/>
      <c r="D2553" s="41"/>
      <c r="E2553" s="35"/>
      <c r="F2553" s="110"/>
      <c r="G2553" s="111"/>
      <c r="H2553" s="113"/>
      <c r="I2553" s="17"/>
      <c r="J2553" s="17"/>
      <c r="K2553" s="7"/>
      <c r="L2553" s="7"/>
      <c r="M2553" s="7"/>
      <c r="N2553" s="17"/>
      <c r="O2553" s="120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t="15.6" customHeight="1">
      <c r="A2554" s="17"/>
      <c r="B2554" s="7"/>
      <c r="C2554" s="17"/>
      <c r="D2554" s="41"/>
      <c r="E2554" s="35"/>
      <c r="F2554" s="110"/>
      <c r="G2554" s="111"/>
      <c r="H2554" s="113"/>
      <c r="I2554" s="17"/>
      <c r="J2554" s="17"/>
      <c r="K2554" s="7"/>
      <c r="L2554" s="7"/>
      <c r="M2554" s="7"/>
      <c r="N2554" s="17"/>
      <c r="O2554" s="120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t="15.6" customHeight="1">
      <c r="A2555" s="17"/>
      <c r="B2555" s="7"/>
      <c r="C2555" s="17"/>
      <c r="D2555" s="41"/>
      <c r="E2555" s="35"/>
      <c r="F2555" s="110"/>
      <c r="G2555" s="111"/>
      <c r="H2555" s="113"/>
      <c r="I2555" s="17"/>
      <c r="J2555" s="17"/>
      <c r="K2555" s="7"/>
      <c r="L2555" s="7"/>
      <c r="M2555" s="7"/>
      <c r="N2555" s="17"/>
      <c r="O2555" s="120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t="15.6" customHeight="1">
      <c r="A2556" s="17"/>
      <c r="B2556" s="7"/>
      <c r="C2556" s="17"/>
      <c r="D2556" s="41"/>
      <c r="E2556" s="35"/>
      <c r="F2556" s="110"/>
      <c r="G2556" s="111"/>
      <c r="H2556" s="113"/>
      <c r="I2556" s="17"/>
      <c r="J2556" s="17"/>
      <c r="K2556" s="7"/>
      <c r="L2556" s="7"/>
      <c r="M2556" s="7"/>
      <c r="N2556" s="17"/>
      <c r="O2556" s="120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t="15.6" customHeight="1">
      <c r="A2557" s="17"/>
      <c r="B2557" s="7"/>
      <c r="C2557" s="17"/>
      <c r="D2557" s="41"/>
      <c r="E2557" s="35"/>
      <c r="F2557" s="110"/>
      <c r="G2557" s="111"/>
      <c r="H2557" s="113"/>
      <c r="I2557" s="17"/>
      <c r="J2557" s="17"/>
      <c r="K2557" s="7"/>
      <c r="L2557" s="7"/>
      <c r="M2557" s="7"/>
      <c r="N2557" s="17"/>
      <c r="O2557" s="120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t="15.6" customHeight="1">
      <c r="A2558" s="17"/>
      <c r="B2558" s="7"/>
      <c r="C2558" s="17"/>
      <c r="D2558" s="41"/>
      <c r="E2558" s="35"/>
      <c r="F2558" s="110"/>
      <c r="G2558" s="111"/>
      <c r="H2558" s="113"/>
      <c r="I2558" s="17"/>
      <c r="J2558" s="17"/>
      <c r="K2558" s="7"/>
      <c r="L2558" s="7"/>
      <c r="M2558" s="7"/>
      <c r="N2558" s="17"/>
      <c r="O2558" s="120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t="15.6" customHeight="1">
      <c r="A2559" s="17"/>
      <c r="B2559" s="7"/>
      <c r="C2559" s="17"/>
      <c r="D2559" s="41"/>
      <c r="E2559" s="35"/>
      <c r="F2559" s="110"/>
      <c r="G2559" s="111"/>
      <c r="H2559" s="113"/>
      <c r="I2559" s="17"/>
      <c r="J2559" s="17"/>
      <c r="K2559" s="7"/>
      <c r="L2559" s="7"/>
      <c r="M2559" s="7"/>
      <c r="N2559" s="17"/>
      <c r="O2559" s="120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t="15.6" customHeight="1">
      <c r="A2560" s="17"/>
      <c r="B2560" s="7"/>
      <c r="C2560" s="17"/>
      <c r="D2560" s="41"/>
      <c r="E2560" s="35"/>
      <c r="F2560" s="110"/>
      <c r="G2560" s="111"/>
      <c r="H2560" s="113"/>
      <c r="I2560" s="17"/>
      <c r="J2560" s="17"/>
      <c r="K2560" s="7"/>
      <c r="L2560" s="7"/>
      <c r="M2560" s="7"/>
      <c r="N2560" s="17"/>
      <c r="O2560" s="120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t="15.6" customHeight="1">
      <c r="A2561" s="17"/>
      <c r="B2561" s="7"/>
      <c r="C2561" s="17"/>
      <c r="D2561" s="41"/>
      <c r="E2561" s="35"/>
      <c r="F2561" s="110"/>
      <c r="G2561" s="111"/>
      <c r="H2561" s="113"/>
      <c r="I2561" s="17"/>
      <c r="J2561" s="17"/>
      <c r="K2561" s="7"/>
      <c r="L2561" s="7"/>
      <c r="M2561" s="7"/>
      <c r="N2561" s="17"/>
      <c r="O2561" s="120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t="15.6" customHeight="1">
      <c r="A2562" s="17"/>
      <c r="B2562" s="7"/>
      <c r="C2562" s="17"/>
      <c r="D2562" s="41"/>
      <c r="E2562" s="35"/>
      <c r="F2562" s="110"/>
      <c r="G2562" s="111"/>
      <c r="H2562" s="113"/>
      <c r="I2562" s="17"/>
      <c r="J2562" s="17"/>
      <c r="K2562" s="7"/>
      <c r="L2562" s="7"/>
      <c r="M2562" s="7"/>
      <c r="N2562" s="17"/>
      <c r="O2562" s="120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t="15.6" customHeight="1">
      <c r="A2563" s="17"/>
      <c r="B2563" s="7"/>
      <c r="C2563" s="17"/>
      <c r="D2563" s="41"/>
      <c r="E2563" s="35"/>
      <c r="F2563" s="110"/>
      <c r="G2563" s="111"/>
      <c r="H2563" s="113"/>
      <c r="I2563" s="17"/>
      <c r="J2563" s="17"/>
      <c r="K2563" s="7"/>
      <c r="L2563" s="7"/>
      <c r="M2563" s="7"/>
      <c r="N2563" s="17"/>
      <c r="O2563" s="120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t="15.6" customHeight="1">
      <c r="A2564" s="17"/>
      <c r="B2564" s="7"/>
      <c r="C2564" s="17"/>
      <c r="D2564" s="41"/>
      <c r="E2564" s="35"/>
      <c r="F2564" s="110"/>
      <c r="G2564" s="111"/>
      <c r="H2564" s="113"/>
      <c r="I2564" s="17"/>
      <c r="J2564" s="17"/>
      <c r="K2564" s="7"/>
      <c r="L2564" s="7"/>
      <c r="M2564" s="7"/>
      <c r="N2564" s="17"/>
      <c r="O2564" s="120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t="15.6" customHeight="1">
      <c r="A2565" s="17"/>
      <c r="B2565" s="7"/>
      <c r="C2565" s="17"/>
      <c r="D2565" s="41"/>
      <c r="E2565" s="35"/>
      <c r="F2565" s="110"/>
      <c r="G2565" s="111"/>
      <c r="H2565" s="113"/>
      <c r="I2565" s="17"/>
      <c r="J2565" s="17"/>
      <c r="K2565" s="7"/>
      <c r="L2565" s="7"/>
      <c r="M2565" s="7"/>
      <c r="N2565" s="17"/>
      <c r="O2565" s="120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t="15.6" customHeight="1">
      <c r="A2566" s="17"/>
      <c r="B2566" s="7"/>
      <c r="C2566" s="17"/>
      <c r="D2566" s="41"/>
      <c r="E2566" s="35"/>
      <c r="F2566" s="110"/>
      <c r="G2566" s="111"/>
      <c r="H2566" s="113"/>
      <c r="I2566" s="17"/>
      <c r="J2566" s="17"/>
      <c r="K2566" s="7"/>
      <c r="L2566" s="7"/>
      <c r="M2566" s="7"/>
      <c r="N2566" s="17"/>
      <c r="O2566" s="120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t="15.6" customHeight="1">
      <c r="A2567" s="17"/>
      <c r="B2567" s="7"/>
      <c r="C2567" s="17"/>
      <c r="D2567" s="41"/>
      <c r="E2567" s="35"/>
      <c r="F2567" s="110"/>
      <c r="G2567" s="111"/>
      <c r="H2567" s="113"/>
      <c r="I2567" s="17"/>
      <c r="J2567" s="17"/>
      <c r="K2567" s="7"/>
      <c r="L2567" s="7"/>
      <c r="M2567" s="7"/>
      <c r="N2567" s="17"/>
      <c r="O2567" s="120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t="15.6" customHeight="1">
      <c r="A2568" s="17"/>
      <c r="B2568" s="7"/>
      <c r="C2568" s="17"/>
      <c r="D2568" s="41"/>
      <c r="E2568" s="35"/>
      <c r="F2568" s="110"/>
      <c r="G2568" s="111"/>
      <c r="H2568" s="113"/>
      <c r="I2568" s="17"/>
      <c r="J2568" s="17"/>
      <c r="K2568" s="7"/>
      <c r="L2568" s="7"/>
      <c r="M2568" s="7"/>
      <c r="N2568" s="17"/>
      <c r="O2568" s="120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t="15.6" customHeight="1">
      <c r="A2569" s="17"/>
      <c r="B2569" s="7"/>
      <c r="C2569" s="17"/>
      <c r="D2569" s="41"/>
      <c r="E2569" s="35"/>
      <c r="F2569" s="110"/>
      <c r="G2569" s="111"/>
      <c r="H2569" s="113"/>
      <c r="I2569" s="17"/>
      <c r="J2569" s="17"/>
      <c r="K2569" s="7"/>
      <c r="L2569" s="7"/>
      <c r="M2569" s="7"/>
      <c r="N2569" s="17"/>
      <c r="O2569" s="120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t="15.6" customHeight="1">
      <c r="A2570" s="17"/>
      <c r="B2570" s="7"/>
      <c r="C2570" s="17"/>
      <c r="D2570" s="41"/>
      <c r="E2570" s="35"/>
      <c r="F2570" s="110"/>
      <c r="G2570" s="111"/>
      <c r="H2570" s="113"/>
      <c r="I2570" s="17"/>
      <c r="J2570" s="17"/>
      <c r="K2570" s="7"/>
      <c r="L2570" s="7"/>
      <c r="M2570" s="7"/>
      <c r="N2570" s="17"/>
      <c r="O2570" s="120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t="15.6" customHeight="1">
      <c r="A2571" s="17"/>
      <c r="B2571" s="7"/>
      <c r="C2571" s="17"/>
      <c r="D2571" s="41"/>
      <c r="E2571" s="35"/>
      <c r="F2571" s="110"/>
      <c r="G2571" s="111"/>
      <c r="H2571" s="113"/>
      <c r="I2571" s="17"/>
      <c r="J2571" s="17"/>
      <c r="K2571" s="7"/>
      <c r="L2571" s="7"/>
      <c r="M2571" s="7"/>
      <c r="N2571" s="17"/>
      <c r="O2571" s="120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t="15.6" customHeight="1">
      <c r="A2572" s="17"/>
      <c r="B2572" s="7"/>
      <c r="C2572" s="17"/>
      <c r="D2572" s="41"/>
      <c r="E2572" s="35"/>
      <c r="F2572" s="110"/>
      <c r="G2572" s="111"/>
      <c r="H2572" s="113"/>
      <c r="I2572" s="17"/>
      <c r="J2572" s="17"/>
      <c r="K2572" s="7"/>
      <c r="L2572" s="7"/>
      <c r="M2572" s="7"/>
      <c r="N2572" s="17"/>
      <c r="O2572" s="120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t="15.6" customHeight="1">
      <c r="A2573" s="17"/>
      <c r="B2573" s="7"/>
      <c r="C2573" s="17"/>
      <c r="D2573" s="41"/>
      <c r="E2573" s="35"/>
      <c r="F2573" s="110"/>
      <c r="G2573" s="111"/>
      <c r="H2573" s="113"/>
      <c r="I2573" s="17"/>
      <c r="J2573" s="17"/>
      <c r="K2573" s="7"/>
      <c r="L2573" s="7"/>
      <c r="M2573" s="7"/>
      <c r="N2573" s="17"/>
      <c r="O2573" s="120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t="15.6" customHeight="1">
      <c r="A2574" s="17"/>
      <c r="B2574" s="7"/>
      <c r="C2574" s="17"/>
      <c r="D2574" s="41"/>
      <c r="E2574" s="35"/>
      <c r="F2574" s="110"/>
      <c r="G2574" s="111"/>
      <c r="H2574" s="113"/>
      <c r="I2574" s="17"/>
      <c r="J2574" s="17"/>
      <c r="K2574" s="7"/>
      <c r="L2574" s="7"/>
      <c r="M2574" s="7"/>
      <c r="N2574" s="17"/>
      <c r="O2574" s="120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t="15.6" customHeight="1">
      <c r="A2575" s="17"/>
      <c r="B2575" s="7"/>
      <c r="C2575" s="17"/>
      <c r="D2575" s="41"/>
      <c r="E2575" s="35"/>
      <c r="F2575" s="110"/>
      <c r="G2575" s="111"/>
      <c r="H2575" s="113"/>
      <c r="I2575" s="17"/>
      <c r="J2575" s="17"/>
      <c r="K2575" s="7"/>
      <c r="L2575" s="7"/>
      <c r="M2575" s="7"/>
      <c r="N2575" s="17"/>
      <c r="O2575" s="120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t="15.6" customHeight="1">
      <c r="A2576" s="17"/>
      <c r="B2576" s="7"/>
      <c r="C2576" s="17"/>
      <c r="D2576" s="41"/>
      <c r="E2576" s="35"/>
      <c r="F2576" s="110"/>
      <c r="G2576" s="111"/>
      <c r="H2576" s="113"/>
      <c r="I2576" s="17"/>
      <c r="J2576" s="17"/>
      <c r="K2576" s="7"/>
      <c r="L2576" s="7"/>
      <c r="M2576" s="7"/>
      <c r="N2576" s="17"/>
      <c r="O2576" s="120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t="15.6" customHeight="1">
      <c r="A2577" s="17"/>
      <c r="B2577" s="7"/>
      <c r="C2577" s="17"/>
      <c r="D2577" s="41"/>
      <c r="E2577" s="35"/>
      <c r="F2577" s="110"/>
      <c r="G2577" s="111"/>
      <c r="H2577" s="113"/>
      <c r="I2577" s="17"/>
      <c r="J2577" s="17"/>
      <c r="K2577" s="7"/>
      <c r="L2577" s="7"/>
      <c r="M2577" s="7"/>
      <c r="N2577" s="17"/>
      <c r="O2577" s="120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t="15.6" customHeight="1">
      <c r="A2578" s="17"/>
      <c r="B2578" s="7"/>
      <c r="C2578" s="17"/>
      <c r="D2578" s="41"/>
      <c r="E2578" s="35"/>
      <c r="F2578" s="110"/>
      <c r="G2578" s="111"/>
      <c r="H2578" s="113"/>
      <c r="I2578" s="17"/>
      <c r="J2578" s="17"/>
      <c r="K2578" s="7"/>
      <c r="L2578" s="7"/>
      <c r="M2578" s="7"/>
      <c r="N2578" s="17"/>
      <c r="O2578" s="120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t="15.6" customHeight="1">
      <c r="A2579" s="17"/>
      <c r="B2579" s="7"/>
      <c r="C2579" s="17"/>
      <c r="D2579" s="41"/>
      <c r="E2579" s="35"/>
      <c r="F2579" s="110"/>
      <c r="G2579" s="111"/>
      <c r="H2579" s="113"/>
      <c r="I2579" s="17"/>
      <c r="J2579" s="17"/>
      <c r="K2579" s="7"/>
      <c r="L2579" s="7"/>
      <c r="M2579" s="7"/>
      <c r="N2579" s="17"/>
      <c r="O2579" s="120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t="15.6" customHeight="1">
      <c r="A2580" s="17"/>
      <c r="B2580" s="7"/>
      <c r="C2580" s="17"/>
      <c r="D2580" s="41"/>
      <c r="E2580" s="35"/>
      <c r="F2580" s="110"/>
      <c r="G2580" s="111"/>
      <c r="H2580" s="113"/>
      <c r="I2580" s="17"/>
      <c r="J2580" s="17"/>
      <c r="K2580" s="7"/>
      <c r="L2580" s="7"/>
      <c r="M2580" s="7"/>
      <c r="N2580" s="17"/>
      <c r="O2580" s="120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t="15.6" customHeight="1">
      <c r="A2581" s="17"/>
      <c r="B2581" s="7"/>
      <c r="C2581" s="17"/>
      <c r="D2581" s="41"/>
      <c r="E2581" s="35"/>
      <c r="F2581" s="110"/>
      <c r="G2581" s="111"/>
      <c r="H2581" s="113"/>
      <c r="I2581" s="17"/>
      <c r="J2581" s="17"/>
      <c r="K2581" s="7"/>
      <c r="L2581" s="7"/>
      <c r="M2581" s="7"/>
      <c r="N2581" s="17"/>
      <c r="O2581" s="120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t="15.6" customHeight="1">
      <c r="A2582" s="17"/>
      <c r="B2582" s="7"/>
      <c r="C2582" s="17"/>
      <c r="D2582" s="41"/>
      <c r="E2582" s="35"/>
      <c r="F2582" s="110"/>
      <c r="G2582" s="111"/>
      <c r="H2582" s="113"/>
      <c r="I2582" s="17"/>
      <c r="J2582" s="17"/>
      <c r="K2582" s="7"/>
      <c r="L2582" s="7"/>
      <c r="M2582" s="7"/>
      <c r="N2582" s="17"/>
      <c r="O2582" s="120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t="15.6" customHeight="1">
      <c r="A2583" s="17"/>
      <c r="B2583" s="7"/>
      <c r="C2583" s="17"/>
      <c r="D2583" s="41"/>
      <c r="E2583" s="35"/>
      <c r="F2583" s="110"/>
      <c r="G2583" s="111"/>
      <c r="H2583" s="113"/>
      <c r="I2583" s="17"/>
      <c r="J2583" s="17"/>
      <c r="K2583" s="7"/>
      <c r="L2583" s="7"/>
      <c r="M2583" s="7"/>
      <c r="N2583" s="17"/>
      <c r="O2583" s="120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t="15.6" customHeight="1">
      <c r="A2584" s="17"/>
      <c r="B2584" s="7"/>
      <c r="C2584" s="17"/>
      <c r="D2584" s="41"/>
      <c r="E2584" s="35"/>
      <c r="F2584" s="110"/>
      <c r="G2584" s="111"/>
      <c r="H2584" s="113"/>
      <c r="I2584" s="17"/>
      <c r="J2584" s="17"/>
      <c r="K2584" s="7"/>
      <c r="L2584" s="7"/>
      <c r="M2584" s="7"/>
      <c r="N2584" s="17"/>
      <c r="O2584" s="120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t="15.6" customHeight="1">
      <c r="A2585" s="17"/>
      <c r="B2585" s="7"/>
      <c r="C2585" s="17"/>
      <c r="D2585" s="41"/>
      <c r="E2585" s="35"/>
      <c r="F2585" s="110"/>
      <c r="G2585" s="111"/>
      <c r="H2585" s="113"/>
      <c r="I2585" s="17"/>
      <c r="J2585" s="17"/>
      <c r="K2585" s="7"/>
      <c r="L2585" s="7"/>
      <c r="M2585" s="7"/>
      <c r="N2585" s="17"/>
      <c r="O2585" s="120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t="15.6" customHeight="1">
      <c r="A2586" s="17"/>
      <c r="B2586" s="7"/>
      <c r="C2586" s="17"/>
      <c r="D2586" s="41"/>
      <c r="E2586" s="35"/>
      <c r="F2586" s="110"/>
      <c r="G2586" s="111"/>
      <c r="H2586" s="113"/>
      <c r="I2586" s="17"/>
      <c r="J2586" s="17"/>
      <c r="K2586" s="7"/>
      <c r="L2586" s="7"/>
      <c r="M2586" s="7"/>
      <c r="N2586" s="17"/>
      <c r="O2586" s="120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t="15.6" customHeight="1">
      <c r="A2587" s="17"/>
      <c r="B2587" s="7"/>
      <c r="C2587" s="17"/>
      <c r="D2587" s="41"/>
      <c r="E2587" s="35"/>
      <c r="F2587" s="110"/>
      <c r="G2587" s="111"/>
      <c r="H2587" s="113"/>
      <c r="I2587" s="17"/>
      <c r="J2587" s="17"/>
      <c r="K2587" s="7"/>
      <c r="L2587" s="7"/>
      <c r="M2587" s="7"/>
      <c r="N2587" s="17"/>
      <c r="O2587" s="120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t="15.6" customHeight="1">
      <c r="A2588" s="17"/>
      <c r="B2588" s="7"/>
      <c r="C2588" s="17"/>
      <c r="D2588" s="41"/>
      <c r="E2588" s="35"/>
      <c r="F2588" s="110"/>
      <c r="G2588" s="111"/>
      <c r="H2588" s="113"/>
      <c r="I2588" s="17"/>
      <c r="J2588" s="17"/>
      <c r="K2588" s="7"/>
      <c r="L2588" s="7"/>
      <c r="M2588" s="7"/>
      <c r="N2588" s="17"/>
      <c r="O2588" s="120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t="15.6" customHeight="1">
      <c r="A2589" s="17"/>
      <c r="B2589" s="7"/>
      <c r="C2589" s="17"/>
      <c r="D2589" s="41"/>
      <c r="E2589" s="35"/>
      <c r="F2589" s="110"/>
      <c r="G2589" s="111"/>
      <c r="H2589" s="113"/>
      <c r="I2589" s="17"/>
      <c r="J2589" s="17"/>
      <c r="K2589" s="7"/>
      <c r="L2589" s="7"/>
      <c r="M2589" s="7"/>
      <c r="N2589" s="17"/>
      <c r="O2589" s="120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t="15.6" customHeight="1">
      <c r="A2590" s="17"/>
      <c r="B2590" s="7"/>
      <c r="C2590" s="17"/>
      <c r="D2590" s="41"/>
      <c r="E2590" s="35"/>
      <c r="F2590" s="110"/>
      <c r="G2590" s="111"/>
      <c r="H2590" s="113"/>
      <c r="I2590" s="17"/>
      <c r="J2590" s="17"/>
      <c r="K2590" s="7"/>
      <c r="L2590" s="7"/>
      <c r="M2590" s="7"/>
      <c r="N2590" s="17"/>
      <c r="O2590" s="120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t="15.6" customHeight="1">
      <c r="A2591" s="17"/>
      <c r="B2591" s="7"/>
      <c r="C2591" s="17"/>
      <c r="D2591" s="41"/>
      <c r="E2591" s="35"/>
      <c r="F2591" s="110"/>
      <c r="G2591" s="111"/>
      <c r="H2591" s="113"/>
      <c r="I2591" s="17"/>
      <c r="J2591" s="17"/>
      <c r="K2591" s="7"/>
      <c r="L2591" s="7"/>
      <c r="M2591" s="7"/>
      <c r="N2591" s="17"/>
      <c r="O2591" s="120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t="15.6" customHeight="1">
      <c r="A2592" s="17"/>
      <c r="B2592" s="7"/>
      <c r="C2592" s="17"/>
      <c r="D2592" s="41"/>
      <c r="E2592" s="35"/>
      <c r="F2592" s="110"/>
      <c r="G2592" s="111"/>
      <c r="H2592" s="113"/>
      <c r="I2592" s="17"/>
      <c r="J2592" s="17"/>
      <c r="K2592" s="7"/>
      <c r="L2592" s="7"/>
      <c r="M2592" s="7"/>
      <c r="N2592" s="17"/>
      <c r="O2592" s="120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t="15.6" customHeight="1">
      <c r="A2593" s="17"/>
      <c r="B2593" s="7"/>
      <c r="C2593" s="17"/>
      <c r="D2593" s="41"/>
      <c r="E2593" s="35"/>
      <c r="F2593" s="110"/>
      <c r="G2593" s="111"/>
      <c r="H2593" s="113"/>
      <c r="I2593" s="17"/>
      <c r="J2593" s="17"/>
      <c r="K2593" s="7"/>
      <c r="L2593" s="7"/>
      <c r="M2593" s="7"/>
      <c r="N2593" s="17"/>
      <c r="O2593" s="120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t="15.6" customHeight="1">
      <c r="A2594" s="17"/>
      <c r="B2594" s="7"/>
      <c r="C2594" s="17"/>
      <c r="D2594" s="41"/>
      <c r="E2594" s="35"/>
      <c r="F2594" s="110"/>
      <c r="G2594" s="111"/>
      <c r="H2594" s="113"/>
      <c r="I2594" s="17"/>
      <c r="J2594" s="17"/>
      <c r="K2594" s="7"/>
      <c r="L2594" s="7"/>
      <c r="M2594" s="7"/>
      <c r="N2594" s="17"/>
      <c r="O2594" s="120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t="15.6" customHeight="1">
      <c r="A2595" s="17"/>
      <c r="B2595" s="7"/>
      <c r="C2595" s="17"/>
      <c r="D2595" s="41"/>
      <c r="E2595" s="35"/>
      <c r="F2595" s="110"/>
      <c r="G2595" s="111"/>
      <c r="H2595" s="113"/>
      <c r="I2595" s="17"/>
      <c r="J2595" s="17"/>
      <c r="K2595" s="7"/>
      <c r="L2595" s="7"/>
      <c r="M2595" s="7"/>
      <c r="N2595" s="17"/>
      <c r="O2595" s="120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t="15.6" customHeight="1">
      <c r="A2596" s="17"/>
      <c r="B2596" s="7"/>
      <c r="C2596" s="17"/>
      <c r="D2596" s="41"/>
      <c r="E2596" s="35"/>
      <c r="F2596" s="110"/>
      <c r="G2596" s="111"/>
      <c r="H2596" s="113"/>
      <c r="I2596" s="17"/>
      <c r="J2596" s="17"/>
      <c r="K2596" s="7"/>
      <c r="L2596" s="7"/>
      <c r="M2596" s="7"/>
      <c r="N2596" s="17"/>
      <c r="O2596" s="120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t="15.6" customHeight="1">
      <c r="A2597" s="17"/>
      <c r="B2597" s="7"/>
      <c r="C2597" s="17"/>
      <c r="D2597" s="41"/>
      <c r="E2597" s="35"/>
      <c r="F2597" s="110"/>
      <c r="G2597" s="111"/>
      <c r="H2597" s="113"/>
      <c r="I2597" s="17"/>
      <c r="J2597" s="17"/>
      <c r="K2597" s="7"/>
      <c r="L2597" s="7"/>
      <c r="M2597" s="7"/>
      <c r="N2597" s="17"/>
      <c r="O2597" s="120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t="15.6" customHeight="1">
      <c r="A2598" s="17"/>
      <c r="B2598" s="7"/>
      <c r="C2598" s="17"/>
      <c r="D2598" s="41"/>
      <c r="E2598" s="35"/>
      <c r="F2598" s="110"/>
      <c r="G2598" s="111"/>
      <c r="H2598" s="113"/>
      <c r="I2598" s="17"/>
      <c r="J2598" s="17"/>
      <c r="K2598" s="7"/>
      <c r="L2598" s="7"/>
      <c r="M2598" s="7"/>
      <c r="N2598" s="17"/>
      <c r="O2598" s="120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t="15.6" customHeight="1">
      <c r="A2599" s="17"/>
      <c r="B2599" s="7"/>
      <c r="C2599" s="17"/>
      <c r="D2599" s="41"/>
      <c r="E2599" s="35"/>
      <c r="F2599" s="110"/>
      <c r="G2599" s="111"/>
      <c r="H2599" s="113"/>
      <c r="I2599" s="17"/>
      <c r="J2599" s="17"/>
      <c r="K2599" s="7"/>
      <c r="L2599" s="7"/>
      <c r="M2599" s="7"/>
      <c r="N2599" s="17"/>
      <c r="O2599" s="120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t="15.6" customHeight="1">
      <c r="A2600" s="17"/>
      <c r="B2600" s="7"/>
      <c r="C2600" s="17"/>
      <c r="D2600" s="41"/>
      <c r="E2600" s="35"/>
      <c r="F2600" s="110"/>
      <c r="G2600" s="111"/>
      <c r="H2600" s="113"/>
      <c r="I2600" s="17"/>
      <c r="J2600" s="17"/>
      <c r="K2600" s="7"/>
      <c r="L2600" s="7"/>
      <c r="M2600" s="7"/>
      <c r="N2600" s="17"/>
      <c r="O2600" s="120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t="15.6" customHeight="1">
      <c r="A2601" s="17"/>
      <c r="B2601" s="7"/>
      <c r="C2601" s="17"/>
      <c r="D2601" s="41"/>
      <c r="E2601" s="35"/>
      <c r="F2601" s="110"/>
      <c r="G2601" s="111"/>
      <c r="H2601" s="113"/>
      <c r="I2601" s="17"/>
      <c r="J2601" s="17"/>
      <c r="K2601" s="7"/>
      <c r="L2601" s="7"/>
      <c r="M2601" s="7"/>
      <c r="N2601" s="17"/>
      <c r="O2601" s="120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t="15.6" customHeight="1">
      <c r="A2602" s="17"/>
      <c r="B2602" s="7"/>
      <c r="C2602" s="17"/>
      <c r="D2602" s="41"/>
      <c r="E2602" s="35"/>
      <c r="F2602" s="110"/>
      <c r="G2602" s="111"/>
      <c r="H2602" s="113"/>
      <c r="I2602" s="17"/>
      <c r="J2602" s="17"/>
      <c r="K2602" s="7"/>
      <c r="L2602" s="7"/>
      <c r="M2602" s="7"/>
      <c r="N2602" s="17"/>
      <c r="O2602" s="120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t="15.6" customHeight="1">
      <c r="A2603" s="17"/>
      <c r="B2603" s="7"/>
      <c r="C2603" s="17"/>
      <c r="D2603" s="41"/>
      <c r="E2603" s="35"/>
      <c r="F2603" s="110"/>
      <c r="G2603" s="111"/>
      <c r="H2603" s="113"/>
      <c r="I2603" s="17"/>
      <c r="J2603" s="17"/>
      <c r="K2603" s="7"/>
      <c r="L2603" s="7"/>
      <c r="M2603" s="7"/>
      <c r="N2603" s="17"/>
      <c r="O2603" s="120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t="15.6" customHeight="1">
      <c r="A2604" s="17"/>
      <c r="B2604" s="7"/>
      <c r="C2604" s="17"/>
      <c r="D2604" s="41"/>
      <c r="E2604" s="35"/>
      <c r="F2604" s="110"/>
      <c r="G2604" s="111"/>
      <c r="H2604" s="113"/>
      <c r="I2604" s="17"/>
      <c r="J2604" s="17"/>
      <c r="K2604" s="7"/>
      <c r="L2604" s="7"/>
      <c r="M2604" s="7"/>
      <c r="N2604" s="17"/>
      <c r="O2604" s="120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t="15.6" customHeight="1">
      <c r="A2605" s="17"/>
      <c r="B2605" s="7"/>
      <c r="C2605" s="17"/>
      <c r="D2605" s="41"/>
      <c r="E2605" s="35"/>
      <c r="F2605" s="110"/>
      <c r="G2605" s="111"/>
      <c r="H2605" s="113"/>
      <c r="I2605" s="17"/>
      <c r="J2605" s="17"/>
      <c r="K2605" s="7"/>
      <c r="L2605" s="7"/>
      <c r="M2605" s="7"/>
      <c r="N2605" s="17"/>
      <c r="O2605" s="120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t="15.6" customHeight="1">
      <c r="A2606" s="17"/>
      <c r="B2606" s="7"/>
      <c r="C2606" s="17"/>
      <c r="D2606" s="41"/>
      <c r="E2606" s="35"/>
      <c r="F2606" s="110"/>
      <c r="G2606" s="111"/>
      <c r="H2606" s="113"/>
      <c r="I2606" s="17"/>
      <c r="J2606" s="17"/>
      <c r="K2606" s="7"/>
      <c r="L2606" s="7"/>
      <c r="M2606" s="7"/>
      <c r="N2606" s="17"/>
      <c r="O2606" s="120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t="15.6" customHeight="1">
      <c r="A2607" s="17"/>
      <c r="B2607" s="7"/>
      <c r="C2607" s="17"/>
      <c r="D2607" s="41"/>
      <c r="E2607" s="35"/>
      <c r="F2607" s="110"/>
      <c r="G2607" s="111"/>
      <c r="H2607" s="113"/>
      <c r="I2607" s="17"/>
      <c r="J2607" s="17"/>
      <c r="K2607" s="7"/>
      <c r="L2607" s="7"/>
      <c r="M2607" s="7"/>
      <c r="N2607" s="17"/>
      <c r="O2607" s="120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t="15.6" customHeight="1">
      <c r="A2608" s="17"/>
      <c r="B2608" s="7"/>
      <c r="C2608" s="17"/>
      <c r="D2608" s="41"/>
      <c r="E2608" s="35"/>
      <c r="F2608" s="110"/>
      <c r="G2608" s="111"/>
      <c r="H2608" s="113"/>
      <c r="I2608" s="17"/>
      <c r="J2608" s="17"/>
      <c r="K2608" s="7"/>
      <c r="L2608" s="7"/>
      <c r="M2608" s="7"/>
      <c r="N2608" s="17"/>
      <c r="O2608" s="120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t="15.6" customHeight="1">
      <c r="A2609" s="17"/>
      <c r="B2609" s="7"/>
      <c r="C2609" s="17"/>
      <c r="D2609" s="41"/>
      <c r="E2609" s="35"/>
      <c r="F2609" s="110"/>
      <c r="G2609" s="111"/>
      <c r="H2609" s="113"/>
      <c r="I2609" s="17"/>
      <c r="J2609" s="17"/>
      <c r="K2609" s="7"/>
      <c r="L2609" s="7"/>
      <c r="M2609" s="7"/>
      <c r="N2609" s="17"/>
      <c r="O2609" s="120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t="15.6" customHeight="1">
      <c r="A2610" s="17"/>
      <c r="B2610" s="7"/>
      <c r="C2610" s="17"/>
      <c r="D2610" s="41"/>
      <c r="E2610" s="35"/>
      <c r="F2610" s="110"/>
      <c r="G2610" s="111"/>
      <c r="H2610" s="113"/>
      <c r="I2610" s="17"/>
      <c r="J2610" s="17"/>
      <c r="K2610" s="7"/>
      <c r="L2610" s="7"/>
      <c r="M2610" s="7"/>
      <c r="N2610" s="17"/>
      <c r="O2610" s="120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t="15.6" customHeight="1">
      <c r="A2611" s="17"/>
      <c r="B2611" s="7"/>
      <c r="C2611" s="17"/>
      <c r="D2611" s="41"/>
      <c r="E2611" s="35"/>
      <c r="F2611" s="110"/>
      <c r="G2611" s="111"/>
      <c r="H2611" s="113"/>
      <c r="I2611" s="17"/>
      <c r="J2611" s="17"/>
      <c r="K2611" s="7"/>
      <c r="L2611" s="7"/>
      <c r="M2611" s="7"/>
      <c r="N2611" s="17"/>
      <c r="O2611" s="120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t="15.6" customHeight="1">
      <c r="A2612" s="17"/>
      <c r="B2612" s="7"/>
      <c r="C2612" s="17"/>
      <c r="D2612" s="41"/>
      <c r="E2612" s="35"/>
      <c r="F2612" s="110"/>
      <c r="G2612" s="111"/>
      <c r="H2612" s="113"/>
      <c r="I2612" s="17"/>
      <c r="J2612" s="17"/>
      <c r="K2612" s="7"/>
      <c r="L2612" s="7"/>
      <c r="M2612" s="7"/>
      <c r="N2612" s="17"/>
      <c r="O2612" s="120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t="15.6" customHeight="1">
      <c r="A2613" s="17"/>
      <c r="B2613" s="7"/>
      <c r="C2613" s="17"/>
      <c r="D2613" s="41"/>
      <c r="E2613" s="35"/>
      <c r="F2613" s="110"/>
      <c r="G2613" s="111"/>
      <c r="H2613" s="113"/>
      <c r="I2613" s="17"/>
      <c r="J2613" s="17"/>
      <c r="K2613" s="7"/>
      <c r="L2613" s="7"/>
      <c r="M2613" s="7"/>
      <c r="N2613" s="17"/>
      <c r="O2613" s="120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t="15.6" customHeight="1">
      <c r="A2614" s="17"/>
      <c r="B2614" s="7"/>
      <c r="C2614" s="17"/>
      <c r="D2614" s="41"/>
      <c r="E2614" s="35"/>
      <c r="F2614" s="110"/>
      <c r="G2614" s="111"/>
      <c r="H2614" s="113"/>
      <c r="I2614" s="17"/>
      <c r="J2614" s="17"/>
      <c r="K2614" s="7"/>
      <c r="L2614" s="7"/>
      <c r="M2614" s="7"/>
      <c r="N2614" s="17"/>
      <c r="O2614" s="120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t="15.6" customHeight="1">
      <c r="A2615" s="17"/>
      <c r="B2615" s="7"/>
      <c r="C2615" s="17"/>
      <c r="D2615" s="41"/>
      <c r="E2615" s="35"/>
      <c r="F2615" s="110"/>
      <c r="G2615" s="111"/>
      <c r="H2615" s="113"/>
      <c r="I2615" s="17"/>
      <c r="J2615" s="17"/>
      <c r="K2615" s="7"/>
      <c r="L2615" s="7"/>
      <c r="M2615" s="7"/>
      <c r="N2615" s="17"/>
      <c r="O2615" s="120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t="15.6" customHeight="1">
      <c r="A2616" s="17"/>
      <c r="B2616" s="7"/>
      <c r="C2616" s="17"/>
      <c r="D2616" s="41"/>
      <c r="E2616" s="35"/>
      <c r="F2616" s="110"/>
      <c r="G2616" s="111"/>
      <c r="H2616" s="113"/>
      <c r="I2616" s="17"/>
      <c r="J2616" s="17"/>
      <c r="K2616" s="7"/>
      <c r="L2616" s="7"/>
      <c r="M2616" s="7"/>
      <c r="N2616" s="17"/>
      <c r="O2616" s="120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t="15.6" customHeight="1">
      <c r="A2617" s="17"/>
      <c r="B2617" s="7"/>
      <c r="C2617" s="17"/>
      <c r="D2617" s="41"/>
      <c r="E2617" s="35"/>
      <c r="F2617" s="110"/>
      <c r="G2617" s="111"/>
      <c r="H2617" s="113"/>
      <c r="I2617" s="17"/>
      <c r="J2617" s="17"/>
      <c r="K2617" s="7"/>
      <c r="L2617" s="7"/>
      <c r="M2617" s="7"/>
      <c r="N2617" s="17"/>
      <c r="O2617" s="120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t="15.6" customHeight="1">
      <c r="A2618" s="17"/>
      <c r="B2618" s="7"/>
      <c r="C2618" s="17"/>
      <c r="D2618" s="41"/>
      <c r="E2618" s="35"/>
      <c r="F2618" s="110"/>
      <c r="G2618" s="111"/>
      <c r="H2618" s="113"/>
      <c r="I2618" s="17"/>
      <c r="J2618" s="17"/>
      <c r="K2618" s="7"/>
      <c r="L2618" s="7"/>
      <c r="M2618" s="7"/>
      <c r="N2618" s="17"/>
      <c r="O2618" s="120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t="15.6" customHeight="1">
      <c r="A2619" s="17"/>
      <c r="B2619" s="7"/>
      <c r="C2619" s="17"/>
      <c r="D2619" s="41"/>
      <c r="E2619" s="35"/>
      <c r="F2619" s="110"/>
      <c r="G2619" s="111"/>
      <c r="H2619" s="113"/>
      <c r="I2619" s="17"/>
      <c r="J2619" s="17"/>
      <c r="K2619" s="7"/>
      <c r="L2619" s="7"/>
      <c r="M2619" s="7"/>
      <c r="N2619" s="17"/>
      <c r="O2619" s="120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t="15.6" customHeight="1">
      <c r="A2620" s="17"/>
      <c r="B2620" s="7"/>
      <c r="C2620" s="17"/>
      <c r="D2620" s="41"/>
      <c r="E2620" s="35"/>
      <c r="F2620" s="110"/>
      <c r="G2620" s="111"/>
      <c r="H2620" s="113"/>
      <c r="I2620" s="17"/>
      <c r="J2620" s="17"/>
      <c r="K2620" s="7"/>
      <c r="L2620" s="7"/>
      <c r="M2620" s="7"/>
      <c r="N2620" s="17"/>
      <c r="O2620" s="120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t="15.6" customHeight="1">
      <c r="A2621" s="17"/>
      <c r="B2621" s="7"/>
      <c r="C2621" s="17"/>
      <c r="D2621" s="41"/>
      <c r="E2621" s="35"/>
      <c r="F2621" s="110"/>
      <c r="G2621" s="111"/>
      <c r="H2621" s="113"/>
      <c r="I2621" s="17"/>
      <c r="J2621" s="17"/>
      <c r="K2621" s="7"/>
      <c r="L2621" s="7"/>
      <c r="M2621" s="7"/>
      <c r="N2621" s="17"/>
      <c r="O2621" s="120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t="15.6" customHeight="1">
      <c r="A2622" s="17"/>
      <c r="B2622" s="7"/>
      <c r="C2622" s="17"/>
      <c r="D2622" s="41"/>
      <c r="E2622" s="35"/>
      <c r="F2622" s="110"/>
      <c r="G2622" s="111"/>
      <c r="H2622" s="113"/>
      <c r="I2622" s="17"/>
      <c r="J2622" s="17"/>
      <c r="K2622" s="7"/>
      <c r="L2622" s="7"/>
      <c r="M2622" s="7"/>
      <c r="N2622" s="17"/>
      <c r="O2622" s="120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t="15.6" customHeight="1">
      <c r="A2623" s="17"/>
      <c r="B2623" s="7"/>
      <c r="C2623" s="17"/>
      <c r="D2623" s="41"/>
      <c r="E2623" s="35"/>
      <c r="F2623" s="110"/>
      <c r="G2623" s="111"/>
      <c r="H2623" s="113"/>
      <c r="I2623" s="17"/>
      <c r="J2623" s="17"/>
      <c r="K2623" s="7"/>
      <c r="L2623" s="7"/>
      <c r="M2623" s="7"/>
      <c r="N2623" s="17"/>
      <c r="O2623" s="120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t="15.6" customHeight="1">
      <c r="A2624" s="17"/>
      <c r="B2624" s="7"/>
      <c r="C2624" s="17"/>
      <c r="D2624" s="41"/>
      <c r="E2624" s="35"/>
      <c r="F2624" s="110"/>
      <c r="G2624" s="111"/>
      <c r="H2624" s="113"/>
      <c r="I2624" s="17"/>
      <c r="J2624" s="17"/>
      <c r="K2624" s="7"/>
      <c r="L2624" s="7"/>
      <c r="M2624" s="7"/>
      <c r="N2624" s="17"/>
      <c r="O2624" s="120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t="15.6" customHeight="1">
      <c r="A2625" s="17"/>
      <c r="B2625" s="7"/>
      <c r="C2625" s="17"/>
      <c r="D2625" s="41"/>
      <c r="E2625" s="35"/>
      <c r="F2625" s="110"/>
      <c r="G2625" s="111"/>
      <c r="H2625" s="113"/>
      <c r="I2625" s="17"/>
      <c r="J2625" s="17"/>
      <c r="K2625" s="7"/>
      <c r="L2625" s="7"/>
      <c r="M2625" s="7"/>
      <c r="N2625" s="17"/>
      <c r="O2625" s="120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t="15.6" customHeight="1">
      <c r="A2626" s="17"/>
      <c r="B2626" s="7"/>
      <c r="C2626" s="17"/>
      <c r="D2626" s="41"/>
      <c r="E2626" s="35"/>
      <c r="F2626" s="110"/>
      <c r="G2626" s="111"/>
      <c r="H2626" s="113"/>
      <c r="I2626" s="17"/>
      <c r="J2626" s="17"/>
      <c r="K2626" s="7"/>
      <c r="L2626" s="7"/>
      <c r="M2626" s="7"/>
      <c r="N2626" s="17"/>
      <c r="O2626" s="120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t="15.6" customHeight="1">
      <c r="A2627" s="17"/>
      <c r="B2627" s="7"/>
      <c r="C2627" s="17"/>
      <c r="D2627" s="41"/>
      <c r="E2627" s="35"/>
      <c r="F2627" s="110"/>
      <c r="G2627" s="111"/>
      <c r="H2627" s="113"/>
      <c r="I2627" s="17"/>
      <c r="J2627" s="17"/>
      <c r="K2627" s="7"/>
      <c r="L2627" s="7"/>
      <c r="M2627" s="7"/>
      <c r="N2627" s="17"/>
      <c r="O2627" s="120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t="15.6" customHeight="1">
      <c r="A2628" s="17"/>
      <c r="B2628" s="7"/>
      <c r="C2628" s="17"/>
      <c r="D2628" s="41"/>
      <c r="E2628" s="35"/>
      <c r="F2628" s="110"/>
      <c r="G2628" s="111"/>
      <c r="H2628" s="113"/>
      <c r="I2628" s="17"/>
      <c r="J2628" s="17"/>
      <c r="K2628" s="7"/>
      <c r="L2628" s="7"/>
      <c r="M2628" s="7"/>
      <c r="N2628" s="17"/>
      <c r="O2628" s="120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t="15.6" customHeight="1">
      <c r="A2629" s="17"/>
      <c r="B2629" s="7"/>
      <c r="C2629" s="17"/>
      <c r="D2629" s="41"/>
      <c r="E2629" s="35"/>
      <c r="F2629" s="110"/>
      <c r="G2629" s="111"/>
      <c r="H2629" s="113"/>
      <c r="I2629" s="17"/>
      <c r="J2629" s="17"/>
      <c r="K2629" s="7"/>
      <c r="L2629" s="7"/>
      <c r="M2629" s="7"/>
      <c r="N2629" s="17"/>
      <c r="O2629" s="120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t="15.6" customHeight="1">
      <c r="A2630" s="17"/>
      <c r="B2630" s="7"/>
      <c r="C2630" s="17"/>
      <c r="D2630" s="41"/>
      <c r="E2630" s="35"/>
      <c r="F2630" s="110"/>
      <c r="G2630" s="111"/>
      <c r="H2630" s="113"/>
      <c r="I2630" s="17"/>
      <c r="J2630" s="17"/>
      <c r="K2630" s="7"/>
      <c r="L2630" s="7"/>
      <c r="M2630" s="7"/>
      <c r="N2630" s="17"/>
      <c r="O2630" s="120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t="15.6" customHeight="1">
      <c r="A2631" s="17"/>
      <c r="B2631" s="7"/>
      <c r="C2631" s="17"/>
      <c r="D2631" s="41"/>
      <c r="E2631" s="35"/>
      <c r="F2631" s="110"/>
      <c r="G2631" s="111"/>
      <c r="H2631" s="113"/>
      <c r="I2631" s="17"/>
      <c r="J2631" s="17"/>
      <c r="K2631" s="7"/>
      <c r="L2631" s="7"/>
      <c r="M2631" s="7"/>
      <c r="N2631" s="17"/>
      <c r="O2631" s="120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t="15.6" customHeight="1">
      <c r="A2632" s="17"/>
      <c r="B2632" s="7"/>
      <c r="C2632" s="17"/>
      <c r="D2632" s="41"/>
      <c r="E2632" s="35"/>
      <c r="F2632" s="110"/>
      <c r="G2632" s="111"/>
      <c r="H2632" s="113"/>
      <c r="I2632" s="17"/>
      <c r="J2632" s="17"/>
      <c r="K2632" s="7"/>
      <c r="L2632" s="7"/>
      <c r="M2632" s="7"/>
      <c r="N2632" s="17"/>
      <c r="O2632" s="120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t="15.6" customHeight="1">
      <c r="A2633" s="17"/>
      <c r="B2633" s="7"/>
      <c r="C2633" s="17"/>
      <c r="D2633" s="41"/>
      <c r="E2633" s="35"/>
      <c r="F2633" s="110"/>
      <c r="G2633" s="111"/>
      <c r="H2633" s="113"/>
      <c r="I2633" s="17"/>
      <c r="J2633" s="17"/>
      <c r="K2633" s="7"/>
      <c r="L2633" s="7"/>
      <c r="M2633" s="7"/>
      <c r="N2633" s="17"/>
      <c r="O2633" s="120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t="15.6" customHeight="1">
      <c r="A2634" s="17"/>
      <c r="B2634" s="7"/>
      <c r="C2634" s="17"/>
      <c r="D2634" s="41"/>
      <c r="E2634" s="35"/>
      <c r="F2634" s="110"/>
      <c r="G2634" s="111"/>
      <c r="H2634" s="113"/>
      <c r="I2634" s="17"/>
      <c r="J2634" s="17"/>
      <c r="K2634" s="7"/>
      <c r="L2634" s="7"/>
      <c r="M2634" s="7"/>
      <c r="N2634" s="17"/>
      <c r="O2634" s="120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t="15.6" customHeight="1">
      <c r="A2635" s="17"/>
      <c r="B2635" s="7"/>
      <c r="C2635" s="17"/>
      <c r="D2635" s="41"/>
      <c r="E2635" s="35"/>
      <c r="F2635" s="110"/>
      <c r="G2635" s="111"/>
      <c r="H2635" s="113"/>
      <c r="I2635" s="17"/>
      <c r="J2635" s="17"/>
      <c r="K2635" s="7"/>
      <c r="L2635" s="7"/>
      <c r="M2635" s="7"/>
      <c r="N2635" s="17"/>
      <c r="O2635" s="120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t="15.6" customHeight="1">
      <c r="A2636" s="17"/>
      <c r="B2636" s="7"/>
      <c r="C2636" s="17"/>
      <c r="D2636" s="41"/>
      <c r="E2636" s="35"/>
      <c r="F2636" s="110"/>
      <c r="G2636" s="111"/>
      <c r="H2636" s="113"/>
      <c r="I2636" s="17"/>
      <c r="J2636" s="17"/>
      <c r="K2636" s="7"/>
      <c r="L2636" s="7"/>
      <c r="M2636" s="7"/>
      <c r="N2636" s="17"/>
      <c r="O2636" s="120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t="15.6" customHeight="1">
      <c r="A2637" s="17"/>
      <c r="B2637" s="7"/>
      <c r="C2637" s="17"/>
      <c r="D2637" s="41"/>
      <c r="E2637" s="35"/>
      <c r="F2637" s="110"/>
      <c r="G2637" s="111"/>
      <c r="H2637" s="113"/>
      <c r="I2637" s="17"/>
      <c r="J2637" s="17"/>
      <c r="K2637" s="7"/>
      <c r="L2637" s="7"/>
      <c r="M2637" s="7"/>
      <c r="N2637" s="17"/>
      <c r="O2637" s="120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t="15.6" customHeight="1">
      <c r="A2638" s="17"/>
      <c r="B2638" s="7"/>
      <c r="C2638" s="17"/>
      <c r="D2638" s="41"/>
      <c r="E2638" s="35"/>
      <c r="F2638" s="110"/>
      <c r="G2638" s="111"/>
      <c r="H2638" s="113"/>
      <c r="I2638" s="17"/>
      <c r="J2638" s="17"/>
      <c r="K2638" s="7"/>
      <c r="L2638" s="7"/>
      <c r="M2638" s="7"/>
      <c r="N2638" s="17"/>
      <c r="O2638" s="120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t="15.6" customHeight="1">
      <c r="A2639" s="17"/>
      <c r="B2639" s="7"/>
      <c r="C2639" s="17"/>
      <c r="D2639" s="41"/>
      <c r="E2639" s="35"/>
      <c r="F2639" s="110"/>
      <c r="G2639" s="111"/>
      <c r="H2639" s="113"/>
      <c r="I2639" s="17"/>
      <c r="J2639" s="17"/>
      <c r="K2639" s="7"/>
      <c r="L2639" s="7"/>
      <c r="M2639" s="7"/>
      <c r="N2639" s="17"/>
      <c r="O2639" s="120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t="15.6" customHeight="1">
      <c r="A2640" s="17"/>
      <c r="B2640" s="7"/>
      <c r="C2640" s="17"/>
      <c r="D2640" s="41"/>
      <c r="E2640" s="35"/>
      <c r="F2640" s="110"/>
      <c r="G2640" s="111"/>
      <c r="H2640" s="113"/>
      <c r="I2640" s="17"/>
      <c r="J2640" s="17"/>
      <c r="K2640" s="7"/>
      <c r="L2640" s="7"/>
      <c r="M2640" s="7"/>
      <c r="N2640" s="17"/>
      <c r="O2640" s="120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t="15.6" customHeight="1">
      <c r="A2641" s="17"/>
      <c r="B2641" s="7"/>
      <c r="C2641" s="17"/>
      <c r="D2641" s="41"/>
      <c r="E2641" s="35"/>
      <c r="F2641" s="110"/>
      <c r="G2641" s="111"/>
      <c r="H2641" s="113"/>
      <c r="I2641" s="17"/>
      <c r="J2641" s="17"/>
      <c r="K2641" s="7"/>
      <c r="L2641" s="7"/>
      <c r="M2641" s="7"/>
      <c r="N2641" s="17"/>
      <c r="O2641" s="120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t="15.6" customHeight="1">
      <c r="A2642" s="17"/>
      <c r="B2642" s="7"/>
      <c r="C2642" s="17"/>
      <c r="D2642" s="41"/>
      <c r="E2642" s="35"/>
      <c r="F2642" s="110"/>
      <c r="G2642" s="111"/>
      <c r="H2642" s="113"/>
      <c r="I2642" s="17"/>
      <c r="J2642" s="17"/>
      <c r="K2642" s="7"/>
      <c r="L2642" s="7"/>
      <c r="M2642" s="7"/>
      <c r="N2642" s="17"/>
      <c r="O2642" s="120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t="15.6" customHeight="1">
      <c r="A2643" s="17"/>
      <c r="B2643" s="7"/>
      <c r="C2643" s="17"/>
      <c r="D2643" s="41"/>
      <c r="E2643" s="35"/>
      <c r="F2643" s="110"/>
      <c r="G2643" s="111"/>
      <c r="H2643" s="113"/>
      <c r="I2643" s="17"/>
      <c r="J2643" s="17"/>
      <c r="K2643" s="7"/>
      <c r="L2643" s="7"/>
      <c r="M2643" s="7"/>
      <c r="N2643" s="17"/>
      <c r="O2643" s="120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t="15.6" customHeight="1">
      <c r="A2644" s="17"/>
      <c r="B2644" s="7"/>
      <c r="C2644" s="17"/>
      <c r="D2644" s="41"/>
      <c r="E2644" s="35"/>
      <c r="F2644" s="110"/>
      <c r="G2644" s="111"/>
      <c r="H2644" s="113"/>
      <c r="I2644" s="17"/>
      <c r="J2644" s="17"/>
      <c r="K2644" s="7"/>
      <c r="L2644" s="7"/>
      <c r="M2644" s="7"/>
      <c r="N2644" s="17"/>
      <c r="O2644" s="120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t="15.6" customHeight="1">
      <c r="A2645" s="17"/>
      <c r="B2645" s="7"/>
      <c r="C2645" s="17"/>
      <c r="D2645" s="41"/>
      <c r="E2645" s="35"/>
      <c r="F2645" s="110"/>
      <c r="G2645" s="111"/>
      <c r="H2645" s="113"/>
      <c r="I2645" s="17"/>
      <c r="J2645" s="17"/>
      <c r="K2645" s="7"/>
      <c r="L2645" s="7"/>
      <c r="M2645" s="7"/>
      <c r="N2645" s="17"/>
      <c r="O2645" s="120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t="15.6" customHeight="1">
      <c r="A2646" s="17"/>
      <c r="B2646" s="7"/>
      <c r="C2646" s="17"/>
      <c r="D2646" s="41"/>
      <c r="E2646" s="35"/>
      <c r="F2646" s="110"/>
      <c r="G2646" s="111"/>
      <c r="H2646" s="113"/>
      <c r="I2646" s="17"/>
      <c r="J2646" s="17"/>
      <c r="K2646" s="7"/>
      <c r="L2646" s="7"/>
      <c r="M2646" s="7"/>
      <c r="N2646" s="17"/>
      <c r="O2646" s="120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t="15.6" customHeight="1">
      <c r="A2647" s="17"/>
      <c r="B2647" s="7"/>
      <c r="C2647" s="17"/>
      <c r="D2647" s="41"/>
      <c r="E2647" s="35"/>
      <c r="F2647" s="110"/>
      <c r="G2647" s="111"/>
      <c r="H2647" s="113"/>
      <c r="I2647" s="17"/>
      <c r="J2647" s="17"/>
      <c r="K2647" s="7"/>
      <c r="L2647" s="7"/>
      <c r="M2647" s="7"/>
      <c r="N2647" s="17"/>
      <c r="O2647" s="120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t="15.6" customHeight="1">
      <c r="A2648" s="17"/>
      <c r="B2648" s="7"/>
      <c r="C2648" s="17"/>
      <c r="D2648" s="41"/>
      <c r="E2648" s="35"/>
      <c r="F2648" s="110"/>
      <c r="G2648" s="111"/>
      <c r="H2648" s="113"/>
      <c r="I2648" s="17"/>
      <c r="J2648" s="17"/>
      <c r="K2648" s="7"/>
      <c r="L2648" s="7"/>
      <c r="M2648" s="7"/>
      <c r="N2648" s="17"/>
      <c r="O2648" s="120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t="15.6" customHeight="1">
      <c r="A2649" s="17"/>
      <c r="B2649" s="7"/>
      <c r="C2649" s="17"/>
      <c r="D2649" s="41"/>
      <c r="E2649" s="35"/>
      <c r="F2649" s="110"/>
      <c r="G2649" s="111"/>
      <c r="H2649" s="113"/>
      <c r="I2649" s="17"/>
      <c r="J2649" s="17"/>
      <c r="K2649" s="7"/>
      <c r="L2649" s="7"/>
      <c r="M2649" s="7"/>
      <c r="N2649" s="17"/>
      <c r="O2649" s="120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t="15.6" customHeight="1">
      <c r="A2650" s="17"/>
      <c r="B2650" s="7"/>
      <c r="C2650" s="17"/>
      <c r="D2650" s="41"/>
      <c r="E2650" s="35"/>
      <c r="F2650" s="110"/>
      <c r="G2650" s="111"/>
      <c r="H2650" s="113"/>
      <c r="I2650" s="17"/>
      <c r="J2650" s="17"/>
      <c r="K2650" s="7"/>
      <c r="L2650" s="7"/>
      <c r="M2650" s="7"/>
      <c r="N2650" s="17"/>
      <c r="O2650" s="120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t="15.6" customHeight="1">
      <c r="A2651" s="17"/>
      <c r="B2651" s="7"/>
      <c r="C2651" s="17"/>
      <c r="D2651" s="41"/>
      <c r="E2651" s="35"/>
      <c r="F2651" s="110"/>
      <c r="G2651" s="111"/>
      <c r="H2651" s="113"/>
      <c r="I2651" s="17"/>
      <c r="J2651" s="17"/>
      <c r="K2651" s="7"/>
      <c r="L2651" s="7"/>
      <c r="M2651" s="7"/>
      <c r="N2651" s="17"/>
      <c r="O2651" s="120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t="15.6" customHeight="1">
      <c r="A2652" s="17"/>
      <c r="B2652" s="7"/>
      <c r="C2652" s="17"/>
      <c r="D2652" s="41"/>
      <c r="E2652" s="35"/>
      <c r="F2652" s="110"/>
      <c r="G2652" s="111"/>
      <c r="H2652" s="113"/>
      <c r="I2652" s="17"/>
      <c r="J2652" s="17"/>
      <c r="K2652" s="7"/>
      <c r="L2652" s="7"/>
      <c r="M2652" s="7"/>
      <c r="N2652" s="17"/>
      <c r="O2652" s="120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t="15.6" customHeight="1">
      <c r="A2653" s="17"/>
      <c r="B2653" s="7"/>
      <c r="C2653" s="17"/>
      <c r="D2653" s="41"/>
      <c r="E2653" s="35"/>
      <c r="F2653" s="110"/>
      <c r="G2653" s="111"/>
      <c r="H2653" s="113"/>
      <c r="I2653" s="17"/>
      <c r="J2653" s="17"/>
      <c r="K2653" s="7"/>
      <c r="L2653" s="7"/>
      <c r="M2653" s="7"/>
      <c r="N2653" s="17"/>
      <c r="O2653" s="120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t="15.6" customHeight="1">
      <c r="A2654" s="17"/>
      <c r="B2654" s="7"/>
      <c r="C2654" s="17"/>
      <c r="D2654" s="41"/>
      <c r="E2654" s="35"/>
      <c r="F2654" s="110"/>
      <c r="G2654" s="111"/>
      <c r="H2654" s="113"/>
      <c r="I2654" s="17"/>
      <c r="J2654" s="17"/>
      <c r="K2654" s="7"/>
      <c r="L2654" s="7"/>
      <c r="M2654" s="7"/>
      <c r="N2654" s="17"/>
      <c r="O2654" s="120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t="15.6" customHeight="1">
      <c r="A2655" s="17"/>
      <c r="B2655" s="7"/>
      <c r="C2655" s="17"/>
      <c r="D2655" s="41"/>
      <c r="E2655" s="35"/>
      <c r="F2655" s="110"/>
      <c r="G2655" s="111"/>
      <c r="H2655" s="113"/>
      <c r="I2655" s="17"/>
      <c r="J2655" s="17"/>
      <c r="K2655" s="7"/>
      <c r="L2655" s="7"/>
      <c r="M2655" s="7"/>
      <c r="N2655" s="17"/>
      <c r="O2655" s="120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t="15.6" customHeight="1">
      <c r="A2656" s="17"/>
      <c r="B2656" s="7"/>
      <c r="C2656" s="17"/>
      <c r="D2656" s="41"/>
      <c r="E2656" s="35"/>
      <c r="F2656" s="110"/>
      <c r="G2656" s="111"/>
      <c r="H2656" s="113"/>
      <c r="I2656" s="17"/>
      <c r="J2656" s="17"/>
      <c r="K2656" s="7"/>
      <c r="L2656" s="7"/>
      <c r="M2656" s="7"/>
      <c r="N2656" s="17"/>
      <c r="O2656" s="120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t="15.6" customHeight="1">
      <c r="A2657" s="17"/>
      <c r="B2657" s="7"/>
      <c r="C2657" s="17"/>
      <c r="D2657" s="41"/>
      <c r="E2657" s="35"/>
      <c r="F2657" s="110"/>
      <c r="G2657" s="111"/>
      <c r="H2657" s="113"/>
      <c r="I2657" s="17"/>
      <c r="J2657" s="17"/>
      <c r="K2657" s="7"/>
      <c r="L2657" s="7"/>
      <c r="M2657" s="7"/>
      <c r="N2657" s="17"/>
      <c r="O2657" s="120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t="15.6" customHeight="1">
      <c r="A2658" s="17"/>
      <c r="B2658" s="7"/>
      <c r="C2658" s="17"/>
      <c r="D2658" s="41"/>
      <c r="E2658" s="35"/>
      <c r="F2658" s="110"/>
      <c r="G2658" s="111"/>
      <c r="H2658" s="113"/>
      <c r="I2658" s="17"/>
      <c r="J2658" s="17"/>
      <c r="K2658" s="7"/>
      <c r="L2658" s="7"/>
      <c r="M2658" s="7"/>
      <c r="N2658" s="17"/>
      <c r="O2658" s="120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t="15.6" customHeight="1">
      <c r="A2659" s="17"/>
      <c r="B2659" s="7"/>
      <c r="C2659" s="17"/>
      <c r="D2659" s="41"/>
      <c r="E2659" s="35"/>
      <c r="F2659" s="110"/>
      <c r="G2659" s="111"/>
      <c r="H2659" s="113"/>
      <c r="I2659" s="17"/>
      <c r="J2659" s="17"/>
      <c r="K2659" s="7"/>
      <c r="L2659" s="7"/>
      <c r="M2659" s="7"/>
      <c r="N2659" s="17"/>
      <c r="O2659" s="120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t="15.6" customHeight="1">
      <c r="A2660" s="17"/>
      <c r="B2660" s="7"/>
      <c r="C2660" s="17"/>
      <c r="D2660" s="41"/>
      <c r="E2660" s="35"/>
      <c r="F2660" s="110"/>
      <c r="G2660" s="111"/>
      <c r="H2660" s="113"/>
      <c r="I2660" s="17"/>
      <c r="J2660" s="17"/>
      <c r="K2660" s="7"/>
      <c r="L2660" s="7"/>
      <c r="M2660" s="7"/>
      <c r="N2660" s="17"/>
      <c r="O2660" s="120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t="15.6" customHeight="1">
      <c r="A2661" s="17"/>
      <c r="B2661" s="7"/>
      <c r="C2661" s="17"/>
      <c r="D2661" s="41"/>
      <c r="E2661" s="35"/>
      <c r="F2661" s="110"/>
      <c r="G2661" s="111"/>
      <c r="H2661" s="113"/>
      <c r="I2661" s="17"/>
      <c r="J2661" s="17"/>
      <c r="K2661" s="7"/>
      <c r="L2661" s="7"/>
      <c r="M2661" s="7"/>
      <c r="N2661" s="17"/>
      <c r="O2661" s="120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t="15.6" customHeight="1">
      <c r="A2662" s="17"/>
      <c r="B2662" s="7"/>
      <c r="C2662" s="17"/>
      <c r="D2662" s="41"/>
      <c r="E2662" s="35"/>
      <c r="F2662" s="110"/>
      <c r="G2662" s="111"/>
      <c r="H2662" s="113"/>
      <c r="I2662" s="17"/>
      <c r="J2662" s="17"/>
      <c r="K2662" s="7"/>
      <c r="L2662" s="7"/>
      <c r="M2662" s="7"/>
      <c r="N2662" s="17"/>
      <c r="O2662" s="120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t="15.6" customHeight="1">
      <c r="A2663" s="17"/>
      <c r="B2663" s="7"/>
      <c r="C2663" s="17"/>
      <c r="D2663" s="41"/>
      <c r="E2663" s="35"/>
      <c r="F2663" s="110"/>
      <c r="G2663" s="111"/>
      <c r="H2663" s="113"/>
      <c r="I2663" s="17"/>
      <c r="J2663" s="17"/>
      <c r="K2663" s="7"/>
      <c r="L2663" s="7"/>
      <c r="M2663" s="7"/>
      <c r="N2663" s="17"/>
      <c r="O2663" s="120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t="15.6" customHeight="1">
      <c r="A2664" s="17"/>
      <c r="B2664" s="7"/>
      <c r="C2664" s="17"/>
      <c r="D2664" s="41"/>
      <c r="E2664" s="35"/>
      <c r="F2664" s="110"/>
      <c r="G2664" s="111"/>
      <c r="H2664" s="113"/>
      <c r="I2664" s="17"/>
      <c r="J2664" s="17"/>
      <c r="K2664" s="7"/>
      <c r="L2664" s="7"/>
      <c r="M2664" s="7"/>
      <c r="N2664" s="17"/>
      <c r="O2664" s="120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t="15.6" customHeight="1">
      <c r="A2665" s="17"/>
      <c r="B2665" s="7"/>
      <c r="C2665" s="17"/>
      <c r="D2665" s="41"/>
      <c r="E2665" s="35"/>
      <c r="F2665" s="110"/>
      <c r="G2665" s="111"/>
      <c r="H2665" s="113"/>
      <c r="I2665" s="17"/>
      <c r="J2665" s="17"/>
      <c r="K2665" s="7"/>
      <c r="L2665" s="7"/>
      <c r="M2665" s="7"/>
      <c r="N2665" s="17"/>
      <c r="O2665" s="120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t="15.6" customHeight="1">
      <c r="A2666" s="17"/>
      <c r="B2666" s="7"/>
      <c r="C2666" s="17"/>
      <c r="D2666" s="41"/>
      <c r="E2666" s="35"/>
      <c r="F2666" s="110"/>
      <c r="G2666" s="111"/>
      <c r="H2666" s="113"/>
      <c r="I2666" s="17"/>
      <c r="J2666" s="17"/>
      <c r="K2666" s="7"/>
      <c r="L2666" s="7"/>
      <c r="M2666" s="7"/>
      <c r="N2666" s="17"/>
      <c r="O2666" s="120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t="15.6" customHeight="1">
      <c r="A2667" s="17"/>
      <c r="B2667" s="7"/>
      <c r="C2667" s="17"/>
      <c r="D2667" s="41"/>
      <c r="E2667" s="35"/>
      <c r="F2667" s="110"/>
      <c r="G2667" s="111"/>
      <c r="H2667" s="113"/>
      <c r="I2667" s="17"/>
      <c r="J2667" s="17"/>
      <c r="K2667" s="7"/>
      <c r="L2667" s="7"/>
      <c r="M2667" s="7"/>
      <c r="N2667" s="17"/>
      <c r="O2667" s="120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t="15.6" customHeight="1">
      <c r="A2668" s="17"/>
      <c r="B2668" s="7"/>
      <c r="C2668" s="17"/>
      <c r="D2668" s="41"/>
      <c r="E2668" s="35"/>
      <c r="F2668" s="110"/>
      <c r="G2668" s="111"/>
      <c r="H2668" s="113"/>
      <c r="I2668" s="17"/>
      <c r="J2668" s="17"/>
      <c r="K2668" s="7"/>
      <c r="L2668" s="7"/>
      <c r="M2668" s="7"/>
      <c r="N2668" s="17"/>
      <c r="O2668" s="120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t="15.6" customHeight="1">
      <c r="A2669" s="17"/>
      <c r="B2669" s="7"/>
      <c r="C2669" s="17"/>
      <c r="D2669" s="41"/>
      <c r="E2669" s="35"/>
      <c r="F2669" s="110"/>
      <c r="G2669" s="111"/>
      <c r="H2669" s="113"/>
      <c r="I2669" s="17"/>
      <c r="J2669" s="17"/>
      <c r="K2669" s="7"/>
      <c r="L2669" s="7"/>
      <c r="M2669" s="7"/>
      <c r="N2669" s="17"/>
      <c r="O2669" s="120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t="15.6" customHeight="1">
      <c r="A2670" s="17"/>
      <c r="B2670" s="7"/>
      <c r="C2670" s="17"/>
      <c r="D2670" s="41"/>
      <c r="E2670" s="35"/>
      <c r="F2670" s="110"/>
      <c r="G2670" s="111"/>
      <c r="H2670" s="113"/>
      <c r="I2670" s="17"/>
      <c r="J2670" s="17"/>
      <c r="K2670" s="7"/>
      <c r="L2670" s="7"/>
      <c r="M2670" s="7"/>
      <c r="N2670" s="17"/>
      <c r="O2670" s="120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t="15.6" customHeight="1">
      <c r="A2671" s="17"/>
      <c r="B2671" s="7"/>
      <c r="C2671" s="17"/>
      <c r="D2671" s="41"/>
      <c r="E2671" s="35"/>
      <c r="F2671" s="110"/>
      <c r="G2671" s="111"/>
      <c r="H2671" s="113"/>
      <c r="I2671" s="17"/>
      <c r="J2671" s="17"/>
      <c r="K2671" s="7"/>
      <c r="L2671" s="7"/>
      <c r="M2671" s="7"/>
      <c r="N2671" s="17"/>
      <c r="O2671" s="120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t="15.6" customHeight="1">
      <c r="A2672" s="17"/>
      <c r="B2672" s="7"/>
      <c r="C2672" s="17"/>
      <c r="D2672" s="41"/>
      <c r="E2672" s="35"/>
      <c r="F2672" s="110"/>
      <c r="G2672" s="111"/>
      <c r="H2672" s="113"/>
      <c r="I2672" s="17"/>
      <c r="J2672" s="17"/>
      <c r="K2672" s="7"/>
      <c r="L2672" s="7"/>
      <c r="M2672" s="7"/>
      <c r="N2672" s="17"/>
      <c r="O2672" s="120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t="15.6" customHeight="1">
      <c r="A2673" s="17"/>
      <c r="B2673" s="7"/>
      <c r="C2673" s="17"/>
      <c r="D2673" s="41"/>
      <c r="E2673" s="35"/>
      <c r="F2673" s="110"/>
      <c r="G2673" s="111"/>
      <c r="H2673" s="113"/>
      <c r="I2673" s="17"/>
      <c r="J2673" s="17"/>
      <c r="K2673" s="7"/>
      <c r="L2673" s="7"/>
      <c r="M2673" s="7"/>
      <c r="N2673" s="17"/>
      <c r="O2673" s="120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t="15.6" customHeight="1">
      <c r="A2674" s="17"/>
      <c r="B2674" s="7"/>
      <c r="C2674" s="17"/>
      <c r="D2674" s="41"/>
      <c r="E2674" s="35"/>
      <c r="F2674" s="110"/>
      <c r="G2674" s="111"/>
      <c r="H2674" s="113"/>
      <c r="I2674" s="17"/>
      <c r="J2674" s="17"/>
      <c r="K2674" s="7"/>
      <c r="L2674" s="7"/>
      <c r="M2674" s="7"/>
      <c r="N2674" s="17"/>
      <c r="O2674" s="120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t="15.6" customHeight="1">
      <c r="A2675" s="17"/>
      <c r="B2675" s="7"/>
      <c r="C2675" s="17"/>
      <c r="D2675" s="41"/>
      <c r="E2675" s="35"/>
      <c r="F2675" s="110"/>
      <c r="G2675" s="111"/>
      <c r="H2675" s="113"/>
      <c r="I2675" s="17"/>
      <c r="J2675" s="17"/>
      <c r="K2675" s="7"/>
      <c r="L2675" s="7"/>
      <c r="M2675" s="7"/>
      <c r="N2675" s="17"/>
      <c r="O2675" s="120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t="15.6" customHeight="1">
      <c r="A2676" s="17"/>
      <c r="B2676" s="7"/>
      <c r="C2676" s="17"/>
      <c r="D2676" s="41"/>
      <c r="E2676" s="35"/>
      <c r="F2676" s="110"/>
      <c r="G2676" s="111"/>
      <c r="H2676" s="113"/>
      <c r="I2676" s="17"/>
      <c r="J2676" s="17"/>
      <c r="K2676" s="7"/>
      <c r="L2676" s="7"/>
      <c r="M2676" s="7"/>
      <c r="N2676" s="17"/>
      <c r="O2676" s="120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t="15.6" customHeight="1">
      <c r="A2677" s="17"/>
      <c r="B2677" s="7"/>
      <c r="C2677" s="17"/>
      <c r="D2677" s="41"/>
      <c r="E2677" s="35"/>
      <c r="F2677" s="110"/>
      <c r="G2677" s="111"/>
      <c r="H2677" s="113"/>
      <c r="I2677" s="17"/>
      <c r="J2677" s="17"/>
      <c r="K2677" s="7"/>
      <c r="L2677" s="7"/>
      <c r="M2677" s="7"/>
      <c r="N2677" s="17"/>
      <c r="O2677" s="120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</sheetData>
  <autoFilter ref="A1:H2677" xr:uid="{00000000-0009-0000-0000-00000A000000}"/>
  <conditionalFormatting sqref="G2:H2677">
    <cfRule type="expression" dxfId="360" priority="27">
      <formula>G2&gt;0</formula>
    </cfRule>
  </conditionalFormatting>
  <conditionalFormatting sqref="I2:I2677">
    <cfRule type="expression" dxfId="359" priority="29">
      <formula>I2 &gt; 0</formula>
    </cfRule>
  </conditionalFormatting>
  <conditionalFormatting sqref="L2:L32 L34:L53 L57">
    <cfRule type="expression" dxfId="358" priority="18">
      <formula>COUNTIF($C$1:$C$847, L2) &gt; 1</formula>
    </cfRule>
  </conditionalFormatting>
  <conditionalFormatting sqref="L2:L33 L35:L62">
    <cfRule type="expression" dxfId="357" priority="16">
      <formula>COUNTIF($C$1:$C$853, L2) &gt; 1</formula>
    </cfRule>
  </conditionalFormatting>
  <conditionalFormatting sqref="L2:L40 L42:L68">
    <cfRule type="expression" dxfId="356" priority="19">
      <formula>COUNTIF($C$1:$C$859, L2) &gt; 1</formula>
    </cfRule>
  </conditionalFormatting>
  <conditionalFormatting sqref="L2:L57">
    <cfRule type="expression" dxfId="355" priority="10">
      <formula>COUNTIF($C$1:$C$1003, L2) &gt; 1</formula>
    </cfRule>
  </conditionalFormatting>
  <conditionalFormatting sqref="L2:L58">
    <cfRule type="expression" dxfId="354" priority="9">
      <formula>COUNTIF($C$1:$C$1004, L2) &gt; 1</formula>
    </cfRule>
    <cfRule type="expression" dxfId="353" priority="11">
      <formula>COUNTIF($C$1:$C$988, L2) &gt; 1</formula>
    </cfRule>
    <cfRule type="expression" dxfId="352" priority="22">
      <formula>COUNTIF($C$1:$C$849, L2) &gt; 1</formula>
    </cfRule>
  </conditionalFormatting>
  <conditionalFormatting sqref="L2:L59">
    <cfRule type="expression" dxfId="351" priority="8">
      <formula>COUNTIF($C$1:$C$1005, L2) &gt; 1</formula>
    </cfRule>
    <cfRule type="expression" dxfId="350" priority="23">
      <formula>COUNTIF($I$2:$I$105, L2) &gt; 1</formula>
    </cfRule>
  </conditionalFormatting>
  <conditionalFormatting sqref="L2:L61">
    <cfRule type="expression" dxfId="349" priority="1">
      <formula>COUNTIF($C$1:$C$1025, L2) &gt; 1</formula>
    </cfRule>
    <cfRule type="expression" dxfId="348" priority="4">
      <formula>COUNTIF($C$1:$C$1006, L2) &gt; 1</formula>
    </cfRule>
    <cfRule type="expression" dxfId="347" priority="24">
      <formula>COUNTIF($C$1:$C$850, L2) &gt; 1</formula>
    </cfRule>
  </conditionalFormatting>
  <conditionalFormatting sqref="L2:L62">
    <cfRule type="expression" dxfId="346" priority="7">
      <formula>COUNTIF($C$1:$C$1007, L2) &gt; 1</formula>
    </cfRule>
    <cfRule type="expression" dxfId="345" priority="15">
      <formula>COUNTIF($C$1:$C$851, L2) &gt; 1</formula>
    </cfRule>
  </conditionalFormatting>
  <conditionalFormatting sqref="L2:L63">
    <cfRule type="expression" dxfId="344" priority="6">
      <formula>COUNTIF($C$1:$C$1008, L2) &gt; 1</formula>
    </cfRule>
    <cfRule type="expression" dxfId="343" priority="17">
      <formula>COUNTIF($C$1:$C$852, L2) &gt; 1</formula>
    </cfRule>
  </conditionalFormatting>
  <conditionalFormatting sqref="L2:L65">
    <cfRule type="expression" dxfId="342" priority="13">
      <formula>COUNTIF($C$1:$C$854, L2) &gt; 1</formula>
    </cfRule>
    <cfRule type="expression" dxfId="341" priority="21">
      <formula>COUNTIF($C$1:$C$856, L2) &gt; 1</formula>
    </cfRule>
  </conditionalFormatting>
  <conditionalFormatting sqref="L2:L66">
    <cfRule type="expression" dxfId="340" priority="14">
      <formula>COUNTIF($C$1:$C$855, L2) &gt; 1</formula>
    </cfRule>
    <cfRule type="expression" dxfId="339" priority="20">
      <formula>COUNTIF($C$1:$C$857, L2) &gt; 1</formula>
    </cfRule>
  </conditionalFormatting>
  <conditionalFormatting sqref="L2:L68">
    <cfRule type="expression" dxfId="338" priority="5">
      <formula>COUNTIF($C$1:$C$1013, L2) &gt; 1</formula>
    </cfRule>
  </conditionalFormatting>
  <conditionalFormatting sqref="L2:L69">
    <cfRule type="expression" dxfId="337" priority="12">
      <formula>COUNTIF($C$1:$C$997, L2) &gt; 1</formula>
    </cfRule>
  </conditionalFormatting>
  <conditionalFormatting sqref="L2:L70">
    <cfRule type="expression" dxfId="336" priority="3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30">
      <formula>T2 &gt; 1</formula>
    </cfRule>
  </conditionalFormatting>
  <dataValidations count="2">
    <dataValidation type="list" allowBlank="1" showErrorMessage="1" sqref="A2:A137 K2:K35 K43:K70" xr:uid="{00000000-0002-0000-0A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8:A1776 K36:K42 K71:K80" xr:uid="{00000000-0002-0000-0A00-000001000000}">
      <formula1>"Hàng Bông,Đường Láng,24H,Minh Châu,Nguyễn Chí Thanh,Rạch Bùng Binh,Nguyễn Thị Thập,Nguyễn Văn Quá,Đỗ Quang Đẩu,Nam Hòa,Lê Bình"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5" t="s">
        <v>12</v>
      </c>
      <c r="B1" s="55" t="s">
        <v>162</v>
      </c>
      <c r="C1" s="114" t="s">
        <v>93</v>
      </c>
      <c r="D1" s="114" t="s">
        <v>94</v>
      </c>
      <c r="E1" s="114" t="s">
        <v>95</v>
      </c>
      <c r="F1" s="115" t="s">
        <v>96</v>
      </c>
      <c r="G1" s="115" t="s">
        <v>97</v>
      </c>
      <c r="H1" s="116" t="s">
        <v>98</v>
      </c>
      <c r="I1" s="57"/>
      <c r="J1" s="57"/>
      <c r="K1" s="57"/>
      <c r="L1" s="57"/>
      <c r="M1" s="57"/>
      <c r="N1" s="57"/>
      <c r="O1" s="117"/>
      <c r="P1" s="117"/>
      <c r="Q1" s="117"/>
      <c r="R1" s="117"/>
      <c r="S1" s="117"/>
      <c r="T1" s="117"/>
      <c r="U1" s="117"/>
      <c r="V1" s="117"/>
    </row>
    <row r="2" spans="1:22" ht="15.6" customHeight="1">
      <c r="A2" s="35" t="s">
        <v>44</v>
      </c>
      <c r="B2" s="36" t="s">
        <v>148</v>
      </c>
      <c r="C2" s="42">
        <v>0</v>
      </c>
      <c r="D2" s="61">
        <v>0</v>
      </c>
      <c r="E2" s="42">
        <v>0</v>
      </c>
      <c r="F2" s="121">
        <v>0</v>
      </c>
      <c r="G2" s="61">
        <v>0</v>
      </c>
      <c r="H2" s="61"/>
      <c r="I2" s="68"/>
      <c r="J2" s="68"/>
      <c r="K2" s="68"/>
      <c r="L2" s="62"/>
      <c r="M2" s="68"/>
      <c r="N2" s="123"/>
      <c r="O2" s="36"/>
      <c r="P2" s="36"/>
      <c r="Q2" s="36"/>
      <c r="R2" s="36"/>
      <c r="S2" s="36"/>
      <c r="T2" s="36"/>
      <c r="U2" s="36"/>
      <c r="V2" s="36"/>
    </row>
    <row r="3" spans="1:22" ht="15.6" customHeight="1">
      <c r="A3" s="35" t="s">
        <v>44</v>
      </c>
      <c r="B3" s="36" t="s">
        <v>99</v>
      </c>
      <c r="C3" s="42">
        <v>0</v>
      </c>
      <c r="D3" s="61">
        <v>0</v>
      </c>
      <c r="E3" s="61">
        <v>0</v>
      </c>
      <c r="F3" s="121">
        <v>0</v>
      </c>
      <c r="G3" s="61">
        <v>500000</v>
      </c>
      <c r="H3" s="124" t="s">
        <v>852</v>
      </c>
      <c r="I3" s="125"/>
      <c r="J3" s="68"/>
      <c r="K3" s="68"/>
      <c r="L3" s="62"/>
      <c r="M3" s="68"/>
      <c r="N3" s="123"/>
      <c r="O3" s="36"/>
      <c r="P3" s="36"/>
      <c r="Q3" s="36"/>
      <c r="R3" s="36"/>
      <c r="S3" s="36"/>
      <c r="T3" s="36"/>
      <c r="U3" s="36"/>
      <c r="V3" s="36"/>
    </row>
    <row r="4" spans="1:22" ht="15.6" customHeight="1">
      <c r="A4" s="35" t="s">
        <v>44</v>
      </c>
      <c r="B4" s="41" t="s">
        <v>101</v>
      </c>
      <c r="C4" s="42">
        <v>0</v>
      </c>
      <c r="D4" s="61">
        <v>0</v>
      </c>
      <c r="E4" s="61">
        <v>0</v>
      </c>
      <c r="F4" s="61">
        <v>0</v>
      </c>
      <c r="G4" s="124">
        <v>0</v>
      </c>
      <c r="H4" s="124"/>
      <c r="I4" s="68"/>
      <c r="J4" s="68"/>
      <c r="K4" s="68"/>
      <c r="L4" s="62"/>
      <c r="M4" s="68"/>
      <c r="N4" s="123"/>
      <c r="O4" s="36"/>
      <c r="P4" s="36"/>
      <c r="Q4" s="36"/>
      <c r="R4" s="36"/>
      <c r="S4" s="36"/>
      <c r="T4" s="36"/>
      <c r="U4" s="36"/>
      <c r="V4" s="36"/>
    </row>
    <row r="5" spans="1:22" ht="15.6" customHeight="1">
      <c r="A5" s="35" t="s">
        <v>44</v>
      </c>
      <c r="B5" s="36" t="s">
        <v>115</v>
      </c>
      <c r="C5" s="42">
        <v>0</v>
      </c>
      <c r="D5" s="61">
        <v>0</v>
      </c>
      <c r="E5" s="42">
        <v>0</v>
      </c>
      <c r="F5" s="61">
        <v>0</v>
      </c>
      <c r="G5" s="61">
        <v>0</v>
      </c>
      <c r="H5" s="35"/>
      <c r="I5" s="68"/>
      <c r="J5" s="68"/>
      <c r="K5" s="68"/>
      <c r="L5" s="62"/>
      <c r="M5" s="68"/>
      <c r="N5" s="123"/>
      <c r="O5" s="36"/>
      <c r="P5" s="36"/>
      <c r="Q5" s="36"/>
      <c r="R5" s="36"/>
      <c r="S5" s="36"/>
      <c r="T5" s="36"/>
      <c r="U5" s="36"/>
      <c r="V5" s="36"/>
    </row>
    <row r="6" spans="1:22" ht="15.6" customHeight="1">
      <c r="A6" s="35" t="s">
        <v>44</v>
      </c>
      <c r="B6" s="36" t="s">
        <v>103</v>
      </c>
      <c r="C6" s="42">
        <v>0</v>
      </c>
      <c r="D6" s="61">
        <v>0</v>
      </c>
      <c r="E6" s="61">
        <v>0</v>
      </c>
      <c r="F6" s="61">
        <v>0</v>
      </c>
      <c r="G6" s="61">
        <v>0</v>
      </c>
      <c r="H6" s="126"/>
      <c r="I6" s="68"/>
      <c r="J6" s="68"/>
      <c r="K6" s="68"/>
      <c r="L6" s="62"/>
      <c r="M6" s="68"/>
      <c r="N6" s="123"/>
      <c r="O6" s="36"/>
      <c r="P6" s="36"/>
      <c r="Q6" s="36"/>
      <c r="R6" s="36"/>
      <c r="S6" s="36"/>
      <c r="T6" s="36"/>
      <c r="U6" s="36"/>
      <c r="V6" s="36"/>
    </row>
    <row r="7" spans="1:22" ht="15.6" customHeight="1">
      <c r="A7" s="35" t="s">
        <v>44</v>
      </c>
      <c r="B7" s="36" t="s">
        <v>105</v>
      </c>
      <c r="C7" s="42">
        <v>0</v>
      </c>
      <c r="D7" s="61">
        <v>0</v>
      </c>
      <c r="E7" s="61">
        <v>0</v>
      </c>
      <c r="F7" s="127">
        <v>0</v>
      </c>
      <c r="G7" s="61">
        <v>0</v>
      </c>
      <c r="H7" s="61"/>
      <c r="I7" s="68"/>
      <c r="J7" s="68"/>
      <c r="K7" s="68"/>
      <c r="L7" s="62"/>
      <c r="M7" s="68"/>
      <c r="N7" s="68"/>
      <c r="O7" s="36"/>
      <c r="P7" s="36"/>
      <c r="Q7" s="36"/>
      <c r="R7" s="36"/>
      <c r="S7" s="36"/>
      <c r="T7" s="36"/>
      <c r="U7" s="36"/>
      <c r="V7" s="36"/>
    </row>
    <row r="8" spans="1:22" ht="15.6" customHeight="1">
      <c r="A8" s="35" t="s">
        <v>44</v>
      </c>
      <c r="B8" s="36" t="s">
        <v>106</v>
      </c>
      <c r="C8" s="42">
        <v>0</v>
      </c>
      <c r="D8" s="61">
        <v>0</v>
      </c>
      <c r="E8" s="61">
        <v>0</v>
      </c>
      <c r="F8" s="128">
        <v>0</v>
      </c>
      <c r="G8" s="61">
        <v>0</v>
      </c>
      <c r="H8" s="126"/>
      <c r="I8" s="68"/>
      <c r="J8" s="68"/>
      <c r="K8" s="68"/>
      <c r="L8" s="62"/>
      <c r="M8" s="68"/>
      <c r="N8" s="68"/>
      <c r="O8" s="36"/>
      <c r="P8" s="36"/>
      <c r="Q8" s="36"/>
      <c r="R8" s="36"/>
      <c r="S8" s="36"/>
      <c r="T8" s="36"/>
      <c r="U8" s="36"/>
      <c r="V8" s="36"/>
    </row>
    <row r="9" spans="1:22" ht="15.6" customHeight="1">
      <c r="A9" s="35" t="s">
        <v>46</v>
      </c>
      <c r="B9" s="36" t="s">
        <v>107</v>
      </c>
      <c r="C9" s="42">
        <v>0</v>
      </c>
      <c r="D9" s="61">
        <v>0</v>
      </c>
      <c r="E9" s="61">
        <v>0</v>
      </c>
      <c r="F9" s="121">
        <v>0</v>
      </c>
      <c r="G9" s="61">
        <v>0</v>
      </c>
      <c r="H9" s="61"/>
      <c r="I9" s="68"/>
      <c r="J9" s="68"/>
      <c r="K9" s="68"/>
      <c r="L9" s="62"/>
      <c r="M9" s="68"/>
      <c r="N9" s="123"/>
      <c r="O9" s="36"/>
      <c r="P9" s="36"/>
      <c r="Q9" s="36"/>
      <c r="R9" s="36"/>
      <c r="S9" s="36"/>
      <c r="T9" s="36"/>
      <c r="U9" s="36"/>
      <c r="V9" s="36"/>
    </row>
    <row r="10" spans="1:22" ht="15.6" customHeight="1">
      <c r="A10" s="35" t="s">
        <v>46</v>
      </c>
      <c r="B10" s="36" t="s">
        <v>120</v>
      </c>
      <c r="C10" s="42">
        <v>0</v>
      </c>
      <c r="D10" s="61">
        <v>0</v>
      </c>
      <c r="E10" s="42">
        <v>0</v>
      </c>
      <c r="F10" s="128">
        <v>0</v>
      </c>
      <c r="G10" s="61">
        <v>0</v>
      </c>
      <c r="H10" s="42"/>
      <c r="I10" s="68"/>
      <c r="J10" s="68"/>
      <c r="K10" s="68"/>
      <c r="L10" s="62"/>
      <c r="M10" s="68"/>
      <c r="N10" s="123"/>
      <c r="O10" s="36"/>
      <c r="P10" s="36"/>
      <c r="Q10" s="36"/>
      <c r="R10" s="36"/>
      <c r="S10" s="36"/>
      <c r="T10" s="36"/>
      <c r="U10" s="36"/>
      <c r="V10" s="36"/>
    </row>
    <row r="11" spans="1:22" ht="15.6" customHeight="1">
      <c r="A11" s="35" t="s">
        <v>46</v>
      </c>
      <c r="B11" s="36" t="s">
        <v>109</v>
      </c>
      <c r="C11" s="42">
        <v>0</v>
      </c>
      <c r="D11" s="61">
        <v>0</v>
      </c>
      <c r="E11" s="61">
        <v>0</v>
      </c>
      <c r="F11" s="121">
        <v>0</v>
      </c>
      <c r="G11" s="61">
        <v>0</v>
      </c>
      <c r="H11" s="126"/>
      <c r="I11" s="68"/>
      <c r="J11" s="68"/>
      <c r="K11" s="68"/>
      <c r="L11" s="62"/>
      <c r="M11" s="68"/>
      <c r="N11" s="123"/>
      <c r="O11" s="36"/>
      <c r="P11" s="36"/>
      <c r="Q11" s="36"/>
      <c r="R11" s="36"/>
      <c r="S11" s="36"/>
      <c r="T11" s="36"/>
      <c r="U11" s="36"/>
      <c r="V11" s="36"/>
    </row>
    <row r="12" spans="1:22" ht="15.6" customHeight="1">
      <c r="A12" s="35" t="s">
        <v>46</v>
      </c>
      <c r="B12" s="41" t="s">
        <v>111</v>
      </c>
      <c r="C12" s="42">
        <v>0</v>
      </c>
      <c r="D12" s="61">
        <v>0</v>
      </c>
      <c r="E12" s="39">
        <v>0</v>
      </c>
      <c r="F12" s="19">
        <v>0</v>
      </c>
      <c r="G12" s="61">
        <v>0</v>
      </c>
      <c r="H12" s="17"/>
      <c r="I12" s="68"/>
      <c r="J12" s="68"/>
      <c r="K12" s="68"/>
      <c r="L12" s="62"/>
      <c r="M12" s="68"/>
      <c r="N12" s="123"/>
      <c r="O12" s="36"/>
      <c r="P12" s="36"/>
      <c r="Q12" s="36"/>
      <c r="R12" s="36"/>
      <c r="S12" s="36"/>
      <c r="T12" s="36"/>
      <c r="U12" s="36"/>
      <c r="V12" s="36"/>
    </row>
    <row r="13" spans="1:22" ht="15.6" customHeight="1">
      <c r="A13" s="35" t="s">
        <v>46</v>
      </c>
      <c r="B13" s="41" t="s">
        <v>151</v>
      </c>
      <c r="C13" s="42">
        <v>0</v>
      </c>
      <c r="D13" s="61">
        <v>0</v>
      </c>
      <c r="E13" s="61">
        <v>0</v>
      </c>
      <c r="F13" s="121">
        <v>0</v>
      </c>
      <c r="G13" s="61">
        <v>0</v>
      </c>
      <c r="H13" s="34"/>
      <c r="I13" s="68"/>
      <c r="J13" s="68"/>
      <c r="K13" s="68"/>
      <c r="L13" s="68"/>
      <c r="M13" s="68"/>
      <c r="N13" s="68"/>
      <c r="O13" s="36"/>
      <c r="P13" s="36"/>
      <c r="Q13" s="36"/>
      <c r="R13" s="36"/>
      <c r="S13" s="36"/>
      <c r="T13" s="36"/>
      <c r="U13" s="36"/>
      <c r="V13" s="36"/>
    </row>
    <row r="14" spans="1:22" ht="15.6" customHeight="1">
      <c r="A14" s="35" t="s">
        <v>46</v>
      </c>
      <c r="B14" s="41" t="s">
        <v>112</v>
      </c>
      <c r="C14" s="42">
        <v>0</v>
      </c>
      <c r="D14" s="61">
        <v>0</v>
      </c>
      <c r="E14" s="61">
        <v>0</v>
      </c>
      <c r="F14" s="128">
        <v>0</v>
      </c>
      <c r="G14" s="61">
        <v>0</v>
      </c>
      <c r="H14" s="34"/>
      <c r="I14" s="68"/>
      <c r="J14" s="68"/>
      <c r="K14" s="68"/>
      <c r="L14" s="68"/>
      <c r="M14" s="68"/>
      <c r="N14" s="68"/>
      <c r="O14" s="36"/>
      <c r="P14" s="36"/>
      <c r="Q14" s="36"/>
      <c r="R14" s="36"/>
      <c r="S14" s="36"/>
      <c r="T14" s="36"/>
      <c r="U14" s="36"/>
      <c r="V14" s="36"/>
    </row>
    <row r="15" spans="1:22" ht="15.6" customHeight="1">
      <c r="A15" s="35" t="s">
        <v>46</v>
      </c>
      <c r="B15" s="41" t="s">
        <v>113</v>
      </c>
      <c r="C15" s="42">
        <v>0</v>
      </c>
      <c r="D15" s="61">
        <v>0</v>
      </c>
      <c r="E15" s="61">
        <v>0</v>
      </c>
      <c r="F15" s="128">
        <v>0</v>
      </c>
      <c r="G15" s="61">
        <v>0</v>
      </c>
      <c r="H15" s="126"/>
      <c r="I15" s="68"/>
      <c r="J15" s="68"/>
      <c r="K15" s="68"/>
      <c r="L15" s="68"/>
      <c r="M15" s="68"/>
      <c r="N15" s="68"/>
      <c r="O15" s="36"/>
      <c r="P15" s="36"/>
      <c r="Q15" s="36"/>
      <c r="R15" s="36"/>
      <c r="S15" s="36"/>
      <c r="T15" s="36"/>
      <c r="U15" s="36"/>
      <c r="V15" s="36"/>
    </row>
    <row r="16" spans="1:22" ht="15.6" customHeight="1">
      <c r="A16" s="35" t="s">
        <v>47</v>
      </c>
      <c r="B16" s="41" t="s">
        <v>114</v>
      </c>
      <c r="C16" s="42">
        <v>0</v>
      </c>
      <c r="D16" s="61">
        <v>0</v>
      </c>
      <c r="E16" s="61">
        <v>0</v>
      </c>
      <c r="F16" s="127">
        <v>0</v>
      </c>
      <c r="G16" s="61">
        <v>0</v>
      </c>
      <c r="H16" s="126"/>
      <c r="I16" s="68"/>
      <c r="J16" s="68"/>
      <c r="K16" s="68"/>
      <c r="L16" s="68"/>
      <c r="M16" s="68"/>
      <c r="N16" s="68"/>
      <c r="O16" s="36"/>
      <c r="P16" s="36"/>
      <c r="Q16" s="36"/>
      <c r="R16" s="36"/>
      <c r="S16" s="36"/>
      <c r="T16" s="36"/>
      <c r="U16" s="36"/>
      <c r="V16" s="36"/>
    </row>
    <row r="17" spans="1:22" ht="15.6" customHeight="1">
      <c r="A17" s="35" t="s">
        <v>47</v>
      </c>
      <c r="B17" s="36" t="s">
        <v>115</v>
      </c>
      <c r="C17" s="42">
        <v>0</v>
      </c>
      <c r="D17" s="61">
        <v>0</v>
      </c>
      <c r="E17" s="61">
        <v>0</v>
      </c>
      <c r="F17" s="128">
        <v>0</v>
      </c>
      <c r="G17" s="61">
        <v>0</v>
      </c>
      <c r="H17" s="61"/>
      <c r="I17" s="68"/>
      <c r="J17" s="68"/>
      <c r="K17" s="68"/>
      <c r="L17" s="68"/>
      <c r="M17" s="68"/>
      <c r="N17" s="68"/>
      <c r="O17" s="36"/>
      <c r="P17" s="36"/>
      <c r="Q17" s="36"/>
      <c r="R17" s="36"/>
      <c r="S17" s="36"/>
      <c r="T17" s="36"/>
      <c r="U17" s="36"/>
      <c r="V17" s="36"/>
    </row>
    <row r="18" spans="1:22" ht="15.6" customHeight="1">
      <c r="A18" s="35" t="s">
        <v>47</v>
      </c>
      <c r="B18" s="36" t="s">
        <v>116</v>
      </c>
      <c r="C18" s="42">
        <v>0</v>
      </c>
      <c r="D18" s="61">
        <v>0</v>
      </c>
      <c r="E18" s="61">
        <v>0</v>
      </c>
      <c r="F18" s="128">
        <v>0</v>
      </c>
      <c r="G18" s="61">
        <v>0</v>
      </c>
      <c r="H18" s="61"/>
      <c r="I18" s="68"/>
      <c r="J18" s="68"/>
      <c r="K18" s="68"/>
      <c r="L18" s="68"/>
      <c r="M18" s="68"/>
      <c r="N18" s="68"/>
      <c r="O18" s="36"/>
      <c r="P18" s="36"/>
      <c r="Q18" s="36"/>
      <c r="R18" s="36"/>
      <c r="S18" s="36"/>
      <c r="T18" s="36"/>
      <c r="U18" s="36"/>
      <c r="V18" s="36"/>
    </row>
    <row r="19" spans="1:22" ht="15.6" customHeight="1">
      <c r="A19" s="35" t="s">
        <v>47</v>
      </c>
      <c r="B19" s="36" t="s">
        <v>117</v>
      </c>
      <c r="C19" s="42">
        <v>0</v>
      </c>
      <c r="D19" s="61">
        <v>0</v>
      </c>
      <c r="E19" s="61">
        <v>0</v>
      </c>
      <c r="F19" s="19">
        <v>0</v>
      </c>
      <c r="G19" s="61">
        <v>0</v>
      </c>
      <c r="H19" s="61"/>
      <c r="I19" s="68"/>
      <c r="J19" s="68"/>
      <c r="K19" s="68"/>
      <c r="L19" s="68"/>
      <c r="M19" s="68"/>
      <c r="N19" s="68"/>
      <c r="O19" s="36"/>
      <c r="P19" s="36"/>
      <c r="Q19" s="36"/>
      <c r="R19" s="36"/>
      <c r="S19" s="36"/>
      <c r="T19" s="36"/>
      <c r="U19" s="36"/>
      <c r="V19" s="36"/>
    </row>
    <row r="20" spans="1:22" ht="15.6" customHeight="1">
      <c r="A20" s="35" t="s">
        <v>47</v>
      </c>
      <c r="B20" s="36" t="s">
        <v>118</v>
      </c>
      <c r="C20" s="42">
        <v>0</v>
      </c>
      <c r="D20" s="61">
        <v>0</v>
      </c>
      <c r="E20" s="129">
        <v>0</v>
      </c>
      <c r="F20" s="19">
        <v>0</v>
      </c>
      <c r="G20" s="61">
        <v>0</v>
      </c>
      <c r="H20" s="61"/>
      <c r="I20" s="68"/>
      <c r="J20" s="68"/>
      <c r="K20" s="68"/>
      <c r="L20" s="68"/>
      <c r="M20" s="68"/>
      <c r="N20" s="68"/>
      <c r="O20" s="36"/>
      <c r="P20" s="36"/>
      <c r="Q20" s="36"/>
      <c r="R20" s="36"/>
      <c r="S20" s="36"/>
      <c r="T20" s="36"/>
      <c r="U20" s="36"/>
      <c r="V20" s="36"/>
    </row>
    <row r="21" spans="1:22" ht="15.6" customHeight="1">
      <c r="A21" s="35" t="s">
        <v>48</v>
      </c>
      <c r="B21" s="36" t="s">
        <v>120</v>
      </c>
      <c r="C21" s="42">
        <v>0</v>
      </c>
      <c r="D21" s="61">
        <v>0</v>
      </c>
      <c r="E21" s="42">
        <v>0</v>
      </c>
      <c r="F21" s="128">
        <v>0</v>
      </c>
      <c r="G21" s="61">
        <v>0</v>
      </c>
      <c r="H21" s="61"/>
      <c r="I21" s="68"/>
      <c r="J21" s="68"/>
      <c r="K21" s="68"/>
      <c r="L21" s="68"/>
      <c r="M21" s="68"/>
      <c r="N21" s="68"/>
      <c r="O21" s="36"/>
      <c r="P21" s="36"/>
      <c r="Q21" s="36"/>
      <c r="R21" s="36"/>
      <c r="S21" s="36"/>
      <c r="T21" s="36"/>
      <c r="U21" s="36"/>
      <c r="V21" s="36"/>
    </row>
    <row r="22" spans="1:22" ht="15.6" customHeight="1">
      <c r="A22" s="35" t="s">
        <v>48</v>
      </c>
      <c r="B22" s="36" t="s">
        <v>121</v>
      </c>
      <c r="C22" s="42">
        <v>0</v>
      </c>
      <c r="D22" s="61">
        <v>0</v>
      </c>
      <c r="E22" s="61">
        <v>0</v>
      </c>
      <c r="F22" s="127">
        <v>0</v>
      </c>
      <c r="G22" s="61">
        <v>0</v>
      </c>
      <c r="H22" s="61"/>
      <c r="I22" s="68"/>
      <c r="J22" s="68"/>
      <c r="K22" s="68"/>
      <c r="L22" s="68"/>
      <c r="M22" s="68"/>
      <c r="N22" s="68"/>
      <c r="O22" s="36"/>
      <c r="P22" s="36"/>
      <c r="Q22" s="36"/>
      <c r="R22" s="36"/>
      <c r="S22" s="36"/>
      <c r="T22" s="36"/>
      <c r="U22" s="36"/>
      <c r="V22" s="36"/>
    </row>
    <row r="23" spans="1:22" ht="15.6" customHeight="1">
      <c r="A23" s="35" t="s">
        <v>48</v>
      </c>
      <c r="B23" s="36" t="s">
        <v>122</v>
      </c>
      <c r="C23" s="42">
        <v>0</v>
      </c>
      <c r="D23" s="61">
        <v>0</v>
      </c>
      <c r="E23" s="61">
        <v>0</v>
      </c>
      <c r="F23" s="127">
        <v>0</v>
      </c>
      <c r="G23" s="124">
        <v>0</v>
      </c>
      <c r="H23" s="124"/>
      <c r="I23" s="68"/>
      <c r="J23" s="68"/>
      <c r="K23" s="68"/>
      <c r="L23" s="68"/>
      <c r="M23" s="68"/>
      <c r="N23" s="68"/>
      <c r="O23" s="36"/>
      <c r="P23" s="36"/>
      <c r="Q23" s="36"/>
      <c r="R23" s="36"/>
      <c r="S23" s="36"/>
      <c r="T23" s="36"/>
      <c r="U23" s="36"/>
      <c r="V23" s="36"/>
    </row>
    <row r="24" spans="1:22" ht="15.6" customHeight="1">
      <c r="A24" s="35" t="s">
        <v>48</v>
      </c>
      <c r="B24" s="36" t="s">
        <v>123</v>
      </c>
      <c r="C24" s="42">
        <v>0</v>
      </c>
      <c r="D24" s="61">
        <v>0</v>
      </c>
      <c r="E24" s="61">
        <v>0</v>
      </c>
      <c r="F24" s="61">
        <v>0</v>
      </c>
      <c r="G24" s="61">
        <v>0</v>
      </c>
      <c r="H24" s="61"/>
      <c r="I24" s="68"/>
      <c r="J24" s="68"/>
      <c r="K24" s="68"/>
      <c r="L24" s="68"/>
      <c r="M24" s="68"/>
      <c r="N24" s="68"/>
      <c r="O24" s="36"/>
      <c r="P24" s="36"/>
      <c r="Q24" s="36"/>
      <c r="R24" s="36"/>
      <c r="S24" s="36"/>
      <c r="T24" s="36"/>
      <c r="U24" s="36"/>
      <c r="V24" s="36"/>
    </row>
    <row r="25" spans="1:22" ht="15.6" customHeight="1">
      <c r="A25" s="35" t="s">
        <v>48</v>
      </c>
      <c r="B25" s="36" t="s">
        <v>151</v>
      </c>
      <c r="C25" s="42">
        <v>0</v>
      </c>
      <c r="D25" s="61">
        <v>0</v>
      </c>
      <c r="E25" s="61">
        <v>0</v>
      </c>
      <c r="F25" s="127">
        <v>0</v>
      </c>
      <c r="G25" s="124">
        <v>0</v>
      </c>
      <c r="H25" s="124"/>
      <c r="I25" s="68"/>
      <c r="J25" s="68"/>
      <c r="K25" s="68"/>
      <c r="L25" s="68"/>
      <c r="M25" s="68"/>
      <c r="N25" s="68"/>
      <c r="O25" s="36"/>
      <c r="P25" s="36"/>
      <c r="Q25" s="36"/>
      <c r="R25" s="36"/>
      <c r="S25" s="36"/>
      <c r="T25" s="36"/>
      <c r="U25" s="36"/>
      <c r="V25" s="36"/>
    </row>
    <row r="26" spans="1:22" ht="15.6" customHeight="1">
      <c r="A26" s="35" t="s">
        <v>48</v>
      </c>
      <c r="B26" s="36" t="s">
        <v>125</v>
      </c>
      <c r="C26" s="42">
        <v>0</v>
      </c>
      <c r="D26" s="61">
        <v>0</v>
      </c>
      <c r="E26" s="42">
        <v>0</v>
      </c>
      <c r="F26" s="19">
        <v>0</v>
      </c>
      <c r="G26" s="124">
        <v>0</v>
      </c>
      <c r="H26" s="124"/>
      <c r="I26" s="68"/>
      <c r="J26" s="68"/>
      <c r="K26" s="68"/>
      <c r="L26" s="68"/>
      <c r="M26" s="68"/>
      <c r="N26" s="68"/>
      <c r="O26" s="36"/>
      <c r="P26" s="36"/>
      <c r="Q26" s="36"/>
      <c r="R26" s="36"/>
      <c r="S26" s="36"/>
      <c r="T26" s="36"/>
      <c r="U26" s="36"/>
      <c r="V26" s="36"/>
    </row>
    <row r="27" spans="1:22" ht="15.6" customHeight="1">
      <c r="A27" s="35" t="s">
        <v>48</v>
      </c>
      <c r="B27" s="36" t="s">
        <v>116</v>
      </c>
      <c r="C27" s="42">
        <v>0</v>
      </c>
      <c r="D27" s="61">
        <v>0</v>
      </c>
      <c r="E27" s="61">
        <v>0</v>
      </c>
      <c r="F27" s="19">
        <v>0</v>
      </c>
      <c r="G27" s="61">
        <v>0</v>
      </c>
      <c r="H27" s="126"/>
      <c r="I27" s="68"/>
      <c r="J27" s="68"/>
      <c r="K27" s="68"/>
      <c r="L27" s="68"/>
      <c r="M27" s="68"/>
      <c r="N27" s="68"/>
      <c r="O27" s="36"/>
      <c r="P27" s="36"/>
      <c r="Q27" s="36"/>
      <c r="R27" s="36"/>
      <c r="S27" s="36"/>
      <c r="T27" s="36"/>
      <c r="U27" s="36"/>
      <c r="V27" s="36"/>
    </row>
    <row r="28" spans="1:22" ht="15.6" customHeight="1">
      <c r="A28" s="35" t="s">
        <v>48</v>
      </c>
      <c r="B28" s="36" t="s">
        <v>126</v>
      </c>
      <c r="C28" s="42">
        <v>0</v>
      </c>
      <c r="D28" s="61">
        <v>0</v>
      </c>
      <c r="E28" s="61">
        <v>0</v>
      </c>
      <c r="F28" s="61">
        <v>0</v>
      </c>
      <c r="G28" s="61">
        <v>0</v>
      </c>
      <c r="H28" s="61"/>
      <c r="I28" s="68"/>
      <c r="J28" s="68"/>
      <c r="K28" s="68"/>
      <c r="L28" s="68"/>
      <c r="M28" s="68"/>
      <c r="N28" s="68"/>
      <c r="O28" s="36"/>
      <c r="P28" s="36"/>
      <c r="Q28" s="36"/>
      <c r="R28" s="36"/>
      <c r="S28" s="36"/>
      <c r="T28" s="36"/>
      <c r="U28" s="36"/>
      <c r="V28" s="36"/>
    </row>
    <row r="29" spans="1:22" ht="15.6" customHeight="1">
      <c r="A29" s="35" t="s">
        <v>49</v>
      </c>
      <c r="B29" s="36" t="s">
        <v>128</v>
      </c>
      <c r="C29" s="42">
        <v>0</v>
      </c>
      <c r="D29" s="61">
        <v>0</v>
      </c>
      <c r="E29" s="61">
        <v>0</v>
      </c>
      <c r="F29" s="127">
        <v>0</v>
      </c>
      <c r="G29" s="61">
        <v>0</v>
      </c>
      <c r="H29" s="126"/>
      <c r="I29" s="68"/>
      <c r="J29" s="68"/>
      <c r="K29" s="68"/>
      <c r="L29" s="68"/>
      <c r="M29" s="68"/>
      <c r="N29" s="68"/>
      <c r="O29" s="36"/>
      <c r="P29" s="36"/>
      <c r="Q29" s="36"/>
      <c r="R29" s="36"/>
      <c r="S29" s="36"/>
      <c r="T29" s="36"/>
      <c r="U29" s="36"/>
      <c r="V29" s="36"/>
    </row>
    <row r="30" spans="1:22" ht="15.6" customHeight="1">
      <c r="A30" s="35" t="s">
        <v>49</v>
      </c>
      <c r="B30" s="36" t="s">
        <v>129</v>
      </c>
      <c r="C30" s="42">
        <v>0</v>
      </c>
      <c r="D30" s="61">
        <v>0</v>
      </c>
      <c r="E30" s="61">
        <v>0</v>
      </c>
      <c r="F30" s="128">
        <v>0</v>
      </c>
      <c r="G30" s="61">
        <v>0</v>
      </c>
      <c r="H30" s="61"/>
      <c r="I30" s="68"/>
      <c r="J30" s="68"/>
      <c r="K30" s="68"/>
      <c r="L30" s="68"/>
      <c r="M30" s="68"/>
      <c r="N30" s="68"/>
      <c r="O30" s="36"/>
      <c r="P30" s="36"/>
      <c r="Q30" s="36"/>
      <c r="R30" s="36"/>
      <c r="S30" s="36"/>
      <c r="T30" s="36"/>
      <c r="U30" s="36"/>
      <c r="V30" s="36"/>
    </row>
    <row r="31" spans="1:22" ht="15.6" customHeight="1">
      <c r="A31" s="35" t="s">
        <v>49</v>
      </c>
      <c r="B31" s="36" t="s">
        <v>130</v>
      </c>
      <c r="C31" s="42">
        <v>0</v>
      </c>
      <c r="D31" s="61">
        <v>0</v>
      </c>
      <c r="E31" s="61">
        <v>0</v>
      </c>
      <c r="F31" s="127">
        <v>0</v>
      </c>
      <c r="G31" s="61">
        <v>0</v>
      </c>
      <c r="H31" s="34"/>
      <c r="I31" s="68"/>
      <c r="J31" s="68"/>
      <c r="K31" s="68"/>
      <c r="L31" s="68"/>
      <c r="M31" s="68"/>
      <c r="N31" s="68"/>
      <c r="O31" s="36"/>
      <c r="P31" s="36"/>
      <c r="Q31" s="36"/>
      <c r="R31" s="36"/>
      <c r="S31" s="36"/>
      <c r="T31" s="36"/>
      <c r="U31" s="36"/>
      <c r="V31" s="36"/>
    </row>
    <row r="32" spans="1:22" ht="15.6" customHeight="1">
      <c r="A32" s="35" t="s">
        <v>49</v>
      </c>
      <c r="B32" s="36" t="s">
        <v>131</v>
      </c>
      <c r="C32" s="42">
        <v>0</v>
      </c>
      <c r="D32" s="61">
        <v>0</v>
      </c>
      <c r="E32" s="61">
        <v>0</v>
      </c>
      <c r="F32" s="128">
        <v>0</v>
      </c>
      <c r="G32" s="61">
        <v>0</v>
      </c>
      <c r="H32" s="34"/>
      <c r="I32" s="68"/>
      <c r="J32" s="68"/>
      <c r="K32" s="68"/>
      <c r="L32" s="68"/>
      <c r="M32" s="68"/>
      <c r="N32" s="68"/>
      <c r="O32" s="36"/>
      <c r="P32" s="36"/>
      <c r="Q32" s="36"/>
      <c r="R32" s="36"/>
      <c r="S32" s="36"/>
      <c r="T32" s="36"/>
      <c r="U32" s="36"/>
      <c r="V32" s="36"/>
    </row>
    <row r="33" spans="1:22" ht="15.6" customHeight="1">
      <c r="A33" s="35" t="s">
        <v>49</v>
      </c>
      <c r="B33" s="36" t="s">
        <v>146</v>
      </c>
      <c r="C33" s="42">
        <v>0</v>
      </c>
      <c r="D33" s="61">
        <v>0</v>
      </c>
      <c r="E33" s="61">
        <v>0</v>
      </c>
      <c r="F33" s="19">
        <v>0</v>
      </c>
      <c r="G33" s="61">
        <v>0</v>
      </c>
      <c r="H33" s="61"/>
      <c r="I33" s="68"/>
      <c r="J33" s="68"/>
      <c r="K33" s="68"/>
      <c r="L33" s="68"/>
      <c r="M33" s="68"/>
      <c r="N33" s="68"/>
      <c r="O33" s="36"/>
      <c r="P33" s="36"/>
      <c r="Q33" s="36"/>
      <c r="R33" s="36"/>
      <c r="S33" s="36"/>
      <c r="T33" s="36"/>
      <c r="U33" s="36"/>
      <c r="V33" s="36"/>
    </row>
    <row r="34" spans="1:22" ht="15.6" customHeight="1">
      <c r="A34" s="35" t="s">
        <v>49</v>
      </c>
      <c r="B34" s="36" t="s">
        <v>132</v>
      </c>
      <c r="C34" s="42">
        <v>0</v>
      </c>
      <c r="D34" s="61">
        <v>0</v>
      </c>
      <c r="E34" s="61">
        <v>0</v>
      </c>
      <c r="F34" s="61">
        <v>0</v>
      </c>
      <c r="G34" s="124">
        <v>0</v>
      </c>
      <c r="H34" s="61"/>
      <c r="I34" s="68"/>
      <c r="J34" s="68"/>
      <c r="K34" s="68"/>
      <c r="L34" s="68"/>
      <c r="M34" s="68"/>
      <c r="N34" s="68"/>
      <c r="O34" s="36"/>
      <c r="P34" s="36"/>
      <c r="Q34" s="36"/>
      <c r="R34" s="36"/>
      <c r="S34" s="36"/>
      <c r="T34" s="36"/>
      <c r="U34" s="36"/>
      <c r="V34" s="36"/>
    </row>
    <row r="35" spans="1:22" ht="15.6" customHeight="1">
      <c r="A35" s="35" t="s">
        <v>50</v>
      </c>
      <c r="B35" s="36" t="s">
        <v>143</v>
      </c>
      <c r="C35" s="42">
        <v>0</v>
      </c>
      <c r="D35" s="61">
        <v>0</v>
      </c>
      <c r="E35" s="61">
        <v>0</v>
      </c>
      <c r="F35" s="128">
        <v>0</v>
      </c>
      <c r="G35" s="61">
        <v>0</v>
      </c>
      <c r="H35" s="61"/>
      <c r="I35" s="68"/>
      <c r="J35" s="68"/>
      <c r="K35" s="68"/>
      <c r="L35" s="68"/>
      <c r="M35" s="68"/>
      <c r="N35" s="68"/>
      <c r="O35" s="36"/>
      <c r="P35" s="36"/>
      <c r="Q35" s="36"/>
      <c r="R35" s="36"/>
      <c r="S35" s="36"/>
      <c r="T35" s="36"/>
      <c r="U35" s="36"/>
      <c r="V35" s="36"/>
    </row>
    <row r="36" spans="1:22" ht="15.6" customHeight="1">
      <c r="A36" s="35" t="s">
        <v>50</v>
      </c>
      <c r="B36" s="36" t="s">
        <v>133</v>
      </c>
      <c r="C36" s="42">
        <v>0</v>
      </c>
      <c r="D36" s="61">
        <v>0</v>
      </c>
      <c r="E36" s="61">
        <v>0</v>
      </c>
      <c r="F36" s="128">
        <v>0</v>
      </c>
      <c r="G36" s="61">
        <v>0</v>
      </c>
      <c r="H36" s="61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6" customHeight="1">
      <c r="A37" s="35" t="s">
        <v>50</v>
      </c>
      <c r="B37" s="36" t="s">
        <v>134</v>
      </c>
      <c r="C37" s="42">
        <v>0</v>
      </c>
      <c r="D37" s="61">
        <v>0</v>
      </c>
      <c r="E37" s="61">
        <v>0</v>
      </c>
      <c r="F37" s="127">
        <v>0</v>
      </c>
      <c r="G37" s="61">
        <v>0</v>
      </c>
      <c r="H37" s="61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6" customHeight="1">
      <c r="A38" s="35" t="s">
        <v>50</v>
      </c>
      <c r="B38" s="36" t="s">
        <v>135</v>
      </c>
      <c r="C38" s="42">
        <v>0</v>
      </c>
      <c r="D38" s="61">
        <v>0</v>
      </c>
      <c r="E38" s="61">
        <v>0</v>
      </c>
      <c r="F38" s="127">
        <v>0</v>
      </c>
      <c r="G38" s="42">
        <v>0</v>
      </c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6" customHeight="1">
      <c r="A39" s="35" t="s">
        <v>50</v>
      </c>
      <c r="B39" s="36" t="s">
        <v>151</v>
      </c>
      <c r="C39" s="42">
        <v>0</v>
      </c>
      <c r="D39" s="61">
        <v>0</v>
      </c>
      <c r="E39" s="61">
        <v>0</v>
      </c>
      <c r="F39" s="121">
        <v>0</v>
      </c>
      <c r="G39" s="61">
        <v>0</v>
      </c>
      <c r="H39" s="3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6" customHeight="1">
      <c r="A40" s="35" t="s">
        <v>50</v>
      </c>
      <c r="B40" s="36" t="s">
        <v>136</v>
      </c>
      <c r="C40" s="42">
        <v>0</v>
      </c>
      <c r="D40" s="61">
        <v>0</v>
      </c>
      <c r="E40" s="61">
        <v>0</v>
      </c>
      <c r="F40" s="128">
        <v>0</v>
      </c>
      <c r="G40" s="42">
        <v>0</v>
      </c>
      <c r="H40" s="42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6" customHeight="1">
      <c r="A41" s="35" t="s">
        <v>50</v>
      </c>
      <c r="B41" s="36" t="s">
        <v>116</v>
      </c>
      <c r="C41" s="42">
        <v>0</v>
      </c>
      <c r="D41" s="61">
        <v>0</v>
      </c>
      <c r="E41" s="61">
        <v>0</v>
      </c>
      <c r="F41" s="42">
        <v>0</v>
      </c>
      <c r="G41" s="42">
        <v>0</v>
      </c>
      <c r="H41" s="3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6" customHeight="1">
      <c r="A42" s="35" t="s">
        <v>50</v>
      </c>
      <c r="B42" s="36" t="s">
        <v>137</v>
      </c>
      <c r="C42" s="42">
        <v>0</v>
      </c>
      <c r="D42" s="61">
        <v>0</v>
      </c>
      <c r="E42" s="61">
        <v>0</v>
      </c>
      <c r="F42" s="121">
        <v>0</v>
      </c>
      <c r="G42" s="42">
        <v>0</v>
      </c>
      <c r="H42" s="42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6" customHeight="1">
      <c r="A43" s="35" t="s">
        <v>50</v>
      </c>
      <c r="B43" s="36" t="s">
        <v>138</v>
      </c>
      <c r="C43" s="42">
        <v>0</v>
      </c>
      <c r="D43" s="61">
        <v>0</v>
      </c>
      <c r="E43" s="61">
        <v>0</v>
      </c>
      <c r="F43" s="127">
        <v>0</v>
      </c>
      <c r="G43" s="42">
        <v>0</v>
      </c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6" customHeight="1">
      <c r="A44" s="35" t="s">
        <v>51</v>
      </c>
      <c r="B44" s="36" t="s">
        <v>139</v>
      </c>
      <c r="C44" s="42">
        <v>0</v>
      </c>
      <c r="D44" s="61">
        <v>0</v>
      </c>
      <c r="E44" s="61">
        <v>0</v>
      </c>
      <c r="F44" s="61">
        <v>0</v>
      </c>
      <c r="G44" s="42">
        <v>0</v>
      </c>
      <c r="H44" s="12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6" customHeight="1">
      <c r="A45" s="35" t="s">
        <v>51</v>
      </c>
      <c r="B45" s="36" t="s">
        <v>140</v>
      </c>
      <c r="C45" s="42">
        <v>0</v>
      </c>
      <c r="D45" s="61">
        <v>0</v>
      </c>
      <c r="E45" s="61">
        <v>0</v>
      </c>
      <c r="F45" s="19">
        <v>0</v>
      </c>
      <c r="G45" s="61">
        <v>0</v>
      </c>
      <c r="H45" s="3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6" customHeight="1">
      <c r="A46" s="35" t="s">
        <v>51</v>
      </c>
      <c r="B46" s="36" t="s">
        <v>141</v>
      </c>
      <c r="C46" s="42">
        <v>0</v>
      </c>
      <c r="D46" s="61">
        <v>0</v>
      </c>
      <c r="E46" s="131">
        <v>0</v>
      </c>
      <c r="F46" s="121">
        <v>0</v>
      </c>
      <c r="G46" s="42">
        <v>0</v>
      </c>
      <c r="H46" s="131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6" customHeight="1">
      <c r="A47" s="35" t="s">
        <v>51</v>
      </c>
      <c r="B47" s="36" t="s">
        <v>142</v>
      </c>
      <c r="C47" s="42">
        <v>0</v>
      </c>
      <c r="D47" s="61">
        <v>0</v>
      </c>
      <c r="E47" s="61">
        <v>0</v>
      </c>
      <c r="F47" s="132">
        <v>0</v>
      </c>
      <c r="G47" s="42">
        <v>0</v>
      </c>
      <c r="H47" s="133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6" customHeight="1">
      <c r="A48" s="35" t="s">
        <v>52</v>
      </c>
      <c r="B48" s="41" t="s">
        <v>143</v>
      </c>
      <c r="C48" s="42">
        <v>0</v>
      </c>
      <c r="D48" s="61">
        <v>0</v>
      </c>
      <c r="E48" s="61">
        <v>0</v>
      </c>
      <c r="F48" s="132">
        <v>0</v>
      </c>
      <c r="G48" s="42">
        <v>0</v>
      </c>
      <c r="H48" s="4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5.6" customHeight="1">
      <c r="A49" s="35" t="s">
        <v>52</v>
      </c>
      <c r="B49" s="41" t="s">
        <v>144</v>
      </c>
      <c r="C49" s="42">
        <v>0</v>
      </c>
      <c r="D49" s="42">
        <v>0</v>
      </c>
      <c r="E49" s="42">
        <v>0</v>
      </c>
      <c r="F49" s="132">
        <v>0</v>
      </c>
      <c r="G49" s="42">
        <v>0</v>
      </c>
      <c r="H49" s="34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7.25" customHeight="1">
      <c r="A50" s="35" t="s">
        <v>52</v>
      </c>
      <c r="B50" s="36" t="s">
        <v>145</v>
      </c>
      <c r="C50" s="42">
        <v>0</v>
      </c>
      <c r="D50" s="61">
        <v>0</v>
      </c>
      <c r="E50" s="61">
        <v>0</v>
      </c>
      <c r="F50" s="121">
        <v>0</v>
      </c>
      <c r="G50" s="42">
        <v>0</v>
      </c>
      <c r="H50" s="42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7.25" customHeight="1">
      <c r="A51" s="35" t="s">
        <v>52</v>
      </c>
      <c r="B51" s="36" t="s">
        <v>146</v>
      </c>
      <c r="C51" s="42">
        <v>0</v>
      </c>
      <c r="D51" s="61">
        <v>0</v>
      </c>
      <c r="E51" s="61">
        <v>0</v>
      </c>
      <c r="F51" s="121">
        <v>0</v>
      </c>
      <c r="G51" s="42">
        <v>0</v>
      </c>
      <c r="H51" s="61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5.6" customHeight="1">
      <c r="A52" s="35" t="s">
        <v>52</v>
      </c>
      <c r="B52" s="36" t="s">
        <v>116</v>
      </c>
      <c r="C52" s="42">
        <v>0</v>
      </c>
      <c r="D52" s="61">
        <v>0</v>
      </c>
      <c r="E52" s="61">
        <v>0</v>
      </c>
      <c r="F52" s="19">
        <v>0</v>
      </c>
      <c r="G52" s="42">
        <v>0</v>
      </c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5.6" customHeight="1">
      <c r="A53" s="35" t="s">
        <v>52</v>
      </c>
      <c r="B53" s="36" t="s">
        <v>147</v>
      </c>
      <c r="C53" s="42">
        <v>0</v>
      </c>
      <c r="D53" s="61">
        <v>0</v>
      </c>
      <c r="E53" s="61">
        <v>0</v>
      </c>
      <c r="F53" s="19">
        <v>0</v>
      </c>
      <c r="G53" s="61">
        <v>0</v>
      </c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5.6" customHeight="1">
      <c r="A54" s="35" t="s">
        <v>53</v>
      </c>
      <c r="B54" s="36" t="s">
        <v>148</v>
      </c>
      <c r="C54" s="42">
        <v>0</v>
      </c>
      <c r="D54" s="61">
        <v>0</v>
      </c>
      <c r="E54" s="61">
        <v>0</v>
      </c>
      <c r="F54" s="127">
        <v>0</v>
      </c>
      <c r="G54" s="61">
        <v>0</v>
      </c>
      <c r="H54" s="61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5.6" customHeight="1">
      <c r="A55" s="35" t="s">
        <v>53</v>
      </c>
      <c r="B55" s="36" t="s">
        <v>99</v>
      </c>
      <c r="C55" s="42">
        <v>0</v>
      </c>
      <c r="D55" s="61">
        <v>0</v>
      </c>
      <c r="E55" s="61">
        <v>0</v>
      </c>
      <c r="F55" s="61">
        <v>0</v>
      </c>
      <c r="G55" s="42">
        <v>500000</v>
      </c>
      <c r="H55" s="42" t="s">
        <v>852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5.6" customHeight="1">
      <c r="A56" s="35" t="s">
        <v>53</v>
      </c>
      <c r="B56" s="36" t="s">
        <v>149</v>
      </c>
      <c r="C56" s="42">
        <v>0</v>
      </c>
      <c r="D56" s="61">
        <v>0</v>
      </c>
      <c r="E56" s="61">
        <v>0</v>
      </c>
      <c r="F56" s="128">
        <v>0</v>
      </c>
      <c r="G56" s="42">
        <v>0</v>
      </c>
      <c r="H56" s="124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5.6" customHeight="1">
      <c r="A57" s="35" t="s">
        <v>53</v>
      </c>
      <c r="B57" s="36" t="s">
        <v>150</v>
      </c>
      <c r="C57" s="42">
        <v>0</v>
      </c>
      <c r="D57" s="61">
        <v>0</v>
      </c>
      <c r="E57" s="61">
        <v>0</v>
      </c>
      <c r="F57" s="42">
        <v>0</v>
      </c>
      <c r="G57" s="42">
        <v>0</v>
      </c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5.6" customHeight="1">
      <c r="A58" s="35" t="s">
        <v>53</v>
      </c>
      <c r="B58" s="36" t="s">
        <v>151</v>
      </c>
      <c r="C58" s="61">
        <v>0</v>
      </c>
      <c r="D58" s="61">
        <v>0</v>
      </c>
      <c r="E58" s="61">
        <v>0</v>
      </c>
      <c r="F58" s="42">
        <v>0</v>
      </c>
      <c r="G58" s="42">
        <v>0</v>
      </c>
      <c r="H58" s="42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5.6" customHeight="1">
      <c r="A59" s="35" t="s">
        <v>53</v>
      </c>
      <c r="B59" s="36" t="s">
        <v>125</v>
      </c>
      <c r="C59" s="61">
        <v>0</v>
      </c>
      <c r="D59" s="61">
        <v>0</v>
      </c>
      <c r="E59" s="61">
        <v>0</v>
      </c>
      <c r="F59" s="42">
        <v>0</v>
      </c>
      <c r="G59" s="42">
        <v>0</v>
      </c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5.6" customHeight="1">
      <c r="A60" s="35" t="s">
        <v>53</v>
      </c>
      <c r="B60" s="36" t="s">
        <v>105</v>
      </c>
      <c r="C60" s="61">
        <v>0</v>
      </c>
      <c r="D60" s="42">
        <v>0</v>
      </c>
      <c r="E60" s="61">
        <v>0</v>
      </c>
      <c r="F60" s="42">
        <v>0</v>
      </c>
      <c r="G60" s="42">
        <v>0</v>
      </c>
      <c r="H60" s="42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5.6" customHeight="1">
      <c r="A61" s="35" t="s">
        <v>53</v>
      </c>
      <c r="B61" s="36" t="s">
        <v>152</v>
      </c>
      <c r="C61" s="61">
        <v>0</v>
      </c>
      <c r="D61" s="42">
        <v>0</v>
      </c>
      <c r="E61" s="61">
        <v>0</v>
      </c>
      <c r="F61" s="42">
        <v>0</v>
      </c>
      <c r="G61" s="42">
        <v>0</v>
      </c>
      <c r="H61" s="61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5.6" customHeight="1">
      <c r="A62" s="35" t="s">
        <v>19</v>
      </c>
      <c r="B62" s="36" t="s">
        <v>18</v>
      </c>
      <c r="C62" s="123">
        <v>0</v>
      </c>
      <c r="D62" s="42">
        <v>0</v>
      </c>
      <c r="E62" s="123">
        <v>0</v>
      </c>
      <c r="F62" s="42">
        <v>0</v>
      </c>
      <c r="G62" s="42">
        <v>0</v>
      </c>
      <c r="H62" s="42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5.6" customHeight="1">
      <c r="A63" s="35" t="s">
        <v>19</v>
      </c>
      <c r="B63" s="36" t="s">
        <v>20</v>
      </c>
      <c r="C63" s="123">
        <v>0</v>
      </c>
      <c r="D63" s="42">
        <v>0</v>
      </c>
      <c r="E63" s="123">
        <v>0</v>
      </c>
      <c r="F63" s="42">
        <v>0</v>
      </c>
      <c r="G63" s="42">
        <v>0</v>
      </c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5.6" customHeight="1">
      <c r="A64" s="35" t="s">
        <v>19</v>
      </c>
      <c r="B64" s="36" t="s">
        <v>22</v>
      </c>
      <c r="C64" s="123">
        <v>0</v>
      </c>
      <c r="D64" s="42">
        <v>0</v>
      </c>
      <c r="E64" s="42">
        <v>0</v>
      </c>
      <c r="F64" s="42">
        <v>0</v>
      </c>
      <c r="G64" s="42">
        <v>0</v>
      </c>
      <c r="H64" s="42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5.6" customHeight="1">
      <c r="A65" s="35" t="s">
        <v>19</v>
      </c>
      <c r="B65" s="36" t="s">
        <v>23</v>
      </c>
      <c r="C65" s="123">
        <v>0</v>
      </c>
      <c r="D65" s="42">
        <v>0</v>
      </c>
      <c r="E65" s="42">
        <v>0</v>
      </c>
      <c r="F65" s="42">
        <v>0</v>
      </c>
      <c r="G65" s="42">
        <v>0</v>
      </c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5.6" customHeight="1">
      <c r="A66" s="35" t="s">
        <v>19</v>
      </c>
      <c r="B66" s="36" t="s">
        <v>24</v>
      </c>
      <c r="C66" s="123">
        <v>0</v>
      </c>
      <c r="D66" s="42">
        <v>0</v>
      </c>
      <c r="E66" s="42">
        <v>0</v>
      </c>
      <c r="F66" s="42">
        <v>0</v>
      </c>
      <c r="G66" s="42">
        <v>0</v>
      </c>
      <c r="H66" s="42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5.6" customHeight="1">
      <c r="A67" s="35" t="s">
        <v>21</v>
      </c>
      <c r="B67" s="36" t="s">
        <v>25</v>
      </c>
      <c r="C67" s="123">
        <v>0</v>
      </c>
      <c r="D67" s="42">
        <v>0</v>
      </c>
      <c r="E67" s="42">
        <v>0</v>
      </c>
      <c r="F67" s="42">
        <v>0</v>
      </c>
      <c r="G67" s="42">
        <v>0</v>
      </c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5.6" customHeight="1">
      <c r="A68" s="35" t="s">
        <v>21</v>
      </c>
      <c r="B68" s="36" t="s">
        <v>26</v>
      </c>
      <c r="C68" s="123">
        <v>0</v>
      </c>
      <c r="D68" s="42">
        <v>0</v>
      </c>
      <c r="E68" s="42">
        <v>0</v>
      </c>
      <c r="F68" s="42">
        <v>0</v>
      </c>
      <c r="G68" s="42">
        <v>0</v>
      </c>
      <c r="H68" s="42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5.6" customHeight="1">
      <c r="A69" s="35" t="s">
        <v>21</v>
      </c>
      <c r="B69" s="36" t="s">
        <v>27</v>
      </c>
      <c r="C69" s="123">
        <v>0</v>
      </c>
      <c r="D69" s="42">
        <v>0</v>
      </c>
      <c r="E69" s="42">
        <v>0</v>
      </c>
      <c r="F69" s="42">
        <v>0</v>
      </c>
      <c r="G69" s="42">
        <v>0</v>
      </c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5.6" customHeight="1">
      <c r="A70" s="35" t="s">
        <v>21</v>
      </c>
      <c r="B70" s="36" t="s">
        <v>28</v>
      </c>
      <c r="C70" s="123">
        <v>0</v>
      </c>
      <c r="D70" s="42">
        <v>0</v>
      </c>
      <c r="E70" s="42">
        <v>0</v>
      </c>
      <c r="F70" s="42">
        <v>0</v>
      </c>
      <c r="G70" s="42">
        <v>0</v>
      </c>
      <c r="H70" s="42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5.6" customHeight="1">
      <c r="A71" s="35" t="s">
        <v>21</v>
      </c>
      <c r="B71" s="36" t="s">
        <v>29</v>
      </c>
      <c r="C71" s="123">
        <v>0</v>
      </c>
      <c r="D71" s="42">
        <v>0</v>
      </c>
      <c r="E71" s="42">
        <v>0</v>
      </c>
      <c r="F71" s="42">
        <v>0</v>
      </c>
      <c r="G71" s="42">
        <v>0</v>
      </c>
      <c r="H71" s="4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5.6" customHeight="1">
      <c r="A72" s="35"/>
      <c r="B72" s="36"/>
      <c r="C72" s="123"/>
      <c r="D72" s="42"/>
      <c r="E72" s="42"/>
      <c r="F72" s="42"/>
      <c r="G72" s="42"/>
      <c r="H72" s="42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5.6" customHeight="1">
      <c r="A73" s="35"/>
      <c r="B73" s="36"/>
      <c r="C73" s="123"/>
      <c r="D73" s="42"/>
      <c r="E73" s="42"/>
      <c r="F73" s="42"/>
      <c r="G73" s="42"/>
      <c r="H73" s="42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5.6" customHeight="1">
      <c r="A74" s="35"/>
      <c r="B74" s="36"/>
      <c r="C74" s="123"/>
      <c r="D74" s="42"/>
      <c r="E74" s="42"/>
      <c r="F74" s="42"/>
      <c r="G74" s="42"/>
      <c r="H74" s="42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5.6" customHeight="1">
      <c r="A75" s="35"/>
      <c r="B75" s="36"/>
      <c r="C75" s="123"/>
      <c r="D75" s="42"/>
      <c r="E75" s="42"/>
      <c r="F75" s="42"/>
      <c r="G75" s="42"/>
      <c r="H75" s="42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5.6" customHeight="1">
      <c r="A76" s="35"/>
      <c r="B76" s="36"/>
      <c r="C76" s="123"/>
      <c r="D76" s="42"/>
      <c r="E76" s="42"/>
      <c r="F76" s="42"/>
      <c r="G76" s="42"/>
      <c r="H76" s="42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5.6" customHeight="1">
      <c r="A77" s="35"/>
      <c r="B77" s="36"/>
      <c r="C77" s="123"/>
      <c r="D77" s="42"/>
      <c r="E77" s="42"/>
      <c r="F77" s="42"/>
      <c r="G77" s="42"/>
      <c r="H77" s="42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5.6" customHeight="1">
      <c r="A78" s="35"/>
      <c r="B78" s="36"/>
      <c r="C78" s="123"/>
      <c r="D78" s="42"/>
      <c r="E78" s="42"/>
      <c r="F78" s="42"/>
      <c r="G78" s="42"/>
      <c r="H78" s="42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5.6" customHeight="1">
      <c r="A79" s="35"/>
      <c r="B79" s="36"/>
      <c r="C79" s="123"/>
      <c r="D79" s="42"/>
      <c r="E79" s="42"/>
      <c r="F79" s="42"/>
      <c r="G79" s="42"/>
      <c r="H79" s="42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5.6" customHeight="1">
      <c r="A80" s="36"/>
      <c r="B80" s="36"/>
      <c r="C80" s="42"/>
      <c r="D80" s="42"/>
      <c r="E80" s="42"/>
      <c r="F80" s="42"/>
      <c r="G80" s="42"/>
      <c r="H80" s="42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5.6" customHeight="1">
      <c r="A81" s="36"/>
      <c r="B81" s="36"/>
      <c r="C81" s="42"/>
      <c r="D81" s="42"/>
      <c r="E81" s="42"/>
      <c r="F81" s="42"/>
      <c r="G81" s="42"/>
      <c r="H81" s="42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5.6" customHeight="1">
      <c r="A82" s="36"/>
      <c r="B82" s="36"/>
      <c r="C82" s="42"/>
      <c r="D82" s="42"/>
      <c r="E82" s="42"/>
      <c r="F82" s="42"/>
      <c r="G82" s="42"/>
      <c r="H82" s="42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5.6" customHeight="1">
      <c r="A83" s="36"/>
      <c r="B83" s="36"/>
      <c r="C83" s="42"/>
      <c r="D83" s="42"/>
      <c r="E83" s="42"/>
      <c r="F83" s="42"/>
      <c r="G83" s="42"/>
      <c r="H83" s="42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5.6" customHeight="1">
      <c r="A84" s="36"/>
      <c r="B84" s="36"/>
      <c r="C84" s="42"/>
      <c r="D84" s="42"/>
      <c r="E84" s="42"/>
      <c r="F84" s="42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5.6" customHeight="1">
      <c r="A85" s="36"/>
      <c r="B85" s="36"/>
      <c r="C85" s="42"/>
      <c r="D85" s="42"/>
      <c r="E85" s="42"/>
      <c r="F85" s="42"/>
      <c r="G85" s="42"/>
      <c r="H85" s="42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5.6" customHeight="1">
      <c r="A86" s="36"/>
      <c r="B86" s="36"/>
      <c r="C86" s="42"/>
      <c r="D86" s="42"/>
      <c r="E86" s="42"/>
      <c r="F86" s="42"/>
      <c r="G86" s="42"/>
      <c r="H86" s="42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5.6" customHeight="1">
      <c r="A87" s="36"/>
      <c r="B87" s="36"/>
      <c r="C87" s="42"/>
      <c r="D87" s="42"/>
      <c r="E87" s="42"/>
      <c r="F87" s="42"/>
      <c r="G87" s="42"/>
      <c r="H87" s="42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5.6" customHeight="1">
      <c r="A88" s="36"/>
      <c r="B88" s="36"/>
      <c r="C88" s="42"/>
      <c r="D88" s="42"/>
      <c r="E88" s="42"/>
      <c r="F88" s="42"/>
      <c r="G88" s="42"/>
      <c r="H88" s="42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5.6" customHeight="1">
      <c r="A89" s="36"/>
      <c r="B89" s="36"/>
      <c r="C89" s="42"/>
      <c r="D89" s="42"/>
      <c r="E89" s="42"/>
      <c r="F89" s="42"/>
      <c r="G89" s="42"/>
      <c r="H89" s="42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5.6" customHeight="1">
      <c r="A90" s="36"/>
      <c r="B90" s="36"/>
      <c r="C90" s="42"/>
      <c r="D90" s="42"/>
      <c r="E90" s="42"/>
      <c r="F90" s="42"/>
      <c r="G90" s="42"/>
      <c r="H90" s="42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5.6" customHeight="1">
      <c r="A91" s="36"/>
      <c r="B91" s="36"/>
      <c r="C91" s="42"/>
      <c r="D91" s="42"/>
      <c r="E91" s="42"/>
      <c r="F91" s="42"/>
      <c r="G91" s="42"/>
      <c r="H91" s="42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5.6" customHeight="1">
      <c r="A92" s="36"/>
      <c r="B92" s="36"/>
      <c r="C92" s="42"/>
      <c r="D92" s="42"/>
      <c r="E92" s="42"/>
      <c r="F92" s="42"/>
      <c r="G92" s="42"/>
      <c r="H92" s="42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5.6" customHeight="1">
      <c r="A93" s="36"/>
      <c r="B93" s="36"/>
      <c r="C93" s="42"/>
      <c r="D93" s="42"/>
      <c r="E93" s="42"/>
      <c r="F93" s="42"/>
      <c r="G93" s="42"/>
      <c r="H93" s="42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5.6" customHeight="1">
      <c r="A94" s="36"/>
      <c r="B94" s="36"/>
      <c r="C94" s="42"/>
      <c r="D94" s="42"/>
      <c r="E94" s="42"/>
      <c r="F94" s="42"/>
      <c r="G94" s="42"/>
      <c r="H94" s="42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5.6" customHeight="1">
      <c r="A95" s="36"/>
      <c r="B95" s="36"/>
      <c r="C95" s="42"/>
      <c r="D95" s="42"/>
      <c r="E95" s="42"/>
      <c r="F95" s="42"/>
      <c r="G95" s="42"/>
      <c r="H95" s="42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5.6" customHeight="1">
      <c r="A96" s="36"/>
      <c r="B96" s="36"/>
      <c r="C96" s="42"/>
      <c r="D96" s="42"/>
      <c r="E96" s="42"/>
      <c r="F96" s="42"/>
      <c r="G96" s="42"/>
      <c r="H96" s="42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5.6" customHeight="1">
      <c r="A97" s="36"/>
      <c r="B97" s="36"/>
      <c r="C97" s="42"/>
      <c r="D97" s="42"/>
      <c r="E97" s="42"/>
      <c r="F97" s="42"/>
      <c r="G97" s="42"/>
      <c r="H97" s="42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5.6" customHeight="1">
      <c r="A98" s="36"/>
      <c r="B98" s="36"/>
      <c r="C98" s="42"/>
      <c r="D98" s="42"/>
      <c r="E98" s="42"/>
      <c r="F98" s="42"/>
      <c r="G98" s="42"/>
      <c r="H98" s="42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5.6" customHeight="1">
      <c r="A99" s="36"/>
      <c r="B99" s="36"/>
      <c r="C99" s="42"/>
      <c r="D99" s="42"/>
      <c r="E99" s="42"/>
      <c r="F99" s="42"/>
      <c r="G99" s="42"/>
      <c r="H99" s="42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5.6" customHeight="1">
      <c r="A100" s="36"/>
      <c r="B100" s="36"/>
      <c r="C100" s="42"/>
      <c r="D100" s="42"/>
      <c r="E100" s="42"/>
      <c r="F100" s="42"/>
      <c r="G100" s="42"/>
      <c r="H100" s="42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5.6" customHeight="1">
      <c r="A101" s="36"/>
      <c r="B101" s="36"/>
      <c r="C101" s="42"/>
      <c r="D101" s="42"/>
      <c r="E101" s="42"/>
      <c r="F101" s="42"/>
      <c r="G101" s="42"/>
      <c r="H101" s="42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5.6" customHeight="1">
      <c r="A102" s="36"/>
      <c r="B102" s="36"/>
      <c r="C102" s="42"/>
      <c r="D102" s="42"/>
      <c r="E102" s="42"/>
      <c r="F102" s="42"/>
      <c r="G102" s="42"/>
      <c r="H102" s="42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5.6" customHeight="1">
      <c r="A103" s="36"/>
      <c r="B103" s="36"/>
      <c r="C103" s="42"/>
      <c r="D103" s="42"/>
      <c r="E103" s="42"/>
      <c r="F103" s="42"/>
      <c r="G103" s="42"/>
      <c r="H103" s="42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5.6" customHeight="1">
      <c r="A104" s="36"/>
      <c r="B104" s="36"/>
      <c r="C104" s="42"/>
      <c r="D104" s="42"/>
      <c r="E104" s="42"/>
      <c r="F104" s="42"/>
      <c r="G104" s="42"/>
      <c r="H104" s="42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5.6" customHeight="1">
      <c r="A105" s="36"/>
      <c r="B105" s="36"/>
      <c r="C105" s="42"/>
      <c r="D105" s="42"/>
      <c r="E105" s="42"/>
      <c r="F105" s="42"/>
      <c r="G105" s="42"/>
      <c r="H105" s="42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5.6" customHeight="1">
      <c r="A106" s="36"/>
      <c r="B106" s="36"/>
      <c r="C106" s="42"/>
      <c r="D106" s="42"/>
      <c r="E106" s="42"/>
      <c r="F106" s="42"/>
      <c r="G106" s="42"/>
      <c r="H106" s="42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5.6" customHeight="1">
      <c r="A107" s="36"/>
      <c r="B107" s="36"/>
      <c r="C107" s="42"/>
      <c r="D107" s="42"/>
      <c r="E107" s="42"/>
      <c r="F107" s="42"/>
      <c r="G107" s="42"/>
      <c r="H107" s="42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5.6" customHeight="1">
      <c r="A108" s="36"/>
      <c r="B108" s="36"/>
      <c r="C108" s="42"/>
      <c r="D108" s="42"/>
      <c r="E108" s="42"/>
      <c r="F108" s="42"/>
      <c r="G108" s="42"/>
      <c r="H108" s="42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5.6" customHeight="1">
      <c r="A109" s="36"/>
      <c r="B109" s="36"/>
      <c r="C109" s="42"/>
      <c r="D109" s="42"/>
      <c r="E109" s="42"/>
      <c r="F109" s="42"/>
      <c r="G109" s="42"/>
      <c r="H109" s="42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5.6" customHeight="1">
      <c r="A110" s="36"/>
      <c r="B110" s="36"/>
      <c r="C110" s="42"/>
      <c r="D110" s="42"/>
      <c r="E110" s="42"/>
      <c r="F110" s="42"/>
      <c r="G110" s="42"/>
      <c r="H110" s="42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5.6" customHeight="1">
      <c r="A111" s="36"/>
      <c r="B111" s="36"/>
      <c r="C111" s="42"/>
      <c r="D111" s="42"/>
      <c r="E111" s="42"/>
      <c r="F111" s="42"/>
      <c r="G111" s="42"/>
      <c r="H111" s="42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5.6" customHeight="1">
      <c r="A112" s="36"/>
      <c r="B112" s="36"/>
      <c r="C112" s="42"/>
      <c r="D112" s="42"/>
      <c r="E112" s="42"/>
      <c r="F112" s="42"/>
      <c r="G112" s="42"/>
      <c r="H112" s="42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5.6" customHeight="1">
      <c r="A113" s="36"/>
      <c r="B113" s="36"/>
      <c r="C113" s="42"/>
      <c r="D113" s="42"/>
      <c r="E113" s="42"/>
      <c r="F113" s="42"/>
      <c r="G113" s="42"/>
      <c r="H113" s="42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5.6" customHeight="1">
      <c r="A114" s="36"/>
      <c r="B114" s="36"/>
      <c r="C114" s="42"/>
      <c r="D114" s="42"/>
      <c r="E114" s="42"/>
      <c r="F114" s="42"/>
      <c r="G114" s="42"/>
      <c r="H114" s="42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5.6" customHeight="1">
      <c r="A115" s="36"/>
      <c r="B115" s="36"/>
      <c r="C115" s="42"/>
      <c r="D115" s="42"/>
      <c r="E115" s="42"/>
      <c r="F115" s="42"/>
      <c r="G115" s="42"/>
      <c r="H115" s="42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5.6" customHeight="1">
      <c r="A116" s="36"/>
      <c r="B116" s="36"/>
      <c r="C116" s="42"/>
      <c r="D116" s="42"/>
      <c r="E116" s="42"/>
      <c r="F116" s="42"/>
      <c r="G116" s="42"/>
      <c r="H116" s="42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5.6" customHeight="1">
      <c r="A117" s="36"/>
      <c r="B117" s="36"/>
      <c r="C117" s="42"/>
      <c r="D117" s="42"/>
      <c r="E117" s="42"/>
      <c r="F117" s="42"/>
      <c r="G117" s="42"/>
      <c r="H117" s="42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5.6" customHeight="1">
      <c r="A118" s="36"/>
      <c r="B118" s="36"/>
      <c r="C118" s="42"/>
      <c r="D118" s="42"/>
      <c r="E118" s="42"/>
      <c r="F118" s="42"/>
      <c r="G118" s="42"/>
      <c r="H118" s="42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5.6" customHeight="1">
      <c r="A119" s="36"/>
      <c r="B119" s="36"/>
      <c r="C119" s="42"/>
      <c r="D119" s="42"/>
      <c r="E119" s="42"/>
      <c r="F119" s="42"/>
      <c r="G119" s="42"/>
      <c r="H119" s="42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5.6" customHeight="1">
      <c r="A120" s="36"/>
      <c r="B120" s="36"/>
      <c r="C120" s="42"/>
      <c r="D120" s="42"/>
      <c r="E120" s="42"/>
      <c r="F120" s="42"/>
      <c r="G120" s="42"/>
      <c r="H120" s="4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5.6" customHeight="1">
      <c r="A121" s="36"/>
      <c r="B121" s="36"/>
      <c r="C121" s="42"/>
      <c r="D121" s="42"/>
      <c r="E121" s="42"/>
      <c r="F121" s="42"/>
      <c r="G121" s="42"/>
      <c r="H121" s="42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5.6" customHeight="1">
      <c r="A122" s="36"/>
      <c r="B122" s="36"/>
      <c r="C122" s="42"/>
      <c r="D122" s="42"/>
      <c r="E122" s="42"/>
      <c r="F122" s="42"/>
      <c r="G122" s="42"/>
      <c r="H122" s="4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5.6" customHeight="1">
      <c r="A123" s="36"/>
      <c r="B123" s="36"/>
      <c r="C123" s="42"/>
      <c r="D123" s="42"/>
      <c r="E123" s="42"/>
      <c r="F123" s="42"/>
      <c r="G123" s="42"/>
      <c r="H123" s="42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5.6" customHeight="1">
      <c r="A124" s="36"/>
      <c r="B124" s="36"/>
      <c r="C124" s="42"/>
      <c r="D124" s="42"/>
      <c r="E124" s="42"/>
      <c r="F124" s="42"/>
      <c r="G124" s="42"/>
      <c r="H124" s="42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5.6" customHeight="1">
      <c r="A125" s="36"/>
      <c r="B125" s="36"/>
      <c r="C125" s="42"/>
      <c r="D125" s="42"/>
      <c r="E125" s="42"/>
      <c r="F125" s="42"/>
      <c r="G125" s="42"/>
      <c r="H125" s="42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5.6" customHeight="1">
      <c r="A126" s="36"/>
      <c r="B126" s="36"/>
      <c r="C126" s="42"/>
      <c r="D126" s="42"/>
      <c r="E126" s="42"/>
      <c r="F126" s="42"/>
      <c r="G126" s="42"/>
      <c r="H126" s="42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5.6" customHeight="1">
      <c r="A127" s="36"/>
      <c r="B127" s="36"/>
      <c r="C127" s="42"/>
      <c r="D127" s="42"/>
      <c r="E127" s="42"/>
      <c r="F127" s="42"/>
      <c r="G127" s="42"/>
      <c r="H127" s="42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5.6" customHeight="1">
      <c r="A128" s="36"/>
      <c r="B128" s="36"/>
      <c r="C128" s="42"/>
      <c r="D128" s="42"/>
      <c r="E128" s="42"/>
      <c r="F128" s="42"/>
      <c r="G128" s="42"/>
      <c r="H128" s="42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5.6" customHeight="1">
      <c r="A129" s="36"/>
      <c r="B129" s="36"/>
      <c r="C129" s="42"/>
      <c r="D129" s="42"/>
      <c r="E129" s="42"/>
      <c r="F129" s="42"/>
      <c r="G129" s="42"/>
      <c r="H129" s="42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5.6" customHeight="1">
      <c r="A130" s="36"/>
      <c r="B130" s="36"/>
      <c r="C130" s="42"/>
      <c r="D130" s="42"/>
      <c r="E130" s="42"/>
      <c r="F130" s="42"/>
      <c r="G130" s="42"/>
      <c r="H130" s="42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5.6" customHeight="1">
      <c r="A131" s="36"/>
      <c r="B131" s="36"/>
      <c r="C131" s="42"/>
      <c r="D131" s="42"/>
      <c r="E131" s="42"/>
      <c r="F131" s="42"/>
      <c r="G131" s="42"/>
      <c r="H131" s="42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5.6" customHeight="1">
      <c r="A132" s="36"/>
      <c r="B132" s="36"/>
      <c r="C132" s="42"/>
      <c r="D132" s="42"/>
      <c r="E132" s="42"/>
      <c r="F132" s="42"/>
      <c r="G132" s="42"/>
      <c r="H132" s="42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5.6" customHeight="1">
      <c r="A133" s="36"/>
      <c r="B133" s="36"/>
      <c r="C133" s="42"/>
      <c r="D133" s="42"/>
      <c r="E133" s="42"/>
      <c r="F133" s="42"/>
      <c r="G133" s="42"/>
      <c r="H133" s="42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5.6" customHeight="1">
      <c r="A134" s="36"/>
      <c r="B134" s="36"/>
      <c r="C134" s="42"/>
      <c r="D134" s="42"/>
      <c r="E134" s="42"/>
      <c r="F134" s="42"/>
      <c r="G134" s="42"/>
      <c r="H134" s="42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5.6" customHeight="1">
      <c r="A135" s="36"/>
      <c r="B135" s="36"/>
      <c r="C135" s="42"/>
      <c r="D135" s="42"/>
      <c r="E135" s="42"/>
      <c r="F135" s="42"/>
      <c r="G135" s="42"/>
      <c r="H135" s="42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5.6" customHeight="1">
      <c r="A136" s="36"/>
      <c r="B136" s="36"/>
      <c r="C136" s="42"/>
      <c r="D136" s="42"/>
      <c r="E136" s="42"/>
      <c r="F136" s="42"/>
      <c r="G136" s="42"/>
      <c r="H136" s="42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5.6" customHeight="1">
      <c r="A137" s="36"/>
      <c r="B137" s="36"/>
      <c r="C137" s="42"/>
      <c r="D137" s="42"/>
      <c r="E137" s="42"/>
      <c r="F137" s="42"/>
      <c r="G137" s="42"/>
      <c r="H137" s="42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5.6" customHeight="1">
      <c r="A138" s="36"/>
      <c r="B138" s="36"/>
      <c r="C138" s="42"/>
      <c r="D138" s="42"/>
      <c r="E138" s="42"/>
      <c r="F138" s="42"/>
      <c r="G138" s="42"/>
      <c r="H138" s="42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5.6" customHeight="1">
      <c r="A139" s="36"/>
      <c r="B139" s="36"/>
      <c r="C139" s="42"/>
      <c r="D139" s="42"/>
      <c r="E139" s="42"/>
      <c r="F139" s="42"/>
      <c r="G139" s="42"/>
      <c r="H139" s="42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5.6" customHeight="1">
      <c r="A140" s="36"/>
      <c r="B140" s="36"/>
      <c r="C140" s="42"/>
      <c r="D140" s="42"/>
      <c r="E140" s="42"/>
      <c r="F140" s="42"/>
      <c r="G140" s="42"/>
      <c r="H140" s="42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5.6" customHeight="1">
      <c r="A141" s="36"/>
      <c r="B141" s="36"/>
      <c r="C141" s="42"/>
      <c r="D141" s="42"/>
      <c r="E141" s="42"/>
      <c r="F141" s="42"/>
      <c r="G141" s="42"/>
      <c r="H141" s="42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5.6" customHeight="1">
      <c r="A142" s="36"/>
      <c r="B142" s="36"/>
      <c r="C142" s="42"/>
      <c r="D142" s="42"/>
      <c r="E142" s="42"/>
      <c r="F142" s="42"/>
      <c r="G142" s="42"/>
      <c r="H142" s="42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5.6" customHeight="1">
      <c r="A143" s="36"/>
      <c r="B143" s="36"/>
      <c r="C143" s="42"/>
      <c r="D143" s="42"/>
      <c r="E143" s="42"/>
      <c r="F143" s="42"/>
      <c r="G143" s="42"/>
      <c r="H143" s="42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5.6" customHeight="1">
      <c r="A144" s="36"/>
      <c r="B144" s="36"/>
      <c r="C144" s="42"/>
      <c r="D144" s="42"/>
      <c r="E144" s="42"/>
      <c r="F144" s="42"/>
      <c r="G144" s="42"/>
      <c r="H144" s="42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5.6" customHeight="1">
      <c r="A145" s="36"/>
      <c r="B145" s="36"/>
      <c r="C145" s="42"/>
      <c r="D145" s="42"/>
      <c r="E145" s="42"/>
      <c r="F145" s="42"/>
      <c r="G145" s="42"/>
      <c r="H145" s="42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5.6" customHeight="1">
      <c r="A146" s="36"/>
      <c r="B146" s="36"/>
      <c r="C146" s="42"/>
      <c r="D146" s="42"/>
      <c r="E146" s="42"/>
      <c r="F146" s="42"/>
      <c r="G146" s="42"/>
      <c r="H146" s="42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5.6" customHeight="1">
      <c r="A147" s="36"/>
      <c r="B147" s="36"/>
      <c r="C147" s="42"/>
      <c r="D147" s="42"/>
      <c r="E147" s="42"/>
      <c r="F147" s="42"/>
      <c r="G147" s="42"/>
      <c r="H147" s="42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5.6" customHeight="1">
      <c r="A148" s="36"/>
      <c r="B148" s="36"/>
      <c r="C148" s="42"/>
      <c r="D148" s="42"/>
      <c r="E148" s="42"/>
      <c r="F148" s="42"/>
      <c r="G148" s="42"/>
      <c r="H148" s="42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5.6" customHeight="1">
      <c r="A149" s="36"/>
      <c r="B149" s="36"/>
      <c r="C149" s="42"/>
      <c r="D149" s="42"/>
      <c r="E149" s="42"/>
      <c r="F149" s="42"/>
      <c r="G149" s="42"/>
      <c r="H149" s="42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5.6" customHeight="1">
      <c r="A150" s="36"/>
      <c r="B150" s="36"/>
      <c r="C150" s="42"/>
      <c r="D150" s="42"/>
      <c r="E150" s="42"/>
      <c r="F150" s="42"/>
      <c r="G150" s="42"/>
      <c r="H150" s="42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5.6" customHeight="1">
      <c r="A151" s="36"/>
      <c r="B151" s="36"/>
      <c r="C151" s="42"/>
      <c r="D151" s="42"/>
      <c r="E151" s="42"/>
      <c r="F151" s="42"/>
      <c r="G151" s="42"/>
      <c r="H151" s="42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5.6" customHeight="1">
      <c r="A152" s="36"/>
      <c r="B152" s="36"/>
      <c r="C152" s="42"/>
      <c r="D152" s="42"/>
      <c r="E152" s="42"/>
      <c r="F152" s="42"/>
      <c r="G152" s="42"/>
      <c r="H152" s="42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5.6" customHeight="1">
      <c r="A153" s="36"/>
      <c r="B153" s="36"/>
      <c r="C153" s="42"/>
      <c r="D153" s="42"/>
      <c r="E153" s="42"/>
      <c r="F153" s="42"/>
      <c r="G153" s="42"/>
      <c r="H153" s="42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5.6" customHeight="1">
      <c r="A154" s="36"/>
      <c r="B154" s="36"/>
      <c r="C154" s="42"/>
      <c r="D154" s="42"/>
      <c r="E154" s="42"/>
      <c r="F154" s="42"/>
      <c r="G154" s="42"/>
      <c r="H154" s="42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5.6" customHeight="1">
      <c r="A155" s="36"/>
      <c r="B155" s="36"/>
      <c r="C155" s="42"/>
      <c r="D155" s="42"/>
      <c r="E155" s="42"/>
      <c r="F155" s="42"/>
      <c r="G155" s="42"/>
      <c r="H155" s="42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5.6" customHeight="1">
      <c r="A156" s="36"/>
      <c r="B156" s="36"/>
      <c r="C156" s="42"/>
      <c r="D156" s="42"/>
      <c r="E156" s="42"/>
      <c r="F156" s="42"/>
      <c r="G156" s="42"/>
      <c r="H156" s="42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5.6" customHeight="1">
      <c r="A157" s="36"/>
      <c r="B157" s="36"/>
      <c r="C157" s="42"/>
      <c r="D157" s="42"/>
      <c r="E157" s="42"/>
      <c r="F157" s="42"/>
      <c r="G157" s="42"/>
      <c r="H157" s="42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5.6" customHeight="1">
      <c r="A158" s="36"/>
      <c r="B158" s="36"/>
      <c r="C158" s="42"/>
      <c r="D158" s="42"/>
      <c r="E158" s="42"/>
      <c r="F158" s="42"/>
      <c r="G158" s="42"/>
      <c r="H158" s="4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5.6" customHeight="1">
      <c r="A159" s="36"/>
      <c r="B159" s="36"/>
      <c r="C159" s="42"/>
      <c r="D159" s="42"/>
      <c r="E159" s="42"/>
      <c r="F159" s="42"/>
      <c r="G159" s="42"/>
      <c r="H159" s="42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5.6" customHeight="1">
      <c r="A160" s="36"/>
      <c r="B160" s="36"/>
      <c r="C160" s="42"/>
      <c r="D160" s="42"/>
      <c r="E160" s="42"/>
      <c r="F160" s="42"/>
      <c r="G160" s="42"/>
      <c r="H160" s="42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5.6" customHeight="1">
      <c r="A161" s="36"/>
      <c r="B161" s="36"/>
      <c r="C161" s="42"/>
      <c r="D161" s="42"/>
      <c r="E161" s="42"/>
      <c r="F161" s="42"/>
      <c r="G161" s="42"/>
      <c r="H161" s="42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5.6" customHeight="1">
      <c r="A162" s="36"/>
      <c r="B162" s="36"/>
      <c r="C162" s="42"/>
      <c r="D162" s="42"/>
      <c r="E162" s="42"/>
      <c r="F162" s="42"/>
      <c r="G162" s="42"/>
      <c r="H162" s="42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5.6" customHeight="1">
      <c r="A163" s="36"/>
      <c r="B163" s="36"/>
      <c r="C163" s="42"/>
      <c r="D163" s="42"/>
      <c r="E163" s="42"/>
      <c r="F163" s="42"/>
      <c r="G163" s="42"/>
      <c r="H163" s="42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5.6" customHeight="1">
      <c r="A164" s="36"/>
      <c r="B164" s="36"/>
      <c r="C164" s="42"/>
      <c r="D164" s="42"/>
      <c r="E164" s="42"/>
      <c r="F164" s="42"/>
      <c r="G164" s="42"/>
      <c r="H164" s="4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5.6" customHeight="1">
      <c r="A165" s="36"/>
      <c r="B165" s="36"/>
      <c r="C165" s="42"/>
      <c r="D165" s="42"/>
      <c r="E165" s="42"/>
      <c r="F165" s="42"/>
      <c r="G165" s="42"/>
      <c r="H165" s="42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5.6" customHeight="1">
      <c r="A166" s="36"/>
      <c r="B166" s="36"/>
      <c r="C166" s="42"/>
      <c r="D166" s="42"/>
      <c r="E166" s="42"/>
      <c r="F166" s="42"/>
      <c r="G166" s="42"/>
      <c r="H166" s="42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5.6" customHeight="1">
      <c r="A167" s="36"/>
      <c r="B167" s="36"/>
      <c r="C167" s="42"/>
      <c r="D167" s="42"/>
      <c r="E167" s="42"/>
      <c r="F167" s="42"/>
      <c r="G167" s="42"/>
      <c r="H167" s="42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5.6" customHeight="1">
      <c r="A168" s="36"/>
      <c r="B168" s="36"/>
      <c r="C168" s="42"/>
      <c r="D168" s="42"/>
      <c r="E168" s="42"/>
      <c r="F168" s="42"/>
      <c r="G168" s="42"/>
      <c r="H168" s="42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5.6" customHeight="1">
      <c r="A169" s="36"/>
      <c r="B169" s="36"/>
      <c r="C169" s="42"/>
      <c r="D169" s="42"/>
      <c r="E169" s="42"/>
      <c r="F169" s="42"/>
      <c r="G169" s="42"/>
      <c r="H169" s="42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5.6" customHeight="1">
      <c r="A170" s="36"/>
      <c r="B170" s="36"/>
      <c r="C170" s="42"/>
      <c r="D170" s="42"/>
      <c r="E170" s="42"/>
      <c r="F170" s="42"/>
      <c r="G170" s="42"/>
      <c r="H170" s="42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5.6" customHeight="1">
      <c r="A171" s="36"/>
      <c r="B171" s="36"/>
      <c r="C171" s="42"/>
      <c r="D171" s="42"/>
      <c r="E171" s="42"/>
      <c r="F171" s="42"/>
      <c r="G171" s="42"/>
      <c r="H171" s="4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5.6" customHeight="1">
      <c r="A172" s="36"/>
      <c r="B172" s="36"/>
      <c r="C172" s="42"/>
      <c r="D172" s="42"/>
      <c r="E172" s="42"/>
      <c r="F172" s="42"/>
      <c r="G172" s="42"/>
      <c r="H172" s="42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5.6" customHeight="1">
      <c r="A173" s="36"/>
      <c r="B173" s="36"/>
      <c r="C173" s="42"/>
      <c r="D173" s="42"/>
      <c r="E173" s="42"/>
      <c r="F173" s="42"/>
      <c r="G173" s="42"/>
      <c r="H173" s="4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5.6" customHeight="1">
      <c r="A174" s="36"/>
      <c r="B174" s="36"/>
      <c r="C174" s="42"/>
      <c r="D174" s="42"/>
      <c r="E174" s="42"/>
      <c r="F174" s="42"/>
      <c r="G174" s="42"/>
      <c r="H174" s="42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5.6" customHeight="1">
      <c r="A175" s="36"/>
      <c r="B175" s="36"/>
      <c r="C175" s="42"/>
      <c r="D175" s="42"/>
      <c r="E175" s="42"/>
      <c r="F175" s="42"/>
      <c r="G175" s="42"/>
      <c r="H175" s="42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5.6" customHeight="1">
      <c r="A176" s="36"/>
      <c r="B176" s="36"/>
      <c r="C176" s="42"/>
      <c r="D176" s="42"/>
      <c r="E176" s="42"/>
      <c r="F176" s="42"/>
      <c r="G176" s="42"/>
      <c r="H176" s="42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5.6" customHeight="1">
      <c r="A177" s="36"/>
      <c r="B177" s="36"/>
      <c r="C177" s="42"/>
      <c r="D177" s="42"/>
      <c r="E177" s="42"/>
      <c r="F177" s="42"/>
      <c r="G177" s="42"/>
      <c r="H177" s="42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5.6" customHeight="1">
      <c r="A178" s="36"/>
      <c r="B178" s="36"/>
      <c r="C178" s="42"/>
      <c r="D178" s="42"/>
      <c r="E178" s="42"/>
      <c r="F178" s="42"/>
      <c r="G178" s="42"/>
      <c r="H178" s="42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5.6" customHeight="1">
      <c r="A179" s="36"/>
      <c r="B179" s="36"/>
      <c r="C179" s="42"/>
      <c r="D179" s="42"/>
      <c r="E179" s="42"/>
      <c r="F179" s="42"/>
      <c r="G179" s="42"/>
      <c r="H179" s="42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5.6" customHeight="1">
      <c r="A180" s="36"/>
      <c r="B180" s="36"/>
      <c r="C180" s="42"/>
      <c r="D180" s="42"/>
      <c r="E180" s="42"/>
      <c r="F180" s="42"/>
      <c r="G180" s="42"/>
      <c r="H180" s="42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5.6" customHeight="1">
      <c r="A181" s="36"/>
      <c r="B181" s="36"/>
      <c r="C181" s="42"/>
      <c r="D181" s="42"/>
      <c r="E181" s="42"/>
      <c r="F181" s="42"/>
      <c r="G181" s="42"/>
      <c r="H181" s="42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5.6" customHeight="1">
      <c r="A182" s="36"/>
      <c r="B182" s="36"/>
      <c r="C182" s="42"/>
      <c r="D182" s="42"/>
      <c r="E182" s="42"/>
      <c r="F182" s="42"/>
      <c r="G182" s="42"/>
      <c r="H182" s="42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5.6" customHeight="1">
      <c r="A183" s="36"/>
      <c r="B183" s="36"/>
      <c r="C183" s="42"/>
      <c r="D183" s="42"/>
      <c r="E183" s="42"/>
      <c r="F183" s="42"/>
      <c r="G183" s="42"/>
      <c r="H183" s="42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5.6" customHeight="1">
      <c r="A184" s="36"/>
      <c r="B184" s="36"/>
      <c r="C184" s="42"/>
      <c r="D184" s="42"/>
      <c r="E184" s="42"/>
      <c r="F184" s="42"/>
      <c r="G184" s="42"/>
      <c r="H184" s="42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5.6" customHeight="1">
      <c r="A185" s="36"/>
      <c r="B185" s="36"/>
      <c r="C185" s="42"/>
      <c r="D185" s="42"/>
      <c r="E185" s="42"/>
      <c r="F185" s="42"/>
      <c r="G185" s="42"/>
      <c r="H185" s="42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5.6" customHeight="1">
      <c r="A186" s="36"/>
      <c r="B186" s="36"/>
      <c r="C186" s="42"/>
      <c r="D186" s="42"/>
      <c r="E186" s="42"/>
      <c r="F186" s="42"/>
      <c r="G186" s="42"/>
      <c r="H186" s="42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5.6" customHeight="1">
      <c r="A187" s="36"/>
      <c r="B187" s="36"/>
      <c r="C187" s="42"/>
      <c r="D187" s="42"/>
      <c r="E187" s="42"/>
      <c r="F187" s="42"/>
      <c r="G187" s="42"/>
      <c r="H187" s="42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5.6" customHeight="1">
      <c r="A188" s="36"/>
      <c r="B188" s="36"/>
      <c r="C188" s="42"/>
      <c r="D188" s="42"/>
      <c r="E188" s="42"/>
      <c r="F188" s="42"/>
      <c r="G188" s="42"/>
      <c r="H188" s="42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5.6" customHeight="1">
      <c r="A189" s="36"/>
      <c r="B189" s="36"/>
      <c r="C189" s="42"/>
      <c r="D189" s="42"/>
      <c r="E189" s="42"/>
      <c r="F189" s="42"/>
      <c r="G189" s="42"/>
      <c r="H189" s="42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5.6" customHeight="1">
      <c r="A190" s="36"/>
      <c r="B190" s="36"/>
      <c r="C190" s="42"/>
      <c r="D190" s="42"/>
      <c r="E190" s="42"/>
      <c r="F190" s="42"/>
      <c r="G190" s="42"/>
      <c r="H190" s="42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5.6" customHeight="1">
      <c r="A191" s="36"/>
      <c r="B191" s="36"/>
      <c r="C191" s="42"/>
      <c r="D191" s="42"/>
      <c r="E191" s="42"/>
      <c r="F191" s="42"/>
      <c r="G191" s="42"/>
      <c r="H191" s="42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5.6" customHeight="1">
      <c r="A192" s="36"/>
      <c r="B192" s="36"/>
      <c r="C192" s="42"/>
      <c r="D192" s="42"/>
      <c r="E192" s="42"/>
      <c r="F192" s="42"/>
      <c r="G192" s="42"/>
      <c r="H192" s="42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5.6" customHeight="1">
      <c r="A193" s="36"/>
      <c r="B193" s="36"/>
      <c r="C193" s="42"/>
      <c r="D193" s="42"/>
      <c r="E193" s="42"/>
      <c r="F193" s="42"/>
      <c r="G193" s="42"/>
      <c r="H193" s="42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5.6" customHeight="1">
      <c r="A194" s="36"/>
      <c r="B194" s="36"/>
      <c r="C194" s="42"/>
      <c r="D194" s="42"/>
      <c r="E194" s="42"/>
      <c r="F194" s="42"/>
      <c r="G194" s="42"/>
      <c r="H194" s="42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5.6" customHeight="1">
      <c r="A195" s="36"/>
      <c r="B195" s="36"/>
      <c r="C195" s="42"/>
      <c r="D195" s="42"/>
      <c r="E195" s="42"/>
      <c r="F195" s="42"/>
      <c r="G195" s="42"/>
      <c r="H195" s="42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5.6" customHeight="1">
      <c r="A196" s="36"/>
      <c r="B196" s="36"/>
      <c r="C196" s="42"/>
      <c r="D196" s="42"/>
      <c r="E196" s="42"/>
      <c r="F196" s="42"/>
      <c r="G196" s="42"/>
      <c r="H196" s="42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5.6" customHeight="1">
      <c r="A197" s="36"/>
      <c r="B197" s="36"/>
      <c r="C197" s="42"/>
      <c r="D197" s="42"/>
      <c r="E197" s="42"/>
      <c r="F197" s="42"/>
      <c r="G197" s="42"/>
      <c r="H197" s="42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5.6" customHeight="1">
      <c r="A198" s="36"/>
      <c r="B198" s="36"/>
      <c r="C198" s="42"/>
      <c r="D198" s="42"/>
      <c r="E198" s="42"/>
      <c r="F198" s="42"/>
      <c r="G198" s="42"/>
      <c r="H198" s="42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5.6" customHeight="1">
      <c r="A199" s="36"/>
      <c r="B199" s="36"/>
      <c r="C199" s="42"/>
      <c r="D199" s="42"/>
      <c r="E199" s="42"/>
      <c r="F199" s="42"/>
      <c r="G199" s="42"/>
      <c r="H199" s="42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5.6" customHeight="1">
      <c r="A200" s="36"/>
      <c r="B200" s="36"/>
      <c r="C200" s="42"/>
      <c r="D200" s="42"/>
      <c r="E200" s="42"/>
      <c r="F200" s="42"/>
      <c r="G200" s="42"/>
      <c r="H200" s="42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5.6" customHeight="1">
      <c r="A201" s="36"/>
      <c r="B201" s="36"/>
      <c r="C201" s="42"/>
      <c r="D201" s="42"/>
      <c r="E201" s="42"/>
      <c r="F201" s="42"/>
      <c r="G201" s="42"/>
      <c r="H201" s="42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5.6" customHeight="1">
      <c r="A202" s="36"/>
      <c r="B202" s="36"/>
      <c r="C202" s="42"/>
      <c r="D202" s="42"/>
      <c r="E202" s="42"/>
      <c r="F202" s="42"/>
      <c r="G202" s="42"/>
      <c r="H202" s="42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5.6" customHeight="1">
      <c r="A203" s="36"/>
      <c r="B203" s="36"/>
      <c r="C203" s="42"/>
      <c r="D203" s="42"/>
      <c r="E203" s="42"/>
      <c r="F203" s="42"/>
      <c r="G203" s="42"/>
      <c r="H203" s="42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5.6" customHeight="1">
      <c r="A204" s="36"/>
      <c r="B204" s="36"/>
      <c r="C204" s="42"/>
      <c r="D204" s="42"/>
      <c r="E204" s="42"/>
      <c r="F204" s="42"/>
      <c r="G204" s="42"/>
      <c r="H204" s="42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5.6" customHeight="1">
      <c r="A205" s="36"/>
      <c r="B205" s="36"/>
      <c r="C205" s="42"/>
      <c r="D205" s="42"/>
      <c r="E205" s="42"/>
      <c r="F205" s="42"/>
      <c r="G205" s="42"/>
      <c r="H205" s="42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5.6" customHeight="1">
      <c r="A206" s="36"/>
      <c r="B206" s="36"/>
      <c r="C206" s="42"/>
      <c r="D206" s="42"/>
      <c r="E206" s="42"/>
      <c r="F206" s="42"/>
      <c r="G206" s="42"/>
      <c r="H206" s="42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5.6" customHeight="1">
      <c r="A207" s="36"/>
      <c r="B207" s="36"/>
      <c r="C207" s="42"/>
      <c r="D207" s="42"/>
      <c r="E207" s="42"/>
      <c r="F207" s="42"/>
      <c r="G207" s="42"/>
      <c r="H207" s="42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5.6" customHeight="1">
      <c r="A208" s="36"/>
      <c r="B208" s="36"/>
      <c r="C208" s="42"/>
      <c r="D208" s="42"/>
      <c r="E208" s="42"/>
      <c r="F208" s="42"/>
      <c r="G208" s="42"/>
      <c r="H208" s="42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5.6" customHeight="1">
      <c r="A209" s="36"/>
      <c r="B209" s="36"/>
      <c r="C209" s="42"/>
      <c r="D209" s="42"/>
      <c r="E209" s="42"/>
      <c r="F209" s="42"/>
      <c r="G209" s="42"/>
      <c r="H209" s="42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5.6" customHeight="1">
      <c r="A210" s="36"/>
      <c r="B210" s="36"/>
      <c r="C210" s="42"/>
      <c r="D210" s="42"/>
      <c r="E210" s="42"/>
      <c r="F210" s="42"/>
      <c r="G210" s="42"/>
      <c r="H210" s="42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5.6" customHeight="1">
      <c r="A211" s="36"/>
      <c r="B211" s="36"/>
      <c r="C211" s="42"/>
      <c r="D211" s="42"/>
      <c r="E211" s="42"/>
      <c r="F211" s="42"/>
      <c r="G211" s="42"/>
      <c r="H211" s="42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5.6" customHeight="1">
      <c r="A212" s="36"/>
      <c r="B212" s="36"/>
      <c r="C212" s="42"/>
      <c r="D212" s="42"/>
      <c r="E212" s="42"/>
      <c r="F212" s="42"/>
      <c r="G212" s="42"/>
      <c r="H212" s="42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5.6" customHeight="1">
      <c r="A213" s="36"/>
      <c r="B213" s="36"/>
      <c r="C213" s="42"/>
      <c r="D213" s="42"/>
      <c r="E213" s="42"/>
      <c r="F213" s="42"/>
      <c r="G213" s="42"/>
      <c r="H213" s="42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5.6" customHeight="1">
      <c r="A214" s="36"/>
      <c r="B214" s="36"/>
      <c r="C214" s="42"/>
      <c r="D214" s="42"/>
      <c r="E214" s="42"/>
      <c r="F214" s="42"/>
      <c r="G214" s="42"/>
      <c r="H214" s="42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5.6" customHeight="1">
      <c r="A215" s="36"/>
      <c r="B215" s="36"/>
      <c r="C215" s="42"/>
      <c r="D215" s="42"/>
      <c r="E215" s="42"/>
      <c r="F215" s="42"/>
      <c r="G215" s="42"/>
      <c r="H215" s="42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5.6" customHeight="1">
      <c r="A216" s="36"/>
      <c r="B216" s="36"/>
      <c r="C216" s="42"/>
      <c r="D216" s="42"/>
      <c r="E216" s="42"/>
      <c r="F216" s="42"/>
      <c r="G216" s="42"/>
      <c r="H216" s="42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5.6" customHeight="1">
      <c r="A217" s="36"/>
      <c r="B217" s="36"/>
      <c r="C217" s="42"/>
      <c r="D217" s="42"/>
      <c r="E217" s="42"/>
      <c r="F217" s="42"/>
      <c r="G217" s="42"/>
      <c r="H217" s="42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5.6" customHeight="1">
      <c r="A218" s="36"/>
      <c r="B218" s="36"/>
      <c r="C218" s="42"/>
      <c r="D218" s="42"/>
      <c r="E218" s="42"/>
      <c r="F218" s="42"/>
      <c r="G218" s="42"/>
      <c r="H218" s="42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5.6" customHeight="1">
      <c r="A219" s="36"/>
      <c r="B219" s="36"/>
      <c r="C219" s="42"/>
      <c r="D219" s="42"/>
      <c r="E219" s="42"/>
      <c r="F219" s="42"/>
      <c r="G219" s="42"/>
      <c r="H219" s="42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5.6" customHeight="1">
      <c r="A220" s="36"/>
      <c r="B220" s="36"/>
      <c r="C220" s="42"/>
      <c r="D220" s="42"/>
      <c r="E220" s="42"/>
      <c r="F220" s="42"/>
      <c r="G220" s="42"/>
      <c r="H220" s="42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5.6" customHeight="1">
      <c r="A221" s="36"/>
      <c r="B221" s="36"/>
      <c r="C221" s="42"/>
      <c r="D221" s="42"/>
      <c r="E221" s="42"/>
      <c r="F221" s="42"/>
      <c r="G221" s="42"/>
      <c r="H221" s="42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5.6" customHeight="1">
      <c r="A222" s="36"/>
      <c r="B222" s="36"/>
      <c r="C222" s="42"/>
      <c r="D222" s="42"/>
      <c r="E222" s="42"/>
      <c r="F222" s="42"/>
      <c r="G222" s="42"/>
      <c r="H222" s="4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5.6" customHeight="1">
      <c r="A223" s="36"/>
      <c r="B223" s="36"/>
      <c r="C223" s="42"/>
      <c r="D223" s="42"/>
      <c r="E223" s="42"/>
      <c r="F223" s="42"/>
      <c r="G223" s="42"/>
      <c r="H223" s="42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5.6" customHeight="1">
      <c r="A224" s="36"/>
      <c r="B224" s="36"/>
      <c r="C224" s="42"/>
      <c r="D224" s="42"/>
      <c r="E224" s="42"/>
      <c r="F224" s="42"/>
      <c r="G224" s="42"/>
      <c r="H224" s="4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5.6" customHeight="1">
      <c r="A225" s="36"/>
      <c r="B225" s="36"/>
      <c r="C225" s="42"/>
      <c r="D225" s="42"/>
      <c r="E225" s="42"/>
      <c r="F225" s="42"/>
      <c r="G225" s="42"/>
      <c r="H225" s="42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5.6" customHeight="1">
      <c r="A226" s="36"/>
      <c r="B226" s="36"/>
      <c r="C226" s="42"/>
      <c r="D226" s="42"/>
      <c r="E226" s="42"/>
      <c r="F226" s="42"/>
      <c r="G226" s="42"/>
      <c r="H226" s="42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5.6" customHeight="1">
      <c r="A227" s="36"/>
      <c r="B227" s="36"/>
      <c r="C227" s="42"/>
      <c r="D227" s="42"/>
      <c r="E227" s="42"/>
      <c r="F227" s="42"/>
      <c r="G227" s="42"/>
      <c r="H227" s="42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5.6" customHeight="1">
      <c r="A228" s="36"/>
      <c r="B228" s="36"/>
      <c r="C228" s="42"/>
      <c r="D228" s="42"/>
      <c r="E228" s="42"/>
      <c r="F228" s="42"/>
      <c r="G228" s="42"/>
      <c r="H228" s="42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5.6" customHeight="1">
      <c r="A229" s="36"/>
      <c r="B229" s="36"/>
      <c r="C229" s="42"/>
      <c r="D229" s="42"/>
      <c r="E229" s="42"/>
      <c r="F229" s="42"/>
      <c r="G229" s="42"/>
      <c r="H229" s="42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5.6" customHeight="1">
      <c r="A230" s="36"/>
      <c r="B230" s="36"/>
      <c r="C230" s="42"/>
      <c r="D230" s="42"/>
      <c r="E230" s="42"/>
      <c r="F230" s="42"/>
      <c r="G230" s="42"/>
      <c r="H230" s="42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5.6" customHeight="1">
      <c r="A231" s="36"/>
      <c r="B231" s="36"/>
      <c r="C231" s="42"/>
      <c r="D231" s="42"/>
      <c r="E231" s="42"/>
      <c r="F231" s="42"/>
      <c r="G231" s="42"/>
      <c r="H231" s="42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5.6" customHeight="1">
      <c r="A232" s="36"/>
      <c r="B232" s="36"/>
      <c r="C232" s="42"/>
      <c r="D232" s="42"/>
      <c r="E232" s="42"/>
      <c r="F232" s="42"/>
      <c r="G232" s="42"/>
      <c r="H232" s="42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5.6" customHeight="1">
      <c r="A233" s="36"/>
      <c r="B233" s="36"/>
      <c r="C233" s="42"/>
      <c r="D233" s="42"/>
      <c r="E233" s="42"/>
      <c r="F233" s="42"/>
      <c r="G233" s="42"/>
      <c r="H233" s="42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5.6" customHeight="1">
      <c r="A234" s="36"/>
      <c r="B234" s="36"/>
      <c r="C234" s="42"/>
      <c r="D234" s="42"/>
      <c r="E234" s="42"/>
      <c r="F234" s="42"/>
      <c r="G234" s="42"/>
      <c r="H234" s="42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5.6" customHeight="1">
      <c r="A235" s="36"/>
      <c r="B235" s="36"/>
      <c r="C235" s="42"/>
      <c r="D235" s="42"/>
      <c r="E235" s="42"/>
      <c r="F235" s="42"/>
      <c r="G235" s="42"/>
      <c r="H235" s="42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5.6" customHeight="1">
      <c r="A236" s="36"/>
      <c r="B236" s="36"/>
      <c r="C236" s="42"/>
      <c r="D236" s="42"/>
      <c r="E236" s="42"/>
      <c r="F236" s="42"/>
      <c r="G236" s="42"/>
      <c r="H236" s="42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5.6" customHeight="1">
      <c r="A237" s="36"/>
      <c r="B237" s="36"/>
      <c r="C237" s="42"/>
      <c r="D237" s="42"/>
      <c r="E237" s="42"/>
      <c r="F237" s="42"/>
      <c r="G237" s="42"/>
      <c r="H237" s="42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5.6" customHeight="1">
      <c r="A238" s="36"/>
      <c r="B238" s="36"/>
      <c r="C238" s="42"/>
      <c r="D238" s="42"/>
      <c r="E238" s="42"/>
      <c r="F238" s="42"/>
      <c r="G238" s="42"/>
      <c r="H238" s="42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5.6" customHeight="1">
      <c r="A239" s="36"/>
      <c r="B239" s="36"/>
      <c r="C239" s="42"/>
      <c r="D239" s="42"/>
      <c r="E239" s="42"/>
      <c r="F239" s="42"/>
      <c r="G239" s="42"/>
      <c r="H239" s="42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5.6" customHeight="1">
      <c r="A240" s="36"/>
      <c r="B240" s="36"/>
      <c r="C240" s="42"/>
      <c r="D240" s="42"/>
      <c r="E240" s="42"/>
      <c r="F240" s="42"/>
      <c r="G240" s="42"/>
      <c r="H240" s="42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5.6" customHeight="1">
      <c r="A241" s="36"/>
      <c r="B241" s="36"/>
      <c r="C241" s="42"/>
      <c r="D241" s="42"/>
      <c r="E241" s="42"/>
      <c r="F241" s="42"/>
      <c r="G241" s="42"/>
      <c r="H241" s="42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5.6" customHeight="1">
      <c r="A242" s="36"/>
      <c r="B242" s="36"/>
      <c r="C242" s="42"/>
      <c r="D242" s="42"/>
      <c r="E242" s="42"/>
      <c r="F242" s="42"/>
      <c r="G242" s="42"/>
      <c r="H242" s="42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5.6" customHeight="1">
      <c r="A243" s="36"/>
      <c r="B243" s="36"/>
      <c r="C243" s="42"/>
      <c r="D243" s="42"/>
      <c r="E243" s="42"/>
      <c r="F243" s="42"/>
      <c r="G243" s="42"/>
      <c r="H243" s="42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5.6" customHeight="1">
      <c r="A244" s="36"/>
      <c r="B244" s="36"/>
      <c r="C244" s="42"/>
      <c r="D244" s="42"/>
      <c r="E244" s="42"/>
      <c r="F244" s="42"/>
      <c r="G244" s="42"/>
      <c r="H244" s="42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5.6" customHeight="1">
      <c r="A245" s="36"/>
      <c r="B245" s="36"/>
      <c r="C245" s="42"/>
      <c r="D245" s="42"/>
      <c r="E245" s="42"/>
      <c r="F245" s="42"/>
      <c r="G245" s="42"/>
      <c r="H245" s="42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5.6" customHeight="1">
      <c r="A246" s="36"/>
      <c r="B246" s="36"/>
      <c r="C246" s="42"/>
      <c r="D246" s="42"/>
      <c r="E246" s="42"/>
      <c r="F246" s="42"/>
      <c r="G246" s="42"/>
      <c r="H246" s="42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5.6" customHeight="1">
      <c r="A247" s="36"/>
      <c r="B247" s="36"/>
      <c r="C247" s="42"/>
      <c r="D247" s="42"/>
      <c r="E247" s="42"/>
      <c r="F247" s="42"/>
      <c r="G247" s="42"/>
      <c r="H247" s="42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5.6" customHeight="1">
      <c r="A248" s="36"/>
      <c r="B248" s="36"/>
      <c r="C248" s="42"/>
      <c r="D248" s="42"/>
      <c r="E248" s="42"/>
      <c r="F248" s="42"/>
      <c r="G248" s="42"/>
      <c r="H248" s="42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5.6" customHeight="1">
      <c r="A249" s="36"/>
      <c r="B249" s="36"/>
      <c r="C249" s="42"/>
      <c r="D249" s="42"/>
      <c r="E249" s="42"/>
      <c r="F249" s="42"/>
      <c r="G249" s="42"/>
      <c r="H249" s="42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5.6" customHeight="1">
      <c r="A250" s="36"/>
      <c r="B250" s="36"/>
      <c r="C250" s="42"/>
      <c r="D250" s="42"/>
      <c r="E250" s="42"/>
      <c r="F250" s="42"/>
      <c r="G250" s="42"/>
      <c r="H250" s="42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5.6" customHeight="1">
      <c r="A251" s="36"/>
      <c r="B251" s="36"/>
      <c r="C251" s="42"/>
      <c r="D251" s="42"/>
      <c r="E251" s="42"/>
      <c r="F251" s="42"/>
      <c r="G251" s="42"/>
      <c r="H251" s="42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5.6" customHeight="1">
      <c r="A252" s="36"/>
      <c r="B252" s="36"/>
      <c r="C252" s="42"/>
      <c r="D252" s="42"/>
      <c r="E252" s="42"/>
      <c r="F252" s="42"/>
      <c r="G252" s="42"/>
      <c r="H252" s="42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5.6" customHeight="1">
      <c r="A253" s="36"/>
      <c r="B253" s="36"/>
      <c r="C253" s="42"/>
      <c r="D253" s="42"/>
      <c r="E253" s="42"/>
      <c r="F253" s="42"/>
      <c r="G253" s="42"/>
      <c r="H253" s="42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5.6" customHeight="1">
      <c r="A254" s="36"/>
      <c r="B254" s="36"/>
      <c r="C254" s="42"/>
      <c r="D254" s="42"/>
      <c r="E254" s="42"/>
      <c r="F254" s="42"/>
      <c r="G254" s="42"/>
      <c r="H254" s="42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5.6" customHeight="1">
      <c r="A255" s="36"/>
      <c r="B255" s="36"/>
      <c r="C255" s="42"/>
      <c r="D255" s="42"/>
      <c r="E255" s="42"/>
      <c r="F255" s="42"/>
      <c r="G255" s="42"/>
      <c r="H255" s="42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5.6" customHeight="1">
      <c r="A256" s="36"/>
      <c r="B256" s="36"/>
      <c r="C256" s="42"/>
      <c r="D256" s="42"/>
      <c r="E256" s="42"/>
      <c r="F256" s="42"/>
      <c r="G256" s="42"/>
      <c r="H256" s="42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5.6" customHeight="1">
      <c r="A257" s="36"/>
      <c r="B257" s="36"/>
      <c r="C257" s="42"/>
      <c r="D257" s="42"/>
      <c r="E257" s="42"/>
      <c r="F257" s="42"/>
      <c r="G257" s="42"/>
      <c r="H257" s="42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5.6" customHeight="1">
      <c r="A258" s="36"/>
      <c r="B258" s="36"/>
      <c r="C258" s="42"/>
      <c r="D258" s="42"/>
      <c r="E258" s="42"/>
      <c r="F258" s="42"/>
      <c r="G258" s="42"/>
      <c r="H258" s="42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5.6" customHeight="1">
      <c r="A259" s="36"/>
      <c r="B259" s="36"/>
      <c r="C259" s="42"/>
      <c r="D259" s="42"/>
      <c r="E259" s="42"/>
      <c r="F259" s="42"/>
      <c r="G259" s="42"/>
      <c r="H259" s="42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5.6" customHeight="1">
      <c r="A260" s="36"/>
      <c r="B260" s="36"/>
      <c r="C260" s="42"/>
      <c r="D260" s="42"/>
      <c r="E260" s="42"/>
      <c r="F260" s="42"/>
      <c r="G260" s="42"/>
      <c r="H260" s="42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5.6" customHeight="1">
      <c r="A261" s="36"/>
      <c r="B261" s="36"/>
      <c r="C261" s="42"/>
      <c r="D261" s="42"/>
      <c r="E261" s="42"/>
      <c r="F261" s="42"/>
      <c r="G261" s="42"/>
      <c r="H261" s="42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5.6" customHeight="1">
      <c r="A262" s="36"/>
      <c r="B262" s="36"/>
      <c r="C262" s="42"/>
      <c r="D262" s="42"/>
      <c r="E262" s="42"/>
      <c r="F262" s="42"/>
      <c r="G262" s="42"/>
      <c r="H262" s="42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5.6" customHeight="1">
      <c r="A263" s="36"/>
      <c r="B263" s="36"/>
      <c r="C263" s="42"/>
      <c r="D263" s="42"/>
      <c r="E263" s="42"/>
      <c r="F263" s="42"/>
      <c r="G263" s="42"/>
      <c r="H263" s="42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5.6" customHeight="1">
      <c r="A264" s="36"/>
      <c r="B264" s="36"/>
      <c r="C264" s="42"/>
      <c r="D264" s="42"/>
      <c r="E264" s="42"/>
      <c r="F264" s="42"/>
      <c r="G264" s="42"/>
      <c r="H264" s="42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5.6" customHeight="1">
      <c r="A265" s="36"/>
      <c r="B265" s="36"/>
      <c r="C265" s="42"/>
      <c r="D265" s="42"/>
      <c r="E265" s="42"/>
      <c r="F265" s="42"/>
      <c r="G265" s="42"/>
      <c r="H265" s="42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5.6" customHeight="1">
      <c r="A266" s="36"/>
      <c r="B266" s="36"/>
      <c r="C266" s="42"/>
      <c r="D266" s="42"/>
      <c r="E266" s="42"/>
      <c r="F266" s="42"/>
      <c r="G266" s="42"/>
      <c r="H266" s="42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5.6" customHeight="1">
      <c r="A267" s="36"/>
      <c r="B267" s="36"/>
      <c r="C267" s="42"/>
      <c r="D267" s="42"/>
      <c r="E267" s="42"/>
      <c r="F267" s="42"/>
      <c r="G267" s="42"/>
      <c r="H267" s="42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5.6" customHeight="1">
      <c r="A268" s="36"/>
      <c r="B268" s="36"/>
      <c r="C268" s="42"/>
      <c r="D268" s="42"/>
      <c r="E268" s="42"/>
      <c r="F268" s="42"/>
      <c r="G268" s="42"/>
      <c r="H268" s="42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5.6" customHeight="1">
      <c r="A269" s="36"/>
      <c r="B269" s="36"/>
      <c r="C269" s="42"/>
      <c r="D269" s="42"/>
      <c r="E269" s="42"/>
      <c r="F269" s="42"/>
      <c r="G269" s="42"/>
      <c r="H269" s="42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5.6" customHeight="1">
      <c r="A270" s="36"/>
      <c r="B270" s="36"/>
      <c r="C270" s="42"/>
      <c r="D270" s="42"/>
      <c r="E270" s="42"/>
      <c r="F270" s="42"/>
      <c r="G270" s="42"/>
      <c r="H270" s="42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5.6" customHeight="1">
      <c r="A271" s="36"/>
      <c r="B271" s="36"/>
      <c r="C271" s="42"/>
      <c r="D271" s="42"/>
      <c r="E271" s="42"/>
      <c r="F271" s="42"/>
      <c r="G271" s="42"/>
      <c r="H271" s="42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5.6" customHeight="1">
      <c r="A272" s="36"/>
      <c r="B272" s="36"/>
      <c r="C272" s="42"/>
      <c r="D272" s="42"/>
      <c r="E272" s="42"/>
      <c r="F272" s="42"/>
      <c r="G272" s="42"/>
      <c r="H272" s="42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spans="1:22" ht="15.6" customHeight="1">
      <c r="A273" s="36"/>
      <c r="B273" s="36"/>
      <c r="C273" s="42"/>
      <c r="D273" s="42"/>
      <c r="E273" s="42"/>
      <c r="F273" s="42"/>
      <c r="G273" s="42"/>
      <c r="H273" s="42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spans="1:22" ht="15.6" customHeight="1">
      <c r="A274" s="36"/>
      <c r="B274" s="36"/>
      <c r="C274" s="42"/>
      <c r="D274" s="42"/>
      <c r="E274" s="42"/>
      <c r="F274" s="42"/>
      <c r="G274" s="42"/>
      <c r="H274" s="42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spans="1:22" ht="15.6" customHeight="1">
      <c r="A275" s="36"/>
      <c r="B275" s="36"/>
      <c r="C275" s="42"/>
      <c r="D275" s="42"/>
      <c r="E275" s="42"/>
      <c r="F275" s="42"/>
      <c r="G275" s="42"/>
      <c r="H275" s="42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spans="1:22" ht="15.6" customHeight="1">
      <c r="A276" s="36"/>
      <c r="B276" s="36"/>
      <c r="C276" s="42"/>
      <c r="D276" s="42"/>
      <c r="E276" s="42"/>
      <c r="F276" s="42"/>
      <c r="G276" s="42"/>
      <c r="H276" s="42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spans="1:22" ht="15.6" customHeight="1">
      <c r="A277" s="36"/>
      <c r="B277" s="36"/>
      <c r="C277" s="42"/>
      <c r="D277" s="42"/>
      <c r="E277" s="42"/>
      <c r="F277" s="42"/>
      <c r="G277" s="42"/>
      <c r="H277" s="42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spans="1:22" ht="15.6" customHeight="1">
      <c r="A278" s="36"/>
      <c r="B278" s="36"/>
      <c r="C278" s="42"/>
      <c r="D278" s="42"/>
      <c r="E278" s="42"/>
      <c r="F278" s="42"/>
      <c r="G278" s="42"/>
      <c r="H278" s="42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spans="1:22" ht="15.6" customHeight="1">
      <c r="A279" s="36"/>
      <c r="B279" s="36"/>
      <c r="C279" s="42"/>
      <c r="D279" s="42"/>
      <c r="E279" s="42"/>
      <c r="F279" s="42"/>
      <c r="G279" s="42"/>
      <c r="H279" s="42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spans="1:22" ht="15.6" customHeight="1">
      <c r="A280" s="36"/>
      <c r="B280" s="36"/>
      <c r="C280" s="42"/>
      <c r="D280" s="42"/>
      <c r="E280" s="42"/>
      <c r="F280" s="42"/>
      <c r="G280" s="42"/>
      <c r="H280" s="42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spans="1:22" ht="15.6" customHeight="1">
      <c r="A281" s="36"/>
      <c r="B281" s="36"/>
      <c r="C281" s="42"/>
      <c r="D281" s="42"/>
      <c r="E281" s="42"/>
      <c r="F281" s="42"/>
      <c r="G281" s="42"/>
      <c r="H281" s="42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spans="1:22" ht="15.6" customHeight="1">
      <c r="A282" s="36"/>
      <c r="B282" s="36"/>
      <c r="C282" s="42"/>
      <c r="D282" s="42"/>
      <c r="E282" s="42"/>
      <c r="F282" s="42"/>
      <c r="G282" s="42"/>
      <c r="H282" s="42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spans="1:22" ht="15.6" customHeight="1">
      <c r="A283" s="36"/>
      <c r="B283" s="36"/>
      <c r="C283" s="42"/>
      <c r="D283" s="42"/>
      <c r="E283" s="42"/>
      <c r="F283" s="42"/>
      <c r="G283" s="42"/>
      <c r="H283" s="42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spans="1:22" ht="15.6" customHeight="1">
      <c r="A284" s="36"/>
      <c r="B284" s="36"/>
      <c r="C284" s="42"/>
      <c r="D284" s="42"/>
      <c r="E284" s="42"/>
      <c r="F284" s="42"/>
      <c r="G284" s="42"/>
      <c r="H284" s="42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spans="1:22" ht="15.6" customHeight="1">
      <c r="A285" s="36"/>
      <c r="B285" s="36"/>
      <c r="C285" s="42"/>
      <c r="D285" s="42"/>
      <c r="E285" s="42"/>
      <c r="F285" s="42"/>
      <c r="G285" s="42"/>
      <c r="H285" s="42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spans="1:22" ht="15.6" customHeight="1">
      <c r="A286" s="36"/>
      <c r="B286" s="36"/>
      <c r="C286" s="42"/>
      <c r="D286" s="42"/>
      <c r="E286" s="42"/>
      <c r="F286" s="42"/>
      <c r="G286" s="42"/>
      <c r="H286" s="42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spans="1:22" ht="15.6" customHeight="1">
      <c r="A287" s="36"/>
      <c r="B287" s="36"/>
      <c r="C287" s="42"/>
      <c r="D287" s="42"/>
      <c r="E287" s="42"/>
      <c r="F287" s="42"/>
      <c r="G287" s="42"/>
      <c r="H287" s="42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spans="1:22" ht="15.6" customHeight="1">
      <c r="A288" s="36"/>
      <c r="B288" s="36"/>
      <c r="C288" s="42"/>
      <c r="D288" s="42"/>
      <c r="E288" s="42"/>
      <c r="F288" s="42"/>
      <c r="G288" s="42"/>
      <c r="H288" s="42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spans="1:22" ht="15.6" customHeight="1">
      <c r="A289" s="36"/>
      <c r="B289" s="36"/>
      <c r="C289" s="42"/>
      <c r="D289" s="42"/>
      <c r="E289" s="42"/>
      <c r="F289" s="42"/>
      <c r="G289" s="42"/>
      <c r="H289" s="42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spans="1:22" ht="15.6" customHeight="1">
      <c r="A290" s="36"/>
      <c r="B290" s="36"/>
      <c r="C290" s="42"/>
      <c r="D290" s="42"/>
      <c r="E290" s="42"/>
      <c r="F290" s="42"/>
      <c r="G290" s="42"/>
      <c r="H290" s="42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spans="1:22" ht="15.6" customHeight="1">
      <c r="A291" s="36"/>
      <c r="B291" s="36"/>
      <c r="C291" s="42"/>
      <c r="D291" s="42"/>
      <c r="E291" s="42"/>
      <c r="F291" s="42"/>
      <c r="G291" s="42"/>
      <c r="H291" s="42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spans="1:22" ht="15.6" customHeight="1">
      <c r="A292" s="36"/>
      <c r="B292" s="36"/>
      <c r="C292" s="42"/>
      <c r="D292" s="42"/>
      <c r="E292" s="42"/>
      <c r="F292" s="42"/>
      <c r="G292" s="42"/>
      <c r="H292" s="42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spans="1:22" ht="15.6" customHeight="1">
      <c r="A293" s="36"/>
      <c r="B293" s="36"/>
      <c r="C293" s="42"/>
      <c r="D293" s="42"/>
      <c r="E293" s="42"/>
      <c r="F293" s="42"/>
      <c r="G293" s="42"/>
      <c r="H293" s="42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spans="1:22" ht="15.6" customHeight="1">
      <c r="A294" s="36"/>
      <c r="B294" s="36"/>
      <c r="C294" s="42"/>
      <c r="D294" s="42"/>
      <c r="E294" s="42"/>
      <c r="F294" s="42"/>
      <c r="G294" s="42"/>
      <c r="H294" s="42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spans="1:22" ht="15.6" customHeight="1">
      <c r="A295" s="36"/>
      <c r="B295" s="36"/>
      <c r="C295" s="42"/>
      <c r="D295" s="42"/>
      <c r="E295" s="42"/>
      <c r="F295" s="42"/>
      <c r="G295" s="42"/>
      <c r="H295" s="42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spans="1:22" ht="15.6" customHeight="1">
      <c r="A296" s="36"/>
      <c r="B296" s="36"/>
      <c r="C296" s="42"/>
      <c r="D296" s="42"/>
      <c r="E296" s="42"/>
      <c r="F296" s="42"/>
      <c r="G296" s="42"/>
      <c r="H296" s="42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spans="1:22" ht="15.6" customHeight="1">
      <c r="A297" s="36"/>
      <c r="B297" s="36"/>
      <c r="C297" s="42"/>
      <c r="D297" s="42"/>
      <c r="E297" s="42"/>
      <c r="F297" s="42"/>
      <c r="G297" s="42"/>
      <c r="H297" s="42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spans="1:22" ht="15.6" customHeight="1">
      <c r="A298" s="36"/>
      <c r="B298" s="36"/>
      <c r="C298" s="42"/>
      <c r="D298" s="42"/>
      <c r="E298" s="42"/>
      <c r="F298" s="42"/>
      <c r="G298" s="42"/>
      <c r="H298" s="42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spans="1:22" ht="15.6" customHeight="1">
      <c r="A299" s="36"/>
      <c r="B299" s="36"/>
      <c r="C299" s="42"/>
      <c r="D299" s="42"/>
      <c r="E299" s="42"/>
      <c r="F299" s="42"/>
      <c r="G299" s="42"/>
      <c r="H299" s="42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spans="1:22" ht="15.6" customHeight="1">
      <c r="A300" s="36"/>
      <c r="B300" s="36"/>
      <c r="C300" s="42"/>
      <c r="D300" s="42"/>
      <c r="E300" s="42"/>
      <c r="F300" s="42"/>
      <c r="G300" s="42"/>
      <c r="H300" s="42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spans="1:22" ht="15.6" customHeight="1">
      <c r="A301" s="36"/>
      <c r="B301" s="36"/>
      <c r="C301" s="42"/>
      <c r="D301" s="42"/>
      <c r="E301" s="42"/>
      <c r="F301" s="42"/>
      <c r="G301" s="42"/>
      <c r="H301" s="42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spans="1:22" ht="15.6" customHeight="1">
      <c r="A302" s="36"/>
      <c r="B302" s="36"/>
      <c r="C302" s="42"/>
      <c r="D302" s="42"/>
      <c r="E302" s="42"/>
      <c r="F302" s="42"/>
      <c r="G302" s="42"/>
      <c r="H302" s="42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spans="1:22" ht="15.6" customHeight="1">
      <c r="A303" s="36"/>
      <c r="B303" s="36"/>
      <c r="C303" s="42"/>
      <c r="D303" s="42"/>
      <c r="E303" s="42"/>
      <c r="F303" s="42"/>
      <c r="G303" s="42"/>
      <c r="H303" s="42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spans="1:22" ht="15.6" customHeight="1">
      <c r="A304" s="36"/>
      <c r="B304" s="36"/>
      <c r="C304" s="42"/>
      <c r="D304" s="42"/>
      <c r="E304" s="42"/>
      <c r="F304" s="42"/>
      <c r="G304" s="42"/>
      <c r="H304" s="42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spans="1:22" ht="15.6" customHeight="1">
      <c r="A305" s="36"/>
      <c r="B305" s="36"/>
      <c r="C305" s="42"/>
      <c r="D305" s="42"/>
      <c r="E305" s="42"/>
      <c r="F305" s="42"/>
      <c r="G305" s="42"/>
      <c r="H305" s="42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spans="1:22" ht="15.6" customHeight="1">
      <c r="A306" s="36"/>
      <c r="B306" s="36"/>
      <c r="C306" s="42"/>
      <c r="D306" s="42"/>
      <c r="E306" s="42"/>
      <c r="F306" s="42"/>
      <c r="G306" s="42"/>
      <c r="H306" s="42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spans="1:22" ht="15.6" customHeight="1">
      <c r="A307" s="36"/>
      <c r="B307" s="36"/>
      <c r="C307" s="42"/>
      <c r="D307" s="42"/>
      <c r="E307" s="42"/>
      <c r="F307" s="42"/>
      <c r="G307" s="42"/>
      <c r="H307" s="42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spans="1:22" ht="15.6" customHeight="1">
      <c r="A308" s="36"/>
      <c r="B308" s="36"/>
      <c r="C308" s="42"/>
      <c r="D308" s="42"/>
      <c r="E308" s="42"/>
      <c r="F308" s="42"/>
      <c r="G308" s="42"/>
      <c r="H308" s="42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spans="1:22" ht="15.6" customHeight="1">
      <c r="A309" s="36"/>
      <c r="B309" s="36"/>
      <c r="C309" s="42"/>
      <c r="D309" s="42"/>
      <c r="E309" s="42"/>
      <c r="F309" s="42"/>
      <c r="G309" s="42"/>
      <c r="H309" s="42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spans="1:22" ht="15.6" customHeight="1">
      <c r="A310" s="36"/>
      <c r="B310" s="36"/>
      <c r="C310" s="42"/>
      <c r="D310" s="42"/>
      <c r="E310" s="42"/>
      <c r="F310" s="42"/>
      <c r="G310" s="42"/>
      <c r="H310" s="42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spans="1:22" ht="15.6" customHeight="1">
      <c r="A311" s="36"/>
      <c r="B311" s="36"/>
      <c r="C311" s="42"/>
      <c r="D311" s="42"/>
      <c r="E311" s="42"/>
      <c r="F311" s="42"/>
      <c r="G311" s="42"/>
      <c r="H311" s="42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spans="1:22" ht="15.6" customHeight="1">
      <c r="A312" s="36"/>
      <c r="B312" s="36"/>
      <c r="C312" s="42"/>
      <c r="D312" s="42"/>
      <c r="E312" s="42"/>
      <c r="F312" s="42"/>
      <c r="G312" s="42"/>
      <c r="H312" s="42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spans="1:22" ht="15.6" customHeight="1">
      <c r="A313" s="36"/>
      <c r="B313" s="36"/>
      <c r="C313" s="42"/>
      <c r="D313" s="42"/>
      <c r="E313" s="42"/>
      <c r="F313" s="42"/>
      <c r="G313" s="42"/>
      <c r="H313" s="42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spans="1:22" ht="15.6" customHeight="1">
      <c r="A314" s="36"/>
      <c r="B314" s="36"/>
      <c r="C314" s="42"/>
      <c r="D314" s="42"/>
      <c r="E314" s="42"/>
      <c r="F314" s="42"/>
      <c r="G314" s="42"/>
      <c r="H314" s="42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spans="1:22" ht="15.6" customHeight="1">
      <c r="A315" s="36"/>
      <c r="B315" s="36"/>
      <c r="C315" s="42"/>
      <c r="D315" s="42"/>
      <c r="E315" s="42"/>
      <c r="F315" s="42"/>
      <c r="G315" s="42"/>
      <c r="H315" s="42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spans="1:22" ht="15.6" customHeight="1">
      <c r="A316" s="36"/>
      <c r="B316" s="36"/>
      <c r="C316" s="42"/>
      <c r="D316" s="42"/>
      <c r="E316" s="42"/>
      <c r="F316" s="42"/>
      <c r="G316" s="42"/>
      <c r="H316" s="42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spans="1:22" ht="15.6" customHeight="1">
      <c r="A317" s="36"/>
      <c r="B317" s="36"/>
      <c r="C317" s="42"/>
      <c r="D317" s="42"/>
      <c r="E317" s="42"/>
      <c r="F317" s="42"/>
      <c r="G317" s="42"/>
      <c r="H317" s="42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spans="1:22" ht="15.6" customHeight="1">
      <c r="A318" s="36"/>
      <c r="B318" s="36"/>
      <c r="C318" s="42"/>
      <c r="D318" s="42"/>
      <c r="E318" s="42"/>
      <c r="F318" s="42"/>
      <c r="G318" s="42"/>
      <c r="H318" s="42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spans="1:22" ht="15.6" customHeight="1">
      <c r="A319" s="36"/>
      <c r="B319" s="36"/>
      <c r="C319" s="42"/>
      <c r="D319" s="42"/>
      <c r="E319" s="42"/>
      <c r="F319" s="42"/>
      <c r="G319" s="42"/>
      <c r="H319" s="42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spans="1:22" ht="15.6" customHeight="1">
      <c r="A320" s="36"/>
      <c r="B320" s="36"/>
      <c r="C320" s="42"/>
      <c r="D320" s="42"/>
      <c r="E320" s="42"/>
      <c r="F320" s="42"/>
      <c r="G320" s="42"/>
      <c r="H320" s="42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spans="1:22" ht="15.6" customHeight="1">
      <c r="A321" s="36"/>
      <c r="B321" s="36"/>
      <c r="C321" s="42"/>
      <c r="D321" s="42"/>
      <c r="E321" s="42"/>
      <c r="F321" s="42"/>
      <c r="G321" s="42"/>
      <c r="H321" s="42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spans="1:22" ht="15.6" customHeight="1">
      <c r="A322" s="36"/>
      <c r="B322" s="36"/>
      <c r="C322" s="42"/>
      <c r="D322" s="42"/>
      <c r="E322" s="42"/>
      <c r="F322" s="42"/>
      <c r="G322" s="42"/>
      <c r="H322" s="42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spans="1:22" ht="15.6" customHeight="1">
      <c r="A323" s="36"/>
      <c r="B323" s="36"/>
      <c r="C323" s="42"/>
      <c r="D323" s="42"/>
      <c r="E323" s="42"/>
      <c r="F323" s="42"/>
      <c r="G323" s="42"/>
      <c r="H323" s="42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spans="1:22" ht="15.6" customHeight="1">
      <c r="A324" s="36"/>
      <c r="B324" s="36"/>
      <c r="C324" s="42"/>
      <c r="D324" s="42"/>
      <c r="E324" s="42"/>
      <c r="F324" s="42"/>
      <c r="G324" s="42"/>
      <c r="H324" s="42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spans="1:22" ht="15.6" customHeight="1">
      <c r="A325" s="36"/>
      <c r="B325" s="36"/>
      <c r="C325" s="42"/>
      <c r="D325" s="42"/>
      <c r="E325" s="42"/>
      <c r="F325" s="42"/>
      <c r="G325" s="42"/>
      <c r="H325" s="42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spans="1:22" ht="15.6" customHeight="1">
      <c r="A326" s="36"/>
      <c r="B326" s="36"/>
      <c r="C326" s="42"/>
      <c r="D326" s="42"/>
      <c r="E326" s="42"/>
      <c r="F326" s="42"/>
      <c r="G326" s="42"/>
      <c r="H326" s="42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spans="1:22" ht="15.6" customHeight="1">
      <c r="A327" s="36"/>
      <c r="B327" s="36"/>
      <c r="C327" s="42"/>
      <c r="D327" s="42"/>
      <c r="E327" s="42"/>
      <c r="F327" s="42"/>
      <c r="G327" s="42"/>
      <c r="H327" s="42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spans="1:22" ht="15.6" customHeight="1">
      <c r="A328" s="36"/>
      <c r="B328" s="36"/>
      <c r="C328" s="42"/>
      <c r="D328" s="42"/>
      <c r="E328" s="42"/>
      <c r="F328" s="42"/>
      <c r="G328" s="42"/>
      <c r="H328" s="42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spans="1:22" ht="15.6" customHeight="1">
      <c r="A329" s="36"/>
      <c r="B329" s="36"/>
      <c r="C329" s="42"/>
      <c r="D329" s="42"/>
      <c r="E329" s="42"/>
      <c r="F329" s="42"/>
      <c r="G329" s="42"/>
      <c r="H329" s="42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spans="1:22" ht="15.6" customHeight="1">
      <c r="A330" s="36"/>
      <c r="B330" s="36"/>
      <c r="C330" s="42"/>
      <c r="D330" s="42"/>
      <c r="E330" s="42"/>
      <c r="F330" s="42"/>
      <c r="G330" s="42"/>
      <c r="H330" s="42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spans="1:22" ht="15.6" customHeight="1">
      <c r="A331" s="36"/>
      <c r="B331" s="36"/>
      <c r="C331" s="42"/>
      <c r="D331" s="42"/>
      <c r="E331" s="42"/>
      <c r="F331" s="42"/>
      <c r="G331" s="42"/>
      <c r="H331" s="42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spans="1:22" ht="15.6" customHeight="1">
      <c r="A332" s="36"/>
      <c r="B332" s="36"/>
      <c r="C332" s="42"/>
      <c r="D332" s="42"/>
      <c r="E332" s="42"/>
      <c r="F332" s="42"/>
      <c r="G332" s="42"/>
      <c r="H332" s="42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spans="1:22" ht="15.6" customHeight="1">
      <c r="A333" s="36"/>
      <c r="B333" s="36"/>
      <c r="C333" s="42"/>
      <c r="D333" s="42"/>
      <c r="E333" s="42"/>
      <c r="F333" s="42"/>
      <c r="G333" s="42"/>
      <c r="H333" s="42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spans="1:22" ht="15.6" customHeight="1">
      <c r="A334" s="36"/>
      <c r="B334" s="36"/>
      <c r="C334" s="42"/>
      <c r="D334" s="42"/>
      <c r="E334" s="42"/>
      <c r="F334" s="42"/>
      <c r="G334" s="42"/>
      <c r="H334" s="42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spans="1:22" ht="15.6" customHeight="1">
      <c r="A335" s="36"/>
      <c r="B335" s="36"/>
      <c r="C335" s="42"/>
      <c r="D335" s="42"/>
      <c r="E335" s="42"/>
      <c r="F335" s="42"/>
      <c r="G335" s="42"/>
      <c r="H335" s="42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spans="1:22" ht="15.6" customHeight="1">
      <c r="A336" s="36"/>
      <c r="B336" s="36"/>
      <c r="C336" s="42"/>
      <c r="D336" s="42"/>
      <c r="E336" s="42"/>
      <c r="F336" s="42"/>
      <c r="G336" s="42"/>
      <c r="H336" s="42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spans="1:22" ht="15.6" customHeight="1">
      <c r="A337" s="36"/>
      <c r="B337" s="36"/>
      <c r="C337" s="42"/>
      <c r="D337" s="42"/>
      <c r="E337" s="42"/>
      <c r="F337" s="42"/>
      <c r="G337" s="42"/>
      <c r="H337" s="42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spans="1:22" ht="15.6" customHeight="1">
      <c r="A338" s="36"/>
      <c r="B338" s="36"/>
      <c r="C338" s="42"/>
      <c r="D338" s="42"/>
      <c r="E338" s="42"/>
      <c r="F338" s="42"/>
      <c r="G338" s="42"/>
      <c r="H338" s="42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spans="1:22" ht="15.6" customHeight="1">
      <c r="A339" s="36"/>
      <c r="B339" s="36"/>
      <c r="C339" s="42"/>
      <c r="D339" s="42"/>
      <c r="E339" s="42"/>
      <c r="F339" s="42"/>
      <c r="G339" s="42"/>
      <c r="H339" s="42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spans="1:22" ht="15.6" customHeight="1">
      <c r="A340" s="36"/>
      <c r="B340" s="36"/>
      <c r="C340" s="42"/>
      <c r="D340" s="42"/>
      <c r="E340" s="42"/>
      <c r="F340" s="42"/>
      <c r="G340" s="42"/>
      <c r="H340" s="42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spans="1:22" ht="15.6" customHeight="1">
      <c r="A341" s="36"/>
      <c r="B341" s="36"/>
      <c r="C341" s="42"/>
      <c r="D341" s="42"/>
      <c r="E341" s="42"/>
      <c r="F341" s="42"/>
      <c r="G341" s="42"/>
      <c r="H341" s="42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spans="1:22" ht="15.6" customHeight="1">
      <c r="A342" s="36"/>
      <c r="B342" s="36"/>
      <c r="C342" s="42"/>
      <c r="D342" s="42"/>
      <c r="E342" s="42"/>
      <c r="F342" s="42"/>
      <c r="G342" s="42"/>
      <c r="H342" s="42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spans="1:22" ht="15.6" customHeight="1">
      <c r="A343" s="36"/>
      <c r="B343" s="36"/>
      <c r="C343" s="42"/>
      <c r="D343" s="42"/>
      <c r="E343" s="42"/>
      <c r="F343" s="42"/>
      <c r="G343" s="42"/>
      <c r="H343" s="42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spans="1:22" ht="15.6" customHeight="1">
      <c r="A344" s="36"/>
      <c r="B344" s="36"/>
      <c r="C344" s="42"/>
      <c r="D344" s="42"/>
      <c r="E344" s="42"/>
      <c r="F344" s="42"/>
      <c r="G344" s="42"/>
      <c r="H344" s="42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spans="1:22" ht="15.6" customHeight="1">
      <c r="A345" s="36"/>
      <c r="B345" s="36"/>
      <c r="C345" s="42"/>
      <c r="D345" s="42"/>
      <c r="E345" s="42"/>
      <c r="F345" s="42"/>
      <c r="G345" s="42"/>
      <c r="H345" s="42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spans="1:22" ht="15.6" customHeight="1">
      <c r="A346" s="36"/>
      <c r="B346" s="36"/>
      <c r="C346" s="42"/>
      <c r="D346" s="42"/>
      <c r="E346" s="42"/>
      <c r="F346" s="42"/>
      <c r="G346" s="42"/>
      <c r="H346" s="42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spans="1:22" ht="15.6" customHeight="1">
      <c r="A347" s="36"/>
      <c r="B347" s="36"/>
      <c r="C347" s="42"/>
      <c r="D347" s="42"/>
      <c r="E347" s="42"/>
      <c r="F347" s="42"/>
      <c r="G347" s="42"/>
      <c r="H347" s="42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spans="1:22" ht="15.6" customHeight="1">
      <c r="A348" s="36"/>
      <c r="B348" s="36"/>
      <c r="C348" s="42"/>
      <c r="D348" s="42"/>
      <c r="E348" s="42"/>
      <c r="F348" s="42"/>
      <c r="G348" s="42"/>
      <c r="H348" s="42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spans="1:22" ht="15.6" customHeight="1">
      <c r="A349" s="36"/>
      <c r="B349" s="36"/>
      <c r="C349" s="42"/>
      <c r="D349" s="42"/>
      <c r="E349" s="42"/>
      <c r="F349" s="42"/>
      <c r="G349" s="42"/>
      <c r="H349" s="42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spans="1:22" ht="15.6" customHeight="1">
      <c r="A350" s="36"/>
      <c r="B350" s="36"/>
      <c r="C350" s="42"/>
      <c r="D350" s="42"/>
      <c r="E350" s="42"/>
      <c r="F350" s="42"/>
      <c r="G350" s="42"/>
      <c r="H350" s="42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spans="1:22" ht="15.6" customHeight="1">
      <c r="A351" s="36"/>
      <c r="B351" s="36"/>
      <c r="C351" s="42"/>
      <c r="D351" s="42"/>
      <c r="E351" s="42"/>
      <c r="F351" s="42"/>
      <c r="G351" s="42"/>
      <c r="H351" s="42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spans="1:22" ht="15.6" customHeight="1">
      <c r="A352" s="36"/>
      <c r="B352" s="36"/>
      <c r="C352" s="42"/>
      <c r="D352" s="42"/>
      <c r="E352" s="42"/>
      <c r="F352" s="42"/>
      <c r="G352" s="42"/>
      <c r="H352" s="42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spans="1:22" ht="15.6" customHeight="1">
      <c r="A353" s="36"/>
      <c r="B353" s="36"/>
      <c r="C353" s="42"/>
      <c r="D353" s="42"/>
      <c r="E353" s="42"/>
      <c r="F353" s="42"/>
      <c r="G353" s="42"/>
      <c r="H353" s="42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spans="1:22" ht="15.6" customHeight="1">
      <c r="A354" s="36"/>
      <c r="B354" s="36"/>
      <c r="C354" s="42"/>
      <c r="D354" s="42"/>
      <c r="E354" s="42"/>
      <c r="F354" s="42"/>
      <c r="G354" s="42"/>
      <c r="H354" s="42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spans="1:22" ht="15.6" customHeight="1">
      <c r="A355" s="36"/>
      <c r="B355" s="36"/>
      <c r="C355" s="42"/>
      <c r="D355" s="42"/>
      <c r="E355" s="42"/>
      <c r="F355" s="42"/>
      <c r="G355" s="42"/>
      <c r="H355" s="42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spans="1:22" ht="15.6" customHeight="1">
      <c r="A356" s="36"/>
      <c r="B356" s="36"/>
      <c r="C356" s="42"/>
      <c r="D356" s="42"/>
      <c r="E356" s="42"/>
      <c r="F356" s="42"/>
      <c r="G356" s="42"/>
      <c r="H356" s="42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spans="1:22" ht="15.6" customHeight="1">
      <c r="A357" s="36"/>
      <c r="B357" s="36"/>
      <c r="C357" s="42"/>
      <c r="D357" s="42"/>
      <c r="E357" s="42"/>
      <c r="F357" s="42"/>
      <c r="G357" s="42"/>
      <c r="H357" s="42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spans="1:22" ht="15.6" customHeight="1">
      <c r="A358" s="36"/>
      <c r="B358" s="36"/>
      <c r="C358" s="42"/>
      <c r="D358" s="42"/>
      <c r="E358" s="42"/>
      <c r="F358" s="42"/>
      <c r="G358" s="42"/>
      <c r="H358" s="42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spans="1:22" ht="15.6" customHeight="1">
      <c r="A359" s="36"/>
      <c r="B359" s="36"/>
      <c r="C359" s="42"/>
      <c r="D359" s="42"/>
      <c r="E359" s="42"/>
      <c r="F359" s="42"/>
      <c r="G359" s="42"/>
      <c r="H359" s="42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spans="1:22" ht="15.6" customHeight="1">
      <c r="A360" s="36"/>
      <c r="B360" s="36"/>
      <c r="C360" s="42"/>
      <c r="D360" s="42"/>
      <c r="E360" s="42"/>
      <c r="F360" s="42"/>
      <c r="G360" s="42"/>
      <c r="H360" s="42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spans="1:22" ht="15.6" customHeight="1">
      <c r="A361" s="36"/>
      <c r="B361" s="36"/>
      <c r="C361" s="42"/>
      <c r="D361" s="42"/>
      <c r="E361" s="42"/>
      <c r="F361" s="42"/>
      <c r="G361" s="42"/>
      <c r="H361" s="42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spans="1:22" ht="15.6" customHeight="1">
      <c r="A362" s="36"/>
      <c r="B362" s="36"/>
      <c r="C362" s="42"/>
      <c r="D362" s="42"/>
      <c r="E362" s="42"/>
      <c r="F362" s="42"/>
      <c r="G362" s="42"/>
      <c r="H362" s="42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spans="1:22" ht="15.6" customHeight="1">
      <c r="A363" s="36"/>
      <c r="B363" s="36"/>
      <c r="C363" s="42"/>
      <c r="D363" s="42"/>
      <c r="E363" s="42"/>
      <c r="F363" s="42"/>
      <c r="G363" s="42"/>
      <c r="H363" s="42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spans="1:22" ht="15.6" customHeight="1">
      <c r="A364" s="36"/>
      <c r="B364" s="36"/>
      <c r="C364" s="42"/>
      <c r="D364" s="42"/>
      <c r="E364" s="42"/>
      <c r="F364" s="42"/>
      <c r="G364" s="42"/>
      <c r="H364" s="42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spans="1:22" ht="15.6" customHeight="1">
      <c r="A365" s="36"/>
      <c r="B365" s="36"/>
      <c r="C365" s="42"/>
      <c r="D365" s="42"/>
      <c r="E365" s="42"/>
      <c r="F365" s="42"/>
      <c r="G365" s="42"/>
      <c r="H365" s="42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spans="1:22" ht="15.6" customHeight="1">
      <c r="A366" s="36"/>
      <c r="B366" s="36"/>
      <c r="C366" s="42"/>
      <c r="D366" s="42"/>
      <c r="E366" s="42"/>
      <c r="F366" s="42"/>
      <c r="G366" s="42"/>
      <c r="H366" s="42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spans="1:22" ht="15.6" customHeight="1">
      <c r="A367" s="36"/>
      <c r="B367" s="36"/>
      <c r="C367" s="42"/>
      <c r="D367" s="42"/>
      <c r="E367" s="42"/>
      <c r="F367" s="42"/>
      <c r="G367" s="42"/>
      <c r="H367" s="42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spans="1:22" ht="15.6" customHeight="1">
      <c r="A368" s="36"/>
      <c r="B368" s="36"/>
      <c r="C368" s="42"/>
      <c r="D368" s="42"/>
      <c r="E368" s="42"/>
      <c r="F368" s="42"/>
      <c r="G368" s="42"/>
      <c r="H368" s="42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spans="1:22" ht="15.6" customHeight="1">
      <c r="A369" s="36"/>
      <c r="B369" s="36"/>
      <c r="C369" s="42"/>
      <c r="D369" s="42"/>
      <c r="E369" s="42"/>
      <c r="F369" s="42"/>
      <c r="G369" s="42"/>
      <c r="H369" s="42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spans="1:22" ht="15.6" customHeight="1">
      <c r="A370" s="36"/>
      <c r="B370" s="36"/>
      <c r="C370" s="42"/>
      <c r="D370" s="42"/>
      <c r="E370" s="42"/>
      <c r="F370" s="42"/>
      <c r="G370" s="42"/>
      <c r="H370" s="42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spans="1:22" ht="15.6" customHeight="1">
      <c r="A371" s="36"/>
      <c r="B371" s="36"/>
      <c r="C371" s="42"/>
      <c r="D371" s="42"/>
      <c r="E371" s="42"/>
      <c r="F371" s="42"/>
      <c r="G371" s="42"/>
      <c r="H371" s="42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spans="1:22" ht="15.6" customHeight="1">
      <c r="A372" s="36"/>
      <c r="B372" s="36"/>
      <c r="C372" s="42"/>
      <c r="D372" s="42"/>
      <c r="E372" s="42"/>
      <c r="F372" s="42"/>
      <c r="G372" s="42"/>
      <c r="H372" s="42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spans="1:22" ht="15.6" customHeight="1">
      <c r="A373" s="36"/>
      <c r="B373" s="36"/>
      <c r="C373" s="42"/>
      <c r="D373" s="42"/>
      <c r="E373" s="42"/>
      <c r="F373" s="42"/>
      <c r="G373" s="42"/>
      <c r="H373" s="42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spans="1:22" ht="15.6" customHeight="1">
      <c r="A374" s="36"/>
      <c r="B374" s="36"/>
      <c r="C374" s="42"/>
      <c r="D374" s="42"/>
      <c r="E374" s="42"/>
      <c r="F374" s="42"/>
      <c r="G374" s="42"/>
      <c r="H374" s="42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spans="1:22" ht="15.6" customHeight="1">
      <c r="A375" s="36"/>
      <c r="B375" s="36"/>
      <c r="C375" s="42"/>
      <c r="D375" s="42"/>
      <c r="E375" s="42"/>
      <c r="F375" s="42"/>
      <c r="G375" s="42"/>
      <c r="H375" s="42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spans="1:22" ht="15.6" customHeight="1">
      <c r="A376" s="36"/>
      <c r="B376" s="36"/>
      <c r="C376" s="42"/>
      <c r="D376" s="42"/>
      <c r="E376" s="42"/>
      <c r="F376" s="42"/>
      <c r="G376" s="42"/>
      <c r="H376" s="42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spans="1:22" ht="15.6" customHeight="1">
      <c r="A377" s="36"/>
      <c r="B377" s="36"/>
      <c r="C377" s="42"/>
      <c r="D377" s="42"/>
      <c r="E377" s="42"/>
      <c r="F377" s="42"/>
      <c r="G377" s="42"/>
      <c r="H377" s="42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spans="1:22" ht="15.6" customHeight="1">
      <c r="A378" s="36"/>
      <c r="B378" s="36"/>
      <c r="C378" s="42"/>
      <c r="D378" s="42"/>
      <c r="E378" s="42"/>
      <c r="F378" s="42"/>
      <c r="G378" s="42"/>
      <c r="H378" s="42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spans="1:22" ht="15.6" customHeight="1">
      <c r="A379" s="36"/>
      <c r="B379" s="36"/>
      <c r="C379" s="42"/>
      <c r="D379" s="42"/>
      <c r="E379" s="42"/>
      <c r="F379" s="42"/>
      <c r="G379" s="42"/>
      <c r="H379" s="42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spans="1:22" ht="15.6" customHeight="1">
      <c r="A380" s="36"/>
      <c r="B380" s="36"/>
      <c r="C380" s="42"/>
      <c r="D380" s="42"/>
      <c r="E380" s="42"/>
      <c r="F380" s="42"/>
      <c r="G380" s="42"/>
      <c r="H380" s="42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spans="1:22" ht="15.6" customHeight="1">
      <c r="A381" s="36"/>
      <c r="B381" s="36"/>
      <c r="C381" s="42"/>
      <c r="D381" s="42"/>
      <c r="E381" s="42"/>
      <c r="F381" s="42"/>
      <c r="G381" s="42"/>
      <c r="H381" s="42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spans="1:22" ht="15.6" customHeight="1">
      <c r="A382" s="36"/>
      <c r="B382" s="36"/>
      <c r="C382" s="42"/>
      <c r="D382" s="42"/>
      <c r="E382" s="42"/>
      <c r="F382" s="42"/>
      <c r="G382" s="42"/>
      <c r="H382" s="42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spans="1:22" ht="15.6" customHeight="1">
      <c r="A383" s="36"/>
      <c r="B383" s="36"/>
      <c r="C383" s="42"/>
      <c r="D383" s="42"/>
      <c r="E383" s="42"/>
      <c r="F383" s="42"/>
      <c r="G383" s="42"/>
      <c r="H383" s="42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spans="1:22" ht="15.6" customHeight="1">
      <c r="A384" s="36"/>
      <c r="B384" s="36"/>
      <c r="C384" s="42"/>
      <c r="D384" s="42"/>
      <c r="E384" s="42"/>
      <c r="F384" s="42"/>
      <c r="G384" s="42"/>
      <c r="H384" s="42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spans="1:22" ht="15.6" customHeight="1">
      <c r="A385" s="36"/>
      <c r="B385" s="36"/>
      <c r="C385" s="42"/>
      <c r="D385" s="42"/>
      <c r="E385" s="42"/>
      <c r="F385" s="42"/>
      <c r="G385" s="42"/>
      <c r="H385" s="42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spans="1:22" ht="15.6" customHeight="1">
      <c r="A386" s="36"/>
      <c r="B386" s="36"/>
      <c r="C386" s="42"/>
      <c r="D386" s="42"/>
      <c r="E386" s="42"/>
      <c r="F386" s="42"/>
      <c r="G386" s="42"/>
      <c r="H386" s="42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spans="1:22" ht="15.6" customHeight="1">
      <c r="A387" s="36"/>
      <c r="B387" s="36"/>
      <c r="C387" s="42"/>
      <c r="D387" s="42"/>
      <c r="E387" s="42"/>
      <c r="F387" s="42"/>
      <c r="G387" s="42"/>
      <c r="H387" s="42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spans="1:22" ht="15.6" customHeight="1">
      <c r="A388" s="36"/>
      <c r="B388" s="36"/>
      <c r="C388" s="42"/>
      <c r="D388" s="42"/>
      <c r="E388" s="42"/>
      <c r="F388" s="42"/>
      <c r="G388" s="42"/>
      <c r="H388" s="42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spans="1:22" ht="15.6" customHeight="1">
      <c r="A389" s="36"/>
      <c r="B389" s="36"/>
      <c r="C389" s="42"/>
      <c r="D389" s="42"/>
      <c r="E389" s="42"/>
      <c r="F389" s="42"/>
      <c r="G389" s="42"/>
      <c r="H389" s="42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spans="1:22" ht="15.6" customHeight="1">
      <c r="A390" s="36"/>
      <c r="B390" s="36"/>
      <c r="C390" s="42"/>
      <c r="D390" s="42"/>
      <c r="E390" s="42"/>
      <c r="F390" s="42"/>
      <c r="G390" s="42"/>
      <c r="H390" s="42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spans="1:22" ht="15.6" customHeight="1">
      <c r="A391" s="36"/>
      <c r="B391" s="36"/>
      <c r="C391" s="42"/>
      <c r="D391" s="42"/>
      <c r="E391" s="42"/>
      <c r="F391" s="42"/>
      <c r="G391" s="42"/>
      <c r="H391" s="42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spans="1:22" ht="15.6" customHeight="1">
      <c r="A392" s="36"/>
      <c r="B392" s="36"/>
      <c r="C392" s="42"/>
      <c r="D392" s="42"/>
      <c r="E392" s="42"/>
      <c r="F392" s="42"/>
      <c r="G392" s="42"/>
      <c r="H392" s="42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spans="1:22" ht="15.6" customHeight="1">
      <c r="A393" s="36"/>
      <c r="B393" s="36"/>
      <c r="C393" s="42"/>
      <c r="D393" s="42"/>
      <c r="E393" s="42"/>
      <c r="F393" s="42"/>
      <c r="G393" s="42"/>
      <c r="H393" s="42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spans="1:22" ht="15.6" customHeight="1">
      <c r="A394" s="36"/>
      <c r="B394" s="36"/>
      <c r="C394" s="42"/>
      <c r="D394" s="42"/>
      <c r="E394" s="42"/>
      <c r="F394" s="42"/>
      <c r="G394" s="42"/>
      <c r="H394" s="42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spans="1:22" ht="15.6" customHeight="1">
      <c r="A395" s="36"/>
      <c r="B395" s="36"/>
      <c r="C395" s="42"/>
      <c r="D395" s="42"/>
      <c r="E395" s="42"/>
      <c r="F395" s="42"/>
      <c r="G395" s="42"/>
      <c r="H395" s="42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spans="1:22" ht="15.6" customHeight="1">
      <c r="A396" s="36"/>
      <c r="B396" s="36"/>
      <c r="C396" s="42"/>
      <c r="D396" s="42"/>
      <c r="E396" s="42"/>
      <c r="F396" s="42"/>
      <c r="G396" s="42"/>
      <c r="H396" s="42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spans="1:22" ht="15.6" customHeight="1">
      <c r="A397" s="36"/>
      <c r="B397" s="36"/>
      <c r="C397" s="42"/>
      <c r="D397" s="42"/>
      <c r="E397" s="42"/>
      <c r="F397" s="42"/>
      <c r="G397" s="42"/>
      <c r="H397" s="42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spans="1:22" ht="15.6" customHeight="1">
      <c r="A398" s="36"/>
      <c r="B398" s="36"/>
      <c r="C398" s="42"/>
      <c r="D398" s="42"/>
      <c r="E398" s="42"/>
      <c r="F398" s="42"/>
      <c r="G398" s="42"/>
      <c r="H398" s="42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spans="1:22" ht="15.6" customHeight="1">
      <c r="A399" s="36"/>
      <c r="B399" s="36"/>
      <c r="C399" s="42"/>
      <c r="D399" s="42"/>
      <c r="E399" s="42"/>
      <c r="F399" s="42"/>
      <c r="G399" s="42"/>
      <c r="H399" s="42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spans="1:22" ht="15.6" customHeight="1">
      <c r="A400" s="36"/>
      <c r="B400" s="36"/>
      <c r="C400" s="42"/>
      <c r="D400" s="42"/>
      <c r="E400" s="42"/>
      <c r="F400" s="42"/>
      <c r="G400" s="42"/>
      <c r="H400" s="42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spans="1:22" ht="15.6" customHeight="1">
      <c r="A401" s="36"/>
      <c r="B401" s="36"/>
      <c r="C401" s="42"/>
      <c r="D401" s="42"/>
      <c r="E401" s="42"/>
      <c r="F401" s="42"/>
      <c r="G401" s="42"/>
      <c r="H401" s="42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spans="1:22" ht="15.6" customHeight="1">
      <c r="A402" s="36"/>
      <c r="B402" s="36"/>
      <c r="C402" s="42"/>
      <c r="D402" s="42"/>
      <c r="E402" s="42"/>
      <c r="F402" s="42"/>
      <c r="G402" s="42"/>
      <c r="H402" s="42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spans="1:22" ht="15.6" customHeight="1">
      <c r="A403" s="36"/>
      <c r="B403" s="36"/>
      <c r="C403" s="42"/>
      <c r="D403" s="42"/>
      <c r="E403" s="42"/>
      <c r="F403" s="42"/>
      <c r="G403" s="42"/>
      <c r="H403" s="42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spans="1:22" ht="15.6" customHeight="1">
      <c r="A404" s="36"/>
      <c r="B404" s="36"/>
      <c r="C404" s="42"/>
      <c r="D404" s="42"/>
      <c r="E404" s="42"/>
      <c r="F404" s="42"/>
      <c r="G404" s="42"/>
      <c r="H404" s="42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spans="1:22" ht="15.6" customHeight="1">
      <c r="A405" s="36"/>
      <c r="B405" s="36"/>
      <c r="C405" s="42"/>
      <c r="D405" s="42"/>
      <c r="E405" s="42"/>
      <c r="F405" s="42"/>
      <c r="G405" s="42"/>
      <c r="H405" s="42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spans="1:22" ht="15.6" customHeight="1">
      <c r="A406" s="36"/>
      <c r="B406" s="36"/>
      <c r="C406" s="42"/>
      <c r="D406" s="42"/>
      <c r="E406" s="42"/>
      <c r="F406" s="42"/>
      <c r="G406" s="42"/>
      <c r="H406" s="42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spans="1:22" ht="15.6" customHeight="1">
      <c r="A407" s="36"/>
      <c r="B407" s="36"/>
      <c r="C407" s="42"/>
      <c r="D407" s="42"/>
      <c r="E407" s="42"/>
      <c r="F407" s="42"/>
      <c r="G407" s="42"/>
      <c r="H407" s="42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spans="1:22" ht="15.6" customHeight="1">
      <c r="A408" s="36"/>
      <c r="B408" s="36"/>
      <c r="C408" s="42"/>
      <c r="D408" s="42"/>
      <c r="E408" s="42"/>
      <c r="F408" s="42"/>
      <c r="G408" s="42"/>
      <c r="H408" s="42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spans="1:22" ht="15.6" customHeight="1">
      <c r="A409" s="36"/>
      <c r="B409" s="36"/>
      <c r="C409" s="42"/>
      <c r="D409" s="42"/>
      <c r="E409" s="42"/>
      <c r="F409" s="42"/>
      <c r="G409" s="42"/>
      <c r="H409" s="42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spans="1:22" ht="15.6" customHeight="1">
      <c r="A410" s="36"/>
      <c r="B410" s="36"/>
      <c r="C410" s="42"/>
      <c r="D410" s="42"/>
      <c r="E410" s="42"/>
      <c r="F410" s="42"/>
      <c r="G410" s="42"/>
      <c r="H410" s="42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spans="1:22" ht="15.6" customHeight="1">
      <c r="A411" s="36"/>
      <c r="B411" s="36"/>
      <c r="C411" s="42"/>
      <c r="D411" s="42"/>
      <c r="E411" s="42"/>
      <c r="F411" s="42"/>
      <c r="G411" s="42"/>
      <c r="H411" s="42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spans="1:22" ht="15.6" customHeight="1">
      <c r="A412" s="36"/>
      <c r="B412" s="36"/>
      <c r="C412" s="42"/>
      <c r="D412" s="42"/>
      <c r="E412" s="42"/>
      <c r="F412" s="42"/>
      <c r="G412" s="42"/>
      <c r="H412" s="42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spans="1:22" ht="15.6" customHeight="1">
      <c r="A413" s="36"/>
      <c r="B413" s="36"/>
      <c r="C413" s="42"/>
      <c r="D413" s="42"/>
      <c r="E413" s="42"/>
      <c r="F413" s="42"/>
      <c r="G413" s="42"/>
      <c r="H413" s="42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spans="1:22" ht="15.6" customHeight="1">
      <c r="A414" s="36"/>
      <c r="B414" s="36"/>
      <c r="C414" s="42"/>
      <c r="D414" s="42"/>
      <c r="E414" s="42"/>
      <c r="F414" s="42"/>
      <c r="G414" s="42"/>
      <c r="H414" s="42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spans="1:22" ht="15.6" customHeight="1">
      <c r="A415" s="36"/>
      <c r="B415" s="36"/>
      <c r="C415" s="42"/>
      <c r="D415" s="42"/>
      <c r="E415" s="42"/>
      <c r="F415" s="42"/>
      <c r="G415" s="42"/>
      <c r="H415" s="42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spans="1:22" ht="15.6" customHeight="1">
      <c r="A416" s="36"/>
      <c r="B416" s="36"/>
      <c r="C416" s="42"/>
      <c r="D416" s="42"/>
      <c r="E416" s="42"/>
      <c r="F416" s="42"/>
      <c r="G416" s="42"/>
      <c r="H416" s="42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spans="1:22" ht="15.6" customHeight="1">
      <c r="A417" s="36"/>
      <c r="B417" s="36"/>
      <c r="C417" s="42"/>
      <c r="D417" s="42"/>
      <c r="E417" s="42"/>
      <c r="F417" s="42"/>
      <c r="G417" s="42"/>
      <c r="H417" s="42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spans="1:22" ht="15.6" customHeight="1">
      <c r="A418" s="36"/>
      <c r="B418" s="36"/>
      <c r="C418" s="42"/>
      <c r="D418" s="42"/>
      <c r="E418" s="42"/>
      <c r="F418" s="42"/>
      <c r="G418" s="42"/>
      <c r="H418" s="42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spans="1:22" ht="15.6" customHeight="1">
      <c r="A419" s="36"/>
      <c r="B419" s="36"/>
      <c r="C419" s="42"/>
      <c r="D419" s="42"/>
      <c r="E419" s="42"/>
      <c r="F419" s="42"/>
      <c r="G419" s="42"/>
      <c r="H419" s="42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spans="1:22" ht="15.6" customHeight="1">
      <c r="A420" s="36"/>
      <c r="B420" s="36"/>
      <c r="C420" s="42"/>
      <c r="D420" s="42"/>
      <c r="E420" s="42"/>
      <c r="F420" s="42"/>
      <c r="G420" s="42"/>
      <c r="H420" s="42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spans="1:22" ht="15.6" customHeight="1">
      <c r="A421" s="36"/>
      <c r="B421" s="36"/>
      <c r="C421" s="42"/>
      <c r="D421" s="42"/>
      <c r="E421" s="42"/>
      <c r="F421" s="42"/>
      <c r="G421" s="42"/>
      <c r="H421" s="42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spans="1:22" ht="15.6" customHeight="1">
      <c r="A422" s="36"/>
      <c r="B422" s="36"/>
      <c r="C422" s="42"/>
      <c r="D422" s="42"/>
      <c r="E422" s="42"/>
      <c r="F422" s="42"/>
      <c r="G422" s="42"/>
      <c r="H422" s="42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spans="1:22" ht="15.6" customHeight="1">
      <c r="A423" s="36"/>
      <c r="B423" s="36"/>
      <c r="C423" s="42"/>
      <c r="D423" s="42"/>
      <c r="E423" s="42"/>
      <c r="F423" s="42"/>
      <c r="G423" s="42"/>
      <c r="H423" s="42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spans="1:22" ht="15.6" customHeight="1">
      <c r="A424" s="36"/>
      <c r="B424" s="36"/>
      <c r="C424" s="42"/>
      <c r="D424" s="42"/>
      <c r="E424" s="42"/>
      <c r="F424" s="42"/>
      <c r="G424" s="42"/>
      <c r="H424" s="42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spans="1:22" ht="15.6" customHeight="1">
      <c r="A425" s="36"/>
      <c r="B425" s="36"/>
      <c r="C425" s="42"/>
      <c r="D425" s="42"/>
      <c r="E425" s="42"/>
      <c r="F425" s="42"/>
      <c r="G425" s="42"/>
      <c r="H425" s="42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spans="1:22" ht="15.6" customHeight="1">
      <c r="A426" s="36"/>
      <c r="B426" s="36"/>
      <c r="C426" s="42"/>
      <c r="D426" s="42"/>
      <c r="E426" s="42"/>
      <c r="F426" s="42"/>
      <c r="G426" s="42"/>
      <c r="H426" s="42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spans="1:22" ht="15.6" customHeight="1">
      <c r="A427" s="36"/>
      <c r="B427" s="36"/>
      <c r="C427" s="42"/>
      <c r="D427" s="42"/>
      <c r="E427" s="42"/>
      <c r="F427" s="42"/>
      <c r="G427" s="42"/>
      <c r="H427" s="42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spans="1:22" ht="15.6" customHeight="1">
      <c r="A428" s="36"/>
      <c r="B428" s="36"/>
      <c r="C428" s="42"/>
      <c r="D428" s="42"/>
      <c r="E428" s="42"/>
      <c r="F428" s="42"/>
      <c r="G428" s="42"/>
      <c r="H428" s="42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spans="1:22" ht="15.6" customHeight="1">
      <c r="A429" s="36"/>
      <c r="B429" s="36"/>
      <c r="C429" s="42"/>
      <c r="D429" s="42"/>
      <c r="E429" s="42"/>
      <c r="F429" s="42"/>
      <c r="G429" s="42"/>
      <c r="H429" s="42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spans="1:22" ht="15.6" customHeight="1">
      <c r="A430" s="36"/>
      <c r="B430" s="36"/>
      <c r="C430" s="42"/>
      <c r="D430" s="42"/>
      <c r="E430" s="42"/>
      <c r="F430" s="42"/>
      <c r="G430" s="42"/>
      <c r="H430" s="42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spans="1:22" ht="15.6" customHeight="1">
      <c r="A431" s="36"/>
      <c r="B431" s="36"/>
      <c r="C431" s="42"/>
      <c r="D431" s="42"/>
      <c r="E431" s="42"/>
      <c r="F431" s="42"/>
      <c r="G431" s="42"/>
      <c r="H431" s="42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spans="1:22" ht="15.6" customHeight="1">
      <c r="A432" s="36"/>
      <c r="B432" s="36"/>
      <c r="C432" s="42"/>
      <c r="D432" s="42"/>
      <c r="E432" s="42"/>
      <c r="F432" s="42"/>
      <c r="G432" s="42"/>
      <c r="H432" s="42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spans="1:22" ht="15.6" customHeight="1">
      <c r="A433" s="36"/>
      <c r="B433" s="36"/>
      <c r="C433" s="42"/>
      <c r="D433" s="42"/>
      <c r="E433" s="42"/>
      <c r="F433" s="42"/>
      <c r="G433" s="42"/>
      <c r="H433" s="42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spans="1:22" ht="15.6" customHeight="1">
      <c r="A434" s="36"/>
      <c r="B434" s="36"/>
      <c r="C434" s="42"/>
      <c r="D434" s="42"/>
      <c r="E434" s="42"/>
      <c r="F434" s="42"/>
      <c r="G434" s="42"/>
      <c r="H434" s="42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spans="1:22" ht="15.6" customHeight="1">
      <c r="A435" s="36"/>
      <c r="B435" s="36"/>
      <c r="C435" s="42"/>
      <c r="D435" s="42"/>
      <c r="E435" s="42"/>
      <c r="F435" s="42"/>
      <c r="G435" s="42"/>
      <c r="H435" s="42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spans="1:22" ht="15.6" customHeight="1">
      <c r="A436" s="36"/>
      <c r="B436" s="36"/>
      <c r="C436" s="42"/>
      <c r="D436" s="42"/>
      <c r="E436" s="42"/>
      <c r="F436" s="42"/>
      <c r="G436" s="42"/>
      <c r="H436" s="42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spans="1:22" ht="15.6" customHeight="1">
      <c r="A437" s="36"/>
      <c r="B437" s="36"/>
      <c r="C437" s="42"/>
      <c r="D437" s="42"/>
      <c r="E437" s="42"/>
      <c r="F437" s="42"/>
      <c r="G437" s="42"/>
      <c r="H437" s="42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spans="1:22" ht="15.6" customHeight="1">
      <c r="A438" s="36"/>
      <c r="B438" s="36"/>
      <c r="C438" s="42"/>
      <c r="D438" s="42"/>
      <c r="E438" s="42"/>
      <c r="F438" s="42"/>
      <c r="G438" s="42"/>
      <c r="H438" s="42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spans="1:22" ht="15.6" customHeight="1">
      <c r="A439" s="36"/>
      <c r="B439" s="36"/>
      <c r="C439" s="42"/>
      <c r="D439" s="42"/>
      <c r="E439" s="42"/>
      <c r="F439" s="42"/>
      <c r="G439" s="42"/>
      <c r="H439" s="42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spans="1:22" ht="15.6" customHeight="1">
      <c r="A440" s="36"/>
      <c r="B440" s="36"/>
      <c r="C440" s="42"/>
      <c r="D440" s="42"/>
      <c r="E440" s="42"/>
      <c r="F440" s="42"/>
      <c r="G440" s="42"/>
      <c r="H440" s="42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spans="1:22" ht="15.6" customHeight="1">
      <c r="A441" s="36"/>
      <c r="B441" s="36"/>
      <c r="C441" s="42"/>
      <c r="D441" s="42"/>
      <c r="E441" s="42"/>
      <c r="F441" s="42"/>
      <c r="G441" s="42"/>
      <c r="H441" s="42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spans="1:22" ht="15.6" customHeight="1">
      <c r="A442" s="36"/>
      <c r="B442" s="36"/>
      <c r="C442" s="42"/>
      <c r="D442" s="42"/>
      <c r="E442" s="42"/>
      <c r="F442" s="42"/>
      <c r="G442" s="42"/>
      <c r="H442" s="42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spans="1:22" ht="15.6" customHeight="1">
      <c r="A443" s="36"/>
      <c r="B443" s="36"/>
      <c r="C443" s="42"/>
      <c r="D443" s="42"/>
      <c r="E443" s="42"/>
      <c r="F443" s="42"/>
      <c r="G443" s="42"/>
      <c r="H443" s="42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spans="1:22" ht="15.6" customHeight="1">
      <c r="A444" s="36"/>
      <c r="B444" s="36"/>
      <c r="C444" s="42"/>
      <c r="D444" s="42"/>
      <c r="E444" s="42"/>
      <c r="F444" s="42"/>
      <c r="G444" s="42"/>
      <c r="H444" s="42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spans="1:22" ht="15.6" customHeight="1">
      <c r="A445" s="36"/>
      <c r="B445" s="36"/>
      <c r="C445" s="42"/>
      <c r="D445" s="42"/>
      <c r="E445" s="42"/>
      <c r="F445" s="42"/>
      <c r="G445" s="42"/>
      <c r="H445" s="42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spans="1:22" ht="15.6" customHeight="1">
      <c r="A446" s="36"/>
      <c r="B446" s="36"/>
      <c r="C446" s="42"/>
      <c r="D446" s="42"/>
      <c r="E446" s="42"/>
      <c r="F446" s="42"/>
      <c r="G446" s="42"/>
      <c r="H446" s="42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spans="1:22" ht="15.6" customHeight="1">
      <c r="A447" s="36"/>
      <c r="B447" s="36"/>
      <c r="C447" s="42"/>
      <c r="D447" s="42"/>
      <c r="E447" s="42"/>
      <c r="F447" s="42"/>
      <c r="G447" s="42"/>
      <c r="H447" s="42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spans="1:22" ht="15.6" customHeight="1">
      <c r="A448" s="36"/>
      <c r="B448" s="36"/>
      <c r="C448" s="42"/>
      <c r="D448" s="42"/>
      <c r="E448" s="42"/>
      <c r="F448" s="42"/>
      <c r="G448" s="42"/>
      <c r="H448" s="42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spans="1:22" ht="15.6" customHeight="1">
      <c r="A449" s="36"/>
      <c r="B449" s="36"/>
      <c r="C449" s="42"/>
      <c r="D449" s="42"/>
      <c r="E449" s="42"/>
      <c r="F449" s="42"/>
      <c r="G449" s="42"/>
      <c r="H449" s="42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spans="1:22" ht="15.6" customHeight="1">
      <c r="A450" s="36"/>
      <c r="B450" s="36"/>
      <c r="C450" s="42"/>
      <c r="D450" s="42"/>
      <c r="E450" s="42"/>
      <c r="F450" s="42"/>
      <c r="G450" s="42"/>
      <c r="H450" s="42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spans="1:22" ht="15.6" customHeight="1">
      <c r="A451" s="36"/>
      <c r="B451" s="36"/>
      <c r="C451" s="42"/>
      <c r="D451" s="42"/>
      <c r="E451" s="42"/>
      <c r="F451" s="42"/>
      <c r="G451" s="42"/>
      <c r="H451" s="42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spans="1:22" ht="15.6" customHeight="1">
      <c r="A452" s="36"/>
      <c r="B452" s="36"/>
      <c r="C452" s="42"/>
      <c r="D452" s="42"/>
      <c r="E452" s="42"/>
      <c r="F452" s="42"/>
      <c r="G452" s="42"/>
      <c r="H452" s="42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spans="1:22" ht="15.6" customHeight="1">
      <c r="A453" s="36"/>
      <c r="B453" s="36"/>
      <c r="C453" s="42"/>
      <c r="D453" s="42"/>
      <c r="E453" s="42"/>
      <c r="F453" s="42"/>
      <c r="G453" s="42"/>
      <c r="H453" s="42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spans="1:22" ht="15.6" customHeight="1">
      <c r="A454" s="36"/>
      <c r="B454" s="36"/>
      <c r="C454" s="42"/>
      <c r="D454" s="42"/>
      <c r="E454" s="42"/>
      <c r="F454" s="42"/>
      <c r="G454" s="42"/>
      <c r="H454" s="42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spans="1:22" ht="15.6" customHeight="1">
      <c r="A455" s="36"/>
      <c r="B455" s="36"/>
      <c r="C455" s="42"/>
      <c r="D455" s="42"/>
      <c r="E455" s="42"/>
      <c r="F455" s="42"/>
      <c r="G455" s="42"/>
      <c r="H455" s="42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spans="1:22" ht="15.6" customHeight="1">
      <c r="A456" s="36"/>
      <c r="B456" s="36"/>
      <c r="C456" s="42"/>
      <c r="D456" s="42"/>
      <c r="E456" s="42"/>
      <c r="F456" s="42"/>
      <c r="G456" s="42"/>
      <c r="H456" s="42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spans="1:22" ht="15.6" customHeight="1">
      <c r="A457" s="36"/>
      <c r="B457" s="36"/>
      <c r="C457" s="42"/>
      <c r="D457" s="42"/>
      <c r="E457" s="42"/>
      <c r="F457" s="42"/>
      <c r="G457" s="42"/>
      <c r="H457" s="42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spans="1:22" ht="15.6" customHeight="1">
      <c r="A458" s="36"/>
      <c r="B458" s="36"/>
      <c r="C458" s="42"/>
      <c r="D458" s="42"/>
      <c r="E458" s="42"/>
      <c r="F458" s="42"/>
      <c r="G458" s="42"/>
      <c r="H458" s="42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spans="1:22" ht="15.6" customHeight="1">
      <c r="A459" s="36"/>
      <c r="B459" s="36"/>
      <c r="C459" s="42"/>
      <c r="D459" s="42"/>
      <c r="E459" s="42"/>
      <c r="F459" s="42"/>
      <c r="G459" s="42"/>
      <c r="H459" s="42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spans="1:22" ht="15.6" customHeight="1">
      <c r="A460" s="36"/>
      <c r="B460" s="36"/>
      <c r="C460" s="42"/>
      <c r="D460" s="42"/>
      <c r="E460" s="42"/>
      <c r="F460" s="42"/>
      <c r="G460" s="42"/>
      <c r="H460" s="42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spans="1:22" ht="15.6" customHeight="1">
      <c r="A461" s="36"/>
      <c r="B461" s="36"/>
      <c r="C461" s="42"/>
      <c r="D461" s="42"/>
      <c r="E461" s="42"/>
      <c r="F461" s="42"/>
      <c r="G461" s="42"/>
      <c r="H461" s="42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spans="1:22" ht="15.6" customHeight="1">
      <c r="A462" s="36"/>
      <c r="B462" s="36"/>
      <c r="C462" s="42"/>
      <c r="D462" s="42"/>
      <c r="E462" s="42"/>
      <c r="F462" s="42"/>
      <c r="G462" s="42"/>
      <c r="H462" s="42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spans="1:22" ht="15.6" customHeight="1">
      <c r="A463" s="36"/>
      <c r="B463" s="36"/>
      <c r="C463" s="42"/>
      <c r="D463" s="42"/>
      <c r="E463" s="42"/>
      <c r="F463" s="42"/>
      <c r="G463" s="42"/>
      <c r="H463" s="42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spans="1:22" ht="15.6" customHeight="1">
      <c r="A464" s="36"/>
      <c r="B464" s="36"/>
      <c r="C464" s="42"/>
      <c r="D464" s="42"/>
      <c r="E464" s="42"/>
      <c r="F464" s="42"/>
      <c r="G464" s="42"/>
      <c r="H464" s="42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spans="1:22" ht="15.6" customHeight="1">
      <c r="A465" s="36"/>
      <c r="B465" s="36"/>
      <c r="C465" s="42"/>
      <c r="D465" s="42"/>
      <c r="E465" s="42"/>
      <c r="F465" s="42"/>
      <c r="G465" s="42"/>
      <c r="H465" s="42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spans="1:22" ht="15.6" customHeight="1">
      <c r="A466" s="36"/>
      <c r="B466" s="36"/>
      <c r="C466" s="42"/>
      <c r="D466" s="42"/>
      <c r="E466" s="42"/>
      <c r="F466" s="42"/>
      <c r="G466" s="42"/>
      <c r="H466" s="42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spans="1:22" ht="15.6" customHeight="1">
      <c r="A467" s="36"/>
      <c r="B467" s="36"/>
      <c r="C467" s="42"/>
      <c r="D467" s="42"/>
      <c r="E467" s="42"/>
      <c r="F467" s="42"/>
      <c r="G467" s="42"/>
      <c r="H467" s="42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spans="1:22" ht="15.6" customHeight="1">
      <c r="A468" s="36"/>
      <c r="B468" s="36"/>
      <c r="C468" s="42"/>
      <c r="D468" s="42"/>
      <c r="E468" s="42"/>
      <c r="F468" s="42"/>
      <c r="G468" s="42"/>
      <c r="H468" s="42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spans="1:22" ht="15.6" customHeight="1">
      <c r="A469" s="36"/>
      <c r="B469" s="36"/>
      <c r="C469" s="42"/>
      <c r="D469" s="42"/>
      <c r="E469" s="42"/>
      <c r="F469" s="42"/>
      <c r="G469" s="42"/>
      <c r="H469" s="42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spans="1:22" ht="15.6" customHeight="1">
      <c r="A470" s="36"/>
      <c r="B470" s="36"/>
      <c r="C470" s="42"/>
      <c r="D470" s="42"/>
      <c r="E470" s="42"/>
      <c r="F470" s="42"/>
      <c r="G470" s="42"/>
      <c r="H470" s="42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spans="1:22" ht="15.6" customHeight="1">
      <c r="A471" s="36"/>
      <c r="B471" s="36"/>
      <c r="C471" s="42"/>
      <c r="D471" s="42"/>
      <c r="E471" s="42"/>
      <c r="F471" s="42"/>
      <c r="G471" s="42"/>
      <c r="H471" s="42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spans="1:22" ht="15.6" customHeight="1">
      <c r="A472" s="36"/>
      <c r="B472" s="36"/>
      <c r="C472" s="42"/>
      <c r="D472" s="42"/>
      <c r="E472" s="42"/>
      <c r="F472" s="42"/>
      <c r="G472" s="42"/>
      <c r="H472" s="42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spans="1:22" ht="15.6" customHeight="1">
      <c r="A473" s="36"/>
      <c r="B473" s="36"/>
      <c r="C473" s="42"/>
      <c r="D473" s="42"/>
      <c r="E473" s="42"/>
      <c r="F473" s="42"/>
      <c r="G473" s="42"/>
      <c r="H473" s="42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spans="1:22" ht="15.6" customHeight="1">
      <c r="A474" s="36"/>
      <c r="B474" s="36"/>
      <c r="C474" s="42"/>
      <c r="D474" s="42"/>
      <c r="E474" s="42"/>
      <c r="F474" s="42"/>
      <c r="G474" s="42"/>
      <c r="H474" s="42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spans="1:22" ht="15.6" customHeight="1">
      <c r="A475" s="36"/>
      <c r="B475" s="36"/>
      <c r="C475" s="42"/>
      <c r="D475" s="42"/>
      <c r="E475" s="42"/>
      <c r="F475" s="42"/>
      <c r="G475" s="42"/>
      <c r="H475" s="42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spans="1:22" ht="15.6" customHeight="1">
      <c r="A476" s="36"/>
      <c r="B476" s="36"/>
      <c r="C476" s="42"/>
      <c r="D476" s="42"/>
      <c r="E476" s="42"/>
      <c r="F476" s="42"/>
      <c r="G476" s="42"/>
      <c r="H476" s="42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spans="1:22" ht="15.6" customHeight="1">
      <c r="A477" s="36"/>
      <c r="B477" s="36"/>
      <c r="C477" s="42"/>
      <c r="D477" s="42"/>
      <c r="E477" s="42"/>
      <c r="F477" s="42"/>
      <c r="G477" s="42"/>
      <c r="H477" s="42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spans="1:22" ht="15.6" customHeight="1">
      <c r="A478" s="36"/>
      <c r="B478" s="36"/>
      <c r="C478" s="42"/>
      <c r="D478" s="42"/>
      <c r="E478" s="42"/>
      <c r="F478" s="42"/>
      <c r="G478" s="42"/>
      <c r="H478" s="42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spans="1:22" ht="15.6" customHeight="1">
      <c r="A479" s="36"/>
      <c r="B479" s="36"/>
      <c r="C479" s="42"/>
      <c r="D479" s="42"/>
      <c r="E479" s="42"/>
      <c r="F479" s="42"/>
      <c r="G479" s="42"/>
      <c r="H479" s="42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spans="1:22" ht="15.6" customHeight="1">
      <c r="A480" s="36"/>
      <c r="B480" s="36"/>
      <c r="C480" s="42"/>
      <c r="D480" s="42"/>
      <c r="E480" s="42"/>
      <c r="F480" s="42"/>
      <c r="G480" s="42"/>
      <c r="H480" s="42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spans="1:22" ht="15.6" customHeight="1">
      <c r="A481" s="36"/>
      <c r="B481" s="36"/>
      <c r="C481" s="42"/>
      <c r="D481" s="42"/>
      <c r="E481" s="42"/>
      <c r="F481" s="42"/>
      <c r="G481" s="42"/>
      <c r="H481" s="42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spans="1:22" ht="15.6" customHeight="1">
      <c r="A482" s="36"/>
      <c r="B482" s="36"/>
      <c r="C482" s="42"/>
      <c r="D482" s="42"/>
      <c r="E482" s="42"/>
      <c r="F482" s="42"/>
      <c r="G482" s="42"/>
      <c r="H482" s="42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spans="1:22" ht="15.6" customHeight="1">
      <c r="A483" s="36"/>
      <c r="B483" s="36"/>
      <c r="C483" s="42"/>
      <c r="D483" s="42"/>
      <c r="E483" s="42"/>
      <c r="F483" s="42"/>
      <c r="G483" s="42"/>
      <c r="H483" s="42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spans="1:22" ht="15.6" customHeight="1">
      <c r="A484" s="36"/>
      <c r="B484" s="36"/>
      <c r="C484" s="42"/>
      <c r="D484" s="42"/>
      <c r="E484" s="42"/>
      <c r="F484" s="42"/>
      <c r="G484" s="42"/>
      <c r="H484" s="42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spans="1:22" ht="15.6" customHeight="1">
      <c r="A485" s="36"/>
      <c r="B485" s="36"/>
      <c r="C485" s="42"/>
      <c r="D485" s="42"/>
      <c r="E485" s="42"/>
      <c r="F485" s="42"/>
      <c r="G485" s="42"/>
      <c r="H485" s="42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spans="1:22" ht="15.6" customHeight="1">
      <c r="A486" s="36"/>
      <c r="B486" s="36"/>
      <c r="C486" s="42"/>
      <c r="D486" s="42"/>
      <c r="E486" s="42"/>
      <c r="F486" s="42"/>
      <c r="G486" s="42"/>
      <c r="H486" s="42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spans="1:22" ht="15.6" customHeight="1">
      <c r="A487" s="36"/>
      <c r="B487" s="36"/>
      <c r="C487" s="42"/>
      <c r="D487" s="42"/>
      <c r="E487" s="42"/>
      <c r="F487" s="42"/>
      <c r="G487" s="42"/>
      <c r="H487" s="42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spans="1:22" ht="15.6" customHeight="1">
      <c r="A488" s="36"/>
      <c r="B488" s="36"/>
      <c r="C488" s="42"/>
      <c r="D488" s="42"/>
      <c r="E488" s="42"/>
      <c r="F488" s="42"/>
      <c r="G488" s="42"/>
      <c r="H488" s="42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spans="1:22" ht="15.6" customHeight="1">
      <c r="A489" s="36"/>
      <c r="B489" s="36"/>
      <c r="C489" s="42"/>
      <c r="D489" s="42"/>
      <c r="E489" s="42"/>
      <c r="F489" s="42"/>
      <c r="G489" s="42"/>
      <c r="H489" s="42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spans="1:22" ht="15.6" customHeight="1">
      <c r="A490" s="36"/>
      <c r="B490" s="36"/>
      <c r="C490" s="42"/>
      <c r="D490" s="42"/>
      <c r="E490" s="42"/>
      <c r="F490" s="42"/>
      <c r="G490" s="42"/>
      <c r="H490" s="42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spans="1:22" ht="15.6" customHeight="1">
      <c r="A491" s="36"/>
      <c r="B491" s="36"/>
      <c r="C491" s="42"/>
      <c r="D491" s="42"/>
      <c r="E491" s="42"/>
      <c r="F491" s="42"/>
      <c r="G491" s="42"/>
      <c r="H491" s="42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spans="1:22" ht="15.6" customHeight="1">
      <c r="A492" s="36"/>
      <c r="B492" s="36"/>
      <c r="C492" s="42"/>
      <c r="D492" s="42"/>
      <c r="E492" s="42"/>
      <c r="F492" s="42"/>
      <c r="G492" s="42"/>
      <c r="H492" s="42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spans="1:22" ht="15.6" customHeight="1">
      <c r="A493" s="36"/>
      <c r="B493" s="36"/>
      <c r="C493" s="42"/>
      <c r="D493" s="42"/>
      <c r="E493" s="42"/>
      <c r="F493" s="42"/>
      <c r="G493" s="42"/>
      <c r="H493" s="42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spans="1:22" ht="15.6" customHeight="1">
      <c r="A494" s="36"/>
      <c r="B494" s="36"/>
      <c r="C494" s="42"/>
      <c r="D494" s="42"/>
      <c r="E494" s="42"/>
      <c r="F494" s="42"/>
      <c r="G494" s="42"/>
      <c r="H494" s="42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spans="1:22" ht="15.6" customHeight="1">
      <c r="A495" s="36"/>
      <c r="B495" s="36"/>
      <c r="C495" s="42"/>
      <c r="D495" s="42"/>
      <c r="E495" s="42"/>
      <c r="F495" s="42"/>
      <c r="G495" s="42"/>
      <c r="H495" s="42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spans="1:22" ht="15.6" customHeight="1">
      <c r="A496" s="36"/>
      <c r="B496" s="36"/>
      <c r="C496" s="42"/>
      <c r="D496" s="42"/>
      <c r="E496" s="42"/>
      <c r="F496" s="42"/>
      <c r="G496" s="42"/>
      <c r="H496" s="42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spans="1:22" ht="15.6" customHeight="1">
      <c r="A497" s="36"/>
      <c r="B497" s="36"/>
      <c r="C497" s="42"/>
      <c r="D497" s="42"/>
      <c r="E497" s="42"/>
      <c r="F497" s="42"/>
      <c r="G497" s="42"/>
      <c r="H497" s="42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spans="1:22" ht="15.6" customHeight="1">
      <c r="A498" s="36"/>
      <c r="B498" s="36"/>
      <c r="C498" s="42"/>
      <c r="D498" s="42"/>
      <c r="E498" s="42"/>
      <c r="F498" s="42"/>
      <c r="G498" s="42"/>
      <c r="H498" s="42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spans="1:22" ht="15.6" customHeight="1">
      <c r="A499" s="36"/>
      <c r="B499" s="36"/>
      <c r="C499" s="42"/>
      <c r="D499" s="42"/>
      <c r="E499" s="42"/>
      <c r="F499" s="42"/>
      <c r="G499" s="42"/>
      <c r="H499" s="42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spans="1:22" ht="15.6" customHeight="1">
      <c r="A500" s="36"/>
      <c r="B500" s="36"/>
      <c r="C500" s="42"/>
      <c r="D500" s="42"/>
      <c r="E500" s="42"/>
      <c r="F500" s="42"/>
      <c r="G500" s="42"/>
      <c r="H500" s="42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spans="1:22" ht="15.6" customHeight="1">
      <c r="A501" s="36"/>
      <c r="B501" s="36"/>
      <c r="C501" s="42"/>
      <c r="D501" s="42"/>
      <c r="E501" s="42"/>
      <c r="F501" s="42"/>
      <c r="G501" s="42"/>
      <c r="H501" s="42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spans="1:22" ht="15.6" customHeight="1">
      <c r="A502" s="36"/>
      <c r="B502" s="36"/>
      <c r="C502" s="42"/>
      <c r="D502" s="42"/>
      <c r="E502" s="42"/>
      <c r="F502" s="42"/>
      <c r="G502" s="42"/>
      <c r="H502" s="42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spans="1:22" ht="15.6" customHeight="1">
      <c r="A503" s="36"/>
      <c r="B503" s="36"/>
      <c r="C503" s="42"/>
      <c r="D503" s="42"/>
      <c r="E503" s="42"/>
      <c r="F503" s="42"/>
      <c r="G503" s="42"/>
      <c r="H503" s="42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spans="1:22" ht="15.6" customHeight="1">
      <c r="A504" s="36"/>
      <c r="B504" s="36"/>
      <c r="C504" s="42"/>
      <c r="D504" s="42"/>
      <c r="E504" s="42"/>
      <c r="F504" s="42"/>
      <c r="G504" s="42"/>
      <c r="H504" s="42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spans="1:22" ht="15.6" customHeight="1">
      <c r="A505" s="36"/>
      <c r="B505" s="36"/>
      <c r="C505" s="42"/>
      <c r="D505" s="42"/>
      <c r="E505" s="42"/>
      <c r="F505" s="42"/>
      <c r="G505" s="42"/>
      <c r="H505" s="42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spans="1:22" ht="15.6" customHeight="1">
      <c r="A506" s="36"/>
      <c r="B506" s="36"/>
      <c r="C506" s="42"/>
      <c r="D506" s="42"/>
      <c r="E506" s="42"/>
      <c r="F506" s="42"/>
      <c r="G506" s="42"/>
      <c r="H506" s="42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spans="1:22" ht="15.6" customHeight="1">
      <c r="A507" s="36"/>
      <c r="B507" s="36"/>
      <c r="C507" s="42"/>
      <c r="D507" s="42"/>
      <c r="E507" s="42"/>
      <c r="F507" s="42"/>
      <c r="G507" s="42"/>
      <c r="H507" s="42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spans="1:22" ht="15.6" customHeight="1">
      <c r="A508" s="36"/>
      <c r="B508" s="36"/>
      <c r="C508" s="42"/>
      <c r="D508" s="42"/>
      <c r="E508" s="42"/>
      <c r="F508" s="42"/>
      <c r="G508" s="42"/>
      <c r="H508" s="42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spans="1:22" ht="15.6" customHeight="1">
      <c r="A509" s="36"/>
      <c r="B509" s="36"/>
      <c r="C509" s="42"/>
      <c r="D509" s="42"/>
      <c r="E509" s="42"/>
      <c r="F509" s="42"/>
      <c r="G509" s="42"/>
      <c r="H509" s="42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spans="1:22" ht="15.6" customHeight="1">
      <c r="A510" s="36"/>
      <c r="B510" s="36"/>
      <c r="C510" s="42"/>
      <c r="D510" s="42"/>
      <c r="E510" s="42"/>
      <c r="F510" s="42"/>
      <c r="G510" s="42"/>
      <c r="H510" s="42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spans="1:22" ht="15.6" customHeight="1">
      <c r="A511" s="36"/>
      <c r="B511" s="36"/>
      <c r="C511" s="42"/>
      <c r="D511" s="42"/>
      <c r="E511" s="42"/>
      <c r="F511" s="42"/>
      <c r="G511" s="42"/>
      <c r="H511" s="42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spans="1:22" ht="15.6" customHeight="1">
      <c r="A512" s="36"/>
      <c r="B512" s="36"/>
      <c r="C512" s="42"/>
      <c r="D512" s="42"/>
      <c r="E512" s="42"/>
      <c r="F512" s="42"/>
      <c r="G512" s="42"/>
      <c r="H512" s="42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spans="1:22" ht="15.6" customHeight="1">
      <c r="A513" s="36"/>
      <c r="B513" s="36"/>
      <c r="C513" s="42"/>
      <c r="D513" s="42"/>
      <c r="E513" s="42"/>
      <c r="F513" s="42"/>
      <c r="G513" s="42"/>
      <c r="H513" s="42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spans="1:22" ht="15.6" customHeight="1">
      <c r="A514" s="36"/>
      <c r="B514" s="36"/>
      <c r="C514" s="42"/>
      <c r="D514" s="42"/>
      <c r="E514" s="42"/>
      <c r="F514" s="42"/>
      <c r="G514" s="42"/>
      <c r="H514" s="42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spans="1:22" ht="15.6" customHeight="1">
      <c r="A515" s="36"/>
      <c r="B515" s="36"/>
      <c r="C515" s="42"/>
      <c r="D515" s="42"/>
      <c r="E515" s="42"/>
      <c r="F515" s="42"/>
      <c r="G515" s="42"/>
      <c r="H515" s="42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spans="1:22" ht="15.6" customHeight="1">
      <c r="A516" s="36"/>
      <c r="B516" s="36"/>
      <c r="C516" s="42"/>
      <c r="D516" s="42"/>
      <c r="E516" s="42"/>
      <c r="F516" s="42"/>
      <c r="G516" s="42"/>
      <c r="H516" s="42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spans="1:22" ht="15.6" customHeight="1">
      <c r="A517" s="36"/>
      <c r="B517" s="36"/>
      <c r="C517" s="42"/>
      <c r="D517" s="42"/>
      <c r="E517" s="42"/>
      <c r="F517" s="42"/>
      <c r="G517" s="42"/>
      <c r="H517" s="42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spans="1:22" ht="15.6" customHeight="1">
      <c r="A518" s="36"/>
      <c r="B518" s="36"/>
      <c r="C518" s="42"/>
      <c r="D518" s="42"/>
      <c r="E518" s="42"/>
      <c r="F518" s="42"/>
      <c r="G518" s="42"/>
      <c r="H518" s="42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spans="1:22" ht="15.6" customHeight="1">
      <c r="A519" s="36"/>
      <c r="B519" s="36"/>
      <c r="C519" s="42"/>
      <c r="D519" s="42"/>
      <c r="E519" s="42"/>
      <c r="F519" s="42"/>
      <c r="G519" s="42"/>
      <c r="H519" s="42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spans="1:22" ht="15.6" customHeight="1">
      <c r="A520" s="36"/>
      <c r="B520" s="36"/>
      <c r="C520" s="42"/>
      <c r="D520" s="42"/>
      <c r="E520" s="42"/>
      <c r="F520" s="42"/>
      <c r="G520" s="42"/>
      <c r="H520" s="42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spans="1:22" ht="15.6" customHeight="1">
      <c r="A521" s="36"/>
      <c r="B521" s="36"/>
      <c r="C521" s="42"/>
      <c r="D521" s="42"/>
      <c r="E521" s="42"/>
      <c r="F521" s="42"/>
      <c r="G521" s="42"/>
      <c r="H521" s="42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spans="1:22" ht="15.6" customHeight="1">
      <c r="A522" s="36"/>
      <c r="B522" s="36"/>
      <c r="C522" s="42"/>
      <c r="D522" s="42"/>
      <c r="E522" s="42"/>
      <c r="F522" s="42"/>
      <c r="G522" s="42"/>
      <c r="H522" s="42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spans="1:22" ht="15.6" customHeight="1">
      <c r="A523" s="36"/>
      <c r="B523" s="36"/>
      <c r="C523" s="42"/>
      <c r="D523" s="42"/>
      <c r="E523" s="42"/>
      <c r="F523" s="42"/>
      <c r="G523" s="42"/>
      <c r="H523" s="42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spans="1:22" ht="15.6" customHeight="1">
      <c r="A524" s="36"/>
      <c r="B524" s="36"/>
      <c r="C524" s="42"/>
      <c r="D524" s="42"/>
      <c r="E524" s="42"/>
      <c r="F524" s="42"/>
      <c r="G524" s="42"/>
      <c r="H524" s="42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spans="1:22" ht="15.6" customHeight="1">
      <c r="A525" s="36"/>
      <c r="B525" s="36"/>
      <c r="C525" s="42"/>
      <c r="D525" s="42"/>
      <c r="E525" s="42"/>
      <c r="F525" s="42"/>
      <c r="G525" s="42"/>
      <c r="H525" s="42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spans="1:22" ht="15.6" customHeight="1">
      <c r="A526" s="36"/>
      <c r="B526" s="36"/>
      <c r="C526" s="42"/>
      <c r="D526" s="42"/>
      <c r="E526" s="42"/>
      <c r="F526" s="42"/>
      <c r="G526" s="42"/>
      <c r="H526" s="42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spans="1:22" ht="15.6" customHeight="1">
      <c r="A527" s="36"/>
      <c r="B527" s="36"/>
      <c r="C527" s="42"/>
      <c r="D527" s="42"/>
      <c r="E527" s="42"/>
      <c r="F527" s="42"/>
      <c r="G527" s="42"/>
      <c r="H527" s="42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spans="1:22" ht="15.6" customHeight="1">
      <c r="A528" s="36"/>
      <c r="B528" s="36"/>
      <c r="C528" s="42"/>
      <c r="D528" s="42"/>
      <c r="E528" s="42"/>
      <c r="F528" s="42"/>
      <c r="G528" s="42"/>
      <c r="H528" s="42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spans="1:22" ht="15.6" customHeight="1">
      <c r="A529" s="36"/>
      <c r="B529" s="36"/>
      <c r="C529" s="42"/>
      <c r="D529" s="42"/>
      <c r="E529" s="42"/>
      <c r="F529" s="42"/>
      <c r="G529" s="42"/>
      <c r="H529" s="42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spans="1:22" ht="15.6" customHeight="1">
      <c r="A530" s="36"/>
      <c r="B530" s="36"/>
      <c r="C530" s="42"/>
      <c r="D530" s="42"/>
      <c r="E530" s="42"/>
      <c r="F530" s="42"/>
      <c r="G530" s="42"/>
      <c r="H530" s="42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spans="1:22" ht="15.6" customHeight="1">
      <c r="A531" s="36"/>
      <c r="B531" s="36"/>
      <c r="C531" s="42"/>
      <c r="D531" s="42"/>
      <c r="E531" s="42"/>
      <c r="F531" s="42"/>
      <c r="G531" s="42"/>
      <c r="H531" s="42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spans="1:22" ht="15.6" customHeight="1">
      <c r="A532" s="36"/>
      <c r="B532" s="36"/>
      <c r="C532" s="42"/>
      <c r="D532" s="42"/>
      <c r="E532" s="42"/>
      <c r="F532" s="42"/>
      <c r="G532" s="42"/>
      <c r="H532" s="42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spans="1:22" ht="15.6" customHeight="1">
      <c r="A533" s="36"/>
      <c r="B533" s="36"/>
      <c r="C533" s="42"/>
      <c r="D533" s="42"/>
      <c r="E533" s="42"/>
      <c r="F533" s="42"/>
      <c r="G533" s="42"/>
      <c r="H533" s="42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spans="1:22" ht="15.6" customHeight="1">
      <c r="A534" s="36"/>
      <c r="B534" s="36"/>
      <c r="C534" s="42"/>
      <c r="D534" s="42"/>
      <c r="E534" s="42"/>
      <c r="F534" s="42"/>
      <c r="G534" s="42"/>
      <c r="H534" s="42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spans="1:22" ht="15.6" customHeight="1">
      <c r="A535" s="36"/>
      <c r="B535" s="36"/>
      <c r="C535" s="42"/>
      <c r="D535" s="42"/>
      <c r="E535" s="42"/>
      <c r="F535" s="42"/>
      <c r="G535" s="42"/>
      <c r="H535" s="42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spans="1:22" ht="15.6" customHeight="1">
      <c r="A536" s="36"/>
      <c r="B536" s="36"/>
      <c r="C536" s="42"/>
      <c r="D536" s="42"/>
      <c r="E536" s="42"/>
      <c r="F536" s="42"/>
      <c r="G536" s="42"/>
      <c r="H536" s="42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spans="1:22" ht="15.6" customHeight="1">
      <c r="A537" s="36"/>
      <c r="B537" s="36"/>
      <c r="C537" s="42"/>
      <c r="D537" s="42"/>
      <c r="E537" s="42"/>
      <c r="F537" s="42"/>
      <c r="G537" s="42"/>
      <c r="H537" s="42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spans="1:22" ht="15.6" customHeight="1">
      <c r="A538" s="36"/>
      <c r="B538" s="36"/>
      <c r="C538" s="42"/>
      <c r="D538" s="42"/>
      <c r="E538" s="42"/>
      <c r="F538" s="42"/>
      <c r="G538" s="42"/>
      <c r="H538" s="42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spans="1:22" ht="15.6" customHeight="1">
      <c r="A539" s="36"/>
      <c r="B539" s="36"/>
      <c r="C539" s="42"/>
      <c r="D539" s="42"/>
      <c r="E539" s="42"/>
      <c r="F539" s="42"/>
      <c r="G539" s="42"/>
      <c r="H539" s="42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spans="1:22" ht="15.6" customHeight="1">
      <c r="A540" s="36"/>
      <c r="B540" s="36"/>
      <c r="C540" s="42"/>
      <c r="D540" s="42"/>
      <c r="E540" s="42"/>
      <c r="F540" s="42"/>
      <c r="G540" s="42"/>
      <c r="H540" s="42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spans="1:22" ht="15.6" customHeight="1">
      <c r="A541" s="36"/>
      <c r="B541" s="36"/>
      <c r="C541" s="42"/>
      <c r="D541" s="42"/>
      <c r="E541" s="42"/>
      <c r="F541" s="42"/>
      <c r="G541" s="42"/>
      <c r="H541" s="42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spans="1:22" ht="15.6" customHeight="1">
      <c r="A542" s="36"/>
      <c r="B542" s="36"/>
      <c r="C542" s="42"/>
      <c r="D542" s="42"/>
      <c r="E542" s="42"/>
      <c r="F542" s="42"/>
      <c r="G542" s="42"/>
      <c r="H542" s="42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spans="1:22" ht="15.6" customHeight="1">
      <c r="A543" s="36"/>
      <c r="B543" s="36"/>
      <c r="C543" s="42"/>
      <c r="D543" s="42"/>
      <c r="E543" s="42"/>
      <c r="F543" s="42"/>
      <c r="G543" s="42"/>
      <c r="H543" s="42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spans="1:22" ht="15.6" customHeight="1">
      <c r="A544" s="36"/>
      <c r="B544" s="36"/>
      <c r="C544" s="42"/>
      <c r="D544" s="42"/>
      <c r="E544" s="42"/>
      <c r="F544" s="42"/>
      <c r="G544" s="42"/>
      <c r="H544" s="42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spans="1:22" ht="15.6" customHeight="1">
      <c r="A545" s="36"/>
      <c r="B545" s="36"/>
      <c r="C545" s="42"/>
      <c r="D545" s="42"/>
      <c r="E545" s="42"/>
      <c r="F545" s="42"/>
      <c r="G545" s="42"/>
      <c r="H545" s="42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spans="1:22" ht="15.6" customHeight="1">
      <c r="A546" s="36"/>
      <c r="B546" s="36"/>
      <c r="C546" s="42"/>
      <c r="D546" s="42"/>
      <c r="E546" s="42"/>
      <c r="F546" s="42"/>
      <c r="G546" s="42"/>
      <c r="H546" s="42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spans="1:22" ht="15.6" customHeight="1">
      <c r="A547" s="36"/>
      <c r="B547" s="36"/>
      <c r="C547" s="42"/>
      <c r="D547" s="42"/>
      <c r="E547" s="42"/>
      <c r="F547" s="42"/>
      <c r="G547" s="42"/>
      <c r="H547" s="42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spans="1:22" ht="15.6" customHeight="1">
      <c r="A548" s="36"/>
      <c r="B548" s="36"/>
      <c r="C548" s="42"/>
      <c r="D548" s="42"/>
      <c r="E548" s="42"/>
      <c r="F548" s="42"/>
      <c r="G548" s="42"/>
      <c r="H548" s="42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spans="1:22" ht="15.6" customHeight="1">
      <c r="A549" s="36"/>
      <c r="B549" s="36"/>
      <c r="C549" s="42"/>
      <c r="D549" s="42"/>
      <c r="E549" s="42"/>
      <c r="F549" s="42"/>
      <c r="G549" s="42"/>
      <c r="H549" s="42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spans="1:22" ht="15.6" customHeight="1">
      <c r="A550" s="36"/>
      <c r="B550" s="36"/>
      <c r="C550" s="42"/>
      <c r="D550" s="42"/>
      <c r="E550" s="42"/>
      <c r="F550" s="42"/>
      <c r="G550" s="42"/>
      <c r="H550" s="42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spans="1:22" ht="15.6" customHeight="1">
      <c r="A551" s="36"/>
      <c r="B551" s="36"/>
      <c r="C551" s="42"/>
      <c r="D551" s="42"/>
      <c r="E551" s="42"/>
      <c r="F551" s="42"/>
      <c r="G551" s="42"/>
      <c r="H551" s="42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spans="1:22" ht="15.6" customHeight="1">
      <c r="A552" s="36"/>
      <c r="B552" s="36"/>
      <c r="C552" s="42"/>
      <c r="D552" s="42"/>
      <c r="E552" s="42"/>
      <c r="F552" s="42"/>
      <c r="G552" s="42"/>
      <c r="H552" s="42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spans="1:22" ht="15.6" customHeight="1">
      <c r="A553" s="36"/>
      <c r="B553" s="36"/>
      <c r="C553" s="42"/>
      <c r="D553" s="42"/>
      <c r="E553" s="42"/>
      <c r="F553" s="42"/>
      <c r="G553" s="42"/>
      <c r="H553" s="42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spans="1:22" ht="15.6" customHeight="1">
      <c r="A554" s="36"/>
      <c r="B554" s="36"/>
      <c r="C554" s="42"/>
      <c r="D554" s="42"/>
      <c r="E554" s="42"/>
      <c r="F554" s="42"/>
      <c r="G554" s="42"/>
      <c r="H554" s="42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spans="1:22" ht="15.6" customHeight="1">
      <c r="A555" s="36"/>
      <c r="B555" s="36"/>
      <c r="C555" s="42"/>
      <c r="D555" s="42"/>
      <c r="E555" s="42"/>
      <c r="F555" s="42"/>
      <c r="G555" s="42"/>
      <c r="H555" s="42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spans="1:22" ht="15.6" customHeight="1">
      <c r="A556" s="36"/>
      <c r="B556" s="36"/>
      <c r="C556" s="42"/>
      <c r="D556" s="42"/>
      <c r="E556" s="42"/>
      <c r="F556" s="42"/>
      <c r="G556" s="42"/>
      <c r="H556" s="42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spans="1:22" ht="15.6" customHeight="1">
      <c r="A557" s="36"/>
      <c r="B557" s="36"/>
      <c r="C557" s="42"/>
      <c r="D557" s="42"/>
      <c r="E557" s="42"/>
      <c r="F557" s="42"/>
      <c r="G557" s="42"/>
      <c r="H557" s="42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spans="1:22" ht="15.6" customHeight="1">
      <c r="A558" s="36"/>
      <c r="B558" s="36"/>
      <c r="C558" s="42"/>
      <c r="D558" s="42"/>
      <c r="E558" s="42"/>
      <c r="F558" s="42"/>
      <c r="G558" s="42"/>
      <c r="H558" s="42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spans="1:22" ht="15.6" customHeight="1">
      <c r="A559" s="36"/>
      <c r="B559" s="36"/>
      <c r="C559" s="42"/>
      <c r="D559" s="42"/>
      <c r="E559" s="42"/>
      <c r="F559" s="42"/>
      <c r="G559" s="42"/>
      <c r="H559" s="42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spans="1:22" ht="15.6" customHeight="1">
      <c r="A560" s="36"/>
      <c r="B560" s="36"/>
      <c r="C560" s="42"/>
      <c r="D560" s="42"/>
      <c r="E560" s="42"/>
      <c r="F560" s="42"/>
      <c r="G560" s="42"/>
      <c r="H560" s="42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spans="1:22" ht="15.6" customHeight="1">
      <c r="A561" s="36"/>
      <c r="B561" s="36"/>
      <c r="C561" s="42"/>
      <c r="D561" s="42"/>
      <c r="E561" s="42"/>
      <c r="F561" s="42"/>
      <c r="G561" s="42"/>
      <c r="H561" s="42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spans="1:22" ht="15.6" customHeight="1">
      <c r="A562" s="36"/>
      <c r="B562" s="36"/>
      <c r="C562" s="42"/>
      <c r="D562" s="42"/>
      <c r="E562" s="42"/>
      <c r="F562" s="42"/>
      <c r="G562" s="42"/>
      <c r="H562" s="42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spans="1:22" ht="15.6" customHeight="1">
      <c r="A563" s="36"/>
      <c r="B563" s="36"/>
      <c r="C563" s="42"/>
      <c r="D563" s="42"/>
      <c r="E563" s="42"/>
      <c r="F563" s="42"/>
      <c r="G563" s="42"/>
      <c r="H563" s="42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spans="1:22" ht="15.6" customHeight="1">
      <c r="A564" s="36"/>
      <c r="B564" s="36"/>
      <c r="C564" s="42"/>
      <c r="D564" s="42"/>
      <c r="E564" s="42"/>
      <c r="F564" s="42"/>
      <c r="G564" s="42"/>
      <c r="H564" s="42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spans="1:22" ht="15.6" customHeight="1">
      <c r="A565" s="36"/>
      <c r="B565" s="36"/>
      <c r="C565" s="42"/>
      <c r="D565" s="42"/>
      <c r="E565" s="42"/>
      <c r="F565" s="42"/>
      <c r="G565" s="42"/>
      <c r="H565" s="42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spans="1:22" ht="15.6" customHeight="1">
      <c r="A566" s="36"/>
      <c r="B566" s="36"/>
      <c r="C566" s="42"/>
      <c r="D566" s="42"/>
      <c r="E566" s="42"/>
      <c r="F566" s="42"/>
      <c r="G566" s="42"/>
      <c r="H566" s="42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spans="1:22" ht="15.6" customHeight="1">
      <c r="A567" s="36"/>
      <c r="B567" s="36"/>
      <c r="C567" s="42"/>
      <c r="D567" s="42"/>
      <c r="E567" s="42"/>
      <c r="F567" s="42"/>
      <c r="G567" s="42"/>
      <c r="H567" s="42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spans="1:22" ht="15.6" customHeight="1">
      <c r="A568" s="36"/>
      <c r="B568" s="36"/>
      <c r="C568" s="42"/>
      <c r="D568" s="42"/>
      <c r="E568" s="42"/>
      <c r="F568" s="42"/>
      <c r="G568" s="42"/>
      <c r="H568" s="42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spans="1:22" ht="15.6" customHeight="1">
      <c r="A569" s="36"/>
      <c r="B569" s="36"/>
      <c r="C569" s="42"/>
      <c r="D569" s="42"/>
      <c r="E569" s="42"/>
      <c r="F569" s="42"/>
      <c r="G569" s="42"/>
      <c r="H569" s="42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spans="1:22" ht="15.6" customHeight="1">
      <c r="A570" s="36"/>
      <c r="B570" s="36"/>
      <c r="C570" s="42"/>
      <c r="D570" s="42"/>
      <c r="E570" s="42"/>
      <c r="F570" s="42"/>
      <c r="G570" s="42"/>
      <c r="H570" s="42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spans="1:22" ht="15.6" customHeight="1">
      <c r="A571" s="36"/>
      <c r="B571" s="36"/>
      <c r="C571" s="42"/>
      <c r="D571" s="42"/>
      <c r="E571" s="42"/>
      <c r="F571" s="42"/>
      <c r="G571" s="42"/>
      <c r="H571" s="42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spans="1:22" ht="15.6" customHeight="1">
      <c r="A572" s="36"/>
      <c r="B572" s="36"/>
      <c r="C572" s="42"/>
      <c r="D572" s="42"/>
      <c r="E572" s="42"/>
      <c r="F572" s="42"/>
      <c r="G572" s="42"/>
      <c r="H572" s="42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spans="1:22" ht="15.6" customHeight="1">
      <c r="A573" s="36"/>
      <c r="B573" s="36"/>
      <c r="C573" s="42"/>
      <c r="D573" s="42"/>
      <c r="E573" s="42"/>
      <c r="F573" s="42"/>
      <c r="G573" s="42"/>
      <c r="H573" s="42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spans="1:22" ht="15.6" customHeight="1">
      <c r="A574" s="36"/>
      <c r="B574" s="36"/>
      <c r="C574" s="42"/>
      <c r="D574" s="42"/>
      <c r="E574" s="42"/>
      <c r="F574" s="42"/>
      <c r="G574" s="42"/>
      <c r="H574" s="42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spans="1:22" ht="15.6" customHeight="1">
      <c r="A575" s="36"/>
      <c r="B575" s="36"/>
      <c r="C575" s="42"/>
      <c r="D575" s="42"/>
      <c r="E575" s="42"/>
      <c r="F575" s="42"/>
      <c r="G575" s="42"/>
      <c r="H575" s="42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spans="1:22" ht="15.6" customHeight="1">
      <c r="A576" s="36"/>
      <c r="B576" s="36"/>
      <c r="C576" s="42"/>
      <c r="D576" s="42"/>
      <c r="E576" s="42"/>
      <c r="F576" s="42"/>
      <c r="G576" s="42"/>
      <c r="H576" s="42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spans="1:22" ht="15.6" customHeight="1">
      <c r="A577" s="36"/>
      <c r="B577" s="36"/>
      <c r="C577" s="42"/>
      <c r="D577" s="42"/>
      <c r="E577" s="42"/>
      <c r="F577" s="42"/>
      <c r="G577" s="42"/>
      <c r="H577" s="42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spans="1:22" ht="15.6" customHeight="1">
      <c r="A578" s="36"/>
      <c r="B578" s="36"/>
      <c r="C578" s="42"/>
      <c r="D578" s="42"/>
      <c r="E578" s="42"/>
      <c r="F578" s="42"/>
      <c r="G578" s="42"/>
      <c r="H578" s="42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spans="1:22" ht="15.6" customHeight="1">
      <c r="A579" s="36"/>
      <c r="B579" s="36"/>
      <c r="C579" s="42"/>
      <c r="D579" s="42"/>
      <c r="E579" s="42"/>
      <c r="F579" s="42"/>
      <c r="G579" s="42"/>
      <c r="H579" s="42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spans="1:22" ht="15.6" customHeight="1">
      <c r="A580" s="36"/>
      <c r="B580" s="36"/>
      <c r="C580" s="42"/>
      <c r="D580" s="42"/>
      <c r="E580" s="42"/>
      <c r="F580" s="42"/>
      <c r="G580" s="42"/>
      <c r="H580" s="42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spans="1:22" ht="15.6" customHeight="1">
      <c r="A581" s="36"/>
      <c r="B581" s="36"/>
      <c r="C581" s="42"/>
      <c r="D581" s="42"/>
      <c r="E581" s="42"/>
      <c r="F581" s="42"/>
      <c r="G581" s="42"/>
      <c r="H581" s="42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spans="1:22" ht="15.6" customHeight="1">
      <c r="A582" s="36"/>
      <c r="B582" s="36"/>
      <c r="C582" s="42"/>
      <c r="D582" s="42"/>
      <c r="E582" s="42"/>
      <c r="F582" s="42"/>
      <c r="G582" s="42"/>
      <c r="H582" s="42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spans="1:22" ht="15.6" customHeight="1">
      <c r="A583" s="36"/>
      <c r="B583" s="36"/>
      <c r="C583" s="42"/>
      <c r="D583" s="42"/>
      <c r="E583" s="42"/>
      <c r="F583" s="42"/>
      <c r="G583" s="42"/>
      <c r="H583" s="42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spans="1:22" ht="15.6" customHeight="1">
      <c r="A584" s="36"/>
      <c r="B584" s="36"/>
      <c r="C584" s="42"/>
      <c r="D584" s="42"/>
      <c r="E584" s="42"/>
      <c r="F584" s="42"/>
      <c r="G584" s="42"/>
      <c r="H584" s="42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spans="1:22" ht="15.6" customHeight="1">
      <c r="A585" s="36"/>
      <c r="B585" s="36"/>
      <c r="C585" s="42"/>
      <c r="D585" s="42"/>
      <c r="E585" s="42"/>
      <c r="F585" s="42"/>
      <c r="G585" s="42"/>
      <c r="H585" s="42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spans="1:22" ht="15.6" customHeight="1">
      <c r="A586" s="36"/>
      <c r="B586" s="36"/>
      <c r="C586" s="42"/>
      <c r="D586" s="42"/>
      <c r="E586" s="42"/>
      <c r="F586" s="42"/>
      <c r="G586" s="42"/>
      <c r="H586" s="42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spans="1:22" ht="15.6" customHeight="1">
      <c r="A587" s="36"/>
      <c r="B587" s="36"/>
      <c r="C587" s="42"/>
      <c r="D587" s="42"/>
      <c r="E587" s="42"/>
      <c r="F587" s="42"/>
      <c r="G587" s="42"/>
      <c r="H587" s="42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spans="1:22" ht="15.6" customHeight="1">
      <c r="A588" s="36"/>
      <c r="B588" s="36"/>
      <c r="C588" s="42"/>
      <c r="D588" s="42"/>
      <c r="E588" s="42"/>
      <c r="F588" s="42"/>
      <c r="G588" s="42"/>
      <c r="H588" s="42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spans="1:22" ht="15.6" customHeight="1">
      <c r="A589" s="36"/>
      <c r="B589" s="36"/>
      <c r="C589" s="42"/>
      <c r="D589" s="42"/>
      <c r="E589" s="42"/>
      <c r="F589" s="42"/>
      <c r="G589" s="42"/>
      <c r="H589" s="42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spans="1:22" ht="15.6" customHeight="1">
      <c r="A590" s="36"/>
      <c r="B590" s="36"/>
      <c r="C590" s="42"/>
      <c r="D590" s="42"/>
      <c r="E590" s="42"/>
      <c r="F590" s="42"/>
      <c r="G590" s="42"/>
      <c r="H590" s="42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spans="1:22" ht="15.6" customHeight="1">
      <c r="A591" s="36"/>
      <c r="B591" s="36"/>
      <c r="C591" s="42"/>
      <c r="D591" s="42"/>
      <c r="E591" s="42"/>
      <c r="F591" s="42"/>
      <c r="G591" s="42"/>
      <c r="H591" s="42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spans="1:22" ht="15.6" customHeight="1">
      <c r="A592" s="36"/>
      <c r="B592" s="36"/>
      <c r="C592" s="42"/>
      <c r="D592" s="42"/>
      <c r="E592" s="42"/>
      <c r="F592" s="42"/>
      <c r="G592" s="42"/>
      <c r="H592" s="42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spans="1:22" ht="15.6" customHeight="1">
      <c r="A593" s="36"/>
      <c r="B593" s="36"/>
      <c r="C593" s="42"/>
      <c r="D593" s="42"/>
      <c r="E593" s="42"/>
      <c r="F593" s="42"/>
      <c r="G593" s="42"/>
      <c r="H593" s="42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spans="1:22" ht="15.6" customHeight="1">
      <c r="A594" s="36"/>
      <c r="B594" s="36"/>
      <c r="C594" s="42"/>
      <c r="D594" s="42"/>
      <c r="E594" s="42"/>
      <c r="F594" s="42"/>
      <c r="G594" s="42"/>
      <c r="H594" s="42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spans="1:22" ht="15.6" customHeight="1">
      <c r="A595" s="36"/>
      <c r="B595" s="36"/>
      <c r="C595" s="42"/>
      <c r="D595" s="42"/>
      <c r="E595" s="42"/>
      <c r="F595" s="42"/>
      <c r="G595" s="42"/>
      <c r="H595" s="42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spans="1:22" ht="15.6" customHeight="1">
      <c r="A596" s="36"/>
      <c r="B596" s="36"/>
      <c r="C596" s="42"/>
      <c r="D596" s="42"/>
      <c r="E596" s="42"/>
      <c r="F596" s="42"/>
      <c r="G596" s="42"/>
      <c r="H596" s="42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spans="1:22" ht="15.6" customHeight="1">
      <c r="A597" s="36"/>
      <c r="B597" s="36"/>
      <c r="C597" s="42"/>
      <c r="D597" s="42"/>
      <c r="E597" s="42"/>
      <c r="F597" s="42"/>
      <c r="G597" s="42"/>
      <c r="H597" s="42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spans="1:22" ht="15.6" customHeight="1">
      <c r="A598" s="36"/>
      <c r="B598" s="36"/>
      <c r="C598" s="42"/>
      <c r="D598" s="42"/>
      <c r="E598" s="42"/>
      <c r="F598" s="42"/>
      <c r="G598" s="42"/>
      <c r="H598" s="42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spans="1:22" ht="15.6" customHeight="1">
      <c r="A599" s="36"/>
      <c r="B599" s="36"/>
      <c r="C599" s="42"/>
      <c r="D599" s="42"/>
      <c r="E599" s="42"/>
      <c r="F599" s="42"/>
      <c r="G599" s="42"/>
      <c r="H599" s="42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spans="1:22" ht="15.6" customHeight="1">
      <c r="A600" s="36"/>
      <c r="B600" s="36"/>
      <c r="C600" s="42"/>
      <c r="D600" s="42"/>
      <c r="E600" s="42"/>
      <c r="F600" s="42"/>
      <c r="G600" s="42"/>
      <c r="H600" s="42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spans="1:22" ht="15.6" customHeight="1">
      <c r="A601" s="36"/>
      <c r="B601" s="36"/>
      <c r="C601" s="42"/>
      <c r="D601" s="42"/>
      <c r="E601" s="42"/>
      <c r="F601" s="42"/>
      <c r="G601" s="42"/>
      <c r="H601" s="42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spans="1:22" ht="15.6" customHeight="1">
      <c r="A602" s="36"/>
      <c r="B602" s="36"/>
      <c r="C602" s="42"/>
      <c r="D602" s="42"/>
      <c r="E602" s="42"/>
      <c r="F602" s="42"/>
      <c r="G602" s="42"/>
      <c r="H602" s="42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spans="1:22" ht="15.6" customHeight="1">
      <c r="A603" s="36"/>
      <c r="B603" s="36"/>
      <c r="C603" s="42"/>
      <c r="D603" s="42"/>
      <c r="E603" s="42"/>
      <c r="F603" s="42"/>
      <c r="G603" s="42"/>
      <c r="H603" s="42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spans="1:22" ht="15.6" customHeight="1">
      <c r="A604" s="36"/>
      <c r="B604" s="36"/>
      <c r="C604" s="42"/>
      <c r="D604" s="42"/>
      <c r="E604" s="42"/>
      <c r="F604" s="42"/>
      <c r="G604" s="42"/>
      <c r="H604" s="42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spans="1:22" ht="15.6" customHeight="1">
      <c r="A605" s="36"/>
      <c r="B605" s="36"/>
      <c r="C605" s="42"/>
      <c r="D605" s="42"/>
      <c r="E605" s="42"/>
      <c r="F605" s="42"/>
      <c r="G605" s="42"/>
      <c r="H605" s="42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spans="1:22" ht="15.6" customHeight="1">
      <c r="A606" s="36"/>
      <c r="B606" s="36"/>
      <c r="C606" s="42"/>
      <c r="D606" s="42"/>
      <c r="E606" s="42"/>
      <c r="F606" s="42"/>
      <c r="G606" s="42"/>
      <c r="H606" s="42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spans="1:22" ht="15.6" customHeight="1">
      <c r="A607" s="36"/>
      <c r="B607" s="36"/>
      <c r="C607" s="42"/>
      <c r="D607" s="42"/>
      <c r="E607" s="42"/>
      <c r="F607" s="42"/>
      <c r="G607" s="42"/>
      <c r="H607" s="42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spans="1:22" ht="15.6" customHeight="1">
      <c r="A608" s="36"/>
      <c r="B608" s="36"/>
      <c r="C608" s="42"/>
      <c r="D608" s="42"/>
      <c r="E608" s="42"/>
      <c r="F608" s="42"/>
      <c r="G608" s="42"/>
      <c r="H608" s="42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spans="1:22" ht="15.6" customHeight="1">
      <c r="A609" s="36"/>
      <c r="B609" s="36"/>
      <c r="C609" s="42"/>
      <c r="D609" s="42"/>
      <c r="E609" s="42"/>
      <c r="F609" s="42"/>
      <c r="G609" s="42"/>
      <c r="H609" s="42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spans="1:22" ht="15.6" customHeight="1">
      <c r="A610" s="36"/>
      <c r="B610" s="36"/>
      <c r="C610" s="42"/>
      <c r="D610" s="42"/>
      <c r="E610" s="42"/>
      <c r="F610" s="42"/>
      <c r="G610" s="42"/>
      <c r="H610" s="42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spans="1:22" ht="15.6" customHeight="1">
      <c r="A611" s="36"/>
      <c r="B611" s="36"/>
      <c r="C611" s="42"/>
      <c r="D611" s="42"/>
      <c r="E611" s="42"/>
      <c r="F611" s="42"/>
      <c r="G611" s="42"/>
      <c r="H611" s="42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spans="1:22" ht="15.6" customHeight="1">
      <c r="A612" s="36"/>
      <c r="B612" s="36"/>
      <c r="C612" s="42"/>
      <c r="D612" s="42"/>
      <c r="E612" s="42"/>
      <c r="F612" s="42"/>
      <c r="G612" s="42"/>
      <c r="H612" s="42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spans="1:22" ht="15.6" customHeight="1">
      <c r="A613" s="36"/>
      <c r="B613" s="36"/>
      <c r="C613" s="42"/>
      <c r="D613" s="42"/>
      <c r="E613" s="42"/>
      <c r="F613" s="42"/>
      <c r="G613" s="42"/>
      <c r="H613" s="42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spans="1:22" ht="15.6" customHeight="1">
      <c r="A614" s="36"/>
      <c r="B614" s="36"/>
      <c r="C614" s="42"/>
      <c r="D614" s="42"/>
      <c r="E614" s="42"/>
      <c r="F614" s="42"/>
      <c r="G614" s="42"/>
      <c r="H614" s="42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spans="1:22" ht="15.6" customHeight="1">
      <c r="A615" s="36"/>
      <c r="B615" s="36"/>
      <c r="C615" s="42"/>
      <c r="D615" s="42"/>
      <c r="E615" s="42"/>
      <c r="F615" s="42"/>
      <c r="G615" s="42"/>
      <c r="H615" s="42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spans="1:22" ht="15.6" customHeight="1">
      <c r="A616" s="36"/>
      <c r="B616" s="36"/>
      <c r="C616" s="42"/>
      <c r="D616" s="42"/>
      <c r="E616" s="42"/>
      <c r="F616" s="42"/>
      <c r="G616" s="42"/>
      <c r="H616" s="42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spans="1:22" ht="15.6" customHeight="1">
      <c r="A617" s="36"/>
      <c r="B617" s="36"/>
      <c r="C617" s="42"/>
      <c r="D617" s="42"/>
      <c r="E617" s="42"/>
      <c r="F617" s="42"/>
      <c r="G617" s="42"/>
      <c r="H617" s="42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spans="1:22" ht="15.6" customHeight="1">
      <c r="A618" s="36"/>
      <c r="B618" s="36"/>
      <c r="C618" s="42"/>
      <c r="D618" s="42"/>
      <c r="E618" s="42"/>
      <c r="F618" s="42"/>
      <c r="G618" s="42"/>
      <c r="H618" s="42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spans="1:22" ht="15.6" customHeight="1">
      <c r="A619" s="36"/>
      <c r="B619" s="36"/>
      <c r="C619" s="42"/>
      <c r="D619" s="42"/>
      <c r="E619" s="42"/>
      <c r="F619" s="42"/>
      <c r="G619" s="42"/>
      <c r="H619" s="42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spans="1:22" ht="15.6" customHeight="1">
      <c r="A620" s="36"/>
      <c r="B620" s="36"/>
      <c r="C620" s="42"/>
      <c r="D620" s="42"/>
      <c r="E620" s="42"/>
      <c r="F620" s="42"/>
      <c r="G620" s="42"/>
      <c r="H620" s="42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spans="1:22" ht="15.6" customHeight="1">
      <c r="A621" s="36"/>
      <c r="B621" s="36"/>
      <c r="C621" s="42"/>
      <c r="D621" s="42"/>
      <c r="E621" s="42"/>
      <c r="F621" s="42"/>
      <c r="G621" s="42"/>
      <c r="H621" s="42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spans="1:22" ht="15.6" customHeight="1">
      <c r="A622" s="36"/>
      <c r="B622" s="36"/>
      <c r="C622" s="42"/>
      <c r="D622" s="42"/>
      <c r="E622" s="42"/>
      <c r="F622" s="42"/>
      <c r="G622" s="42"/>
      <c r="H622" s="42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spans="1:22" ht="15.6" customHeight="1">
      <c r="A623" s="36"/>
      <c r="B623" s="36"/>
      <c r="C623" s="42"/>
      <c r="D623" s="42"/>
      <c r="E623" s="42"/>
      <c r="F623" s="42"/>
      <c r="G623" s="42"/>
      <c r="H623" s="42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spans="1:22" ht="15.6" customHeight="1">
      <c r="A624" s="36"/>
      <c r="B624" s="36"/>
      <c r="C624" s="42"/>
      <c r="D624" s="42"/>
      <c r="E624" s="42"/>
      <c r="F624" s="42"/>
      <c r="G624" s="42"/>
      <c r="H624" s="42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spans="1:22" ht="15.6" customHeight="1">
      <c r="A625" s="36"/>
      <c r="B625" s="36"/>
      <c r="C625" s="42"/>
      <c r="D625" s="42"/>
      <c r="E625" s="42"/>
      <c r="F625" s="42"/>
      <c r="G625" s="42"/>
      <c r="H625" s="42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spans="1:22" ht="15.6" customHeight="1">
      <c r="A626" s="36"/>
      <c r="B626" s="36"/>
      <c r="C626" s="42"/>
      <c r="D626" s="42"/>
      <c r="E626" s="42"/>
      <c r="F626" s="42"/>
      <c r="G626" s="42"/>
      <c r="H626" s="42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spans="1:22" ht="15.6" customHeight="1">
      <c r="A627" s="36"/>
      <c r="B627" s="36"/>
      <c r="C627" s="42"/>
      <c r="D627" s="42"/>
      <c r="E627" s="42"/>
      <c r="F627" s="42"/>
      <c r="G627" s="42"/>
      <c r="H627" s="42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spans="1:22" ht="15.6" customHeight="1">
      <c r="A628" s="36"/>
      <c r="B628" s="36"/>
      <c r="C628" s="42"/>
      <c r="D628" s="42"/>
      <c r="E628" s="42"/>
      <c r="F628" s="42"/>
      <c r="G628" s="42"/>
      <c r="H628" s="42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spans="1:22" ht="15.6" customHeight="1">
      <c r="A629" s="36"/>
      <c r="B629" s="36"/>
      <c r="C629" s="42"/>
      <c r="D629" s="42"/>
      <c r="E629" s="42"/>
      <c r="F629" s="42"/>
      <c r="G629" s="42"/>
      <c r="H629" s="42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spans="1:22" ht="15.6" customHeight="1">
      <c r="A630" s="36"/>
      <c r="B630" s="36"/>
      <c r="C630" s="42"/>
      <c r="D630" s="42"/>
      <c r="E630" s="42"/>
      <c r="F630" s="42"/>
      <c r="G630" s="42"/>
      <c r="H630" s="42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spans="1:22" ht="15.6" customHeight="1">
      <c r="A631" s="36"/>
      <c r="B631" s="36"/>
      <c r="C631" s="42"/>
      <c r="D631" s="42"/>
      <c r="E631" s="42"/>
      <c r="F631" s="42"/>
      <c r="G631" s="42"/>
      <c r="H631" s="42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spans="1:22" ht="15.6" customHeight="1">
      <c r="A632" s="36"/>
      <c r="B632" s="36"/>
      <c r="C632" s="42"/>
      <c r="D632" s="42"/>
      <c r="E632" s="42"/>
      <c r="F632" s="42"/>
      <c r="G632" s="42"/>
      <c r="H632" s="42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spans="1:22" ht="15.6" customHeight="1">
      <c r="A633" s="36"/>
      <c r="B633" s="36"/>
      <c r="C633" s="42"/>
      <c r="D633" s="42"/>
      <c r="E633" s="42"/>
      <c r="F633" s="42"/>
      <c r="G633" s="42"/>
      <c r="H633" s="42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spans="1:22" ht="15.6" customHeight="1">
      <c r="A634" s="36"/>
      <c r="B634" s="36"/>
      <c r="C634" s="42"/>
      <c r="D634" s="42"/>
      <c r="E634" s="42"/>
      <c r="F634" s="42"/>
      <c r="G634" s="42"/>
      <c r="H634" s="42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spans="1:22" ht="15.6" customHeight="1">
      <c r="A635" s="36"/>
      <c r="B635" s="36"/>
      <c r="C635" s="42"/>
      <c r="D635" s="42"/>
      <c r="E635" s="42"/>
      <c r="F635" s="42"/>
      <c r="G635" s="42"/>
      <c r="H635" s="42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spans="1:22" ht="15.6" customHeight="1">
      <c r="A636" s="36"/>
      <c r="B636" s="36"/>
      <c r="C636" s="42"/>
      <c r="D636" s="42"/>
      <c r="E636" s="42"/>
      <c r="F636" s="42"/>
      <c r="G636" s="42"/>
      <c r="H636" s="42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spans="1:22" ht="15.6" customHeight="1">
      <c r="A637" s="36"/>
      <c r="B637" s="36"/>
      <c r="C637" s="42"/>
      <c r="D637" s="42"/>
      <c r="E637" s="42"/>
      <c r="F637" s="42"/>
      <c r="G637" s="42"/>
      <c r="H637" s="42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spans="1:22" ht="15.6" customHeight="1">
      <c r="A638" s="36"/>
      <c r="B638" s="36"/>
      <c r="C638" s="42"/>
      <c r="D638" s="42"/>
      <c r="E638" s="42"/>
      <c r="F638" s="42"/>
      <c r="G638" s="42"/>
      <c r="H638" s="42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spans="1:22" ht="15.6" customHeight="1">
      <c r="A639" s="36"/>
      <c r="B639" s="36"/>
      <c r="C639" s="42"/>
      <c r="D639" s="42"/>
      <c r="E639" s="42"/>
      <c r="F639" s="42"/>
      <c r="G639" s="42"/>
      <c r="H639" s="42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spans="1:22" ht="15.6" customHeight="1">
      <c r="A640" s="36"/>
      <c r="B640" s="36"/>
      <c r="C640" s="42"/>
      <c r="D640" s="42"/>
      <c r="E640" s="42"/>
      <c r="F640" s="42"/>
      <c r="G640" s="42"/>
      <c r="H640" s="42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spans="1:22" ht="15.6" customHeight="1">
      <c r="A641" s="36"/>
      <c r="B641" s="36"/>
      <c r="C641" s="42"/>
      <c r="D641" s="42"/>
      <c r="E641" s="42"/>
      <c r="F641" s="42"/>
      <c r="G641" s="42"/>
      <c r="H641" s="42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spans="1:22" ht="15.6" customHeight="1">
      <c r="A642" s="36"/>
      <c r="B642" s="36"/>
      <c r="C642" s="42"/>
      <c r="D642" s="42"/>
      <c r="E642" s="42"/>
      <c r="F642" s="42"/>
      <c r="G642" s="42"/>
      <c r="H642" s="42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spans="1:22" ht="15.6" customHeight="1">
      <c r="A643" s="36"/>
      <c r="B643" s="36"/>
      <c r="C643" s="42"/>
      <c r="D643" s="42"/>
      <c r="E643" s="42"/>
      <c r="F643" s="42"/>
      <c r="G643" s="42"/>
      <c r="H643" s="42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spans="1:22" ht="15.6" customHeight="1">
      <c r="A644" s="36"/>
      <c r="B644" s="36"/>
      <c r="C644" s="42"/>
      <c r="D644" s="42"/>
      <c r="E644" s="42"/>
      <c r="F644" s="42"/>
      <c r="G644" s="42"/>
      <c r="H644" s="42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spans="1:22" ht="15.6" customHeight="1">
      <c r="A645" s="36"/>
      <c r="B645" s="36"/>
      <c r="C645" s="42"/>
      <c r="D645" s="42"/>
      <c r="E645" s="42"/>
      <c r="F645" s="42"/>
      <c r="G645" s="42"/>
      <c r="H645" s="42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spans="1:22" ht="15.6" customHeight="1">
      <c r="A646" s="36"/>
      <c r="B646" s="36"/>
      <c r="C646" s="42"/>
      <c r="D646" s="42"/>
      <c r="E646" s="42"/>
      <c r="F646" s="42"/>
      <c r="G646" s="42"/>
      <c r="H646" s="42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spans="1:22" ht="15.6" customHeight="1">
      <c r="A647" s="36"/>
      <c r="B647" s="36"/>
      <c r="C647" s="42"/>
      <c r="D647" s="42"/>
      <c r="E647" s="42"/>
      <c r="F647" s="42"/>
      <c r="G647" s="42"/>
      <c r="H647" s="42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spans="1:22" ht="15.6" customHeight="1">
      <c r="A648" s="36"/>
      <c r="B648" s="36"/>
      <c r="C648" s="42"/>
      <c r="D648" s="42"/>
      <c r="E648" s="42"/>
      <c r="F648" s="42"/>
      <c r="G648" s="42"/>
      <c r="H648" s="42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spans="1:22" ht="15.6" customHeight="1">
      <c r="A649" s="36"/>
      <c r="B649" s="36"/>
      <c r="C649" s="42"/>
      <c r="D649" s="42"/>
      <c r="E649" s="42"/>
      <c r="F649" s="42"/>
      <c r="G649" s="42"/>
      <c r="H649" s="42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spans="1:22" ht="15.6" customHeight="1">
      <c r="A650" s="36"/>
      <c r="B650" s="36"/>
      <c r="C650" s="42"/>
      <c r="D650" s="42"/>
      <c r="E650" s="42"/>
      <c r="F650" s="42"/>
      <c r="G650" s="42"/>
      <c r="H650" s="42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spans="1:22" ht="15.6" customHeight="1">
      <c r="A651" s="36"/>
      <c r="B651" s="36"/>
      <c r="C651" s="42"/>
      <c r="D651" s="42"/>
      <c r="E651" s="42"/>
      <c r="F651" s="42"/>
      <c r="G651" s="42"/>
      <c r="H651" s="42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spans="1:22" ht="15.6" customHeight="1">
      <c r="A652" s="36"/>
      <c r="B652" s="36"/>
      <c r="C652" s="42"/>
      <c r="D652" s="42"/>
      <c r="E652" s="42"/>
      <c r="F652" s="42"/>
      <c r="G652" s="42"/>
      <c r="H652" s="42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spans="1:22" ht="15.6" customHeight="1">
      <c r="A653" s="36"/>
      <c r="B653" s="36"/>
      <c r="C653" s="42"/>
      <c r="D653" s="42"/>
      <c r="E653" s="42"/>
      <c r="F653" s="42"/>
      <c r="G653" s="42"/>
      <c r="H653" s="42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spans="1:22" ht="15.6" customHeight="1">
      <c r="A654" s="36"/>
      <c r="B654" s="36"/>
      <c r="C654" s="42"/>
      <c r="D654" s="42"/>
      <c r="E654" s="42"/>
      <c r="F654" s="42"/>
      <c r="G654" s="42"/>
      <c r="H654" s="42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spans="1:22" ht="15.6" customHeight="1">
      <c r="A655" s="36"/>
      <c r="B655" s="36"/>
      <c r="C655" s="42"/>
      <c r="D655" s="42"/>
      <c r="E655" s="42"/>
      <c r="F655" s="42"/>
      <c r="G655" s="42"/>
      <c r="H655" s="42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spans="1:22" ht="15.6" customHeight="1">
      <c r="A656" s="36"/>
      <c r="B656" s="36"/>
      <c r="C656" s="42"/>
      <c r="D656" s="42"/>
      <c r="E656" s="42"/>
      <c r="F656" s="42"/>
      <c r="G656" s="42"/>
      <c r="H656" s="42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spans="1:22" ht="15.6" customHeight="1">
      <c r="A657" s="36"/>
      <c r="B657" s="36"/>
      <c r="C657" s="42"/>
      <c r="D657" s="42"/>
      <c r="E657" s="42"/>
      <c r="F657" s="42"/>
      <c r="G657" s="42"/>
      <c r="H657" s="42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spans="1:22" ht="15.6" customHeight="1">
      <c r="A658" s="36"/>
      <c r="B658" s="36"/>
      <c r="C658" s="42"/>
      <c r="D658" s="42"/>
      <c r="E658" s="42"/>
      <c r="F658" s="42"/>
      <c r="G658" s="42"/>
      <c r="H658" s="42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spans="1:22" ht="15.6" customHeight="1">
      <c r="A659" s="36"/>
      <c r="B659" s="36"/>
      <c r="C659" s="42"/>
      <c r="D659" s="42"/>
      <c r="E659" s="42"/>
      <c r="F659" s="42"/>
      <c r="G659" s="42"/>
      <c r="H659" s="42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spans="1:22" ht="15.6" customHeight="1">
      <c r="A660" s="36"/>
      <c r="B660" s="36"/>
      <c r="C660" s="42"/>
      <c r="D660" s="42"/>
      <c r="E660" s="42"/>
      <c r="F660" s="42"/>
      <c r="G660" s="42"/>
      <c r="H660" s="42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spans="1:22" ht="15.6" customHeight="1">
      <c r="A661" s="36"/>
      <c r="B661" s="36"/>
      <c r="C661" s="42"/>
      <c r="D661" s="42"/>
      <c r="E661" s="42"/>
      <c r="F661" s="42"/>
      <c r="G661" s="42"/>
      <c r="H661" s="42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spans="1:22" ht="15.6" customHeight="1">
      <c r="A662" s="36"/>
      <c r="B662" s="36"/>
      <c r="C662" s="42"/>
      <c r="D662" s="42"/>
      <c r="E662" s="42"/>
      <c r="F662" s="42"/>
      <c r="G662" s="42"/>
      <c r="H662" s="42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spans="1:22" ht="15.6" customHeight="1">
      <c r="A663" s="36"/>
      <c r="B663" s="36"/>
      <c r="C663" s="42"/>
      <c r="D663" s="42"/>
      <c r="E663" s="42"/>
      <c r="F663" s="42"/>
      <c r="G663" s="42"/>
      <c r="H663" s="42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spans="1:22" ht="15.6" customHeight="1">
      <c r="A664" s="36"/>
      <c r="B664" s="36"/>
      <c r="C664" s="42"/>
      <c r="D664" s="42"/>
      <c r="E664" s="42"/>
      <c r="F664" s="42"/>
      <c r="G664" s="42"/>
      <c r="H664" s="42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spans="1:22" ht="15.6" customHeight="1">
      <c r="A665" s="36"/>
      <c r="B665" s="36"/>
      <c r="C665" s="42"/>
      <c r="D665" s="42"/>
      <c r="E665" s="42"/>
      <c r="F665" s="42"/>
      <c r="G665" s="42"/>
      <c r="H665" s="42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spans="1:22" ht="15.6" customHeight="1">
      <c r="A666" s="36"/>
      <c r="B666" s="36"/>
      <c r="C666" s="42"/>
      <c r="D666" s="42"/>
      <c r="E666" s="42"/>
      <c r="F666" s="42"/>
      <c r="G666" s="42"/>
      <c r="H666" s="42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spans="1:22" ht="15.6" customHeight="1">
      <c r="A667" s="36"/>
      <c r="B667" s="36"/>
      <c r="C667" s="42"/>
      <c r="D667" s="42"/>
      <c r="E667" s="42"/>
      <c r="F667" s="42"/>
      <c r="G667" s="42"/>
      <c r="H667" s="42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spans="1:22" ht="15.6" customHeight="1">
      <c r="A668" s="36"/>
      <c r="B668" s="36"/>
      <c r="C668" s="42"/>
      <c r="D668" s="42"/>
      <c r="E668" s="42"/>
      <c r="F668" s="42"/>
      <c r="G668" s="42"/>
      <c r="H668" s="42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spans="1:22" ht="15.6" customHeight="1">
      <c r="A669" s="36"/>
      <c r="B669" s="36"/>
      <c r="C669" s="42"/>
      <c r="D669" s="42"/>
      <c r="E669" s="42"/>
      <c r="F669" s="42"/>
      <c r="G669" s="42"/>
      <c r="H669" s="42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spans="1:22" ht="15.6" customHeight="1">
      <c r="A670" s="36"/>
      <c r="B670" s="36"/>
      <c r="C670" s="42"/>
      <c r="D670" s="42"/>
      <c r="E670" s="42"/>
      <c r="F670" s="42"/>
      <c r="G670" s="42"/>
      <c r="H670" s="42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spans="1:22" ht="15.6" customHeight="1">
      <c r="A671" s="36"/>
      <c r="B671" s="36"/>
      <c r="C671" s="42"/>
      <c r="D671" s="42"/>
      <c r="E671" s="42"/>
      <c r="F671" s="42"/>
      <c r="G671" s="42"/>
      <c r="H671" s="42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spans="1:22" ht="15.6" customHeight="1">
      <c r="A672" s="36"/>
      <c r="B672" s="36"/>
      <c r="C672" s="42"/>
      <c r="D672" s="42"/>
      <c r="E672" s="42"/>
      <c r="F672" s="42"/>
      <c r="G672" s="42"/>
      <c r="H672" s="42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spans="1:22" ht="15.6" customHeight="1">
      <c r="A673" s="36"/>
      <c r="B673" s="36"/>
      <c r="C673" s="42"/>
      <c r="D673" s="42"/>
      <c r="E673" s="42"/>
      <c r="F673" s="42"/>
      <c r="G673" s="42"/>
      <c r="H673" s="42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spans="1:22" ht="15.6" customHeight="1">
      <c r="A674" s="36"/>
      <c r="B674" s="36"/>
      <c r="C674" s="42"/>
      <c r="D674" s="42"/>
      <c r="E674" s="42"/>
      <c r="F674" s="42"/>
      <c r="G674" s="42"/>
      <c r="H674" s="42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spans="1:22" ht="15.6" customHeight="1">
      <c r="A675" s="36"/>
      <c r="B675" s="36"/>
      <c r="C675" s="42"/>
      <c r="D675" s="42"/>
      <c r="E675" s="42"/>
      <c r="F675" s="42"/>
      <c r="G675" s="42"/>
      <c r="H675" s="42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spans="1:22" ht="15.6" customHeight="1">
      <c r="A676" s="36"/>
      <c r="B676" s="36"/>
      <c r="C676" s="42"/>
      <c r="D676" s="42"/>
      <c r="E676" s="42"/>
      <c r="F676" s="42"/>
      <c r="G676" s="42"/>
      <c r="H676" s="42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spans="1:22" ht="15.6" customHeight="1">
      <c r="A677" s="36"/>
      <c r="B677" s="36"/>
      <c r="C677" s="42"/>
      <c r="D677" s="42"/>
      <c r="E677" s="42"/>
      <c r="F677" s="42"/>
      <c r="G677" s="42"/>
      <c r="H677" s="42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spans="1:22" ht="15.6" customHeight="1">
      <c r="A678" s="36"/>
      <c r="B678" s="36"/>
      <c r="C678" s="42"/>
      <c r="D678" s="42"/>
      <c r="E678" s="42"/>
      <c r="F678" s="42"/>
      <c r="G678" s="42"/>
      <c r="H678" s="42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spans="1:22" ht="15.6" customHeight="1">
      <c r="A679" s="36"/>
      <c r="B679" s="36"/>
      <c r="C679" s="42"/>
      <c r="D679" s="42"/>
      <c r="E679" s="42"/>
      <c r="F679" s="42"/>
      <c r="G679" s="42"/>
      <c r="H679" s="42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spans="1:22" ht="15.6" customHeight="1">
      <c r="A680" s="36"/>
      <c r="B680" s="36"/>
      <c r="C680" s="42"/>
      <c r="D680" s="42"/>
      <c r="E680" s="42"/>
      <c r="F680" s="42"/>
      <c r="G680" s="42"/>
      <c r="H680" s="42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spans="1:22" ht="15.6" customHeight="1">
      <c r="A681" s="36"/>
      <c r="B681" s="36"/>
      <c r="C681" s="42"/>
      <c r="D681" s="42"/>
      <c r="E681" s="42"/>
      <c r="F681" s="42"/>
      <c r="G681" s="42"/>
      <c r="H681" s="42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spans="1:22" ht="15.6" customHeight="1">
      <c r="A682" s="36"/>
      <c r="B682" s="36"/>
      <c r="C682" s="42"/>
      <c r="D682" s="42"/>
      <c r="E682" s="42"/>
      <c r="F682" s="42"/>
      <c r="G682" s="42"/>
      <c r="H682" s="42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spans="1:22" ht="15.6" customHeight="1">
      <c r="A683" s="36"/>
      <c r="B683" s="36"/>
      <c r="C683" s="42"/>
      <c r="D683" s="42"/>
      <c r="E683" s="42"/>
      <c r="F683" s="42"/>
      <c r="G683" s="42"/>
      <c r="H683" s="42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spans="1:22" ht="15.6" customHeight="1">
      <c r="A684" s="36"/>
      <c r="B684" s="36"/>
      <c r="C684" s="42"/>
      <c r="D684" s="42"/>
      <c r="E684" s="42"/>
      <c r="F684" s="42"/>
      <c r="G684" s="42"/>
      <c r="H684" s="42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spans="1:22" ht="15.6" customHeight="1">
      <c r="A685" s="36"/>
      <c r="B685" s="36"/>
      <c r="C685" s="42"/>
      <c r="D685" s="42"/>
      <c r="E685" s="42"/>
      <c r="F685" s="42"/>
      <c r="G685" s="42"/>
      <c r="H685" s="42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spans="1:22" ht="15.6" customHeight="1">
      <c r="A686" s="36"/>
      <c r="B686" s="36"/>
      <c r="C686" s="42"/>
      <c r="D686" s="42"/>
      <c r="E686" s="42"/>
      <c r="F686" s="42"/>
      <c r="G686" s="42"/>
      <c r="H686" s="42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spans="1:22" ht="15.6" customHeight="1">
      <c r="A687" s="36"/>
      <c r="B687" s="36"/>
      <c r="C687" s="42"/>
      <c r="D687" s="42"/>
      <c r="E687" s="42"/>
      <c r="F687" s="42"/>
      <c r="G687" s="42"/>
      <c r="H687" s="42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spans="1:22" ht="15.6" customHeight="1">
      <c r="A688" s="36"/>
      <c r="B688" s="36"/>
      <c r="C688" s="42"/>
      <c r="D688" s="42"/>
      <c r="E688" s="42"/>
      <c r="F688" s="42"/>
      <c r="G688" s="42"/>
      <c r="H688" s="42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spans="1:22" ht="15.6" customHeight="1">
      <c r="A689" s="36"/>
      <c r="B689" s="36"/>
      <c r="C689" s="42"/>
      <c r="D689" s="42"/>
      <c r="E689" s="42"/>
      <c r="F689" s="42"/>
      <c r="G689" s="42"/>
      <c r="H689" s="42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spans="1:22" ht="15.6" customHeight="1">
      <c r="A690" s="36"/>
      <c r="B690" s="36"/>
      <c r="C690" s="42"/>
      <c r="D690" s="42"/>
      <c r="E690" s="42"/>
      <c r="F690" s="42"/>
      <c r="G690" s="42"/>
      <c r="H690" s="42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spans="1:22" ht="15.6" customHeight="1">
      <c r="A691" s="36"/>
      <c r="B691" s="36"/>
      <c r="C691" s="42"/>
      <c r="D691" s="42"/>
      <c r="E691" s="42"/>
      <c r="F691" s="42"/>
      <c r="G691" s="42"/>
      <c r="H691" s="42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spans="1:22" ht="15.6" customHeight="1">
      <c r="A692" s="36"/>
      <c r="B692" s="36"/>
      <c r="C692" s="42"/>
      <c r="D692" s="42"/>
      <c r="E692" s="42"/>
      <c r="F692" s="42"/>
      <c r="G692" s="42"/>
      <c r="H692" s="42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spans="1:22" ht="15.6" customHeight="1">
      <c r="A693" s="36"/>
      <c r="B693" s="36"/>
      <c r="C693" s="42"/>
      <c r="D693" s="42"/>
      <c r="E693" s="42"/>
      <c r="F693" s="42"/>
      <c r="G693" s="42"/>
      <c r="H693" s="42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spans="1:22" ht="15.6" customHeight="1">
      <c r="A694" s="36"/>
      <c r="B694" s="36"/>
      <c r="C694" s="42"/>
      <c r="D694" s="42"/>
      <c r="E694" s="42"/>
      <c r="F694" s="42"/>
      <c r="G694" s="42"/>
      <c r="H694" s="42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spans="1:22" ht="15.6" customHeight="1">
      <c r="A695" s="36"/>
      <c r="B695" s="36"/>
      <c r="C695" s="42"/>
      <c r="D695" s="42"/>
      <c r="E695" s="42"/>
      <c r="F695" s="42"/>
      <c r="G695" s="42"/>
      <c r="H695" s="42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spans="1:22" ht="15.6" customHeight="1">
      <c r="A696" s="36"/>
      <c r="B696" s="36"/>
      <c r="C696" s="42"/>
      <c r="D696" s="42"/>
      <c r="E696" s="42"/>
      <c r="F696" s="42"/>
      <c r="G696" s="42"/>
      <c r="H696" s="42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spans="1:22" ht="15.6" customHeight="1">
      <c r="A697" s="36"/>
      <c r="B697" s="36"/>
      <c r="C697" s="42"/>
      <c r="D697" s="42"/>
      <c r="E697" s="42"/>
      <c r="F697" s="42"/>
      <c r="G697" s="42"/>
      <c r="H697" s="42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spans="1:22" ht="15.6" customHeight="1">
      <c r="A698" s="36"/>
      <c r="B698" s="36"/>
      <c r="C698" s="42"/>
      <c r="D698" s="42"/>
      <c r="E698" s="42"/>
      <c r="F698" s="42"/>
      <c r="G698" s="42"/>
      <c r="H698" s="42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spans="1:22" ht="15.6" customHeight="1">
      <c r="A699" s="36"/>
      <c r="B699" s="36"/>
      <c r="C699" s="42"/>
      <c r="D699" s="42"/>
      <c r="E699" s="42"/>
      <c r="F699" s="42"/>
      <c r="G699" s="42"/>
      <c r="H699" s="42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spans="1:22" ht="15.6" customHeight="1">
      <c r="A700" s="36"/>
      <c r="B700" s="36"/>
      <c r="C700" s="42"/>
      <c r="D700" s="42"/>
      <c r="E700" s="42"/>
      <c r="F700" s="42"/>
      <c r="G700" s="42"/>
      <c r="H700" s="42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spans="1:22" ht="15.6" customHeight="1">
      <c r="A701" s="36"/>
      <c r="B701" s="36"/>
      <c r="C701" s="42"/>
      <c r="D701" s="42"/>
      <c r="E701" s="42"/>
      <c r="F701" s="42"/>
      <c r="G701" s="42"/>
      <c r="H701" s="42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spans="1:22" ht="15.6" customHeight="1">
      <c r="A702" s="36"/>
      <c r="B702" s="36"/>
      <c r="C702" s="42"/>
      <c r="D702" s="42"/>
      <c r="E702" s="42"/>
      <c r="F702" s="42"/>
      <c r="G702" s="42"/>
      <c r="H702" s="42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spans="1:22" ht="15.6" customHeight="1">
      <c r="A703" s="36"/>
      <c r="B703" s="36"/>
      <c r="C703" s="42"/>
      <c r="D703" s="42"/>
      <c r="E703" s="42"/>
      <c r="F703" s="42"/>
      <c r="G703" s="42"/>
      <c r="H703" s="42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spans="1:22" ht="15.6" customHeight="1">
      <c r="A704" s="36"/>
      <c r="B704" s="36"/>
      <c r="C704" s="42"/>
      <c r="D704" s="42"/>
      <c r="E704" s="42"/>
      <c r="F704" s="42"/>
      <c r="G704" s="42"/>
      <c r="H704" s="42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spans="1:22" ht="15.6" customHeight="1">
      <c r="A705" s="36"/>
      <c r="B705" s="36"/>
      <c r="C705" s="42"/>
      <c r="D705" s="42"/>
      <c r="E705" s="42"/>
      <c r="F705" s="42"/>
      <c r="G705" s="42"/>
      <c r="H705" s="42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spans="1:22" ht="15.6" customHeight="1">
      <c r="A706" s="36"/>
      <c r="B706" s="36"/>
      <c r="C706" s="42"/>
      <c r="D706" s="42"/>
      <c r="E706" s="42"/>
      <c r="F706" s="42"/>
      <c r="G706" s="42"/>
      <c r="H706" s="42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spans="1:22" ht="15.6" customHeight="1">
      <c r="A707" s="36"/>
      <c r="B707" s="36"/>
      <c r="C707" s="42"/>
      <c r="D707" s="42"/>
      <c r="E707" s="42"/>
      <c r="F707" s="42"/>
      <c r="G707" s="42"/>
      <c r="H707" s="42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spans="1:22" ht="15.6" customHeight="1">
      <c r="A708" s="36"/>
      <c r="B708" s="36"/>
      <c r="C708" s="42"/>
      <c r="D708" s="42"/>
      <c r="E708" s="42"/>
      <c r="F708" s="42"/>
      <c r="G708" s="42"/>
      <c r="H708" s="42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spans="1:22" ht="15.6" customHeight="1">
      <c r="A709" s="36"/>
      <c r="B709" s="36"/>
      <c r="C709" s="42"/>
      <c r="D709" s="42"/>
      <c r="E709" s="42"/>
      <c r="F709" s="42"/>
      <c r="G709" s="42"/>
      <c r="H709" s="42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spans="1:22" ht="15.6" customHeight="1">
      <c r="A710" s="36"/>
      <c r="B710" s="36"/>
      <c r="C710" s="42"/>
      <c r="D710" s="42"/>
      <c r="E710" s="42"/>
      <c r="F710" s="42"/>
      <c r="G710" s="42"/>
      <c r="H710" s="42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spans="1:22" ht="15.6" customHeight="1">
      <c r="A711" s="36"/>
      <c r="B711" s="36"/>
      <c r="C711" s="42"/>
      <c r="D711" s="42"/>
      <c r="E711" s="42"/>
      <c r="F711" s="42"/>
      <c r="G711" s="42"/>
      <c r="H711" s="42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spans="1:22" ht="15.6" customHeight="1">
      <c r="A712" s="36"/>
      <c r="B712" s="36"/>
      <c r="C712" s="42"/>
      <c r="D712" s="42"/>
      <c r="E712" s="42"/>
      <c r="F712" s="42"/>
      <c r="G712" s="42"/>
      <c r="H712" s="42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spans="1:22" ht="15.6" customHeight="1">
      <c r="A713" s="36"/>
      <c r="B713" s="36"/>
      <c r="C713" s="42"/>
      <c r="D713" s="42"/>
      <c r="E713" s="42"/>
      <c r="F713" s="42"/>
      <c r="G713" s="42"/>
      <c r="H713" s="42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spans="1:22" ht="15.6" customHeight="1">
      <c r="A714" s="36"/>
      <c r="B714" s="36"/>
      <c r="C714" s="42"/>
      <c r="D714" s="42"/>
      <c r="E714" s="42"/>
      <c r="F714" s="42"/>
      <c r="G714" s="42"/>
      <c r="H714" s="42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spans="1:22" ht="15.6" customHeight="1">
      <c r="A715" s="36"/>
      <c r="B715" s="36"/>
      <c r="C715" s="42"/>
      <c r="D715" s="42"/>
      <c r="E715" s="42"/>
      <c r="F715" s="42"/>
      <c r="G715" s="42"/>
      <c r="H715" s="42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spans="1:22" ht="15.6" customHeight="1">
      <c r="A716" s="36"/>
      <c r="B716" s="36"/>
      <c r="C716" s="42"/>
      <c r="D716" s="42"/>
      <c r="E716" s="42"/>
      <c r="F716" s="42"/>
      <c r="G716" s="42"/>
      <c r="H716" s="42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spans="1:22" ht="15.6" customHeight="1">
      <c r="A717" s="36"/>
      <c r="B717" s="36"/>
      <c r="C717" s="42"/>
      <c r="D717" s="42"/>
      <c r="E717" s="42"/>
      <c r="F717" s="42"/>
      <c r="G717" s="42"/>
      <c r="H717" s="42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spans="1:22" ht="15.6" customHeight="1">
      <c r="A718" s="36"/>
      <c r="B718" s="36"/>
      <c r="C718" s="42"/>
      <c r="D718" s="42"/>
      <c r="E718" s="42"/>
      <c r="F718" s="42"/>
      <c r="G718" s="42"/>
      <c r="H718" s="42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spans="1:22" ht="15.6" customHeight="1">
      <c r="A719" s="36"/>
      <c r="B719" s="36"/>
      <c r="C719" s="42"/>
      <c r="D719" s="42"/>
      <c r="E719" s="42"/>
      <c r="F719" s="42"/>
      <c r="G719" s="42"/>
      <c r="H719" s="42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spans="1:22" ht="15.6" customHeight="1">
      <c r="A720" s="36"/>
      <c r="B720" s="36"/>
      <c r="C720" s="42"/>
      <c r="D720" s="42"/>
      <c r="E720" s="42"/>
      <c r="F720" s="42"/>
      <c r="G720" s="42"/>
      <c r="H720" s="42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spans="1:22" ht="15.6" customHeight="1">
      <c r="A721" s="36"/>
      <c r="B721" s="36"/>
      <c r="C721" s="42"/>
      <c r="D721" s="42"/>
      <c r="E721" s="42"/>
      <c r="F721" s="42"/>
      <c r="G721" s="42"/>
      <c r="H721" s="42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spans="1:22" ht="15.6" customHeight="1">
      <c r="A722" s="36"/>
      <c r="B722" s="36"/>
      <c r="C722" s="42"/>
      <c r="D722" s="42"/>
      <c r="E722" s="42"/>
      <c r="F722" s="42"/>
      <c r="G722" s="42"/>
      <c r="H722" s="42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spans="1:22" ht="15.6" customHeight="1">
      <c r="A723" s="36"/>
      <c r="B723" s="36"/>
      <c r="C723" s="42"/>
      <c r="D723" s="42"/>
      <c r="E723" s="42"/>
      <c r="F723" s="42"/>
      <c r="G723" s="42"/>
      <c r="H723" s="42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spans="1:22" ht="15.6" customHeight="1">
      <c r="A724" s="36"/>
      <c r="B724" s="36"/>
      <c r="C724" s="42"/>
      <c r="D724" s="42"/>
      <c r="E724" s="42"/>
      <c r="F724" s="42"/>
      <c r="G724" s="42"/>
      <c r="H724" s="42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spans="1:22" ht="15.6" customHeight="1">
      <c r="A725" s="36"/>
      <c r="B725" s="36"/>
      <c r="C725" s="42"/>
      <c r="D725" s="42"/>
      <c r="E725" s="42"/>
      <c r="F725" s="42"/>
      <c r="G725" s="42"/>
      <c r="H725" s="42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spans="1:22" ht="15.6" customHeight="1">
      <c r="A726" s="36"/>
      <c r="B726" s="36"/>
      <c r="C726" s="42"/>
      <c r="D726" s="42"/>
      <c r="E726" s="42"/>
      <c r="F726" s="42"/>
      <c r="G726" s="42"/>
      <c r="H726" s="42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spans="1:22" ht="15.6" customHeight="1">
      <c r="A727" s="36"/>
      <c r="B727" s="36"/>
      <c r="C727" s="42"/>
      <c r="D727" s="42"/>
      <c r="E727" s="42"/>
      <c r="F727" s="42"/>
      <c r="G727" s="42"/>
      <c r="H727" s="42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spans="1:22" ht="15.6" customHeight="1">
      <c r="A728" s="36"/>
      <c r="B728" s="36"/>
      <c r="C728" s="42"/>
      <c r="D728" s="42"/>
      <c r="E728" s="42"/>
      <c r="F728" s="42"/>
      <c r="G728" s="42"/>
      <c r="H728" s="42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spans="1:22" ht="15.6" customHeight="1">
      <c r="A729" s="36"/>
      <c r="B729" s="36"/>
      <c r="C729" s="42"/>
      <c r="D729" s="42"/>
      <c r="E729" s="42"/>
      <c r="F729" s="42"/>
      <c r="G729" s="42"/>
      <c r="H729" s="42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spans="1:22" ht="15.6" customHeight="1">
      <c r="A730" s="36"/>
      <c r="B730" s="36"/>
      <c r="C730" s="42"/>
      <c r="D730" s="42"/>
      <c r="E730" s="42"/>
      <c r="F730" s="42"/>
      <c r="G730" s="42"/>
      <c r="H730" s="42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spans="1:22" ht="15.6" customHeight="1">
      <c r="A731" s="36"/>
      <c r="B731" s="36"/>
      <c r="C731" s="42"/>
      <c r="D731" s="42"/>
      <c r="E731" s="42"/>
      <c r="F731" s="42"/>
      <c r="G731" s="42"/>
      <c r="H731" s="42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spans="1:22" ht="15.6" customHeight="1">
      <c r="A732" s="36"/>
      <c r="B732" s="36"/>
      <c r="C732" s="42"/>
      <c r="D732" s="42"/>
      <c r="E732" s="42"/>
      <c r="F732" s="42"/>
      <c r="G732" s="42"/>
      <c r="H732" s="42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spans="1:22" ht="15.6" customHeight="1">
      <c r="A733" s="36"/>
      <c r="B733" s="36"/>
      <c r="C733" s="42"/>
      <c r="D733" s="42"/>
      <c r="E733" s="42"/>
      <c r="F733" s="42"/>
      <c r="G733" s="42"/>
      <c r="H733" s="42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spans="1:22" ht="15.6" customHeight="1">
      <c r="A734" s="36"/>
      <c r="B734" s="36"/>
      <c r="C734" s="42"/>
      <c r="D734" s="42"/>
      <c r="E734" s="42"/>
      <c r="F734" s="42"/>
      <c r="G734" s="42"/>
      <c r="H734" s="42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spans="1:22" ht="15.6" customHeight="1">
      <c r="A735" s="36"/>
      <c r="B735" s="36"/>
      <c r="C735" s="42"/>
      <c r="D735" s="42"/>
      <c r="E735" s="42"/>
      <c r="F735" s="42"/>
      <c r="G735" s="42"/>
      <c r="H735" s="42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spans="1:22" ht="15.6" customHeight="1">
      <c r="A736" s="36"/>
      <c r="B736" s="36"/>
      <c r="C736" s="42"/>
      <c r="D736" s="42"/>
      <c r="E736" s="42"/>
      <c r="F736" s="42"/>
      <c r="G736" s="42"/>
      <c r="H736" s="42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spans="1:22" ht="15.6" customHeight="1">
      <c r="A737" s="36"/>
      <c r="B737" s="36"/>
      <c r="C737" s="42"/>
      <c r="D737" s="42"/>
      <c r="E737" s="42"/>
      <c r="F737" s="42"/>
      <c r="G737" s="42"/>
      <c r="H737" s="42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spans="1:22" ht="15.6" customHeight="1">
      <c r="A738" s="36"/>
      <c r="B738" s="36"/>
      <c r="C738" s="42"/>
      <c r="D738" s="42"/>
      <c r="E738" s="42"/>
      <c r="F738" s="42"/>
      <c r="G738" s="42"/>
      <c r="H738" s="42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spans="1:22" ht="15.6" customHeight="1">
      <c r="A739" s="36"/>
      <c r="B739" s="36"/>
      <c r="C739" s="42"/>
      <c r="D739" s="42"/>
      <c r="E739" s="42"/>
      <c r="F739" s="42"/>
      <c r="G739" s="42"/>
      <c r="H739" s="42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spans="1:22" ht="15.6" customHeight="1">
      <c r="A740" s="36"/>
      <c r="B740" s="36"/>
      <c r="C740" s="42"/>
      <c r="D740" s="42"/>
      <c r="E740" s="42"/>
      <c r="F740" s="42"/>
      <c r="G740" s="42"/>
      <c r="H740" s="42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spans="1:22" ht="15.6" customHeight="1">
      <c r="A741" s="36"/>
      <c r="B741" s="36"/>
      <c r="C741" s="42"/>
      <c r="D741" s="42"/>
      <c r="E741" s="42"/>
      <c r="F741" s="42"/>
      <c r="G741" s="42"/>
      <c r="H741" s="42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spans="1:22" ht="15.6" customHeight="1">
      <c r="A742" s="36"/>
      <c r="B742" s="36"/>
      <c r="C742" s="42"/>
      <c r="D742" s="42"/>
      <c r="E742" s="42"/>
      <c r="F742" s="42"/>
      <c r="G742" s="42"/>
      <c r="H742" s="42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spans="1:22" ht="15.6" customHeight="1">
      <c r="A743" s="36"/>
      <c r="B743" s="36"/>
      <c r="C743" s="42"/>
      <c r="D743" s="42"/>
      <c r="E743" s="42"/>
      <c r="F743" s="42"/>
      <c r="G743" s="42"/>
      <c r="H743" s="42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spans="1:22" ht="15.6" customHeight="1">
      <c r="A744" s="36"/>
      <c r="B744" s="36"/>
      <c r="C744" s="42"/>
      <c r="D744" s="42"/>
      <c r="E744" s="42"/>
      <c r="F744" s="42"/>
      <c r="G744" s="42"/>
      <c r="H744" s="42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spans="1:22" ht="15.6" customHeight="1">
      <c r="A745" s="36"/>
      <c r="B745" s="36"/>
      <c r="C745" s="42"/>
      <c r="D745" s="42"/>
      <c r="E745" s="42"/>
      <c r="F745" s="42"/>
      <c r="G745" s="42"/>
      <c r="H745" s="42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spans="1:22" ht="15.6" customHeight="1">
      <c r="A746" s="36"/>
      <c r="B746" s="36"/>
      <c r="C746" s="42"/>
      <c r="D746" s="42"/>
      <c r="E746" s="42"/>
      <c r="F746" s="42"/>
      <c r="G746" s="42"/>
      <c r="H746" s="42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spans="1:22" ht="15.6" customHeight="1">
      <c r="A747" s="36"/>
      <c r="B747" s="36"/>
      <c r="C747" s="42"/>
      <c r="D747" s="42"/>
      <c r="E747" s="42"/>
      <c r="F747" s="42"/>
      <c r="G747" s="42"/>
      <c r="H747" s="42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spans="1:22" ht="15.6" customHeight="1">
      <c r="A748" s="36"/>
      <c r="B748" s="36"/>
      <c r="C748" s="42"/>
      <c r="D748" s="42"/>
      <c r="E748" s="42"/>
      <c r="F748" s="42"/>
      <c r="G748" s="42"/>
      <c r="H748" s="42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spans="1:22" ht="15.6" customHeight="1">
      <c r="A749" s="36"/>
      <c r="B749" s="36"/>
      <c r="C749" s="42"/>
      <c r="D749" s="42"/>
      <c r="E749" s="42"/>
      <c r="F749" s="42"/>
      <c r="G749" s="42"/>
      <c r="H749" s="42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spans="1:22" ht="15.6" customHeight="1">
      <c r="A750" s="36"/>
      <c r="B750" s="36"/>
      <c r="C750" s="42"/>
      <c r="D750" s="42"/>
      <c r="E750" s="42"/>
      <c r="F750" s="42"/>
      <c r="G750" s="42"/>
      <c r="H750" s="42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spans="1:22" ht="15.6" customHeight="1">
      <c r="A751" s="36"/>
      <c r="B751" s="36"/>
      <c r="C751" s="42"/>
      <c r="D751" s="42"/>
      <c r="E751" s="42"/>
      <c r="F751" s="42"/>
      <c r="G751" s="42"/>
      <c r="H751" s="42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spans="1:22" ht="15.6" customHeight="1">
      <c r="A752" s="36"/>
      <c r="B752" s="36"/>
      <c r="C752" s="42"/>
      <c r="D752" s="42"/>
      <c r="E752" s="42"/>
      <c r="F752" s="42"/>
      <c r="G752" s="42"/>
      <c r="H752" s="42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spans="1:22" ht="15.6" customHeight="1">
      <c r="A753" s="36"/>
      <c r="B753" s="36"/>
      <c r="C753" s="42"/>
      <c r="D753" s="42"/>
      <c r="E753" s="42"/>
      <c r="F753" s="42"/>
      <c r="G753" s="42"/>
      <c r="H753" s="42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spans="1:22" ht="15.6" customHeight="1">
      <c r="A754" s="36"/>
      <c r="B754" s="36"/>
      <c r="C754" s="42"/>
      <c r="D754" s="42"/>
      <c r="E754" s="42"/>
      <c r="F754" s="42"/>
      <c r="G754" s="42"/>
      <c r="H754" s="42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spans="1:22" ht="15.6" customHeight="1">
      <c r="A755" s="36"/>
      <c r="B755" s="36"/>
      <c r="C755" s="42"/>
      <c r="D755" s="42"/>
      <c r="E755" s="42"/>
      <c r="F755" s="42"/>
      <c r="G755" s="42"/>
      <c r="H755" s="42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spans="1:22" ht="15.6" customHeight="1">
      <c r="A756" s="36"/>
      <c r="B756" s="36"/>
      <c r="C756" s="42"/>
      <c r="D756" s="42"/>
      <c r="E756" s="42"/>
      <c r="F756" s="42"/>
      <c r="G756" s="42"/>
      <c r="H756" s="42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spans="1:22" ht="15.6" customHeight="1">
      <c r="A757" s="36"/>
      <c r="B757" s="36"/>
      <c r="C757" s="42"/>
      <c r="D757" s="42"/>
      <c r="E757" s="42"/>
      <c r="F757" s="42"/>
      <c r="G757" s="42"/>
      <c r="H757" s="42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spans="1:22" ht="15.6" customHeight="1">
      <c r="A758" s="36"/>
      <c r="B758" s="36"/>
      <c r="C758" s="42"/>
      <c r="D758" s="42"/>
      <c r="E758" s="42"/>
      <c r="F758" s="42"/>
      <c r="G758" s="42"/>
      <c r="H758" s="42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spans="1:22" ht="15.6" customHeight="1">
      <c r="A759" s="36"/>
      <c r="B759" s="36"/>
      <c r="C759" s="42"/>
      <c r="D759" s="42"/>
      <c r="E759" s="42"/>
      <c r="F759" s="42"/>
      <c r="G759" s="42"/>
      <c r="H759" s="42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spans="1:22" ht="15.6" customHeight="1">
      <c r="A760" s="36"/>
      <c r="B760" s="36"/>
      <c r="C760" s="42"/>
      <c r="D760" s="42"/>
      <c r="E760" s="42"/>
      <c r="F760" s="42"/>
      <c r="G760" s="42"/>
      <c r="H760" s="42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spans="1:22" ht="15.6" customHeight="1">
      <c r="A761" s="36"/>
      <c r="B761" s="36"/>
      <c r="C761" s="42"/>
      <c r="D761" s="42"/>
      <c r="E761" s="42"/>
      <c r="F761" s="42"/>
      <c r="G761" s="42"/>
      <c r="H761" s="42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spans="1:22" ht="15.6" customHeight="1">
      <c r="A762" s="36"/>
      <c r="B762" s="36"/>
      <c r="C762" s="42"/>
      <c r="D762" s="42"/>
      <c r="E762" s="42"/>
      <c r="F762" s="42"/>
      <c r="G762" s="42"/>
      <c r="H762" s="42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spans="1:22" ht="15.6" customHeight="1">
      <c r="A763" s="36"/>
      <c r="B763" s="36"/>
      <c r="C763" s="42"/>
      <c r="D763" s="42"/>
      <c r="E763" s="42"/>
      <c r="F763" s="42"/>
      <c r="G763" s="42"/>
      <c r="H763" s="42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spans="1:22" ht="15.6" customHeight="1">
      <c r="A764" s="36"/>
      <c r="B764" s="36"/>
      <c r="C764" s="42"/>
      <c r="D764" s="42"/>
      <c r="E764" s="42"/>
      <c r="F764" s="42"/>
      <c r="G764" s="42"/>
      <c r="H764" s="42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spans="1:22" ht="15.6" customHeight="1">
      <c r="A765" s="36"/>
      <c r="B765" s="36"/>
      <c r="C765" s="42"/>
      <c r="D765" s="42"/>
      <c r="E765" s="42"/>
      <c r="F765" s="42"/>
      <c r="G765" s="42"/>
      <c r="H765" s="42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spans="1:22" ht="15.6" customHeight="1">
      <c r="A766" s="36"/>
      <c r="B766" s="36"/>
      <c r="C766" s="42"/>
      <c r="D766" s="42"/>
      <c r="E766" s="42"/>
      <c r="F766" s="42"/>
      <c r="G766" s="42"/>
      <c r="H766" s="42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spans="1:22" ht="15.6" customHeight="1">
      <c r="A767" s="36"/>
      <c r="B767" s="36"/>
      <c r="C767" s="42"/>
      <c r="D767" s="42"/>
      <c r="E767" s="42"/>
      <c r="F767" s="42"/>
      <c r="G767" s="42"/>
      <c r="H767" s="42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spans="1:22" ht="15.6" customHeight="1">
      <c r="A768" s="36"/>
      <c r="B768" s="36"/>
      <c r="C768" s="42"/>
      <c r="D768" s="42"/>
      <c r="E768" s="42"/>
      <c r="F768" s="42"/>
      <c r="G768" s="42"/>
      <c r="H768" s="42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spans="1:22" ht="15.6" customHeight="1">
      <c r="A769" s="36"/>
      <c r="B769" s="36"/>
      <c r="C769" s="42"/>
      <c r="D769" s="42"/>
      <c r="E769" s="42"/>
      <c r="F769" s="42"/>
      <c r="G769" s="42"/>
      <c r="H769" s="42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spans="1:22" ht="15.6" customHeight="1">
      <c r="A770" s="36"/>
      <c r="B770" s="36"/>
      <c r="C770" s="42"/>
      <c r="D770" s="42"/>
      <c r="E770" s="42"/>
      <c r="F770" s="42"/>
      <c r="G770" s="42"/>
      <c r="H770" s="42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spans="1:22" ht="15.6" customHeight="1">
      <c r="A771" s="36"/>
      <c r="B771" s="36"/>
      <c r="C771" s="42"/>
      <c r="D771" s="42"/>
      <c r="E771" s="42"/>
      <c r="F771" s="42"/>
      <c r="G771" s="42"/>
      <c r="H771" s="42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spans="1:22" ht="15.6" customHeight="1">
      <c r="A772" s="36"/>
      <c r="B772" s="36"/>
      <c r="C772" s="42"/>
      <c r="D772" s="42"/>
      <c r="E772" s="42"/>
      <c r="F772" s="42"/>
      <c r="G772" s="42"/>
      <c r="H772" s="42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spans="1:22" ht="15.6" customHeight="1">
      <c r="A773" s="36"/>
      <c r="B773" s="36"/>
      <c r="C773" s="42"/>
      <c r="D773" s="42"/>
      <c r="E773" s="42"/>
      <c r="F773" s="42"/>
      <c r="G773" s="42"/>
      <c r="H773" s="42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spans="1:22" ht="15.6" customHeight="1">
      <c r="A774" s="36"/>
      <c r="B774" s="36"/>
      <c r="C774" s="42"/>
      <c r="D774" s="42"/>
      <c r="E774" s="42"/>
      <c r="F774" s="42"/>
      <c r="G774" s="42"/>
      <c r="H774" s="42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spans="1:22" ht="15.6" customHeight="1">
      <c r="A775" s="36"/>
      <c r="B775" s="36"/>
      <c r="C775" s="42"/>
      <c r="D775" s="42"/>
      <c r="E775" s="42"/>
      <c r="F775" s="42"/>
      <c r="G775" s="42"/>
      <c r="H775" s="42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spans="1:22" ht="15.6" customHeight="1">
      <c r="A776" s="36"/>
      <c r="B776" s="36"/>
      <c r="C776" s="42"/>
      <c r="D776" s="42"/>
      <c r="E776" s="42"/>
      <c r="F776" s="42"/>
      <c r="G776" s="42"/>
      <c r="H776" s="42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spans="1:22" ht="15.6" customHeight="1">
      <c r="A777" s="36"/>
      <c r="B777" s="36"/>
      <c r="C777" s="42"/>
      <c r="D777" s="42"/>
      <c r="E777" s="42"/>
      <c r="F777" s="42"/>
      <c r="G777" s="42"/>
      <c r="H777" s="42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spans="1:22" ht="15.6" customHeight="1">
      <c r="A778" s="36"/>
      <c r="B778" s="36"/>
      <c r="C778" s="42"/>
      <c r="D778" s="42"/>
      <c r="E778" s="42"/>
      <c r="F778" s="42"/>
      <c r="G778" s="42"/>
      <c r="H778" s="42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spans="1:22" ht="15.6" customHeight="1">
      <c r="A779" s="36"/>
      <c r="B779" s="36"/>
      <c r="C779" s="42"/>
      <c r="D779" s="42"/>
      <c r="E779" s="42"/>
      <c r="F779" s="42"/>
      <c r="G779" s="42"/>
      <c r="H779" s="42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spans="1:22" ht="15.6" customHeight="1">
      <c r="A780" s="36"/>
      <c r="B780" s="36"/>
      <c r="C780" s="42"/>
      <c r="D780" s="42"/>
      <c r="E780" s="42"/>
      <c r="F780" s="42"/>
      <c r="G780" s="42"/>
      <c r="H780" s="42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spans="1:22" ht="15.6" customHeight="1">
      <c r="A781" s="36"/>
      <c r="B781" s="36"/>
      <c r="C781" s="42"/>
      <c r="D781" s="42"/>
      <c r="E781" s="42"/>
      <c r="F781" s="42"/>
      <c r="G781" s="42"/>
      <c r="H781" s="42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spans="1:22" ht="15.6" customHeight="1">
      <c r="A782" s="36"/>
      <c r="B782" s="36"/>
      <c r="C782" s="42"/>
      <c r="D782" s="42"/>
      <c r="E782" s="42"/>
      <c r="F782" s="42"/>
      <c r="G782" s="42"/>
      <c r="H782" s="42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spans="1:22" ht="15.6" customHeight="1">
      <c r="A783" s="36"/>
      <c r="B783" s="36"/>
      <c r="C783" s="42"/>
      <c r="D783" s="42"/>
      <c r="E783" s="42"/>
      <c r="F783" s="42"/>
      <c r="G783" s="42"/>
      <c r="H783" s="42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spans="1:22" ht="15.6" customHeight="1">
      <c r="A784" s="36"/>
      <c r="B784" s="36"/>
      <c r="C784" s="42"/>
      <c r="D784" s="42"/>
      <c r="E784" s="42"/>
      <c r="F784" s="42"/>
      <c r="G784" s="42"/>
      <c r="H784" s="42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spans="1:22" ht="15.6" customHeight="1">
      <c r="A785" s="36"/>
      <c r="B785" s="36"/>
      <c r="C785" s="42"/>
      <c r="D785" s="42"/>
      <c r="E785" s="42"/>
      <c r="F785" s="42"/>
      <c r="G785" s="42"/>
      <c r="H785" s="42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spans="1:22" ht="15.6" customHeight="1">
      <c r="A786" s="36"/>
      <c r="B786" s="36"/>
      <c r="C786" s="42"/>
      <c r="D786" s="42"/>
      <c r="E786" s="42"/>
      <c r="F786" s="42"/>
      <c r="G786" s="42"/>
      <c r="H786" s="42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spans="1:22" ht="15.6" customHeight="1">
      <c r="A787" s="36"/>
      <c r="B787" s="36"/>
      <c r="C787" s="42"/>
      <c r="D787" s="42"/>
      <c r="E787" s="42"/>
      <c r="F787" s="42"/>
      <c r="G787" s="42"/>
      <c r="H787" s="42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spans="1:22" ht="15.6" customHeight="1">
      <c r="A788" s="36"/>
      <c r="B788" s="36"/>
      <c r="C788" s="42"/>
      <c r="D788" s="42"/>
      <c r="E788" s="42"/>
      <c r="F788" s="42"/>
      <c r="G788" s="42"/>
      <c r="H788" s="42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spans="1:22" ht="15.6" customHeight="1">
      <c r="A789" s="36"/>
      <c r="B789" s="36"/>
      <c r="C789" s="42"/>
      <c r="D789" s="42"/>
      <c r="E789" s="42"/>
      <c r="F789" s="42"/>
      <c r="G789" s="42"/>
      <c r="H789" s="42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spans="1:22" ht="15.6" customHeight="1">
      <c r="A790" s="36"/>
      <c r="B790" s="36"/>
      <c r="C790" s="42"/>
      <c r="D790" s="42"/>
      <c r="E790" s="42"/>
      <c r="F790" s="42"/>
      <c r="G790" s="42"/>
      <c r="H790" s="42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spans="1:22" ht="15.6" customHeight="1">
      <c r="A791" s="36"/>
      <c r="B791" s="36"/>
      <c r="C791" s="42"/>
      <c r="D791" s="42"/>
      <c r="E791" s="42"/>
      <c r="F791" s="42"/>
      <c r="G791" s="42"/>
      <c r="H791" s="42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spans="1:22" ht="15.6" customHeight="1">
      <c r="A792" s="36"/>
      <c r="B792" s="36"/>
      <c r="C792" s="42"/>
      <c r="D792" s="42"/>
      <c r="E792" s="42"/>
      <c r="F792" s="42"/>
      <c r="G792" s="42"/>
      <c r="H792" s="42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spans="1:22" ht="15.6" customHeight="1">
      <c r="A793" s="36"/>
      <c r="B793" s="36"/>
      <c r="C793" s="42"/>
      <c r="D793" s="42"/>
      <c r="E793" s="42"/>
      <c r="F793" s="42"/>
      <c r="G793" s="42"/>
      <c r="H793" s="42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spans="1:22" ht="15.6" customHeight="1">
      <c r="A794" s="36"/>
      <c r="B794" s="36"/>
      <c r="C794" s="42"/>
      <c r="D794" s="42"/>
      <c r="E794" s="42"/>
      <c r="F794" s="42"/>
      <c r="G794" s="42"/>
      <c r="H794" s="42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spans="1:22" ht="15.6" customHeight="1">
      <c r="A795" s="36"/>
      <c r="B795" s="36"/>
      <c r="C795" s="42"/>
      <c r="D795" s="42"/>
      <c r="E795" s="42"/>
      <c r="F795" s="42"/>
      <c r="G795" s="42"/>
      <c r="H795" s="42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spans="1:22" ht="15.6" customHeight="1">
      <c r="A796" s="36"/>
      <c r="B796" s="36"/>
      <c r="C796" s="42"/>
      <c r="D796" s="42"/>
      <c r="E796" s="42"/>
      <c r="F796" s="42"/>
      <c r="G796" s="42"/>
      <c r="H796" s="42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spans="1:22" ht="15.6" customHeight="1">
      <c r="A797" s="36"/>
      <c r="B797" s="36"/>
      <c r="C797" s="42"/>
      <c r="D797" s="42"/>
      <c r="E797" s="42"/>
      <c r="F797" s="42"/>
      <c r="G797" s="42"/>
      <c r="H797" s="42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spans="1:22" ht="15.6" customHeight="1">
      <c r="A798" s="36"/>
      <c r="B798" s="36"/>
      <c r="C798" s="42"/>
      <c r="D798" s="42"/>
      <c r="E798" s="42"/>
      <c r="F798" s="42"/>
      <c r="G798" s="42"/>
      <c r="H798" s="42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spans="1:22" ht="15.6" customHeight="1">
      <c r="A799" s="36"/>
      <c r="B799" s="36"/>
      <c r="C799" s="42"/>
      <c r="D799" s="42"/>
      <c r="E799" s="42"/>
      <c r="F799" s="42"/>
      <c r="G799" s="42"/>
      <c r="H799" s="42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spans="1:22" ht="15.6" customHeight="1">
      <c r="A800" s="36"/>
      <c r="B800" s="36"/>
      <c r="C800" s="42"/>
      <c r="D800" s="42"/>
      <c r="E800" s="42"/>
      <c r="F800" s="42"/>
      <c r="G800" s="42"/>
      <c r="H800" s="42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spans="1:22" ht="15.6" customHeight="1">
      <c r="A801" s="36"/>
      <c r="B801" s="36"/>
      <c r="C801" s="42"/>
      <c r="D801" s="42"/>
      <c r="E801" s="42"/>
      <c r="F801" s="42"/>
      <c r="G801" s="42"/>
      <c r="H801" s="42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spans="1:22" ht="15.6" customHeight="1">
      <c r="A802" s="36"/>
      <c r="B802" s="36"/>
      <c r="C802" s="42"/>
      <c r="D802" s="42"/>
      <c r="E802" s="42"/>
      <c r="F802" s="42"/>
      <c r="G802" s="42"/>
      <c r="H802" s="42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spans="1:22" ht="15.6" customHeight="1">
      <c r="A803" s="36"/>
      <c r="B803" s="36"/>
      <c r="C803" s="42"/>
      <c r="D803" s="42"/>
      <c r="E803" s="42"/>
      <c r="F803" s="42"/>
      <c r="G803" s="42"/>
      <c r="H803" s="42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spans="1:22" ht="15.6" customHeight="1">
      <c r="A804" s="36"/>
      <c r="B804" s="36"/>
      <c r="C804" s="42"/>
      <c r="D804" s="42"/>
      <c r="E804" s="42"/>
      <c r="F804" s="42"/>
      <c r="G804" s="42"/>
      <c r="H804" s="42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spans="1:22" ht="15.6" customHeight="1">
      <c r="A805" s="36"/>
      <c r="B805" s="36"/>
      <c r="C805" s="42"/>
      <c r="D805" s="42"/>
      <c r="E805" s="42"/>
      <c r="F805" s="42"/>
      <c r="G805" s="42"/>
      <c r="H805" s="42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spans="1:22" ht="15.6" customHeight="1">
      <c r="A806" s="36"/>
      <c r="B806" s="36"/>
      <c r="C806" s="42"/>
      <c r="D806" s="42"/>
      <c r="E806" s="42"/>
      <c r="F806" s="42"/>
      <c r="G806" s="42"/>
      <c r="H806" s="42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spans="1:22" ht="15.6" customHeight="1">
      <c r="A807" s="36"/>
      <c r="B807" s="36"/>
      <c r="C807" s="42"/>
      <c r="D807" s="42"/>
      <c r="E807" s="42"/>
      <c r="F807" s="42"/>
      <c r="G807" s="42"/>
      <c r="H807" s="42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spans="1:22" ht="15.6" customHeight="1">
      <c r="A808" s="36"/>
      <c r="B808" s="36"/>
      <c r="C808" s="42"/>
      <c r="D808" s="42"/>
      <c r="E808" s="42"/>
      <c r="F808" s="42"/>
      <c r="G808" s="42"/>
      <c r="H808" s="42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spans="1:22" ht="15.6" customHeight="1">
      <c r="A809" s="36"/>
      <c r="B809" s="36"/>
      <c r="C809" s="42"/>
      <c r="D809" s="42"/>
      <c r="E809" s="42"/>
      <c r="F809" s="42"/>
      <c r="G809" s="42"/>
      <c r="H809" s="42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spans="1:22" ht="15.6" customHeight="1">
      <c r="A810" s="36"/>
      <c r="B810" s="36"/>
      <c r="C810" s="42"/>
      <c r="D810" s="42"/>
      <c r="E810" s="42"/>
      <c r="F810" s="42"/>
      <c r="G810" s="42"/>
      <c r="H810" s="42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spans="1:22" ht="15.6" customHeight="1">
      <c r="A811" s="36"/>
      <c r="B811" s="36"/>
      <c r="C811" s="42"/>
      <c r="D811" s="42"/>
      <c r="E811" s="42"/>
      <c r="F811" s="42"/>
      <c r="G811" s="42"/>
      <c r="H811" s="42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spans="1:22" ht="15.6" customHeight="1">
      <c r="A812" s="36"/>
      <c r="B812" s="36"/>
      <c r="C812" s="42"/>
      <c r="D812" s="42"/>
      <c r="E812" s="42"/>
      <c r="F812" s="42"/>
      <c r="G812" s="42"/>
      <c r="H812" s="42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spans="1:22" ht="15.6" customHeight="1">
      <c r="A813" s="36"/>
      <c r="B813" s="36"/>
      <c r="C813" s="42"/>
      <c r="D813" s="42"/>
      <c r="E813" s="42"/>
      <c r="F813" s="42"/>
      <c r="G813" s="42"/>
      <c r="H813" s="42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spans="1:22" ht="15.6" customHeight="1">
      <c r="A814" s="36"/>
      <c r="B814" s="36"/>
      <c r="C814" s="42"/>
      <c r="D814" s="42"/>
      <c r="E814" s="42"/>
      <c r="F814" s="42"/>
      <c r="G814" s="42"/>
      <c r="H814" s="42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spans="1:22" ht="15.6" customHeight="1">
      <c r="A815" s="36"/>
      <c r="B815" s="36"/>
      <c r="C815" s="42"/>
      <c r="D815" s="42"/>
      <c r="E815" s="42"/>
      <c r="F815" s="42"/>
      <c r="G815" s="42"/>
      <c r="H815" s="42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spans="1:22" ht="15.6" customHeight="1">
      <c r="A816" s="36"/>
      <c r="B816" s="36"/>
      <c r="C816" s="42"/>
      <c r="D816" s="42"/>
      <c r="E816" s="42"/>
      <c r="F816" s="42"/>
      <c r="G816" s="42"/>
      <c r="H816" s="42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spans="1:22" ht="15.6" customHeight="1">
      <c r="A817" s="36"/>
      <c r="B817" s="36"/>
      <c r="C817" s="42"/>
      <c r="D817" s="42"/>
      <c r="E817" s="42"/>
      <c r="F817" s="42"/>
      <c r="G817" s="42"/>
      <c r="H817" s="42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spans="1:22" ht="15.6" customHeight="1">
      <c r="A818" s="36"/>
      <c r="B818" s="36"/>
      <c r="C818" s="42"/>
      <c r="D818" s="42"/>
      <c r="E818" s="42"/>
      <c r="F818" s="42"/>
      <c r="G818" s="42"/>
      <c r="H818" s="42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spans="1:22" ht="15.6" customHeight="1">
      <c r="A819" s="36"/>
      <c r="B819" s="36"/>
      <c r="C819" s="42"/>
      <c r="D819" s="42"/>
      <c r="E819" s="42"/>
      <c r="F819" s="42"/>
      <c r="G819" s="42"/>
      <c r="H819" s="42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spans="1:22" ht="15.6" customHeight="1">
      <c r="A820" s="36"/>
      <c r="B820" s="36"/>
      <c r="C820" s="42"/>
      <c r="D820" s="42"/>
      <c r="E820" s="42"/>
      <c r="F820" s="42"/>
      <c r="G820" s="42"/>
      <c r="H820" s="42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spans="1:22" ht="15.6" customHeight="1">
      <c r="A821" s="36"/>
      <c r="B821" s="36"/>
      <c r="C821" s="42"/>
      <c r="D821" s="42"/>
      <c r="E821" s="42"/>
      <c r="F821" s="42"/>
      <c r="G821" s="42"/>
      <c r="H821" s="42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spans="1:22" ht="15.6" customHeight="1">
      <c r="A822" s="36"/>
      <c r="B822" s="36"/>
      <c r="C822" s="42"/>
      <c r="D822" s="42"/>
      <c r="E822" s="42"/>
      <c r="F822" s="42"/>
      <c r="G822" s="42"/>
      <c r="H822" s="42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spans="1:22" ht="15.6" customHeight="1">
      <c r="A823" s="36"/>
      <c r="B823" s="36"/>
      <c r="C823" s="42"/>
      <c r="D823" s="42"/>
      <c r="E823" s="42"/>
      <c r="F823" s="42"/>
      <c r="G823" s="42"/>
      <c r="H823" s="42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spans="1:22" ht="15.6" customHeight="1">
      <c r="A824" s="36"/>
      <c r="B824" s="36"/>
      <c r="C824" s="42"/>
      <c r="D824" s="42"/>
      <c r="E824" s="42"/>
      <c r="F824" s="42"/>
      <c r="G824" s="42"/>
      <c r="H824" s="42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spans="1:22" ht="15.6" customHeight="1">
      <c r="A825" s="36"/>
      <c r="B825" s="36"/>
      <c r="C825" s="42"/>
      <c r="D825" s="42"/>
      <c r="E825" s="42"/>
      <c r="F825" s="42"/>
      <c r="G825" s="42"/>
      <c r="H825" s="42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spans="1:22" ht="15.6" customHeight="1">
      <c r="A826" s="36"/>
      <c r="B826" s="36"/>
      <c r="C826" s="42"/>
      <c r="D826" s="42"/>
      <c r="E826" s="42"/>
      <c r="F826" s="42"/>
      <c r="G826" s="42"/>
      <c r="H826" s="42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spans="1:22" ht="15.6" customHeight="1">
      <c r="A827" s="36"/>
      <c r="B827" s="36"/>
      <c r="C827" s="42"/>
      <c r="D827" s="42"/>
      <c r="E827" s="42"/>
      <c r="F827" s="42"/>
      <c r="G827" s="42"/>
      <c r="H827" s="42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spans="1:22" ht="15.6" customHeight="1">
      <c r="A828" s="36"/>
      <c r="B828" s="36"/>
      <c r="C828" s="42"/>
      <c r="D828" s="42"/>
      <c r="E828" s="42"/>
      <c r="F828" s="42"/>
      <c r="G828" s="42"/>
      <c r="H828" s="42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spans="1:22" ht="15.6" customHeight="1">
      <c r="A829" s="36"/>
      <c r="B829" s="36"/>
      <c r="C829" s="42"/>
      <c r="D829" s="42"/>
      <c r="E829" s="42"/>
      <c r="F829" s="42"/>
      <c r="G829" s="42"/>
      <c r="H829" s="42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spans="1:22" ht="15.6" customHeight="1">
      <c r="A830" s="36"/>
      <c r="B830" s="36"/>
      <c r="C830" s="42"/>
      <c r="D830" s="42"/>
      <c r="E830" s="42"/>
      <c r="F830" s="42"/>
      <c r="G830" s="42"/>
      <c r="H830" s="42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spans="1:22" ht="15.6" customHeight="1">
      <c r="A831" s="36"/>
      <c r="B831" s="36"/>
      <c r="C831" s="42"/>
      <c r="D831" s="42"/>
      <c r="E831" s="42"/>
      <c r="F831" s="42"/>
      <c r="G831" s="42"/>
      <c r="H831" s="42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spans="1:22" ht="15.6" customHeight="1">
      <c r="A832" s="36"/>
      <c r="B832" s="36"/>
      <c r="C832" s="42"/>
      <c r="D832" s="42"/>
      <c r="E832" s="42"/>
      <c r="F832" s="42"/>
      <c r="G832" s="42"/>
      <c r="H832" s="42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spans="1:22" ht="15.6" customHeight="1">
      <c r="A833" s="36"/>
      <c r="B833" s="36"/>
      <c r="C833" s="42"/>
      <c r="D833" s="42"/>
      <c r="E833" s="42"/>
      <c r="F833" s="42"/>
      <c r="G833" s="42"/>
      <c r="H833" s="42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spans="1:22" ht="15.6" customHeight="1">
      <c r="A834" s="36"/>
      <c r="B834" s="36"/>
      <c r="C834" s="42"/>
      <c r="D834" s="42"/>
      <c r="E834" s="42"/>
      <c r="F834" s="42"/>
      <c r="G834" s="42"/>
      <c r="H834" s="42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spans="1:22" ht="15.6" customHeight="1">
      <c r="A835" s="36"/>
      <c r="B835" s="36"/>
      <c r="C835" s="42"/>
      <c r="D835" s="42"/>
      <c r="E835" s="42"/>
      <c r="F835" s="42"/>
      <c r="G835" s="42"/>
      <c r="H835" s="42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spans="1:22" ht="15.6" customHeight="1">
      <c r="A836" s="36"/>
      <c r="B836" s="36"/>
      <c r="C836" s="42"/>
      <c r="D836" s="42"/>
      <c r="E836" s="42"/>
      <c r="F836" s="42"/>
      <c r="G836" s="42"/>
      <c r="H836" s="42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spans="1:22" ht="15.6" customHeight="1">
      <c r="A837" s="36"/>
      <c r="B837" s="36"/>
      <c r="C837" s="42"/>
      <c r="D837" s="42"/>
      <c r="E837" s="42"/>
      <c r="F837" s="42"/>
      <c r="G837" s="42"/>
      <c r="H837" s="42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spans="1:22" ht="15.6" customHeight="1">
      <c r="A838" s="36"/>
      <c r="B838" s="36"/>
      <c r="C838" s="42"/>
      <c r="D838" s="42"/>
      <c r="E838" s="42"/>
      <c r="F838" s="42"/>
      <c r="G838" s="42"/>
      <c r="H838" s="42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spans="1:22" ht="15.6" customHeight="1">
      <c r="A839" s="36"/>
      <c r="B839" s="36"/>
      <c r="C839" s="42"/>
      <c r="D839" s="42"/>
      <c r="E839" s="42"/>
      <c r="F839" s="42"/>
      <c r="G839" s="42"/>
      <c r="H839" s="42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spans="1:22" ht="15.6" customHeight="1">
      <c r="A840" s="36"/>
      <c r="B840" s="36"/>
      <c r="C840" s="42"/>
      <c r="D840" s="42"/>
      <c r="E840" s="42"/>
      <c r="F840" s="42"/>
      <c r="G840" s="42"/>
      <c r="H840" s="42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spans="1:22" ht="15.6" customHeight="1">
      <c r="A841" s="36"/>
      <c r="B841" s="36"/>
      <c r="C841" s="42"/>
      <c r="D841" s="42"/>
      <c r="E841" s="42"/>
      <c r="F841" s="42"/>
      <c r="G841" s="42"/>
      <c r="H841" s="42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spans="1:22" ht="15.6" customHeight="1">
      <c r="A842" s="36"/>
      <c r="B842" s="36"/>
      <c r="C842" s="42"/>
      <c r="D842" s="42"/>
      <c r="E842" s="42"/>
      <c r="F842" s="42"/>
      <c r="G842" s="42"/>
      <c r="H842" s="42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spans="1:22" ht="15.6" customHeight="1">
      <c r="A843" s="36"/>
      <c r="B843" s="36"/>
      <c r="C843" s="42"/>
      <c r="D843" s="42"/>
      <c r="E843" s="42"/>
      <c r="F843" s="42"/>
      <c r="G843" s="42"/>
      <c r="H843" s="42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spans="1:22" ht="15.6" customHeight="1">
      <c r="A844" s="36"/>
      <c r="B844" s="36"/>
      <c r="C844" s="42"/>
      <c r="D844" s="42"/>
      <c r="E844" s="42"/>
      <c r="F844" s="42"/>
      <c r="G844" s="42"/>
      <c r="H844" s="42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spans="1:22" ht="15.6" customHeight="1">
      <c r="A845" s="36"/>
      <c r="B845" s="36"/>
      <c r="C845" s="42"/>
      <c r="D845" s="42"/>
      <c r="E845" s="42"/>
      <c r="F845" s="42"/>
      <c r="G845" s="42"/>
      <c r="H845" s="42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spans="1:22" ht="15.6" customHeight="1">
      <c r="A846" s="36"/>
      <c r="B846" s="36"/>
      <c r="C846" s="42"/>
      <c r="D846" s="42"/>
      <c r="E846" s="42"/>
      <c r="F846" s="42"/>
      <c r="G846" s="42"/>
      <c r="H846" s="42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spans="1:22" ht="15.6" customHeight="1">
      <c r="A847" s="36"/>
      <c r="B847" s="36"/>
      <c r="C847" s="42"/>
      <c r="D847" s="42"/>
      <c r="E847" s="42"/>
      <c r="F847" s="42"/>
      <c r="G847" s="42"/>
      <c r="H847" s="42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spans="1:22" ht="15.6" customHeight="1">
      <c r="A848" s="36"/>
      <c r="B848" s="36"/>
      <c r="C848" s="42"/>
      <c r="D848" s="42"/>
      <c r="E848" s="42"/>
      <c r="F848" s="42"/>
      <c r="G848" s="42"/>
      <c r="H848" s="42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spans="1:22" ht="15.6" customHeight="1">
      <c r="A849" s="36"/>
      <c r="B849" s="36"/>
      <c r="C849" s="42"/>
      <c r="D849" s="42"/>
      <c r="E849" s="42"/>
      <c r="F849" s="42"/>
      <c r="G849" s="42"/>
      <c r="H849" s="42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spans="1:22" ht="15.6" customHeight="1">
      <c r="A850" s="36"/>
      <c r="B850" s="36"/>
      <c r="C850" s="42"/>
      <c r="D850" s="42"/>
      <c r="E850" s="42"/>
      <c r="F850" s="42"/>
      <c r="G850" s="42"/>
      <c r="H850" s="42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spans="1:22" ht="15.6" customHeight="1">
      <c r="A851" s="36"/>
      <c r="B851" s="36"/>
      <c r="C851" s="42"/>
      <c r="D851" s="42"/>
      <c r="E851" s="42"/>
      <c r="F851" s="42"/>
      <c r="G851" s="42"/>
      <c r="H851" s="42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spans="1:22" ht="15.6" customHeight="1">
      <c r="A852" s="36"/>
      <c r="B852" s="36"/>
      <c r="C852" s="42"/>
      <c r="D852" s="42"/>
      <c r="E852" s="42"/>
      <c r="F852" s="42"/>
      <c r="G852" s="42"/>
      <c r="H852" s="42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spans="1:22" ht="15.6" customHeight="1">
      <c r="A853" s="36"/>
      <c r="B853" s="36"/>
      <c r="C853" s="42"/>
      <c r="D853" s="42"/>
      <c r="E853" s="42"/>
      <c r="F853" s="42"/>
      <c r="G853" s="42"/>
      <c r="H853" s="42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spans="1:22" ht="15.6" customHeight="1">
      <c r="A854" s="36"/>
      <c r="B854" s="36"/>
      <c r="C854" s="42"/>
      <c r="D854" s="42"/>
      <c r="E854" s="42"/>
      <c r="F854" s="42"/>
      <c r="G854" s="42"/>
      <c r="H854" s="42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spans="1:22" ht="15.6" customHeight="1">
      <c r="A855" s="36"/>
      <c r="B855" s="36"/>
      <c r="C855" s="42"/>
      <c r="D855" s="42"/>
      <c r="E855" s="42"/>
      <c r="F855" s="42"/>
      <c r="G855" s="42"/>
      <c r="H855" s="42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spans="1:22" ht="15.6" customHeight="1">
      <c r="A856" s="36"/>
      <c r="B856" s="36"/>
      <c r="C856" s="42"/>
      <c r="D856" s="42"/>
      <c r="E856" s="42"/>
      <c r="F856" s="42"/>
      <c r="G856" s="42"/>
      <c r="H856" s="42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spans="1:22" ht="15.6" customHeight="1">
      <c r="A857" s="36"/>
      <c r="B857" s="36"/>
      <c r="C857" s="42"/>
      <c r="D857" s="42"/>
      <c r="E857" s="42"/>
      <c r="F857" s="42"/>
      <c r="G857" s="42"/>
      <c r="H857" s="42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spans="1:22" ht="15.6" customHeight="1">
      <c r="A858" s="36"/>
      <c r="B858" s="36"/>
      <c r="C858" s="42"/>
      <c r="D858" s="42"/>
      <c r="E858" s="42"/>
      <c r="F858" s="42"/>
      <c r="G858" s="42"/>
      <c r="H858" s="42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spans="1:22" ht="15.6" customHeight="1">
      <c r="A859" s="36"/>
      <c r="B859" s="36"/>
      <c r="C859" s="42"/>
      <c r="D859" s="42"/>
      <c r="E859" s="42"/>
      <c r="F859" s="42"/>
      <c r="G859" s="42"/>
      <c r="H859" s="42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spans="1:22" ht="15.6" customHeight="1">
      <c r="A860" s="36"/>
      <c r="B860" s="36"/>
      <c r="C860" s="42"/>
      <c r="D860" s="42"/>
      <c r="E860" s="42"/>
      <c r="F860" s="42"/>
      <c r="G860" s="42"/>
      <c r="H860" s="42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spans="1:22" ht="15.6" customHeight="1">
      <c r="A861" s="36"/>
      <c r="B861" s="36"/>
      <c r="C861" s="42"/>
      <c r="D861" s="42"/>
      <c r="E861" s="42"/>
      <c r="F861" s="42"/>
      <c r="G861" s="42"/>
      <c r="H861" s="42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spans="1:22" ht="15.6" customHeight="1">
      <c r="A862" s="36"/>
      <c r="B862" s="36"/>
      <c r="C862" s="42"/>
      <c r="D862" s="42"/>
      <c r="E862" s="42"/>
      <c r="F862" s="42"/>
      <c r="G862" s="42"/>
      <c r="H862" s="42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spans="1:22" ht="15.6" customHeight="1">
      <c r="A863" s="36"/>
      <c r="B863" s="36"/>
      <c r="C863" s="42"/>
      <c r="D863" s="42"/>
      <c r="E863" s="42"/>
      <c r="F863" s="42"/>
      <c r="G863" s="42"/>
      <c r="H863" s="42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spans="1:22" ht="15.6" customHeight="1">
      <c r="A864" s="36"/>
      <c r="B864" s="36"/>
      <c r="C864" s="42"/>
      <c r="D864" s="42"/>
      <c r="E864" s="42"/>
      <c r="F864" s="42"/>
      <c r="G864" s="42"/>
      <c r="H864" s="42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spans="1:22" ht="15.6" customHeight="1">
      <c r="A865" s="36"/>
      <c r="B865" s="36"/>
      <c r="C865" s="42"/>
      <c r="D865" s="42"/>
      <c r="E865" s="42"/>
      <c r="F865" s="42"/>
      <c r="G865" s="42"/>
      <c r="H865" s="42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spans="1:22" ht="15.6" customHeight="1">
      <c r="A866" s="36"/>
      <c r="B866" s="36"/>
      <c r="C866" s="42"/>
      <c r="D866" s="42"/>
      <c r="E866" s="42"/>
      <c r="F866" s="42"/>
      <c r="G866" s="42"/>
      <c r="H866" s="42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spans="1:22" ht="15.6" customHeight="1">
      <c r="A867" s="36"/>
      <c r="B867" s="36"/>
      <c r="C867" s="42"/>
      <c r="D867" s="42"/>
      <c r="E867" s="42"/>
      <c r="F867" s="42"/>
      <c r="G867" s="42"/>
      <c r="H867" s="42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spans="1:22" ht="15.6" customHeight="1">
      <c r="A868" s="36"/>
      <c r="B868" s="36"/>
      <c r="C868" s="42"/>
      <c r="D868" s="42"/>
      <c r="E868" s="42"/>
      <c r="F868" s="42"/>
      <c r="G868" s="42"/>
      <c r="H868" s="42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spans="1:22" ht="15.6" customHeight="1">
      <c r="A869" s="36"/>
      <c r="B869" s="36"/>
      <c r="C869" s="42"/>
      <c r="D869" s="42"/>
      <c r="E869" s="42"/>
      <c r="F869" s="42"/>
      <c r="G869" s="42"/>
      <c r="H869" s="42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spans="1:22" ht="15.6" customHeight="1">
      <c r="A870" s="36"/>
      <c r="B870" s="36"/>
      <c r="C870" s="42"/>
      <c r="D870" s="42"/>
      <c r="E870" s="42"/>
      <c r="F870" s="42"/>
      <c r="G870" s="42"/>
      <c r="H870" s="42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spans="1:22" ht="15.6" customHeight="1">
      <c r="A871" s="36"/>
      <c r="B871" s="36"/>
      <c r="C871" s="42"/>
      <c r="D871" s="42"/>
      <c r="E871" s="42"/>
      <c r="F871" s="42"/>
      <c r="G871" s="42"/>
      <c r="H871" s="42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spans="1:22" ht="15.6" customHeight="1">
      <c r="A872" s="36"/>
      <c r="B872" s="36"/>
      <c r="C872" s="42"/>
      <c r="D872" s="42"/>
      <c r="E872" s="42"/>
      <c r="F872" s="42"/>
      <c r="G872" s="42"/>
      <c r="H872" s="42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spans="1:22" ht="15.6" customHeight="1">
      <c r="A873" s="36"/>
      <c r="B873" s="36"/>
      <c r="C873" s="42"/>
      <c r="D873" s="42"/>
      <c r="E873" s="42"/>
      <c r="F873" s="42"/>
      <c r="G873" s="42"/>
      <c r="H873" s="42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spans="1:22" ht="15.6" customHeight="1">
      <c r="A874" s="36"/>
      <c r="B874" s="36"/>
      <c r="C874" s="42"/>
      <c r="D874" s="42"/>
      <c r="E874" s="42"/>
      <c r="F874" s="42"/>
      <c r="G874" s="42"/>
      <c r="H874" s="42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spans="1:22" ht="15.6" customHeight="1">
      <c r="A875" s="36"/>
      <c r="B875" s="36"/>
      <c r="C875" s="42"/>
      <c r="D875" s="42"/>
      <c r="E875" s="42"/>
      <c r="F875" s="42"/>
      <c r="G875" s="42"/>
      <c r="H875" s="42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spans="1:22" ht="15.6" customHeight="1">
      <c r="A876" s="36"/>
      <c r="B876" s="36"/>
      <c r="C876" s="42"/>
      <c r="D876" s="42"/>
      <c r="E876" s="42"/>
      <c r="F876" s="42"/>
      <c r="G876" s="42"/>
      <c r="H876" s="42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spans="1:22" ht="15.6" customHeight="1">
      <c r="A877" s="36"/>
      <c r="B877" s="36"/>
      <c r="C877" s="42"/>
      <c r="D877" s="42"/>
      <c r="E877" s="42"/>
      <c r="F877" s="42"/>
      <c r="G877" s="42"/>
      <c r="H877" s="42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spans="1:22" ht="15.6" customHeight="1">
      <c r="A878" s="36"/>
      <c r="B878" s="36"/>
      <c r="C878" s="42"/>
      <c r="D878" s="42"/>
      <c r="E878" s="42"/>
      <c r="F878" s="42"/>
      <c r="G878" s="42"/>
      <c r="H878" s="42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spans="1:22" ht="15.6" customHeight="1">
      <c r="A879" s="36"/>
      <c r="B879" s="36"/>
      <c r="C879" s="42"/>
      <c r="D879" s="42"/>
      <c r="E879" s="42"/>
      <c r="F879" s="42"/>
      <c r="G879" s="42"/>
      <c r="H879" s="42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spans="1:22" ht="15.6" customHeight="1">
      <c r="A880" s="36"/>
      <c r="B880" s="36"/>
      <c r="C880" s="42"/>
      <c r="D880" s="42"/>
      <c r="E880" s="42"/>
      <c r="F880" s="42"/>
      <c r="G880" s="42"/>
      <c r="H880" s="42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spans="1:22" ht="15.6" customHeight="1">
      <c r="A881" s="36"/>
      <c r="B881" s="36"/>
      <c r="C881" s="42"/>
      <c r="D881" s="42"/>
      <c r="E881" s="42"/>
      <c r="F881" s="42"/>
      <c r="G881" s="42"/>
      <c r="H881" s="42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spans="1:22" ht="15.6" customHeight="1">
      <c r="A882" s="36"/>
      <c r="B882" s="36"/>
      <c r="C882" s="42"/>
      <c r="D882" s="42"/>
      <c r="E882" s="42"/>
      <c r="F882" s="42"/>
      <c r="G882" s="42"/>
      <c r="H882" s="42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spans="1:22" ht="15.6" customHeight="1">
      <c r="A883" s="36"/>
      <c r="B883" s="36"/>
      <c r="C883" s="42"/>
      <c r="D883" s="42"/>
      <c r="E883" s="42"/>
      <c r="F883" s="42"/>
      <c r="G883" s="42"/>
      <c r="H883" s="42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spans="1:22" ht="15.6" customHeight="1">
      <c r="A884" s="36"/>
      <c r="B884" s="36"/>
      <c r="C884" s="42"/>
      <c r="D884" s="42"/>
      <c r="E884" s="42"/>
      <c r="F884" s="42"/>
      <c r="G884" s="42"/>
      <c r="H884" s="42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spans="1:22" ht="15.6" customHeight="1">
      <c r="A885" s="36"/>
      <c r="B885" s="36"/>
      <c r="C885" s="42"/>
      <c r="D885" s="42"/>
      <c r="E885" s="42"/>
      <c r="F885" s="42"/>
      <c r="G885" s="42"/>
      <c r="H885" s="42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spans="1:22" ht="15.6" customHeight="1">
      <c r="A886" s="36"/>
      <c r="B886" s="36"/>
      <c r="C886" s="42"/>
      <c r="D886" s="42"/>
      <c r="E886" s="42"/>
      <c r="F886" s="42"/>
      <c r="G886" s="42"/>
      <c r="H886" s="42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spans="1:22" ht="15.6" customHeight="1">
      <c r="A887" s="36"/>
      <c r="B887" s="36"/>
      <c r="C887" s="42"/>
      <c r="D887" s="42"/>
      <c r="E887" s="42"/>
      <c r="F887" s="42"/>
      <c r="G887" s="42"/>
      <c r="H887" s="42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spans="1:22" ht="15.6" customHeight="1">
      <c r="A888" s="36"/>
      <c r="B888" s="36"/>
      <c r="C888" s="42"/>
      <c r="D888" s="42"/>
      <c r="E888" s="42"/>
      <c r="F888" s="42"/>
      <c r="G888" s="42"/>
      <c r="H888" s="42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spans="1:22" ht="15.6" customHeight="1">
      <c r="A889" s="36"/>
      <c r="B889" s="36"/>
      <c r="C889" s="42"/>
      <c r="D889" s="42"/>
      <c r="E889" s="42"/>
      <c r="F889" s="42"/>
      <c r="G889" s="42"/>
      <c r="H889" s="42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spans="1:22" ht="15.6" customHeight="1">
      <c r="A890" s="36"/>
      <c r="B890" s="36"/>
      <c r="C890" s="42"/>
      <c r="D890" s="42"/>
      <c r="E890" s="42"/>
      <c r="F890" s="42"/>
      <c r="G890" s="42"/>
      <c r="H890" s="42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spans="1:22" ht="15.6" customHeight="1">
      <c r="A891" s="36"/>
      <c r="B891" s="36"/>
      <c r="C891" s="42"/>
      <c r="D891" s="42"/>
      <c r="E891" s="42"/>
      <c r="F891" s="42"/>
      <c r="G891" s="42"/>
      <c r="H891" s="42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spans="1:22" ht="15.6" customHeight="1">
      <c r="A892" s="36"/>
      <c r="B892" s="36"/>
      <c r="C892" s="42"/>
      <c r="D892" s="42"/>
      <c r="E892" s="42"/>
      <c r="F892" s="42"/>
      <c r="G892" s="42"/>
      <c r="H892" s="42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spans="1:22" ht="15.6" customHeight="1">
      <c r="A893" s="36"/>
      <c r="B893" s="36"/>
      <c r="C893" s="42"/>
      <c r="D893" s="42"/>
      <c r="E893" s="42"/>
      <c r="F893" s="42"/>
      <c r="G893" s="42"/>
      <c r="H893" s="42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spans="1:22" ht="15.6" customHeight="1">
      <c r="A894" s="36"/>
      <c r="B894" s="36"/>
      <c r="C894" s="42"/>
      <c r="D894" s="42"/>
      <c r="E894" s="42"/>
      <c r="F894" s="42"/>
      <c r="G894" s="42"/>
      <c r="H894" s="42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spans="1:22" ht="15.6" customHeight="1">
      <c r="A895" s="36"/>
      <c r="B895" s="36"/>
      <c r="C895" s="42"/>
      <c r="D895" s="42"/>
      <c r="E895" s="42"/>
      <c r="F895" s="42"/>
      <c r="G895" s="42"/>
      <c r="H895" s="42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spans="1:22" ht="15.6" customHeight="1">
      <c r="A896" s="36"/>
      <c r="B896" s="36"/>
      <c r="C896" s="42"/>
      <c r="D896" s="42"/>
      <c r="E896" s="42"/>
      <c r="F896" s="42"/>
      <c r="G896" s="42"/>
      <c r="H896" s="42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spans="1:22" ht="15.6" customHeight="1">
      <c r="A897" s="36"/>
      <c r="B897" s="36"/>
      <c r="C897" s="42"/>
      <c r="D897" s="42"/>
      <c r="E897" s="42"/>
      <c r="F897" s="42"/>
      <c r="G897" s="42"/>
      <c r="H897" s="42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spans="1:22" ht="15.6" customHeight="1">
      <c r="A898" s="36"/>
      <c r="B898" s="36"/>
      <c r="C898" s="42"/>
      <c r="D898" s="42"/>
      <c r="E898" s="42"/>
      <c r="F898" s="42"/>
      <c r="G898" s="42"/>
      <c r="H898" s="42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spans="1:22" ht="15.6" customHeight="1">
      <c r="A899" s="36"/>
      <c r="B899" s="36"/>
      <c r="C899" s="42"/>
      <c r="D899" s="42"/>
      <c r="E899" s="42"/>
      <c r="F899" s="42"/>
      <c r="G899" s="42"/>
      <c r="H899" s="42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spans="1:22" ht="15.6" customHeight="1">
      <c r="A900" s="36"/>
      <c r="B900" s="36"/>
      <c r="C900" s="42"/>
      <c r="D900" s="42"/>
      <c r="E900" s="42"/>
      <c r="F900" s="42"/>
      <c r="G900" s="42"/>
      <c r="H900" s="42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spans="1:22" ht="15.6" customHeight="1">
      <c r="A901" s="36"/>
      <c r="B901" s="36"/>
      <c r="C901" s="42"/>
      <c r="D901" s="42"/>
      <c r="E901" s="42"/>
      <c r="F901" s="42"/>
      <c r="G901" s="42"/>
      <c r="H901" s="42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spans="1:22" ht="15.6" customHeight="1">
      <c r="A902" s="36"/>
      <c r="B902" s="36"/>
      <c r="C902" s="42"/>
      <c r="D902" s="42"/>
      <c r="E902" s="42"/>
      <c r="F902" s="42"/>
      <c r="G902" s="42"/>
      <c r="H902" s="42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spans="1:22" ht="15.6" customHeight="1">
      <c r="A903" s="36"/>
      <c r="B903" s="36"/>
      <c r="C903" s="42"/>
      <c r="D903" s="42"/>
      <c r="E903" s="42"/>
      <c r="F903" s="42"/>
      <c r="G903" s="42"/>
      <c r="H903" s="42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spans="1:22" ht="15.6" customHeight="1">
      <c r="A904" s="36"/>
      <c r="B904" s="36"/>
      <c r="C904" s="42"/>
      <c r="D904" s="42"/>
      <c r="E904" s="42"/>
      <c r="F904" s="42"/>
      <c r="G904" s="42"/>
      <c r="H904" s="42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spans="1:22" ht="15.6" customHeight="1">
      <c r="A905" s="36"/>
      <c r="B905" s="36"/>
      <c r="C905" s="42"/>
      <c r="D905" s="42"/>
      <c r="E905" s="42"/>
      <c r="F905" s="42"/>
      <c r="G905" s="42"/>
      <c r="H905" s="42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spans="1:22" ht="15.6" customHeight="1">
      <c r="A906" s="36"/>
      <c r="B906" s="36"/>
      <c r="C906" s="42"/>
      <c r="D906" s="42"/>
      <c r="E906" s="42"/>
      <c r="F906" s="42"/>
      <c r="G906" s="42"/>
      <c r="H906" s="42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spans="1:22" ht="15.6" customHeight="1">
      <c r="A907" s="36"/>
      <c r="B907" s="36"/>
      <c r="C907" s="42"/>
      <c r="D907" s="42"/>
      <c r="E907" s="42"/>
      <c r="F907" s="42"/>
      <c r="G907" s="42"/>
      <c r="H907" s="42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spans="1:22" ht="15.6" customHeight="1">
      <c r="A908" s="36"/>
      <c r="B908" s="36"/>
      <c r="C908" s="42"/>
      <c r="D908" s="42"/>
      <c r="E908" s="42"/>
      <c r="F908" s="42"/>
      <c r="G908" s="42"/>
      <c r="H908" s="42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spans="1:22" ht="15.6" customHeight="1">
      <c r="A909" s="36"/>
      <c r="B909" s="36"/>
      <c r="C909" s="42"/>
      <c r="D909" s="42"/>
      <c r="E909" s="42"/>
      <c r="F909" s="42"/>
      <c r="G909" s="42"/>
      <c r="H909" s="42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spans="1:22" ht="15.6" customHeight="1">
      <c r="A910" s="36"/>
      <c r="B910" s="36"/>
      <c r="C910" s="42"/>
      <c r="D910" s="42"/>
      <c r="E910" s="42"/>
      <c r="F910" s="42"/>
      <c r="G910" s="42"/>
      <c r="H910" s="42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spans="1:22" ht="15.6" customHeight="1">
      <c r="A911" s="36"/>
      <c r="B911" s="36"/>
      <c r="C911" s="42"/>
      <c r="D911" s="42"/>
      <c r="E911" s="42"/>
      <c r="F911" s="42"/>
      <c r="G911" s="42"/>
      <c r="H911" s="42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spans="1:22" ht="15.6" customHeight="1">
      <c r="A912" s="36"/>
      <c r="B912" s="36"/>
      <c r="C912" s="42"/>
      <c r="D912" s="42"/>
      <c r="E912" s="42"/>
      <c r="F912" s="42"/>
      <c r="G912" s="42"/>
      <c r="H912" s="42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spans="1:22" ht="15.6" customHeight="1">
      <c r="A913" s="36"/>
      <c r="B913" s="36"/>
      <c r="C913" s="42"/>
      <c r="D913" s="42"/>
      <c r="E913" s="42"/>
      <c r="F913" s="42"/>
      <c r="G913" s="42"/>
      <c r="H913" s="42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spans="1:22" ht="15.6" customHeight="1">
      <c r="A914" s="36"/>
      <c r="B914" s="36"/>
      <c r="C914" s="42"/>
      <c r="D914" s="42"/>
      <c r="E914" s="42"/>
      <c r="F914" s="42"/>
      <c r="G914" s="42"/>
      <c r="H914" s="42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spans="1:22" ht="15.6" customHeight="1">
      <c r="A915" s="36"/>
      <c r="B915" s="36"/>
      <c r="C915" s="42"/>
      <c r="D915" s="42"/>
      <c r="E915" s="42"/>
      <c r="F915" s="42"/>
      <c r="G915" s="42"/>
      <c r="H915" s="42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spans="1:22" ht="15.6" customHeight="1">
      <c r="A916" s="36"/>
      <c r="B916" s="36"/>
      <c r="C916" s="42"/>
      <c r="D916" s="42"/>
      <c r="E916" s="42"/>
      <c r="F916" s="42"/>
      <c r="G916" s="42"/>
      <c r="H916" s="42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spans="1:22" ht="15.6" customHeight="1">
      <c r="A917" s="36"/>
      <c r="B917" s="36"/>
      <c r="C917" s="42"/>
      <c r="D917" s="42"/>
      <c r="E917" s="42"/>
      <c r="F917" s="42"/>
      <c r="G917" s="42"/>
      <c r="H917" s="42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spans="1:22" ht="15.6" customHeight="1">
      <c r="A918" s="36"/>
      <c r="B918" s="36"/>
      <c r="C918" s="42"/>
      <c r="D918" s="42"/>
      <c r="E918" s="42"/>
      <c r="F918" s="42"/>
      <c r="G918" s="42"/>
      <c r="H918" s="42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spans="1:22" ht="15.6" customHeight="1">
      <c r="A919" s="36"/>
      <c r="B919" s="36"/>
      <c r="C919" s="42"/>
      <c r="D919" s="42"/>
      <c r="E919" s="42"/>
      <c r="F919" s="42"/>
      <c r="G919" s="42"/>
      <c r="H919" s="42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spans="1:22" ht="15.6" customHeight="1">
      <c r="A920" s="36"/>
      <c r="B920" s="36"/>
      <c r="C920" s="42"/>
      <c r="D920" s="42"/>
      <c r="E920" s="42"/>
      <c r="F920" s="42"/>
      <c r="G920" s="42"/>
      <c r="H920" s="42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spans="1:22" ht="15.6" customHeight="1">
      <c r="A921" s="36"/>
      <c r="B921" s="36"/>
      <c r="C921" s="42"/>
      <c r="D921" s="42"/>
      <c r="E921" s="42"/>
      <c r="F921" s="42"/>
      <c r="G921" s="42"/>
      <c r="H921" s="42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spans="1:22" ht="15.6" customHeight="1">
      <c r="A922" s="36"/>
      <c r="B922" s="36"/>
      <c r="C922" s="42"/>
      <c r="D922" s="42"/>
      <c r="E922" s="42"/>
      <c r="F922" s="42"/>
      <c r="G922" s="42"/>
      <c r="H922" s="42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spans="1:22" ht="15.6" customHeight="1">
      <c r="A923" s="36"/>
      <c r="B923" s="36"/>
      <c r="C923" s="42"/>
      <c r="D923" s="42"/>
      <c r="E923" s="42"/>
      <c r="F923" s="42"/>
      <c r="G923" s="42"/>
      <c r="H923" s="42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spans="1:22" ht="15.6" customHeight="1">
      <c r="A924" s="36"/>
      <c r="B924" s="36"/>
      <c r="C924" s="42"/>
      <c r="D924" s="42"/>
      <c r="E924" s="42"/>
      <c r="F924" s="42"/>
      <c r="G924" s="42"/>
      <c r="H924" s="42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spans="1:22" ht="15.6" customHeight="1">
      <c r="A925" s="36"/>
      <c r="B925" s="36"/>
      <c r="C925" s="42"/>
      <c r="D925" s="42"/>
      <c r="E925" s="42"/>
      <c r="F925" s="42"/>
      <c r="G925" s="42"/>
      <c r="H925" s="42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spans="1:22" ht="15.6" customHeight="1">
      <c r="A926" s="36"/>
      <c r="B926" s="36"/>
      <c r="C926" s="42"/>
      <c r="D926" s="42"/>
      <c r="E926" s="42"/>
      <c r="F926" s="42"/>
      <c r="G926" s="42"/>
      <c r="H926" s="42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spans="1:22" ht="15.6" customHeight="1">
      <c r="A927" s="36"/>
      <c r="B927" s="36"/>
      <c r="C927" s="42"/>
      <c r="D927" s="42"/>
      <c r="E927" s="42"/>
      <c r="F927" s="42"/>
      <c r="G927" s="42"/>
      <c r="H927" s="42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spans="1:22" ht="15.6" customHeight="1">
      <c r="A928" s="36"/>
      <c r="B928" s="36"/>
      <c r="C928" s="42"/>
      <c r="D928" s="42"/>
      <c r="E928" s="42"/>
      <c r="F928" s="42"/>
      <c r="G928" s="42"/>
      <c r="H928" s="42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spans="1:22" ht="15.6" customHeight="1">
      <c r="A929" s="36"/>
      <c r="B929" s="36"/>
      <c r="C929" s="42"/>
      <c r="D929" s="42"/>
      <c r="E929" s="42"/>
      <c r="F929" s="42"/>
      <c r="G929" s="42"/>
      <c r="H929" s="42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spans="1:22" ht="15.6" customHeight="1">
      <c r="A930" s="36"/>
      <c r="B930" s="36"/>
      <c r="C930" s="42"/>
      <c r="D930" s="42"/>
      <c r="E930" s="42"/>
      <c r="F930" s="42"/>
      <c r="G930" s="42"/>
      <c r="H930" s="42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spans="1:22" ht="15.6" customHeight="1">
      <c r="A931" s="36"/>
      <c r="B931" s="36"/>
      <c r="C931" s="42"/>
      <c r="D931" s="42"/>
      <c r="E931" s="42"/>
      <c r="F931" s="42"/>
      <c r="G931" s="42"/>
      <c r="H931" s="42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spans="1:22" ht="15.6" customHeight="1">
      <c r="A932" s="36"/>
      <c r="B932" s="36"/>
      <c r="C932" s="42"/>
      <c r="D932" s="42"/>
      <c r="E932" s="42"/>
      <c r="F932" s="42"/>
      <c r="G932" s="42"/>
      <c r="H932" s="42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spans="1:22" ht="15.6" customHeight="1">
      <c r="A933" s="36"/>
      <c r="B933" s="36"/>
      <c r="C933" s="42"/>
      <c r="D933" s="42"/>
      <c r="E933" s="42"/>
      <c r="F933" s="42"/>
      <c r="G933" s="42"/>
      <c r="H933" s="42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spans="1:22" ht="15.6" customHeight="1">
      <c r="A934" s="36"/>
      <c r="B934" s="36"/>
      <c r="C934" s="42"/>
      <c r="D934" s="42"/>
      <c r="E934" s="42"/>
      <c r="F934" s="42"/>
      <c r="G934" s="42"/>
      <c r="H934" s="42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spans="1:22" ht="15.6" customHeight="1">
      <c r="A935" s="36"/>
      <c r="B935" s="36"/>
      <c r="C935" s="42"/>
      <c r="D935" s="42"/>
      <c r="E935" s="42"/>
      <c r="F935" s="42"/>
      <c r="G935" s="42"/>
      <c r="H935" s="42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spans="1:22" ht="15.6" customHeight="1">
      <c r="A936" s="36"/>
      <c r="B936" s="36"/>
      <c r="C936" s="42"/>
      <c r="D936" s="42"/>
      <c r="E936" s="42"/>
      <c r="F936" s="42"/>
      <c r="G936" s="42"/>
      <c r="H936" s="42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spans="1:22" ht="15.6" customHeight="1">
      <c r="A937" s="36"/>
      <c r="B937" s="36"/>
      <c r="C937" s="42"/>
      <c r="D937" s="42"/>
      <c r="E937" s="42"/>
      <c r="F937" s="42"/>
      <c r="G937" s="42"/>
      <c r="H937" s="42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spans="1:22" ht="15.6" customHeight="1">
      <c r="A938" s="36"/>
      <c r="B938" s="36"/>
      <c r="C938" s="42"/>
      <c r="D938" s="42"/>
      <c r="E938" s="42"/>
      <c r="F938" s="42"/>
      <c r="G938" s="42"/>
      <c r="H938" s="42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spans="1:22" ht="15.6" customHeight="1">
      <c r="A939" s="36"/>
      <c r="B939" s="36"/>
      <c r="C939" s="42"/>
      <c r="D939" s="42"/>
      <c r="E939" s="42"/>
      <c r="F939" s="42"/>
      <c r="G939" s="42"/>
      <c r="H939" s="42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spans="1:22" ht="15.6" customHeight="1">
      <c r="A940" s="36"/>
      <c r="B940" s="36"/>
      <c r="C940" s="42"/>
      <c r="D940" s="42"/>
      <c r="E940" s="42"/>
      <c r="F940" s="42"/>
      <c r="G940" s="42"/>
      <c r="H940" s="42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spans="1:22" ht="15.6" customHeight="1">
      <c r="A941" s="36"/>
      <c r="B941" s="36"/>
      <c r="C941" s="42"/>
      <c r="D941" s="42"/>
      <c r="E941" s="42"/>
      <c r="F941" s="42"/>
      <c r="G941" s="42"/>
      <c r="H941" s="42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spans="1:22" ht="15.6" customHeight="1">
      <c r="A942" s="36"/>
      <c r="B942" s="36"/>
      <c r="C942" s="42"/>
      <c r="D942" s="42"/>
      <c r="E942" s="42"/>
      <c r="F942" s="42"/>
      <c r="G942" s="42"/>
      <c r="H942" s="42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spans="1:22" ht="15.6" customHeight="1">
      <c r="A943" s="36"/>
      <c r="B943" s="36"/>
      <c r="C943" s="42"/>
      <c r="D943" s="42"/>
      <c r="E943" s="42"/>
      <c r="F943" s="42"/>
      <c r="G943" s="42"/>
      <c r="H943" s="42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spans="1:22" ht="15.6" customHeight="1">
      <c r="A944" s="36"/>
      <c r="B944" s="36"/>
      <c r="C944" s="42"/>
      <c r="D944" s="42"/>
      <c r="E944" s="42"/>
      <c r="F944" s="42"/>
      <c r="G944" s="42"/>
      <c r="H944" s="42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spans="1:22" ht="15.6" customHeight="1">
      <c r="A945" s="36"/>
      <c r="B945" s="36"/>
      <c r="C945" s="42"/>
      <c r="D945" s="42"/>
      <c r="E945" s="42"/>
      <c r="F945" s="42"/>
      <c r="G945" s="42"/>
      <c r="H945" s="42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spans="1:22" ht="15.6" customHeight="1">
      <c r="A946" s="36"/>
      <c r="B946" s="36"/>
      <c r="C946" s="42"/>
      <c r="D946" s="42"/>
      <c r="E946" s="42"/>
      <c r="F946" s="42"/>
      <c r="G946" s="42"/>
      <c r="H946" s="42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spans="1:22" ht="15.6" customHeight="1">
      <c r="A947" s="36"/>
      <c r="B947" s="36"/>
      <c r="C947" s="42"/>
      <c r="D947" s="42"/>
      <c r="E947" s="42"/>
      <c r="F947" s="42"/>
      <c r="G947" s="42"/>
      <c r="H947" s="42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spans="1:22" ht="15.6" customHeight="1">
      <c r="A948" s="36"/>
      <c r="B948" s="36"/>
      <c r="C948" s="42"/>
      <c r="D948" s="42"/>
      <c r="E948" s="42"/>
      <c r="F948" s="42"/>
      <c r="G948" s="42"/>
      <c r="H948" s="42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spans="1:22" ht="15.6" customHeight="1">
      <c r="A949" s="36"/>
      <c r="B949" s="36"/>
      <c r="C949" s="42"/>
      <c r="D949" s="42"/>
      <c r="E949" s="42"/>
      <c r="F949" s="42"/>
      <c r="G949" s="42"/>
      <c r="H949" s="42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spans="1:22" ht="15.6" customHeight="1">
      <c r="A950" s="36"/>
      <c r="B950" s="36"/>
      <c r="C950" s="42"/>
      <c r="D950" s="42"/>
      <c r="E950" s="42"/>
      <c r="F950" s="42"/>
      <c r="G950" s="42"/>
      <c r="H950" s="42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spans="1:22" ht="15.6" customHeight="1">
      <c r="A951" s="36"/>
      <c r="B951" s="36"/>
      <c r="C951" s="42"/>
      <c r="D951" s="42"/>
      <c r="E951" s="42"/>
      <c r="F951" s="42"/>
      <c r="G951" s="42"/>
      <c r="H951" s="42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spans="1:22" ht="15.6" customHeight="1">
      <c r="A952" s="36"/>
      <c r="B952" s="36"/>
      <c r="C952" s="42"/>
      <c r="D952" s="42"/>
      <c r="E952" s="42"/>
      <c r="F952" s="42"/>
      <c r="G952" s="42"/>
      <c r="H952" s="42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spans="1:22" ht="15.6" customHeight="1">
      <c r="A953" s="36"/>
      <c r="B953" s="36"/>
      <c r="C953" s="42"/>
      <c r="D953" s="42"/>
      <c r="E953" s="42"/>
      <c r="F953" s="42"/>
      <c r="G953" s="42"/>
      <c r="H953" s="42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spans="1:22" ht="15.6" customHeight="1">
      <c r="A954" s="36"/>
      <c r="B954" s="36"/>
      <c r="C954" s="42"/>
      <c r="D954" s="42"/>
      <c r="E954" s="42"/>
      <c r="F954" s="42"/>
      <c r="G954" s="42"/>
      <c r="H954" s="42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spans="1:22" ht="15.6" customHeight="1">
      <c r="A955" s="36"/>
      <c r="B955" s="36"/>
      <c r="C955" s="42"/>
      <c r="D955" s="42"/>
      <c r="E955" s="42"/>
      <c r="F955" s="42"/>
      <c r="G955" s="42"/>
      <c r="H955" s="42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spans="1:22" ht="15.6" customHeight="1">
      <c r="A956" s="36"/>
      <c r="B956" s="36"/>
      <c r="C956" s="42"/>
      <c r="D956" s="42"/>
      <c r="E956" s="42"/>
      <c r="F956" s="42"/>
      <c r="G956" s="42"/>
      <c r="H956" s="42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spans="1:22" ht="15.6" customHeight="1">
      <c r="A957" s="36"/>
      <c r="B957" s="36"/>
      <c r="C957" s="42"/>
      <c r="D957" s="42"/>
      <c r="E957" s="42"/>
      <c r="F957" s="42"/>
      <c r="G957" s="42"/>
      <c r="H957" s="42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spans="1:22" ht="15.6" customHeight="1">
      <c r="A958" s="36"/>
      <c r="B958" s="36"/>
      <c r="C958" s="42"/>
      <c r="D958" s="42"/>
      <c r="E958" s="42"/>
      <c r="F958" s="42"/>
      <c r="G958" s="42"/>
      <c r="H958" s="42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spans="1:22" ht="15.6" customHeight="1">
      <c r="A959" s="36"/>
      <c r="B959" s="36"/>
      <c r="C959" s="42"/>
      <c r="D959" s="42"/>
      <c r="E959" s="42"/>
      <c r="F959" s="42"/>
      <c r="G959" s="42"/>
      <c r="H959" s="42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spans="1:22" ht="15.6" customHeight="1">
      <c r="A960" s="36"/>
      <c r="B960" s="36"/>
      <c r="C960" s="42"/>
      <c r="D960" s="42"/>
      <c r="E960" s="42"/>
      <c r="F960" s="42"/>
      <c r="G960" s="42"/>
      <c r="H960" s="42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spans="1:22" ht="15.6" customHeight="1">
      <c r="A961" s="36"/>
      <c r="B961" s="36"/>
      <c r="C961" s="42"/>
      <c r="D961" s="42"/>
      <c r="E961" s="42"/>
      <c r="F961" s="42"/>
      <c r="G961" s="42"/>
      <c r="H961" s="42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spans="1:22" ht="15.6" customHeight="1">
      <c r="A962" s="36"/>
      <c r="B962" s="36"/>
      <c r="C962" s="42"/>
      <c r="D962" s="42"/>
      <c r="E962" s="42"/>
      <c r="F962" s="42"/>
      <c r="G962" s="42"/>
      <c r="H962" s="42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spans="1:22" ht="15.6" customHeight="1">
      <c r="A963" s="36"/>
      <c r="B963" s="36"/>
      <c r="C963" s="42"/>
      <c r="D963" s="42"/>
      <c r="E963" s="42"/>
      <c r="F963" s="42"/>
      <c r="G963" s="42"/>
      <c r="H963" s="42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spans="1:22" ht="15.6" customHeight="1">
      <c r="A964" s="36"/>
      <c r="B964" s="36"/>
      <c r="C964" s="42"/>
      <c r="D964" s="42"/>
      <c r="E964" s="42"/>
      <c r="F964" s="42"/>
      <c r="G964" s="42"/>
      <c r="H964" s="42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spans="1:22" ht="15.6" customHeight="1">
      <c r="A965" s="36"/>
      <c r="B965" s="36"/>
      <c r="C965" s="42"/>
      <c r="D965" s="42"/>
      <c r="E965" s="42"/>
      <c r="F965" s="42"/>
      <c r="G965" s="42"/>
      <c r="H965" s="42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spans="1:22" ht="15.6" customHeight="1">
      <c r="A966" s="36"/>
      <c r="B966" s="36"/>
      <c r="C966" s="42"/>
      <c r="D966" s="42"/>
      <c r="E966" s="42"/>
      <c r="F966" s="42"/>
      <c r="G966" s="42"/>
      <c r="H966" s="42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spans="1:22" ht="15.6" customHeight="1">
      <c r="A967" s="36"/>
      <c r="B967" s="36"/>
      <c r="C967" s="42"/>
      <c r="D967" s="42"/>
      <c r="E967" s="42"/>
      <c r="F967" s="42"/>
      <c r="G967" s="42"/>
      <c r="H967" s="42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spans="1:22" ht="15.6" customHeight="1">
      <c r="A968" s="36"/>
      <c r="B968" s="36"/>
      <c r="C968" s="42"/>
      <c r="D968" s="42"/>
      <c r="E968" s="42"/>
      <c r="F968" s="42"/>
      <c r="G968" s="42"/>
      <c r="H968" s="42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spans="1:22" ht="15.6" customHeight="1">
      <c r="A969" s="36"/>
      <c r="B969" s="36"/>
      <c r="C969" s="42"/>
      <c r="D969" s="42"/>
      <c r="E969" s="42"/>
      <c r="F969" s="42"/>
      <c r="G969" s="42"/>
      <c r="H969" s="42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spans="1:22" ht="15.6" customHeight="1">
      <c r="A970" s="36"/>
      <c r="B970" s="36"/>
      <c r="C970" s="42"/>
      <c r="D970" s="42"/>
      <c r="E970" s="42"/>
      <c r="F970" s="42"/>
      <c r="G970" s="42"/>
      <c r="H970" s="42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spans="1:22" ht="15.6" customHeight="1">
      <c r="A971" s="36"/>
      <c r="B971" s="36"/>
      <c r="C971" s="42"/>
      <c r="D971" s="42"/>
      <c r="E971" s="42"/>
      <c r="F971" s="42"/>
      <c r="G971" s="42"/>
      <c r="H971" s="42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spans="1:22" ht="15.6" customHeight="1">
      <c r="A972" s="36"/>
      <c r="B972" s="36"/>
      <c r="C972" s="42"/>
      <c r="D972" s="42"/>
      <c r="E972" s="42"/>
      <c r="F972" s="42"/>
      <c r="G972" s="42"/>
      <c r="H972" s="42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spans="1:22" ht="15.6" customHeight="1">
      <c r="A973" s="36"/>
      <c r="B973" s="36"/>
      <c r="C973" s="42"/>
      <c r="D973" s="42"/>
      <c r="E973" s="42"/>
      <c r="F973" s="42"/>
      <c r="G973" s="42"/>
      <c r="H973" s="42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spans="1:22" ht="15.6" customHeight="1">
      <c r="A974" s="36"/>
      <c r="B974" s="36"/>
      <c r="C974" s="42"/>
      <c r="D974" s="42"/>
      <c r="E974" s="42"/>
      <c r="F974" s="42"/>
      <c r="G974" s="42"/>
      <c r="H974" s="42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spans="1:22" ht="15.6" customHeight="1">
      <c r="A975" s="36"/>
      <c r="B975" s="36"/>
      <c r="C975" s="42"/>
      <c r="D975" s="42"/>
      <c r="E975" s="42"/>
      <c r="F975" s="42"/>
      <c r="G975" s="42"/>
      <c r="H975" s="42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spans="1:22" ht="15.6" customHeight="1">
      <c r="A976" s="36"/>
      <c r="B976" s="36"/>
      <c r="C976" s="42"/>
      <c r="D976" s="42"/>
      <c r="E976" s="42"/>
      <c r="F976" s="42"/>
      <c r="G976" s="42"/>
      <c r="H976" s="42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spans="1:22" ht="15.6" customHeight="1">
      <c r="A977" s="36"/>
      <c r="B977" s="36"/>
      <c r="C977" s="42"/>
      <c r="D977" s="42"/>
      <c r="E977" s="42"/>
      <c r="F977" s="42"/>
      <c r="G977" s="42"/>
      <c r="H977" s="42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spans="1:22" ht="15.6" customHeight="1">
      <c r="A978" s="36"/>
      <c r="B978" s="36"/>
      <c r="C978" s="42"/>
      <c r="D978" s="42"/>
      <c r="E978" s="42"/>
      <c r="F978" s="42"/>
      <c r="G978" s="42"/>
      <c r="H978" s="42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spans="1:22" ht="15.6" customHeight="1">
      <c r="A979" s="36"/>
      <c r="B979" s="36"/>
      <c r="C979" s="42"/>
      <c r="D979" s="42"/>
      <c r="E979" s="42"/>
      <c r="F979" s="42"/>
      <c r="G979" s="42"/>
      <c r="H979" s="42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spans="1:22" ht="15.6" customHeight="1">
      <c r="A980" s="36"/>
      <c r="B980" s="36"/>
      <c r="C980" s="42"/>
      <c r="D980" s="42"/>
      <c r="E980" s="42"/>
      <c r="F980" s="42"/>
      <c r="G980" s="42"/>
      <c r="H980" s="42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spans="1:22" ht="15.6" customHeight="1">
      <c r="A981" s="36"/>
      <c r="B981" s="36"/>
      <c r="C981" s="42"/>
      <c r="D981" s="42"/>
      <c r="E981" s="42"/>
      <c r="F981" s="42"/>
      <c r="G981" s="42"/>
      <c r="H981" s="42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spans="1:22" ht="15.6" customHeight="1">
      <c r="A982" s="36"/>
      <c r="B982" s="36"/>
      <c r="C982" s="42"/>
      <c r="D982" s="42"/>
      <c r="E982" s="42"/>
      <c r="F982" s="42"/>
      <c r="G982" s="42"/>
      <c r="H982" s="42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spans="1:22" ht="15.6" customHeight="1">
      <c r="A983" s="36"/>
      <c r="B983" s="36"/>
      <c r="C983" s="42"/>
      <c r="D983" s="42"/>
      <c r="E983" s="42"/>
      <c r="F983" s="42"/>
      <c r="G983" s="42"/>
      <c r="H983" s="42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spans="1:22" ht="15.6" customHeight="1">
      <c r="A984" s="36"/>
      <c r="B984" s="36"/>
      <c r="C984" s="42"/>
      <c r="D984" s="42"/>
      <c r="E984" s="42"/>
      <c r="F984" s="42"/>
      <c r="G984" s="42"/>
      <c r="H984" s="42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spans="1:22" ht="15.6" customHeight="1">
      <c r="A985" s="36"/>
      <c r="B985" s="36"/>
      <c r="C985" s="42"/>
      <c r="D985" s="42"/>
      <c r="E985" s="42"/>
      <c r="F985" s="42"/>
      <c r="G985" s="42"/>
      <c r="H985" s="42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spans="1:22" ht="15.6" customHeight="1">
      <c r="A986" s="36"/>
      <c r="B986" s="36"/>
      <c r="C986" s="42"/>
      <c r="D986" s="42"/>
      <c r="E986" s="42"/>
      <c r="F986" s="42"/>
      <c r="G986" s="42"/>
      <c r="H986" s="42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spans="1:22" ht="15.6" customHeight="1">
      <c r="A987" s="36"/>
      <c r="B987" s="36"/>
      <c r="C987" s="42"/>
      <c r="D987" s="42"/>
      <c r="E987" s="42"/>
      <c r="F987" s="42"/>
      <c r="G987" s="42"/>
      <c r="H987" s="42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spans="1:22" ht="15.6" customHeight="1">
      <c r="A988" s="36"/>
      <c r="B988" s="36"/>
      <c r="C988" s="42"/>
      <c r="D988" s="42"/>
      <c r="E988" s="42"/>
      <c r="F988" s="42"/>
      <c r="G988" s="42"/>
      <c r="H988" s="42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spans="1:22" ht="15.6" customHeight="1">
      <c r="A989" s="36"/>
      <c r="B989" s="36"/>
      <c r="C989" s="42"/>
      <c r="D989" s="42"/>
      <c r="E989" s="42"/>
      <c r="F989" s="42"/>
      <c r="G989" s="42"/>
      <c r="H989" s="42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spans="1:22" ht="15.6" customHeight="1">
      <c r="A990" s="36"/>
      <c r="B990" s="36"/>
      <c r="C990" s="42"/>
      <c r="D990" s="42"/>
      <c r="E990" s="42"/>
      <c r="F990" s="42"/>
      <c r="G990" s="42"/>
      <c r="H990" s="42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spans="1:22" ht="15.6" customHeight="1">
      <c r="A991" s="36"/>
      <c r="B991" s="36"/>
      <c r="C991" s="42"/>
      <c r="D991" s="42"/>
      <c r="E991" s="42"/>
      <c r="F991" s="42"/>
      <c r="G991" s="42"/>
      <c r="H991" s="42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spans="1:22" ht="15.6" customHeight="1">
      <c r="A992" s="36"/>
      <c r="B992" s="36"/>
      <c r="C992" s="42"/>
      <c r="D992" s="42"/>
      <c r="E992" s="42"/>
      <c r="F992" s="42"/>
      <c r="G992" s="42"/>
      <c r="H992" s="42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spans="1:22" ht="15.6" customHeight="1">
      <c r="A993" s="36"/>
      <c r="B993" s="36"/>
      <c r="C993" s="42"/>
      <c r="D993" s="42"/>
      <c r="E993" s="42"/>
      <c r="F993" s="42"/>
      <c r="G993" s="42"/>
      <c r="H993" s="42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spans="1:22" ht="15.6" customHeight="1">
      <c r="A994" s="36"/>
      <c r="B994" s="36"/>
      <c r="C994" s="42"/>
      <c r="D994" s="42"/>
      <c r="E994" s="42"/>
      <c r="F994" s="42"/>
      <c r="G994" s="42"/>
      <c r="H994" s="42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spans="1:22" ht="15.6" customHeight="1">
      <c r="A995" s="36"/>
      <c r="B995" s="36"/>
      <c r="C995" s="42"/>
      <c r="D995" s="42"/>
      <c r="E995" s="42"/>
      <c r="F995" s="42"/>
      <c r="G995" s="42"/>
      <c r="H995" s="42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spans="1:22" ht="15.6" customHeight="1">
      <c r="A996" s="36"/>
      <c r="B996" s="36"/>
      <c r="C996" s="42"/>
      <c r="D996" s="42"/>
      <c r="E996" s="42"/>
      <c r="F996" s="42"/>
      <c r="G996" s="42"/>
      <c r="H996" s="42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spans="1:22" ht="15.6" customHeight="1">
      <c r="A997" s="36"/>
      <c r="B997" s="36"/>
      <c r="C997" s="42"/>
      <c r="D997" s="42"/>
      <c r="E997" s="42"/>
      <c r="F997" s="42"/>
      <c r="G997" s="42"/>
      <c r="H997" s="42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spans="1:22" ht="15.6" customHeight="1">
      <c r="A998" s="36"/>
      <c r="B998" s="36"/>
      <c r="C998" s="42"/>
      <c r="D998" s="42"/>
      <c r="E998" s="42"/>
      <c r="F998" s="42"/>
      <c r="G998" s="42"/>
      <c r="H998" s="42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spans="1:22" ht="15.6" customHeight="1">
      <c r="A999" s="36"/>
      <c r="B999" s="36"/>
      <c r="C999" s="42"/>
      <c r="D999" s="42"/>
      <c r="E999" s="42"/>
      <c r="F999" s="42"/>
      <c r="G999" s="42"/>
      <c r="H999" s="42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</sheetData>
  <conditionalFormatting sqref="B2">
    <cfRule type="expression" dxfId="331" priority="40">
      <formula>COUNTIF($C$1:$C$1032, B2) &gt; 1</formula>
    </cfRule>
  </conditionalFormatting>
  <conditionalFormatting sqref="B2:B10">
    <cfRule type="expression" dxfId="330" priority="113">
      <formula>B2=#REF!</formula>
    </cfRule>
  </conditionalFormatting>
  <conditionalFormatting sqref="B2:B25 B27:B49">
    <cfRule type="expression" dxfId="329" priority="62">
      <formula>COUNTIF($B$2:$B$992, B2) &gt; 1</formula>
    </cfRule>
  </conditionalFormatting>
  <conditionalFormatting sqref="B2:B25">
    <cfRule type="expression" dxfId="328" priority="15">
      <formula>COUNTIF($B$2:$B$949, B2) &gt; 1</formula>
    </cfRule>
    <cfRule type="expression" dxfId="327" priority="10">
      <formula>COUNTIF($C$1:$C$970, B2) &gt; 1</formula>
    </cfRule>
    <cfRule type="expression" dxfId="326" priority="11">
      <formula>COUNTIF($B$2:$B$951, B2) &gt; 1</formula>
    </cfRule>
    <cfRule type="expression" dxfId="325" priority="12">
      <formula>COUNTIF($C$1:$C$971, B2) &gt; 1</formula>
    </cfRule>
    <cfRule type="expression" dxfId="324" priority="13">
      <formula>COUNTIF($B$2:$B$952, B2) &gt; 1</formula>
    </cfRule>
    <cfRule type="expression" dxfId="323" priority="14">
      <formula>COUNTIF($C$1:$C$968, B2) &gt; 1</formula>
    </cfRule>
    <cfRule type="expression" dxfId="322" priority="17">
      <formula>COUNTIF($B$2:$B$950, B2) &gt; 1</formula>
    </cfRule>
  </conditionalFormatting>
  <conditionalFormatting sqref="B2:B26">
    <cfRule type="expression" dxfId="321" priority="2">
      <formula>COUNTIF($C$1:$C$973, B2) &gt; 1</formula>
    </cfRule>
    <cfRule type="expression" dxfId="320" priority="16">
      <formula>COUNTIF($C$1:$C$969, B2) &gt; 1</formula>
    </cfRule>
  </conditionalFormatting>
  <conditionalFormatting sqref="B2:B27 B29:B55">
    <cfRule type="expression" dxfId="319" priority="108">
      <formula>COUNTIF($B$2:$B$998, B2) &gt; 1</formula>
    </cfRule>
    <cfRule type="expression" dxfId="318" priority="110">
      <formula>COUNTIF($B$2:$B$999, B2) &gt; 1</formula>
    </cfRule>
  </conditionalFormatting>
  <conditionalFormatting sqref="B2:B27">
    <cfRule type="expression" dxfId="317" priority="24">
      <formula>COUNTIF($B$2:$B$956, B2) &gt; 1</formula>
    </cfRule>
    <cfRule type="expression" dxfId="316" priority="22">
      <formula>COUNTIF($C$1:$C$974, B2) &gt; 1</formula>
    </cfRule>
    <cfRule type="expression" dxfId="315" priority="23">
      <formula>COUNTIF($B$2:$B$955, B2) &gt; 1</formula>
    </cfRule>
  </conditionalFormatting>
  <conditionalFormatting sqref="B2:B28 B30:B53">
    <cfRule type="expression" dxfId="314" priority="57">
      <formula>COUNTIF($C$1:$C$1014, B2) &gt; 1</formula>
    </cfRule>
  </conditionalFormatting>
  <conditionalFormatting sqref="B2:B28">
    <cfRule type="expression" dxfId="313" priority="6">
      <formula>COUNTIF($C$1:$C$978, B2) &gt; 1</formula>
    </cfRule>
    <cfRule type="expression" dxfId="312" priority="18">
      <formula>COUNTIF($C$1:$C$976, B2) &gt; 1</formula>
    </cfRule>
    <cfRule type="expression" dxfId="311" priority="19">
      <formula>COUNTIF($B$2:$B$957, B2) &gt; 1</formula>
    </cfRule>
    <cfRule type="expression" dxfId="310" priority="20">
      <formula>COUNTIF($C$1:$C$977, B2) &gt; 1</formula>
    </cfRule>
    <cfRule type="expression" dxfId="309" priority="21">
      <formula>COUNTIF($B$2:$B$958, B2) &gt; 1</formula>
    </cfRule>
  </conditionalFormatting>
  <conditionalFormatting sqref="B2:B31">
    <cfRule type="expression" dxfId="308" priority="35">
      <formula>COUNTIF($B$2:$B$962, B2) &gt; 1</formula>
    </cfRule>
    <cfRule type="expression" dxfId="307" priority="37">
      <formula>COUNTIF($C$1:$C$975, B2) &gt; 1</formula>
    </cfRule>
    <cfRule type="expression" dxfId="306" priority="31">
      <formula>COUNTIF($B$2:$B$964, B2) &gt; 1</formula>
    </cfRule>
    <cfRule type="expression" dxfId="305" priority="30">
      <formula>COUNTIF($C$1:$C$983, B2) &gt; 1</formula>
    </cfRule>
    <cfRule type="expression" dxfId="304" priority="32">
      <formula>COUNTIF($C$1:$C$980, B2) &gt; 1</formula>
    </cfRule>
    <cfRule type="expression" dxfId="303" priority="33">
      <formula>COUNTIF($B$2:$B$961, B2) &gt; 1</formula>
    </cfRule>
    <cfRule type="expression" dxfId="302" priority="29">
      <formula>COUNTIF($B$2:$B$963, B2) &gt; 1</formula>
    </cfRule>
    <cfRule type="expression" dxfId="301" priority="34">
      <formula>COUNTIF($C$1:$C$981, B2) &gt; 1</formula>
    </cfRule>
  </conditionalFormatting>
  <conditionalFormatting sqref="B2:B32">
    <cfRule type="expression" dxfId="300" priority="5">
      <formula>COUNTIF($C$1:$C$985, B2) &gt; 1</formula>
    </cfRule>
    <cfRule type="expression" dxfId="299" priority="36">
      <formula>COUNTIF($C$1:$C$982, B2) &gt; 1</formula>
    </cfRule>
  </conditionalFormatting>
  <conditionalFormatting sqref="B2:B33">
    <cfRule type="expression" dxfId="298" priority="38">
      <formula>COUNTIF($C$1:$C$986, B2) &gt; 1</formula>
    </cfRule>
  </conditionalFormatting>
  <conditionalFormatting sqref="B2:B35">
    <cfRule type="expression" dxfId="297" priority="8">
      <formula>COUNTIF($B$1:$B$981, B2) &gt; 1</formula>
    </cfRule>
    <cfRule type="expression" dxfId="296" priority="56">
      <formula>COUNTIF($B$2:$B$975, B2) &gt; 1</formula>
    </cfRule>
  </conditionalFormatting>
  <conditionalFormatting sqref="B2:B36">
    <cfRule type="expression" dxfId="295" priority="7">
      <formula>COUNTIF($B$1:$B$978, B2) &gt; 1</formula>
    </cfRule>
    <cfRule type="expression" dxfId="294" priority="54">
      <formula>COUNTIF($B$2:$B$970, B2) &gt; 1</formula>
    </cfRule>
    <cfRule type="expression" dxfId="293" priority="51">
      <formula>COUNTIF($C$1:$C$988, B2) &gt; 1</formula>
    </cfRule>
    <cfRule type="expression" dxfId="292" priority="52">
      <formula>COUNTIF($B$2:$B$969, B2) &gt; 1</formula>
    </cfRule>
    <cfRule type="expression" dxfId="291" priority="53">
      <formula>COUNTIF($C$1:$C$989, B2) &gt; 1</formula>
    </cfRule>
  </conditionalFormatting>
  <conditionalFormatting sqref="B2:B37">
    <cfRule type="expression" dxfId="290" priority="4">
      <formula>COUNTIF($B$1:$B$973, B2) &gt; 1</formula>
    </cfRule>
    <cfRule type="expression" dxfId="289" priority="9">
      <formula>COUNTIF($B$1:$B$991, B2) &gt; 1</formula>
    </cfRule>
    <cfRule type="expression" dxfId="288" priority="50">
      <formula>COUNTIF($B$2:$B$972, B2) &gt; 1</formula>
    </cfRule>
    <cfRule type="expression" dxfId="287" priority="83">
      <formula>COUNTIF($B$2:$B$978, B2) &gt; 1</formula>
    </cfRule>
    <cfRule type="expression" dxfId="286" priority="82">
      <formula>COUNTIF($C$1:$C$997, B2) &gt; 1</formula>
    </cfRule>
    <cfRule type="expression" dxfId="285" priority="47">
      <formula>COUNTIF($C$1:$C$990, B2) &gt; 1</formula>
    </cfRule>
    <cfRule type="expression" dxfId="284" priority="48">
      <formula>COUNTIF($B$2:$B$971, B2) &gt; 1</formula>
    </cfRule>
    <cfRule type="expression" dxfId="283" priority="49">
      <formula>COUNTIF($C$1:$C$991, B2) &gt; 1</formula>
    </cfRule>
    <cfRule type="expression" dxfId="282" priority="85">
      <formula>COUNTIF($B$2:$B$979, B2) &gt; 1</formula>
    </cfRule>
    <cfRule type="expression" dxfId="281" priority="87">
      <formula>COUNTIF($B$2:$B$976, B2) &gt; 1</formula>
    </cfRule>
    <cfRule type="expression" dxfId="280" priority="89">
      <formula>COUNTIF($B$2:$B$977, B2) &gt; 1</formula>
    </cfRule>
    <cfRule type="expression" dxfId="279" priority="1">
      <formula>COUNTIF($B$1:$B$969, B2) &gt; 1</formula>
    </cfRule>
  </conditionalFormatting>
  <conditionalFormatting sqref="B2:B38">
    <cfRule type="expression" dxfId="278" priority="27">
      <formula>COUNTIF($C$1:$C$992, B2) &gt; 1</formula>
    </cfRule>
    <cfRule type="expression" dxfId="277" priority="42">
      <formula>COUNTIF($C$1:$C$993, B2) &gt; 1</formula>
    </cfRule>
  </conditionalFormatting>
  <conditionalFormatting sqref="B2:B39">
    <cfRule type="expression" dxfId="276" priority="25">
      <formula>COUNTIF($C$1:$C$999, B2) &gt; 1</formula>
    </cfRule>
    <cfRule type="expression" dxfId="275" priority="26">
      <formula>COUNTIF($K$2:$K$76, B2) &gt; 1</formula>
    </cfRule>
    <cfRule type="expression" dxfId="274" priority="28">
      <formula>COUNTIF($B$2:$B$77, B2) &gt; 1</formula>
    </cfRule>
    <cfRule type="expression" dxfId="273" priority="84">
      <formula>COUNTIF($C$1:$C$998, B2) &gt; 1</formula>
    </cfRule>
  </conditionalFormatting>
  <conditionalFormatting sqref="B2:B40">
    <cfRule type="expression" dxfId="272" priority="88">
      <formula>COUNTIF($C$1:$C$996, B2) &gt; 1</formula>
    </cfRule>
    <cfRule type="expression" dxfId="271" priority="64">
      <formula>COUNTIF($C$1:$C$1000, B2) &gt; 1</formula>
    </cfRule>
    <cfRule type="expression" dxfId="270" priority="61">
      <formula>COUNTIF($B$2:$B$981, B2) &gt; 1</formula>
    </cfRule>
    <cfRule type="expression" dxfId="269" priority="86">
      <formula>COUNTIF($C$1:$C$995, B2) &gt; 1</formula>
    </cfRule>
    <cfRule type="expression" dxfId="268" priority="55">
      <formula>COUNTIF($C$1:$C$994, B2) &gt; 1</formula>
    </cfRule>
  </conditionalFormatting>
  <conditionalFormatting sqref="B2:B41">
    <cfRule type="expression" dxfId="267" priority="94">
      <formula>COUNTIF($C$1:$C$1001, B2) &gt; 1</formula>
    </cfRule>
    <cfRule type="expression" dxfId="266" priority="95">
      <formula>COUNTIF($B$2:$B$982, B2) &gt; 1</formula>
    </cfRule>
  </conditionalFormatting>
  <conditionalFormatting sqref="B2:B42">
    <cfRule type="expression" dxfId="265" priority="96">
      <formula>COUNTIF($C$1:$C$1002, B2) &gt; 1</formula>
    </cfRule>
    <cfRule type="expression" dxfId="264" priority="97">
      <formula>COUNTIF($B$2:$B$983, B2) &gt; 1</formula>
    </cfRule>
  </conditionalFormatting>
  <conditionalFormatting sqref="B2:B43">
    <cfRule type="expression" dxfId="263" priority="74">
      <formula>COUNTIF($C$1:$C$1005, B2) &gt; 1</formula>
    </cfRule>
    <cfRule type="expression" dxfId="262" priority="90">
      <formula>COUNTIF($C$1:$C$1003, B2) &gt; 1</formula>
    </cfRule>
    <cfRule type="expression" dxfId="261" priority="91">
      <formula>COUNTIF($B$2:$B$984, B2) &gt; 1</formula>
    </cfRule>
    <cfRule type="expression" dxfId="260" priority="93">
      <formula>COUNTIF($B$2:$B$985, B2) &gt; 1</formula>
    </cfRule>
    <cfRule type="expression" dxfId="259" priority="92">
      <formula>COUNTIF($C$1:$C$1004, B2) &gt; 1</formula>
    </cfRule>
  </conditionalFormatting>
  <conditionalFormatting sqref="B2:B44">
    <cfRule type="expression" dxfId="258" priority="60">
      <formula>COUNTIF($C$1:$C$1006, B2) &gt; 1</formula>
    </cfRule>
  </conditionalFormatting>
  <conditionalFormatting sqref="B2:B46">
    <cfRule type="expression" dxfId="257" priority="104">
      <formula>COUNTIF($B$2:$B$988, B2) &gt; 1</formula>
    </cfRule>
    <cfRule type="expression" dxfId="256" priority="45">
      <formula>COUNTIF($B$1:$B$1001, B2) &gt; 1</formula>
    </cfRule>
    <cfRule type="expression" dxfId="255" priority="103">
      <formula>COUNTIF($C$1:$C$1007, B2) &gt; 1</formula>
    </cfRule>
  </conditionalFormatting>
  <conditionalFormatting sqref="B2:B47">
    <cfRule type="expression" dxfId="254" priority="105">
      <formula>COUNTIF($C$1:$C$1008, B2) &gt; 1</formula>
    </cfRule>
    <cfRule type="expression" dxfId="253" priority="106">
      <formula>COUNTIF($B$2:$B$989, B2) &gt; 1</formula>
    </cfRule>
    <cfRule type="expression" dxfId="252" priority="44">
      <formula>COUNTIF($B$1:$B$998, B2) &gt; 1</formula>
    </cfRule>
  </conditionalFormatting>
  <conditionalFormatting sqref="B2:B48">
    <cfRule type="expression" dxfId="251" priority="41">
      <formula>COUNTIF($B$1:$B$989, B2) &gt; 1</formula>
    </cfRule>
    <cfRule type="expression" dxfId="250" priority="99">
      <formula>COUNTIF($C$1:$C$1009, B2) &gt; 1</formula>
    </cfRule>
    <cfRule type="expression" dxfId="249" priority="100">
      <formula>COUNTIF($B$2:$B$990, B2) &gt; 1</formula>
    </cfRule>
  </conditionalFormatting>
  <conditionalFormatting sqref="B2:B49">
    <cfRule type="expression" dxfId="248" priority="101">
      <formula>COUNTIF($C$1:$C$1010, B2) &gt; 1</formula>
    </cfRule>
    <cfRule type="expression" dxfId="247" priority="102">
      <formula>COUNTIF($B$2:$B$991, B2) &gt; 1</formula>
    </cfRule>
    <cfRule type="expression" dxfId="246" priority="46">
      <formula>COUNTIF($B$1:$B$1011, B2) &gt; 1</formula>
    </cfRule>
  </conditionalFormatting>
  <conditionalFormatting sqref="B2:B51">
    <cfRule type="expression" dxfId="245" priority="65">
      <formula>COUNTIF($C$1:$C$1011, B2) &gt; 1</formula>
    </cfRule>
    <cfRule type="expression" dxfId="244" priority="43">
      <formula>COUNTIF($B$1:$B$993, B2) &gt; 1</formula>
    </cfRule>
  </conditionalFormatting>
  <conditionalFormatting sqref="B2:B52">
    <cfRule type="expression" dxfId="243" priority="73">
      <formula>COUNTIF($C$1:$C$1012, B2) &gt; 1</formula>
    </cfRule>
    <cfRule type="expression" dxfId="242" priority="98">
      <formula>COUNTIF($C$1:$C$1013, B2) &gt; 1</formula>
    </cfRule>
  </conditionalFormatting>
  <conditionalFormatting sqref="B2:B53">
    <cfRule type="expression" dxfId="241" priority="59">
      <formula>COUNTIF($B$2:$B$97, B2) &gt; 1</formula>
    </cfRule>
    <cfRule type="expression" dxfId="240" priority="58">
      <formula>COUNTIF($K$2:$K$96, B2) &gt; 1</formula>
    </cfRule>
  </conditionalFormatting>
  <conditionalFormatting sqref="B2:B54">
    <cfRule type="expression" dxfId="239" priority="76">
      <formula>COUNTIF($B$1:$B$1005, B2) &gt; 1</formula>
    </cfRule>
    <cfRule type="expression" dxfId="238" priority="78">
      <formula>COUNTIF($B$1:$B$1008, B2) &gt; 1</formula>
    </cfRule>
    <cfRule type="expression" dxfId="237" priority="111">
      <formula>COUNTIF($C$1:$C$1015, B2) &gt; 1</formula>
    </cfRule>
    <cfRule type="expression" dxfId="236" priority="112">
      <formula>COUNTIF($B$2:$B$996, B2) &gt; 1</formula>
    </cfRule>
  </conditionalFormatting>
  <conditionalFormatting sqref="B2:B55">
    <cfRule type="expression" dxfId="235" priority="39">
      <formula>COUNTIF($B$1:$B$975, B2) &gt; 1</formula>
    </cfRule>
    <cfRule type="expression" dxfId="234" priority="63">
      <formula>COUNTIF($B$1:$B$996, B2) &gt; 1</formula>
    </cfRule>
    <cfRule type="expression" dxfId="233" priority="66">
      <formula>COUNTIF($B$1:$B$1000, B2) &gt; 1</formula>
    </cfRule>
    <cfRule type="expression" dxfId="232" priority="77">
      <formula>COUNTIF($C$1:$C$1019, B2) &gt; 1</formula>
    </cfRule>
    <cfRule type="expression" dxfId="231" priority="80">
      <formula>COUNTIF($B$1:$B$1018, B2) &gt; 1</formula>
    </cfRule>
    <cfRule type="expression" dxfId="230" priority="107">
      <formula>COUNTIF($C$1:$C$1017, B2) &gt; 1</formula>
    </cfRule>
    <cfRule type="expression" dxfId="229" priority="109">
      <formula>COUNTIF($C$1:$C$1018, B2) &gt; 1</formula>
    </cfRule>
  </conditionalFormatting>
  <conditionalFormatting sqref="B2:B56">
    <cfRule type="expression" dxfId="228" priority="81">
      <formula>COUNTIF($C$1:$C$1020, B2) &gt; 1</formula>
    </cfRule>
  </conditionalFormatting>
  <conditionalFormatting sqref="B7 B55">
    <cfRule type="expression" dxfId="227" priority="68">
      <formula>COUNTIF($C$1:$C$1021, B7) &gt; 1</formula>
    </cfRule>
  </conditionalFormatting>
  <conditionalFormatting sqref="B14">
    <cfRule type="expression" dxfId="226" priority="3">
      <formula>COUNTIF($C$1:$C$984, B14) &gt; 1</formula>
    </cfRule>
  </conditionalFormatting>
  <conditionalFormatting sqref="B18">
    <cfRule type="expression" dxfId="225" priority="75">
      <formula>COUNTIF($C$1:$C$1016, B18) &gt; 1</formula>
    </cfRule>
  </conditionalFormatting>
  <conditionalFormatting sqref="B19 B55">
    <cfRule type="expression" dxfId="224" priority="67">
      <formula>COUNTIF($C$1:$C$1022, B19) &gt; 1</formula>
    </cfRule>
  </conditionalFormatting>
  <conditionalFormatting sqref="B21">
    <cfRule type="expression" dxfId="223" priority="79">
      <formula>COUNTIF($C$1:$C$1029, B21) &gt; 1</formula>
    </cfRule>
  </conditionalFormatting>
  <conditionalFormatting sqref="B55">
    <cfRule type="expression" dxfId="222" priority="69">
      <formula>COUNTIF($C$1:$C$1026, B55) &gt; 1</formula>
    </cfRule>
    <cfRule type="expression" dxfId="221" priority="70">
      <formula>COUNTIF($K$2:$K$103, B55) &gt; 1</formula>
    </cfRule>
    <cfRule type="expression" dxfId="220" priority="71">
      <formula>COUNTIF($C$1:$C$1025, B55) &gt; 1</formula>
    </cfRule>
    <cfRule type="expression" dxfId="219" priority="72">
      <formula>COUNTIF($B$2:$B$104, B55) &gt; 1</formula>
    </cfRule>
  </conditionalFormatting>
  <conditionalFormatting sqref="C2:G999 H32">
    <cfRule type="expression" dxfId="218" priority="114">
      <formula>C2&gt;0</formula>
    </cfRule>
  </conditionalFormatting>
  <dataValidations count="2">
    <dataValidation type="list" allowBlank="1" showErrorMessage="1" sqref="A2:A63" xr:uid="{00000000-0002-0000-0B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64:A79" xr:uid="{00000000-0002-0000-0B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94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>
      <c r="A1" s="5" t="s">
        <v>12</v>
      </c>
      <c r="B1" s="5" t="s">
        <v>162</v>
      </c>
      <c r="C1" s="5" t="s">
        <v>484</v>
      </c>
      <c r="D1" s="5" t="s">
        <v>177</v>
      </c>
      <c r="E1" s="5" t="s">
        <v>485</v>
      </c>
      <c r="F1" s="98" t="s">
        <v>179</v>
      </c>
      <c r="G1" s="70" t="s">
        <v>487</v>
      </c>
      <c r="H1" s="102" t="s">
        <v>853</v>
      </c>
      <c r="I1" s="99"/>
      <c r="J1" s="99"/>
      <c r="K1" s="55" t="s">
        <v>12</v>
      </c>
      <c r="L1" s="55" t="s">
        <v>162</v>
      </c>
      <c r="M1" s="75" t="s">
        <v>491</v>
      </c>
      <c r="N1" s="139" t="s">
        <v>153</v>
      </c>
      <c r="O1" s="139" t="s">
        <v>854</v>
      </c>
      <c r="P1" s="139" t="s">
        <v>855</v>
      </c>
      <c r="Q1" s="139" t="s">
        <v>73</v>
      </c>
      <c r="R1" s="99"/>
      <c r="S1" s="99"/>
      <c r="T1" s="99"/>
      <c r="U1" s="99"/>
      <c r="V1" s="99"/>
      <c r="W1" s="99"/>
      <c r="X1" s="99"/>
      <c r="Y1" s="105"/>
      <c r="Z1" s="105"/>
      <c r="AA1" s="105"/>
      <c r="AB1" s="105"/>
      <c r="AC1" s="105"/>
      <c r="AD1" s="105"/>
      <c r="AE1" s="105"/>
      <c r="AF1" s="105"/>
    </row>
    <row r="2" spans="1:32">
      <c r="A2" s="35"/>
      <c r="B2" s="36"/>
      <c r="C2" s="108"/>
      <c r="D2" s="107"/>
      <c r="E2" s="68"/>
      <c r="F2" s="109"/>
      <c r="G2" s="140"/>
      <c r="H2" s="141"/>
      <c r="I2" s="68"/>
      <c r="J2" s="68"/>
      <c r="K2" s="35"/>
      <c r="L2" s="36"/>
      <c r="M2" s="112"/>
      <c r="N2" s="112"/>
      <c r="O2" s="112"/>
      <c r="P2" s="112"/>
      <c r="Q2" s="123"/>
      <c r="R2" s="123"/>
      <c r="S2" s="68"/>
      <c r="T2" s="118"/>
      <c r="U2" s="118"/>
      <c r="V2" s="68"/>
      <c r="W2" s="68"/>
      <c r="X2" s="68"/>
      <c r="Y2" s="7"/>
      <c r="Z2" s="7"/>
      <c r="AA2" s="7"/>
      <c r="AB2" s="7"/>
      <c r="AC2" s="7"/>
      <c r="AD2" s="7"/>
      <c r="AE2" s="7"/>
      <c r="AF2" s="7"/>
    </row>
    <row r="3" spans="1:32">
      <c r="A3" s="35"/>
      <c r="B3" s="36"/>
      <c r="C3" s="108"/>
      <c r="D3" s="107"/>
      <c r="E3" s="68"/>
      <c r="F3" s="109"/>
      <c r="G3" s="140"/>
      <c r="H3" s="141"/>
      <c r="I3" s="68"/>
      <c r="J3" s="68"/>
      <c r="K3" s="35"/>
      <c r="L3" s="36"/>
      <c r="M3" s="112"/>
      <c r="N3" s="112"/>
      <c r="O3" s="112"/>
      <c r="P3" s="112"/>
      <c r="Q3" s="123"/>
      <c r="R3" s="123"/>
      <c r="S3" s="68"/>
      <c r="T3" s="118"/>
      <c r="U3" s="118"/>
      <c r="V3" s="68"/>
      <c r="W3" s="68"/>
      <c r="X3" s="68"/>
      <c r="Y3" s="7"/>
      <c r="Z3" s="7"/>
      <c r="AA3" s="7"/>
      <c r="AB3" s="7"/>
      <c r="AC3" s="7"/>
      <c r="AD3" s="7"/>
      <c r="AE3" s="7"/>
      <c r="AF3" s="7"/>
    </row>
    <row r="4" spans="1:32">
      <c r="A4" s="35"/>
      <c r="B4" s="36"/>
      <c r="C4" s="135"/>
      <c r="D4" s="41"/>
      <c r="E4" s="35"/>
      <c r="F4" s="109"/>
      <c r="G4" s="140"/>
      <c r="H4" s="141"/>
      <c r="I4" s="68"/>
      <c r="J4" s="68"/>
      <c r="K4" s="35"/>
      <c r="L4" s="41"/>
      <c r="M4" s="112"/>
      <c r="N4" s="112"/>
      <c r="O4" s="112"/>
      <c r="P4" s="112"/>
      <c r="Q4" s="123"/>
      <c r="R4" s="123"/>
      <c r="S4" s="68"/>
      <c r="T4" s="118"/>
      <c r="U4" s="118"/>
      <c r="V4" s="68"/>
      <c r="W4" s="68"/>
      <c r="X4" s="68"/>
      <c r="Y4" s="7"/>
      <c r="Z4" s="7"/>
      <c r="AA4" s="7"/>
      <c r="AB4" s="7"/>
      <c r="AC4" s="7"/>
      <c r="AD4" s="7"/>
      <c r="AE4" s="7"/>
      <c r="AF4" s="7"/>
    </row>
    <row r="5" spans="1:32">
      <c r="A5" s="35"/>
      <c r="B5" s="36"/>
      <c r="C5" s="135"/>
      <c r="D5" s="41"/>
      <c r="E5" s="35"/>
      <c r="F5" s="109"/>
      <c r="G5" s="140"/>
      <c r="H5" s="141"/>
      <c r="I5" s="68"/>
      <c r="J5" s="68"/>
      <c r="K5" s="35"/>
      <c r="L5" s="36"/>
      <c r="M5" s="112"/>
      <c r="N5" s="112"/>
      <c r="O5" s="112"/>
      <c r="P5" s="112"/>
      <c r="Q5" s="123"/>
      <c r="R5" s="123"/>
      <c r="S5" s="68"/>
      <c r="T5" s="118"/>
      <c r="U5" s="118"/>
      <c r="V5" s="68"/>
      <c r="W5" s="68"/>
      <c r="X5" s="68"/>
      <c r="Y5" s="7"/>
      <c r="Z5" s="7"/>
      <c r="AA5" s="7"/>
      <c r="AB5" s="7"/>
      <c r="AC5" s="7"/>
      <c r="AD5" s="7"/>
      <c r="AE5" s="7"/>
      <c r="AF5" s="7"/>
    </row>
    <row r="6" spans="1:32">
      <c r="A6" s="35"/>
      <c r="B6" s="7"/>
      <c r="C6" s="135"/>
      <c r="D6" s="41"/>
      <c r="E6" s="35"/>
      <c r="F6" s="109"/>
      <c r="G6" s="140"/>
      <c r="H6" s="141"/>
      <c r="I6" s="68"/>
      <c r="J6" s="68"/>
      <c r="K6" s="35"/>
      <c r="L6" s="36"/>
      <c r="M6" s="112"/>
      <c r="N6" s="112"/>
      <c r="O6" s="112"/>
      <c r="P6" s="112"/>
      <c r="Q6" s="123"/>
      <c r="R6" s="123"/>
      <c r="S6" s="68"/>
      <c r="T6" s="118"/>
      <c r="U6" s="118"/>
      <c r="V6" s="68"/>
      <c r="W6" s="68"/>
      <c r="X6" s="68"/>
      <c r="Y6" s="7"/>
      <c r="Z6" s="7"/>
      <c r="AA6" s="7"/>
      <c r="AB6" s="7"/>
      <c r="AC6" s="7"/>
      <c r="AD6" s="7"/>
      <c r="AE6" s="7"/>
      <c r="AF6" s="7"/>
    </row>
    <row r="7" spans="1:32">
      <c r="A7" s="35"/>
      <c r="B7" s="7"/>
      <c r="C7" s="135"/>
      <c r="D7" s="41"/>
      <c r="E7" s="35"/>
      <c r="F7" s="109"/>
      <c r="G7" s="140"/>
      <c r="H7" s="141"/>
      <c r="I7" s="68"/>
      <c r="J7" s="68"/>
      <c r="K7" s="35"/>
      <c r="L7" s="36"/>
      <c r="M7" s="112"/>
      <c r="N7" s="112"/>
      <c r="O7" s="112"/>
      <c r="P7" s="112"/>
      <c r="Q7" s="123"/>
      <c r="R7" s="123"/>
      <c r="S7" s="68"/>
      <c r="T7" s="118"/>
      <c r="U7" s="118"/>
      <c r="V7" s="68"/>
      <c r="W7" s="68"/>
      <c r="X7" s="68"/>
      <c r="Y7" s="7"/>
      <c r="Z7" s="7"/>
      <c r="AA7" s="7"/>
      <c r="AB7" s="7"/>
      <c r="AC7" s="7"/>
      <c r="AD7" s="7"/>
      <c r="AE7" s="7"/>
      <c r="AF7" s="7"/>
    </row>
    <row r="8" spans="1:32">
      <c r="A8" s="35"/>
      <c r="B8" s="7"/>
      <c r="C8" s="135"/>
      <c r="D8" s="41"/>
      <c r="E8" s="35"/>
      <c r="F8" s="109"/>
      <c r="G8" s="140"/>
      <c r="H8" s="141"/>
      <c r="I8" s="68"/>
      <c r="J8" s="68"/>
      <c r="K8" s="35"/>
      <c r="L8" s="36"/>
      <c r="M8" s="112"/>
      <c r="N8" s="112"/>
      <c r="O8" s="112"/>
      <c r="P8" s="112"/>
      <c r="Q8" s="123"/>
      <c r="R8" s="123"/>
      <c r="S8" s="68"/>
      <c r="T8" s="118"/>
      <c r="U8" s="118"/>
      <c r="V8" s="68"/>
      <c r="W8" s="68"/>
      <c r="X8" s="68"/>
      <c r="Y8" s="7"/>
      <c r="Z8" s="7"/>
      <c r="AA8" s="7"/>
      <c r="AB8" s="7"/>
      <c r="AC8" s="7"/>
      <c r="AD8" s="7"/>
      <c r="AE8" s="7"/>
      <c r="AF8" s="7"/>
    </row>
    <row r="9" spans="1:32">
      <c r="A9" s="35"/>
      <c r="B9" s="7"/>
      <c r="C9" s="135"/>
      <c r="D9" s="41"/>
      <c r="E9" s="35"/>
      <c r="F9" s="109"/>
      <c r="G9" s="140"/>
      <c r="H9" s="141"/>
      <c r="I9" s="68"/>
      <c r="J9" s="68"/>
      <c r="K9" s="35"/>
      <c r="L9" s="36"/>
      <c r="M9" s="112"/>
      <c r="N9" s="112"/>
      <c r="O9" s="112"/>
      <c r="P9" s="112"/>
      <c r="Q9" s="123"/>
      <c r="R9" s="123"/>
      <c r="S9" s="68"/>
      <c r="T9" s="118"/>
      <c r="U9" s="118"/>
      <c r="V9" s="68"/>
      <c r="W9" s="68"/>
      <c r="X9" s="68"/>
      <c r="Y9" s="7"/>
      <c r="Z9" s="7"/>
      <c r="AA9" s="7"/>
      <c r="AB9" s="7"/>
      <c r="AC9" s="7"/>
      <c r="AD9" s="7"/>
      <c r="AE9" s="7"/>
      <c r="AF9" s="7"/>
    </row>
    <row r="10" spans="1:32">
      <c r="A10" s="35"/>
      <c r="B10" s="7"/>
      <c r="C10" s="135"/>
      <c r="D10" s="41"/>
      <c r="E10" s="35"/>
      <c r="F10" s="109"/>
      <c r="G10" s="140"/>
      <c r="H10" s="141"/>
      <c r="I10" s="68"/>
      <c r="J10" s="68"/>
      <c r="K10" s="35"/>
      <c r="L10" s="36"/>
      <c r="M10" s="112"/>
      <c r="N10" s="112"/>
      <c r="O10" s="112"/>
      <c r="P10" s="112"/>
      <c r="Q10" s="123"/>
      <c r="R10" s="123"/>
      <c r="S10" s="68"/>
      <c r="T10" s="118"/>
      <c r="U10" s="118"/>
      <c r="V10" s="68"/>
      <c r="W10" s="68"/>
      <c r="X10" s="68"/>
      <c r="Y10" s="7"/>
      <c r="Z10" s="7"/>
      <c r="AA10" s="7"/>
      <c r="AB10" s="7"/>
      <c r="AC10" s="7"/>
      <c r="AD10" s="7"/>
      <c r="AE10" s="7"/>
      <c r="AF10" s="7"/>
    </row>
    <row r="11" spans="1:32">
      <c r="A11" s="35"/>
      <c r="B11" s="7"/>
      <c r="C11" s="135"/>
      <c r="D11" s="41"/>
      <c r="E11" s="35"/>
      <c r="F11" s="109"/>
      <c r="G11" s="140"/>
      <c r="H11" s="141"/>
      <c r="I11" s="68"/>
      <c r="J11" s="68"/>
      <c r="K11" s="35"/>
      <c r="L11" s="36"/>
      <c r="M11" s="112"/>
      <c r="N11" s="112"/>
      <c r="O11" s="112"/>
      <c r="P11" s="112"/>
      <c r="Q11" s="123"/>
      <c r="R11" s="123"/>
      <c r="S11" s="68"/>
      <c r="T11" s="118"/>
      <c r="U11" s="118"/>
      <c r="V11" s="68"/>
      <c r="W11" s="68"/>
      <c r="X11" s="68"/>
      <c r="Y11" s="7"/>
      <c r="Z11" s="7"/>
      <c r="AA11" s="7"/>
      <c r="AB11" s="7"/>
      <c r="AC11" s="7"/>
      <c r="AD11" s="7"/>
      <c r="AE11" s="7"/>
      <c r="AF11" s="7"/>
    </row>
    <row r="12" spans="1:32">
      <c r="A12" s="35"/>
      <c r="B12" s="7"/>
      <c r="C12" s="138"/>
      <c r="D12" s="41"/>
      <c r="E12" s="35"/>
      <c r="F12" s="109"/>
      <c r="G12" s="140"/>
      <c r="H12" s="141"/>
      <c r="I12" s="68"/>
      <c r="J12" s="68"/>
      <c r="K12" s="35"/>
      <c r="L12" s="36"/>
      <c r="M12" s="112"/>
      <c r="N12" s="112"/>
      <c r="O12" s="112"/>
      <c r="P12" s="112"/>
      <c r="Q12" s="123"/>
      <c r="R12" s="123"/>
      <c r="S12" s="68"/>
      <c r="T12" s="112"/>
      <c r="U12" s="112"/>
      <c r="V12" s="68"/>
      <c r="W12" s="68"/>
      <c r="X12" s="68"/>
      <c r="Y12" s="7"/>
      <c r="Z12" s="7"/>
      <c r="AA12" s="7"/>
      <c r="AB12" s="7"/>
      <c r="AC12" s="7"/>
      <c r="AD12" s="7"/>
      <c r="AE12" s="7"/>
      <c r="AF12" s="7"/>
    </row>
    <row r="13" spans="1:32">
      <c r="A13" s="17"/>
      <c r="B13" s="7"/>
      <c r="C13" s="138"/>
      <c r="D13" s="41"/>
      <c r="E13" s="35"/>
      <c r="F13" s="109"/>
      <c r="G13" s="140"/>
      <c r="H13" s="141"/>
      <c r="I13" s="68"/>
      <c r="J13" s="68"/>
      <c r="K13" s="35"/>
      <c r="L13" s="41"/>
      <c r="M13" s="112"/>
      <c r="N13" s="112"/>
      <c r="O13" s="112"/>
      <c r="P13" s="112"/>
      <c r="Q13" s="123"/>
      <c r="R13" s="123"/>
      <c r="S13" s="68"/>
      <c r="T13" s="118"/>
      <c r="U13" s="118"/>
      <c r="V13" s="68"/>
      <c r="W13" s="68"/>
      <c r="X13" s="68"/>
      <c r="Y13" s="7"/>
      <c r="Z13" s="7"/>
      <c r="AA13" s="7"/>
      <c r="AB13" s="7"/>
      <c r="AC13" s="7"/>
      <c r="AD13" s="7"/>
      <c r="AE13" s="7"/>
      <c r="AF13" s="7"/>
    </row>
    <row r="14" spans="1:32">
      <c r="A14" s="17"/>
      <c r="B14" s="7"/>
      <c r="C14" s="135"/>
      <c r="D14" s="41"/>
      <c r="E14" s="35"/>
      <c r="F14" s="109"/>
      <c r="G14" s="140"/>
      <c r="H14" s="141"/>
      <c r="I14" s="34"/>
      <c r="J14" s="34"/>
      <c r="K14" s="35"/>
      <c r="L14" s="41"/>
      <c r="M14" s="112"/>
      <c r="N14" s="112"/>
      <c r="O14" s="112"/>
      <c r="P14" s="112"/>
      <c r="Q14" s="61"/>
      <c r="R14" s="61"/>
      <c r="S14" s="34"/>
      <c r="T14" s="142"/>
      <c r="U14" s="142"/>
      <c r="V14" s="34"/>
      <c r="W14" s="34"/>
      <c r="X14" s="34"/>
      <c r="Y14" s="7"/>
      <c r="Z14" s="7"/>
      <c r="AA14" s="7"/>
      <c r="AB14" s="7"/>
      <c r="AC14" s="7"/>
      <c r="AD14" s="7"/>
      <c r="AE14" s="7"/>
      <c r="AF14" s="7"/>
    </row>
    <row r="15" spans="1:32">
      <c r="A15" s="17"/>
      <c r="B15" s="7"/>
      <c r="C15" s="135"/>
      <c r="D15" s="41"/>
      <c r="E15" s="35"/>
      <c r="F15" s="109"/>
      <c r="G15" s="140"/>
      <c r="H15" s="141"/>
      <c r="I15" s="34"/>
      <c r="J15" s="34"/>
      <c r="K15" s="35"/>
      <c r="L15" s="41"/>
      <c r="M15" s="112"/>
      <c r="N15" s="112"/>
      <c r="O15" s="112"/>
      <c r="P15" s="112"/>
      <c r="Q15" s="61"/>
      <c r="R15" s="61"/>
      <c r="S15" s="34"/>
      <c r="T15" s="142"/>
      <c r="U15" s="142"/>
      <c r="V15" s="34"/>
      <c r="W15" s="34"/>
      <c r="X15" s="34"/>
      <c r="Y15" s="7"/>
      <c r="Z15" s="7"/>
      <c r="AA15" s="7"/>
      <c r="AB15" s="7"/>
      <c r="AC15" s="7"/>
      <c r="AD15" s="7"/>
      <c r="AE15" s="7"/>
      <c r="AF15" s="7"/>
    </row>
    <row r="16" spans="1:32">
      <c r="A16" s="17"/>
      <c r="B16" s="7"/>
      <c r="C16" s="135"/>
      <c r="D16" s="41"/>
      <c r="E16" s="35"/>
      <c r="F16" s="109"/>
      <c r="G16" s="140"/>
      <c r="H16" s="141"/>
      <c r="I16" s="34"/>
      <c r="J16" s="34"/>
      <c r="K16" s="35"/>
      <c r="L16" s="41"/>
      <c r="M16" s="112"/>
      <c r="N16" s="112"/>
      <c r="O16" s="112"/>
      <c r="P16" s="112"/>
      <c r="Q16" s="61"/>
      <c r="R16" s="61"/>
      <c r="S16" s="34"/>
      <c r="T16" s="142"/>
      <c r="U16" s="142"/>
      <c r="V16" s="34"/>
      <c r="W16" s="34"/>
      <c r="X16" s="34"/>
      <c r="Y16" s="7"/>
      <c r="Z16" s="7"/>
      <c r="AA16" s="7"/>
      <c r="AB16" s="7"/>
      <c r="AC16" s="7"/>
      <c r="AD16" s="7"/>
      <c r="AE16" s="7"/>
      <c r="AF16" s="7"/>
    </row>
    <row r="17" spans="1:32">
      <c r="A17" s="17"/>
      <c r="B17" s="7"/>
      <c r="C17" s="138"/>
      <c r="D17" s="41"/>
      <c r="E17" s="35"/>
      <c r="F17" s="109"/>
      <c r="G17" s="140"/>
      <c r="H17" s="141"/>
      <c r="I17" s="34"/>
      <c r="J17" s="34"/>
      <c r="K17" s="35"/>
      <c r="L17" s="41"/>
      <c r="M17" s="112"/>
      <c r="N17" s="112"/>
      <c r="O17" s="112"/>
      <c r="P17" s="112"/>
      <c r="Q17" s="61"/>
      <c r="R17" s="61"/>
      <c r="S17" s="34"/>
      <c r="T17" s="142"/>
      <c r="U17" s="142"/>
      <c r="V17" s="34"/>
      <c r="W17" s="34"/>
      <c r="X17" s="34"/>
      <c r="Y17" s="7"/>
      <c r="Z17" s="7"/>
      <c r="AA17" s="7"/>
      <c r="AB17" s="7"/>
      <c r="AC17" s="7"/>
      <c r="AD17" s="7"/>
      <c r="AE17" s="7"/>
      <c r="AF17" s="7"/>
    </row>
    <row r="18" spans="1:32">
      <c r="A18" s="17"/>
      <c r="B18" s="7"/>
      <c r="C18" s="138"/>
      <c r="D18" s="41"/>
      <c r="E18" s="35"/>
      <c r="F18" s="109"/>
      <c r="G18" s="140"/>
      <c r="H18" s="141"/>
      <c r="I18" s="34"/>
      <c r="J18" s="34"/>
      <c r="K18" s="35"/>
      <c r="L18" s="36"/>
      <c r="M18" s="112"/>
      <c r="N18" s="112"/>
      <c r="O18" s="112"/>
      <c r="P18" s="112"/>
      <c r="Q18" s="61"/>
      <c r="R18" s="61"/>
      <c r="S18" s="34"/>
      <c r="T18" s="142"/>
      <c r="U18" s="142"/>
      <c r="V18" s="34"/>
      <c r="W18" s="34"/>
      <c r="X18" s="34"/>
      <c r="Y18" s="7"/>
      <c r="Z18" s="7"/>
      <c r="AA18" s="7"/>
      <c r="AB18" s="7"/>
      <c r="AC18" s="7"/>
      <c r="AD18" s="7"/>
      <c r="AE18" s="7"/>
      <c r="AF18" s="7"/>
    </row>
    <row r="19" spans="1:32">
      <c r="A19" s="17"/>
      <c r="B19" s="7"/>
      <c r="C19" s="138"/>
      <c r="D19" s="41"/>
      <c r="E19" s="35"/>
      <c r="F19" s="109"/>
      <c r="G19" s="140"/>
      <c r="H19" s="141"/>
      <c r="I19" s="34"/>
      <c r="J19" s="34"/>
      <c r="K19" s="35"/>
      <c r="L19" s="36"/>
      <c r="M19" s="112"/>
      <c r="N19" s="112"/>
      <c r="O19" s="112"/>
      <c r="P19" s="112"/>
      <c r="Q19" s="61"/>
      <c r="R19" s="61"/>
      <c r="S19" s="34"/>
      <c r="T19" s="142"/>
      <c r="U19" s="142"/>
      <c r="V19" s="34"/>
      <c r="W19" s="34"/>
      <c r="X19" s="34"/>
      <c r="Y19" s="7"/>
      <c r="Z19" s="7"/>
      <c r="AA19" s="7"/>
      <c r="AB19" s="7"/>
      <c r="AC19" s="7"/>
      <c r="AD19" s="7"/>
      <c r="AE19" s="7"/>
      <c r="AF19" s="7"/>
    </row>
    <row r="20" spans="1:32">
      <c r="A20" s="17"/>
      <c r="B20" s="7"/>
      <c r="C20" s="138"/>
      <c r="D20" s="41"/>
      <c r="E20" s="35"/>
      <c r="F20" s="109"/>
      <c r="G20" s="140"/>
      <c r="H20" s="141"/>
      <c r="I20" s="34"/>
      <c r="J20" s="34"/>
      <c r="K20" s="35"/>
      <c r="L20" s="36"/>
      <c r="M20" s="112"/>
      <c r="N20" s="112"/>
      <c r="O20" s="112"/>
      <c r="P20" s="112"/>
      <c r="Q20" s="61"/>
      <c r="R20" s="61"/>
      <c r="S20" s="34"/>
      <c r="T20" s="142"/>
      <c r="U20" s="142"/>
      <c r="V20" s="34"/>
      <c r="W20" s="34"/>
      <c r="X20" s="34"/>
      <c r="Y20" s="7"/>
      <c r="Z20" s="7"/>
      <c r="AA20" s="7"/>
      <c r="AB20" s="7"/>
      <c r="AC20" s="7"/>
      <c r="AD20" s="7"/>
      <c r="AE20" s="7"/>
      <c r="AF20" s="7"/>
    </row>
    <row r="21" spans="1:32">
      <c r="A21" s="17"/>
      <c r="B21" s="7"/>
      <c r="C21" s="135"/>
      <c r="D21" s="41"/>
      <c r="E21" s="35"/>
      <c r="F21" s="109"/>
      <c r="G21" s="140"/>
      <c r="H21" s="141"/>
      <c r="I21" s="68"/>
      <c r="J21" s="68"/>
      <c r="K21" s="35"/>
      <c r="L21" s="36"/>
      <c r="M21" s="112"/>
      <c r="N21" s="112"/>
      <c r="O21" s="112"/>
      <c r="P21" s="112"/>
      <c r="Q21" s="123"/>
      <c r="R21" s="123"/>
      <c r="S21" s="68"/>
      <c r="T21" s="118"/>
      <c r="U21" s="118"/>
      <c r="V21" s="68"/>
      <c r="W21" s="68"/>
      <c r="X21" s="68"/>
      <c r="Y21" s="7"/>
      <c r="Z21" s="7"/>
      <c r="AA21" s="7"/>
      <c r="AB21" s="7"/>
      <c r="AC21" s="7"/>
      <c r="AD21" s="7"/>
      <c r="AE21" s="7"/>
      <c r="AF21" s="7"/>
    </row>
    <row r="22" spans="1:32">
      <c r="A22" s="17"/>
      <c r="B22" s="7"/>
      <c r="C22" s="135"/>
      <c r="D22" s="41"/>
      <c r="E22" s="35"/>
      <c r="F22" s="109"/>
      <c r="G22" s="140"/>
      <c r="H22" s="141"/>
      <c r="I22" s="68"/>
      <c r="J22" s="68"/>
      <c r="K22" s="35"/>
      <c r="L22" s="36"/>
      <c r="M22" s="112"/>
      <c r="N22" s="112"/>
      <c r="O22" s="112"/>
      <c r="P22" s="112"/>
      <c r="Q22" s="123"/>
      <c r="R22" s="123"/>
      <c r="S22" s="68"/>
      <c r="T22" s="118"/>
      <c r="U22" s="118"/>
      <c r="V22" s="68"/>
      <c r="W22" s="68"/>
      <c r="X22" s="68"/>
      <c r="Y22" s="7"/>
      <c r="Z22" s="7"/>
      <c r="AA22" s="7"/>
      <c r="AB22" s="7"/>
      <c r="AC22" s="7"/>
      <c r="AD22" s="7"/>
      <c r="AE22" s="7"/>
      <c r="AF22" s="7"/>
    </row>
    <row r="23" spans="1:32">
      <c r="A23" s="17"/>
      <c r="B23" s="7"/>
      <c r="C23" s="135"/>
      <c r="D23" s="41"/>
      <c r="E23" s="35"/>
      <c r="F23" s="109"/>
      <c r="G23" s="140"/>
      <c r="H23" s="141"/>
      <c r="I23" s="68"/>
      <c r="J23" s="68"/>
      <c r="K23" s="35"/>
      <c r="L23" s="36"/>
      <c r="M23" s="112"/>
      <c r="N23" s="112"/>
      <c r="O23" s="112"/>
      <c r="P23" s="112"/>
      <c r="Q23" s="123"/>
      <c r="R23" s="123"/>
      <c r="S23" s="68"/>
      <c r="T23" s="118"/>
      <c r="U23" s="118"/>
      <c r="V23" s="68"/>
      <c r="W23" s="68"/>
      <c r="X23" s="68"/>
      <c r="Y23" s="7"/>
      <c r="Z23" s="7"/>
      <c r="AA23" s="7"/>
      <c r="AB23" s="7"/>
      <c r="AC23" s="7"/>
      <c r="AD23" s="7"/>
      <c r="AE23" s="7"/>
      <c r="AF23" s="7"/>
    </row>
    <row r="24" spans="1:32">
      <c r="A24" s="17"/>
      <c r="B24" s="7"/>
      <c r="C24" s="135"/>
      <c r="D24" s="41"/>
      <c r="E24" s="35"/>
      <c r="F24" s="109"/>
      <c r="G24" s="140"/>
      <c r="H24" s="141"/>
      <c r="I24" s="68"/>
      <c r="J24" s="68"/>
      <c r="K24" s="35"/>
      <c r="L24" s="36"/>
      <c r="M24" s="112"/>
      <c r="N24" s="112"/>
      <c r="O24" s="112"/>
      <c r="P24" s="112"/>
      <c r="Q24" s="123"/>
      <c r="R24" s="123"/>
      <c r="S24" s="68"/>
      <c r="T24" s="118"/>
      <c r="U24" s="118"/>
      <c r="V24" s="68"/>
      <c r="W24" s="68"/>
      <c r="X24" s="68"/>
      <c r="Y24" s="7"/>
      <c r="Z24" s="7"/>
      <c r="AA24" s="7"/>
      <c r="AB24" s="7"/>
      <c r="AC24" s="7"/>
      <c r="AD24" s="7"/>
      <c r="AE24" s="7"/>
      <c r="AF24" s="7"/>
    </row>
    <row r="25" spans="1:32">
      <c r="A25" s="17"/>
      <c r="B25" s="7"/>
      <c r="C25" s="135"/>
      <c r="D25" s="41"/>
      <c r="E25" s="35"/>
      <c r="F25" s="109"/>
      <c r="G25" s="140"/>
      <c r="H25" s="141"/>
      <c r="I25" s="68"/>
      <c r="J25" s="68"/>
      <c r="K25" s="35"/>
      <c r="L25" s="36"/>
      <c r="M25" s="112"/>
      <c r="N25" s="112"/>
      <c r="O25" s="112"/>
      <c r="P25" s="112"/>
      <c r="Q25" s="123"/>
      <c r="R25" s="123"/>
      <c r="S25" s="68"/>
      <c r="T25" s="118"/>
      <c r="U25" s="118"/>
      <c r="V25" s="68"/>
      <c r="W25" s="68"/>
      <c r="X25" s="68"/>
      <c r="Y25" s="7"/>
      <c r="Z25" s="7"/>
      <c r="AA25" s="7"/>
      <c r="AB25" s="7"/>
      <c r="AC25" s="7"/>
      <c r="AD25" s="7"/>
      <c r="AE25" s="7"/>
      <c r="AF25" s="7"/>
    </row>
    <row r="26" spans="1:32">
      <c r="A26" s="17"/>
      <c r="B26" s="7"/>
      <c r="C26" s="135"/>
      <c r="D26" s="41"/>
      <c r="E26" s="35"/>
      <c r="F26" s="109"/>
      <c r="G26" s="140"/>
      <c r="H26" s="141"/>
      <c r="I26" s="68"/>
      <c r="J26" s="68"/>
      <c r="K26" s="35"/>
      <c r="L26" s="36"/>
      <c r="M26" s="112"/>
      <c r="N26" s="112"/>
      <c r="O26" s="112"/>
      <c r="P26" s="112"/>
      <c r="Q26" s="123"/>
      <c r="R26" s="123"/>
      <c r="S26" s="68"/>
      <c r="T26" s="118"/>
      <c r="U26" s="118"/>
      <c r="V26" s="68"/>
      <c r="W26" s="68"/>
      <c r="X26" s="68"/>
      <c r="Y26" s="7"/>
      <c r="Z26" s="7"/>
      <c r="AA26" s="7"/>
      <c r="AB26" s="7"/>
      <c r="AC26" s="7"/>
      <c r="AD26" s="7"/>
      <c r="AE26" s="7"/>
      <c r="AF26" s="7"/>
    </row>
    <row r="27" spans="1:32">
      <c r="A27" s="17"/>
      <c r="B27" s="7"/>
      <c r="C27" s="135"/>
      <c r="D27" s="41"/>
      <c r="E27" s="35"/>
      <c r="F27" s="109"/>
      <c r="G27" s="140"/>
      <c r="H27" s="141"/>
      <c r="I27" s="68"/>
      <c r="J27" s="68"/>
      <c r="K27" s="35"/>
      <c r="L27" s="36"/>
      <c r="M27" s="112"/>
      <c r="N27" s="112"/>
      <c r="O27" s="112"/>
      <c r="P27" s="112"/>
      <c r="Q27" s="123"/>
      <c r="R27" s="123"/>
      <c r="S27" s="68"/>
      <c r="T27" s="118"/>
      <c r="U27" s="118"/>
      <c r="V27" s="68"/>
      <c r="W27" s="68"/>
      <c r="X27" s="68"/>
      <c r="Y27" s="7"/>
      <c r="Z27" s="7"/>
      <c r="AA27" s="7"/>
      <c r="AB27" s="7"/>
      <c r="AC27" s="7"/>
      <c r="AD27" s="7"/>
      <c r="AE27" s="7"/>
      <c r="AF27" s="7"/>
    </row>
    <row r="28" spans="1:32">
      <c r="A28" s="17"/>
      <c r="B28" s="7"/>
      <c r="C28" s="135"/>
      <c r="D28" s="41"/>
      <c r="E28" s="35"/>
      <c r="F28" s="109"/>
      <c r="G28" s="140"/>
      <c r="H28" s="141"/>
      <c r="I28" s="68"/>
      <c r="J28" s="68"/>
      <c r="K28" s="35"/>
      <c r="L28" s="36"/>
      <c r="M28" s="112"/>
      <c r="N28" s="112"/>
      <c r="O28" s="112"/>
      <c r="P28" s="112"/>
      <c r="Q28" s="123"/>
      <c r="R28" s="123"/>
      <c r="S28" s="68"/>
      <c r="T28" s="118"/>
      <c r="U28" s="118"/>
      <c r="V28" s="68"/>
      <c r="W28" s="68"/>
      <c r="X28" s="68"/>
      <c r="Y28" s="7"/>
      <c r="Z28" s="7"/>
      <c r="AA28" s="7"/>
      <c r="AB28" s="7"/>
      <c r="AC28" s="7"/>
      <c r="AD28" s="7"/>
      <c r="AE28" s="7"/>
      <c r="AF28" s="7"/>
    </row>
    <row r="29" spans="1:32">
      <c r="A29" s="17"/>
      <c r="B29" s="7"/>
      <c r="C29" s="135"/>
      <c r="D29" s="41"/>
      <c r="E29" s="35"/>
      <c r="F29" s="109"/>
      <c r="G29" s="140"/>
      <c r="H29" s="141"/>
      <c r="I29" s="68"/>
      <c r="J29" s="68"/>
      <c r="K29" s="35"/>
      <c r="L29" s="36"/>
      <c r="M29" s="112"/>
      <c r="N29" s="112"/>
      <c r="O29" s="112"/>
      <c r="P29" s="112"/>
      <c r="Q29" s="123"/>
      <c r="R29" s="123"/>
      <c r="S29" s="68"/>
      <c r="T29" s="118"/>
      <c r="U29" s="118"/>
      <c r="V29" s="68"/>
      <c r="W29" s="68"/>
      <c r="X29" s="68"/>
      <c r="Y29" s="7"/>
      <c r="Z29" s="7"/>
      <c r="AA29" s="7"/>
      <c r="AB29" s="7"/>
      <c r="AC29" s="7"/>
      <c r="AD29" s="7"/>
      <c r="AE29" s="7"/>
      <c r="AF29" s="7"/>
    </row>
    <row r="30" spans="1:32">
      <c r="A30" s="17"/>
      <c r="B30" s="7"/>
      <c r="C30" s="135"/>
      <c r="D30" s="41"/>
      <c r="E30" s="35"/>
      <c r="F30" s="109"/>
      <c r="G30" s="140"/>
      <c r="H30" s="141"/>
      <c r="I30" s="68"/>
      <c r="J30" s="68"/>
      <c r="K30" s="35"/>
      <c r="L30" s="36"/>
      <c r="M30" s="112"/>
      <c r="N30" s="112"/>
      <c r="O30" s="112"/>
      <c r="P30" s="112"/>
      <c r="Q30" s="123"/>
      <c r="R30" s="123"/>
      <c r="S30" s="68"/>
      <c r="T30" s="118"/>
      <c r="U30" s="118"/>
      <c r="V30" s="68"/>
      <c r="W30" s="68"/>
      <c r="X30" s="68"/>
      <c r="Y30" s="7"/>
      <c r="Z30" s="7"/>
      <c r="AA30" s="7"/>
      <c r="AB30" s="7"/>
      <c r="AC30" s="7"/>
      <c r="AD30" s="7"/>
      <c r="AE30" s="7"/>
      <c r="AF30" s="7"/>
    </row>
    <row r="31" spans="1:32">
      <c r="A31" s="17"/>
      <c r="B31" s="7"/>
      <c r="C31" s="135"/>
      <c r="D31" s="41"/>
      <c r="E31" s="35"/>
      <c r="F31" s="109"/>
      <c r="G31" s="140"/>
      <c r="H31" s="141"/>
      <c r="I31" s="7"/>
      <c r="J31" s="7"/>
      <c r="K31" s="35"/>
      <c r="L31" s="36"/>
      <c r="M31" s="112"/>
      <c r="N31" s="112"/>
      <c r="O31" s="112"/>
      <c r="P31" s="112"/>
      <c r="Q31" s="123"/>
      <c r="R31" s="123"/>
      <c r="S31" s="7"/>
      <c r="T31" s="118"/>
      <c r="U31" s="118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17"/>
      <c r="B32" s="7"/>
      <c r="C32" s="135"/>
      <c r="D32" s="41"/>
      <c r="E32" s="35"/>
      <c r="F32" s="109"/>
      <c r="G32" s="140"/>
      <c r="H32" s="141"/>
      <c r="I32" s="7"/>
      <c r="J32" s="7"/>
      <c r="K32" s="35"/>
      <c r="L32" s="36"/>
      <c r="M32" s="112"/>
      <c r="N32" s="112"/>
      <c r="O32" s="112"/>
      <c r="P32" s="112"/>
      <c r="Q32" s="123"/>
      <c r="R32" s="123"/>
      <c r="S32" s="7"/>
      <c r="T32" s="118"/>
      <c r="U32" s="118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17"/>
      <c r="B33" s="7"/>
      <c r="C33" s="135"/>
      <c r="D33" s="41"/>
      <c r="E33" s="35"/>
      <c r="F33" s="109"/>
      <c r="G33" s="140"/>
      <c r="H33" s="141"/>
      <c r="I33" s="7"/>
      <c r="J33" s="7"/>
      <c r="K33" s="35"/>
      <c r="L33" s="36"/>
      <c r="M33" s="112"/>
      <c r="N33" s="112"/>
      <c r="O33" s="112"/>
      <c r="P33" s="112"/>
      <c r="Q33" s="123"/>
      <c r="R33" s="123"/>
      <c r="S33" s="7"/>
      <c r="T33" s="120"/>
      <c r="U33" s="118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17"/>
      <c r="B34" s="7"/>
      <c r="C34" s="135"/>
      <c r="D34" s="41"/>
      <c r="E34" s="35"/>
      <c r="F34" s="109"/>
      <c r="G34" s="140"/>
      <c r="H34" s="141"/>
      <c r="I34" s="7"/>
      <c r="J34" s="7"/>
      <c r="K34" s="35"/>
      <c r="L34" s="36"/>
      <c r="M34" s="112"/>
      <c r="N34" s="112"/>
      <c r="O34" s="112"/>
      <c r="P34" s="112"/>
      <c r="Q34" s="39"/>
      <c r="R34" s="39"/>
      <c r="S34" s="7"/>
      <c r="T34" s="120"/>
      <c r="U34" s="118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17"/>
      <c r="B35" s="7"/>
      <c r="C35" s="135"/>
      <c r="D35" s="41"/>
      <c r="E35" s="35"/>
      <c r="F35" s="109"/>
      <c r="G35" s="140"/>
      <c r="H35" s="141"/>
      <c r="I35" s="7"/>
      <c r="J35" s="7"/>
      <c r="K35" s="35"/>
      <c r="L35" s="36"/>
      <c r="M35" s="112"/>
      <c r="N35" s="112"/>
      <c r="O35" s="112"/>
      <c r="P35" s="112"/>
      <c r="Q35" s="39"/>
      <c r="R35" s="39"/>
      <c r="S35" s="7"/>
      <c r="T35" s="120"/>
      <c r="U35" s="118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17"/>
      <c r="B36" s="7"/>
      <c r="C36" s="135"/>
      <c r="D36" s="41"/>
      <c r="E36" s="35"/>
      <c r="F36" s="109"/>
      <c r="G36" s="140"/>
      <c r="H36" s="141"/>
      <c r="I36" s="7"/>
      <c r="J36" s="7"/>
      <c r="K36" s="35"/>
      <c r="L36" s="36"/>
      <c r="M36" s="112"/>
      <c r="N36" s="112"/>
      <c r="O36" s="112"/>
      <c r="P36" s="112"/>
      <c r="Q36" s="123"/>
      <c r="R36" s="123"/>
      <c r="S36" s="7"/>
      <c r="T36" s="120"/>
      <c r="U36" s="118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17"/>
      <c r="B37" s="7"/>
      <c r="C37" s="135"/>
      <c r="D37" s="41"/>
      <c r="E37" s="35"/>
      <c r="F37" s="109"/>
      <c r="G37" s="140"/>
      <c r="H37" s="141"/>
      <c r="I37" s="7"/>
      <c r="J37" s="7"/>
      <c r="K37" s="35"/>
      <c r="L37" s="36"/>
      <c r="M37" s="112"/>
      <c r="N37" s="112"/>
      <c r="O37" s="112"/>
      <c r="P37" s="112"/>
      <c r="Q37" s="39"/>
      <c r="R37" s="39"/>
      <c r="S37" s="7"/>
      <c r="T37" s="120"/>
      <c r="U37" s="120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17"/>
      <c r="B38" s="7"/>
      <c r="C38" s="135"/>
      <c r="D38" s="41"/>
      <c r="E38" s="35"/>
      <c r="F38" s="109"/>
      <c r="G38" s="140"/>
      <c r="H38" s="141"/>
      <c r="I38" s="7"/>
      <c r="J38" s="7"/>
      <c r="K38" s="35"/>
      <c r="L38" s="36"/>
      <c r="M38" s="112"/>
      <c r="N38" s="112"/>
      <c r="O38" s="112"/>
      <c r="P38" s="112"/>
      <c r="Q38" s="39"/>
      <c r="R38" s="39"/>
      <c r="S38" s="7"/>
      <c r="T38" s="120"/>
      <c r="U38" s="120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17"/>
      <c r="B39" s="7"/>
      <c r="C39" s="135"/>
      <c r="D39" s="41"/>
      <c r="E39" s="35"/>
      <c r="F39" s="109"/>
      <c r="G39" s="140"/>
      <c r="H39" s="141"/>
      <c r="I39" s="7"/>
      <c r="J39" s="7"/>
      <c r="K39" s="35"/>
      <c r="L39" s="36"/>
      <c r="M39" s="112"/>
      <c r="N39" s="112"/>
      <c r="O39" s="112"/>
      <c r="P39" s="112"/>
      <c r="Q39" s="39"/>
      <c r="R39" s="39"/>
      <c r="S39" s="7"/>
      <c r="T39" s="120"/>
      <c r="U39" s="120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17"/>
      <c r="B40" s="7"/>
      <c r="C40" s="135"/>
      <c r="D40" s="41"/>
      <c r="E40" s="35"/>
      <c r="F40" s="109"/>
      <c r="G40" s="140"/>
      <c r="H40" s="141"/>
      <c r="I40" s="7"/>
      <c r="J40" s="7"/>
      <c r="K40" s="35"/>
      <c r="L40" s="36"/>
      <c r="M40" s="112"/>
      <c r="N40" s="112"/>
      <c r="O40" s="112"/>
      <c r="P40" s="112"/>
      <c r="Q40" s="39"/>
      <c r="R40" s="39"/>
      <c r="S40" s="7"/>
      <c r="T40" s="120"/>
      <c r="U40" s="120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17"/>
      <c r="B41" s="7"/>
      <c r="C41" s="135"/>
      <c r="D41" s="41"/>
      <c r="E41" s="35"/>
      <c r="F41" s="109"/>
      <c r="G41" s="140"/>
      <c r="H41" s="141"/>
      <c r="I41" s="7"/>
      <c r="J41" s="7"/>
      <c r="K41" s="35"/>
      <c r="L41" s="36"/>
      <c r="M41" s="112"/>
      <c r="N41" s="112"/>
      <c r="O41" s="112"/>
      <c r="P41" s="112"/>
      <c r="Q41" s="39"/>
      <c r="R41" s="39"/>
      <c r="S41" s="7"/>
      <c r="T41" s="120"/>
      <c r="U41" s="120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17"/>
      <c r="B42" s="7"/>
      <c r="C42" s="135"/>
      <c r="D42" s="41"/>
      <c r="E42" s="35"/>
      <c r="F42" s="109"/>
      <c r="G42" s="140"/>
      <c r="H42" s="141"/>
      <c r="I42" s="7"/>
      <c r="J42" s="7"/>
      <c r="K42" s="35"/>
      <c r="L42" s="36"/>
      <c r="M42" s="112"/>
      <c r="N42" s="112"/>
      <c r="O42" s="112"/>
      <c r="P42" s="112"/>
      <c r="Q42" s="39"/>
      <c r="R42" s="39"/>
      <c r="S42" s="7"/>
      <c r="T42" s="120"/>
      <c r="U42" s="120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7"/>
      <c r="B43" s="7"/>
      <c r="C43" s="135"/>
      <c r="D43" s="41"/>
      <c r="E43" s="35"/>
      <c r="F43" s="109"/>
      <c r="G43" s="140"/>
      <c r="H43" s="141"/>
      <c r="I43" s="7"/>
      <c r="J43" s="7"/>
      <c r="K43" s="35"/>
      <c r="L43" s="36"/>
      <c r="M43" s="112"/>
      <c r="N43" s="112"/>
      <c r="O43" s="112"/>
      <c r="P43" s="112"/>
      <c r="Q43" s="39"/>
      <c r="R43" s="39"/>
      <c r="S43" s="7"/>
      <c r="T43" s="120"/>
      <c r="U43" s="120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17"/>
      <c r="B44" s="7"/>
      <c r="C44" s="135"/>
      <c r="D44" s="41"/>
      <c r="E44" s="35"/>
      <c r="F44" s="109"/>
      <c r="G44" s="140"/>
      <c r="H44" s="141"/>
      <c r="I44" s="7"/>
      <c r="J44" s="7"/>
      <c r="K44" s="35"/>
      <c r="L44" s="36"/>
      <c r="M44" s="112"/>
      <c r="N44" s="112"/>
      <c r="O44" s="112"/>
      <c r="P44" s="112"/>
      <c r="Q44" s="39"/>
      <c r="R44" s="39"/>
      <c r="S44" s="7"/>
      <c r="T44" s="120"/>
      <c r="U44" s="120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17"/>
      <c r="B45" s="7"/>
      <c r="C45" s="135"/>
      <c r="D45" s="41"/>
      <c r="E45" s="35"/>
      <c r="F45" s="109"/>
      <c r="G45" s="140"/>
      <c r="H45" s="141"/>
      <c r="I45" s="7"/>
      <c r="J45" s="7"/>
      <c r="K45" s="35"/>
      <c r="L45" s="36"/>
      <c r="M45" s="112"/>
      <c r="N45" s="112"/>
      <c r="O45" s="112"/>
      <c r="P45" s="112"/>
      <c r="Q45" s="39"/>
      <c r="R45" s="39"/>
      <c r="S45" s="7"/>
      <c r="T45" s="120"/>
      <c r="U45" s="120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17"/>
      <c r="B46" s="7"/>
      <c r="C46" s="135"/>
      <c r="D46" s="41"/>
      <c r="E46" s="35"/>
      <c r="F46" s="109"/>
      <c r="G46" s="140"/>
      <c r="H46" s="141"/>
      <c r="I46" s="7"/>
      <c r="J46" s="7"/>
      <c r="K46" s="35"/>
      <c r="L46" s="36"/>
      <c r="M46" s="112"/>
      <c r="N46" s="112"/>
      <c r="O46" s="112"/>
      <c r="P46" s="112"/>
      <c r="Q46" s="39"/>
      <c r="R46" s="39"/>
      <c r="S46" s="7"/>
      <c r="T46" s="120"/>
      <c r="U46" s="120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7"/>
      <c r="B47" s="7"/>
      <c r="C47" s="135"/>
      <c r="D47" s="41"/>
      <c r="E47" s="35"/>
      <c r="F47" s="109"/>
      <c r="G47" s="140"/>
      <c r="H47" s="141"/>
      <c r="I47" s="7"/>
      <c r="J47" s="7"/>
      <c r="K47" s="35"/>
      <c r="L47" s="36"/>
      <c r="M47" s="112"/>
      <c r="N47" s="112"/>
      <c r="O47" s="112"/>
      <c r="P47" s="112"/>
      <c r="Q47" s="39"/>
      <c r="R47" s="39"/>
      <c r="S47" s="7"/>
      <c r="T47" s="120"/>
      <c r="U47" s="120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17"/>
      <c r="B48" s="7"/>
      <c r="C48" s="135"/>
      <c r="D48" s="41"/>
      <c r="E48" s="35"/>
      <c r="F48" s="109"/>
      <c r="G48" s="140"/>
      <c r="H48" s="141"/>
      <c r="I48" s="7"/>
      <c r="J48" s="7"/>
      <c r="K48" s="35"/>
      <c r="L48" s="36"/>
      <c r="M48" s="112"/>
      <c r="N48" s="112"/>
      <c r="O48" s="112"/>
      <c r="P48" s="112"/>
      <c r="Q48" s="39"/>
      <c r="R48" s="39"/>
      <c r="S48" s="7"/>
      <c r="T48" s="120"/>
      <c r="U48" s="120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17"/>
      <c r="B49" s="7"/>
      <c r="C49" s="135"/>
      <c r="D49" s="41"/>
      <c r="E49" s="35"/>
      <c r="F49" s="109"/>
      <c r="G49" s="140"/>
      <c r="H49" s="141"/>
      <c r="I49" s="7"/>
      <c r="J49" s="7"/>
      <c r="K49" s="35"/>
      <c r="L49" s="36"/>
      <c r="M49" s="112"/>
      <c r="N49" s="112"/>
      <c r="O49" s="112"/>
      <c r="P49" s="112"/>
      <c r="Q49" s="39"/>
      <c r="R49" s="39"/>
      <c r="S49" s="7"/>
      <c r="T49" s="120"/>
      <c r="U49" s="120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17"/>
      <c r="B50" s="7"/>
      <c r="C50" s="135"/>
      <c r="D50" s="41"/>
      <c r="E50" s="35"/>
      <c r="F50" s="109"/>
      <c r="G50" s="140"/>
      <c r="H50" s="141"/>
      <c r="I50" s="7"/>
      <c r="J50" s="7"/>
      <c r="K50" s="35"/>
      <c r="L50" s="36"/>
      <c r="M50" s="112"/>
      <c r="N50" s="112"/>
      <c r="O50" s="112"/>
      <c r="P50" s="112"/>
      <c r="Q50" s="39"/>
      <c r="R50" s="39"/>
      <c r="S50" s="7"/>
      <c r="T50" s="120"/>
      <c r="U50" s="120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17"/>
      <c r="B51" s="7"/>
      <c r="C51" s="135"/>
      <c r="D51" s="41"/>
      <c r="E51" s="35"/>
      <c r="F51" s="109"/>
      <c r="G51" s="140"/>
      <c r="H51" s="141"/>
      <c r="I51" s="7"/>
      <c r="J51" s="7"/>
      <c r="K51" s="35"/>
      <c r="L51" s="36"/>
      <c r="M51" s="112"/>
      <c r="N51" s="112"/>
      <c r="O51" s="112"/>
      <c r="P51" s="112"/>
      <c r="Q51" s="39"/>
      <c r="R51" s="39"/>
      <c r="S51" s="7"/>
      <c r="T51" s="120"/>
      <c r="U51" s="120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17"/>
      <c r="B52" s="7"/>
      <c r="C52" s="135"/>
      <c r="D52" s="41"/>
      <c r="E52" s="35"/>
      <c r="F52" s="109"/>
      <c r="G52" s="140"/>
      <c r="H52" s="141"/>
      <c r="I52" s="7"/>
      <c r="J52" s="7"/>
      <c r="K52" s="35"/>
      <c r="L52" s="36"/>
      <c r="M52" s="112"/>
      <c r="N52" s="112"/>
      <c r="O52" s="112"/>
      <c r="P52" s="112"/>
      <c r="Q52" s="39"/>
      <c r="R52" s="39"/>
      <c r="S52" s="7"/>
      <c r="T52" s="120"/>
      <c r="U52" s="120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17"/>
      <c r="B53" s="7"/>
      <c r="C53" s="135"/>
      <c r="D53" s="41"/>
      <c r="E53" s="35"/>
      <c r="F53" s="109"/>
      <c r="G53" s="140"/>
      <c r="H53" s="141"/>
      <c r="I53" s="7"/>
      <c r="J53" s="7"/>
      <c r="K53" s="35"/>
      <c r="L53" s="36"/>
      <c r="M53" s="112"/>
      <c r="N53" s="112"/>
      <c r="O53" s="112"/>
      <c r="P53" s="112"/>
      <c r="Q53" s="39"/>
      <c r="R53" s="39"/>
      <c r="S53" s="7"/>
      <c r="T53" s="120"/>
      <c r="U53" s="120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17"/>
      <c r="B54" s="7"/>
      <c r="C54" s="135"/>
      <c r="D54" s="41"/>
      <c r="E54" s="35"/>
      <c r="F54" s="109"/>
      <c r="G54" s="140"/>
      <c r="H54" s="141"/>
      <c r="I54" s="7"/>
      <c r="J54" s="7"/>
      <c r="K54" s="35"/>
      <c r="L54" s="41"/>
      <c r="M54" s="112"/>
      <c r="N54" s="112"/>
      <c r="O54" s="112"/>
      <c r="P54" s="112"/>
      <c r="Q54" s="39"/>
      <c r="R54" s="39"/>
      <c r="S54" s="7"/>
      <c r="T54" s="120"/>
      <c r="U54" s="120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17"/>
      <c r="B55" s="7"/>
      <c r="C55" s="135"/>
      <c r="D55" s="41"/>
      <c r="E55" s="35"/>
      <c r="F55" s="109"/>
      <c r="G55" s="140"/>
      <c r="H55" s="141"/>
      <c r="I55" s="7"/>
      <c r="J55" s="7"/>
      <c r="K55" s="35"/>
      <c r="L55" s="41"/>
      <c r="M55" s="112"/>
      <c r="N55" s="112"/>
      <c r="O55" s="112"/>
      <c r="P55" s="112"/>
      <c r="Q55" s="39"/>
      <c r="R55" s="39"/>
      <c r="S55" s="7"/>
      <c r="T55" s="120"/>
      <c r="U55" s="120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17"/>
      <c r="B56" s="7"/>
      <c r="C56" s="135"/>
      <c r="D56" s="41"/>
      <c r="E56" s="35"/>
      <c r="F56" s="109"/>
      <c r="G56" s="140"/>
      <c r="H56" s="141"/>
      <c r="I56" s="7"/>
      <c r="J56" s="7"/>
      <c r="K56" s="35"/>
      <c r="L56" s="36"/>
      <c r="M56" s="112"/>
      <c r="N56" s="112"/>
      <c r="O56" s="112"/>
      <c r="P56" s="112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17"/>
      <c r="B57" s="7"/>
      <c r="C57" s="135"/>
      <c r="D57" s="41"/>
      <c r="E57" s="35"/>
      <c r="F57" s="109"/>
      <c r="G57" s="140"/>
      <c r="H57" s="141"/>
      <c r="I57" s="7"/>
      <c r="J57" s="7"/>
      <c r="K57" s="35"/>
      <c r="L57" s="41"/>
      <c r="M57" s="112"/>
      <c r="N57" s="112"/>
      <c r="O57" s="112"/>
      <c r="P57" s="112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17"/>
      <c r="B58" s="7"/>
      <c r="C58" s="135"/>
      <c r="D58" s="41"/>
      <c r="E58" s="35"/>
      <c r="F58" s="109"/>
      <c r="G58" s="140"/>
      <c r="H58" s="141"/>
      <c r="I58" s="7"/>
      <c r="J58" s="7"/>
      <c r="K58" s="35"/>
      <c r="L58" s="36"/>
      <c r="M58" s="112"/>
      <c r="N58" s="112"/>
      <c r="O58" s="112"/>
      <c r="P58" s="112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17"/>
      <c r="B59" s="7"/>
      <c r="C59" s="135"/>
      <c r="D59" s="41"/>
      <c r="E59" s="35"/>
      <c r="F59" s="109"/>
      <c r="G59" s="140"/>
      <c r="H59" s="141"/>
      <c r="I59" s="7"/>
      <c r="J59" s="7"/>
      <c r="K59" s="35"/>
      <c r="L59" s="36"/>
      <c r="M59" s="112"/>
      <c r="N59" s="112"/>
      <c r="O59" s="112"/>
      <c r="P59" s="112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17"/>
      <c r="B60" s="7"/>
      <c r="C60" s="135"/>
      <c r="D60" s="41"/>
      <c r="E60" s="35"/>
      <c r="F60" s="109"/>
      <c r="G60" s="140"/>
      <c r="H60" s="141"/>
      <c r="I60" s="7"/>
      <c r="J60" s="7"/>
      <c r="K60" s="35"/>
      <c r="L60" s="36"/>
      <c r="M60" s="112"/>
      <c r="N60" s="112"/>
      <c r="O60" s="112"/>
      <c r="P60" s="112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17"/>
      <c r="B61" s="7"/>
      <c r="C61" s="135"/>
      <c r="D61" s="41"/>
      <c r="E61" s="35"/>
      <c r="F61" s="109"/>
      <c r="G61" s="140"/>
      <c r="H61" s="141"/>
      <c r="I61" s="7"/>
      <c r="J61" s="7"/>
      <c r="K61" s="35"/>
      <c r="L61" s="36"/>
      <c r="M61" s="112"/>
      <c r="N61" s="112"/>
      <c r="O61" s="112"/>
      <c r="P61" s="112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17"/>
      <c r="B62" s="7"/>
      <c r="C62" s="135"/>
      <c r="D62" s="41"/>
      <c r="E62" s="35"/>
      <c r="F62" s="109"/>
      <c r="G62" s="140"/>
      <c r="H62" s="141"/>
      <c r="I62" s="7"/>
      <c r="J62" s="7"/>
      <c r="K62" s="35"/>
      <c r="L62" s="36"/>
      <c r="M62" s="112"/>
      <c r="N62" s="112"/>
      <c r="O62" s="112"/>
      <c r="P62" s="112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17"/>
      <c r="B63" s="7"/>
      <c r="C63" s="135"/>
      <c r="D63" s="41"/>
      <c r="E63" s="35"/>
      <c r="F63" s="109"/>
      <c r="G63" s="140"/>
      <c r="H63" s="141"/>
      <c r="I63" s="7"/>
      <c r="J63" s="7"/>
      <c r="K63" s="35"/>
      <c r="L63" s="36"/>
      <c r="M63" s="112"/>
      <c r="N63" s="112"/>
      <c r="O63" s="112"/>
      <c r="P63" s="112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17"/>
      <c r="B64" s="7"/>
      <c r="C64" s="135"/>
      <c r="D64" s="41"/>
      <c r="E64" s="35"/>
      <c r="F64" s="109"/>
      <c r="G64" s="140"/>
      <c r="H64" s="141"/>
      <c r="I64" s="7"/>
      <c r="J64" s="7"/>
      <c r="K64" s="35"/>
      <c r="L64" s="41"/>
      <c r="M64" s="112"/>
      <c r="N64" s="112"/>
      <c r="O64" s="112"/>
      <c r="P64" s="112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17"/>
      <c r="B65" s="7"/>
      <c r="C65" s="135"/>
      <c r="D65" s="41"/>
      <c r="E65" s="35"/>
      <c r="F65" s="109"/>
      <c r="G65" s="140"/>
      <c r="H65" s="141"/>
      <c r="I65" s="7"/>
      <c r="J65" s="7"/>
      <c r="K65" s="35"/>
      <c r="L65" s="41"/>
      <c r="M65" s="112"/>
      <c r="N65" s="112"/>
      <c r="O65" s="112"/>
      <c r="P65" s="112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17"/>
      <c r="B66" s="7"/>
      <c r="C66" s="135"/>
      <c r="D66" s="41"/>
      <c r="E66" s="35"/>
      <c r="F66" s="109"/>
      <c r="G66" s="140"/>
      <c r="H66" s="141"/>
      <c r="I66" s="7"/>
      <c r="J66" s="7"/>
      <c r="K66" s="35"/>
      <c r="L66" s="36"/>
      <c r="M66" s="112"/>
      <c r="N66" s="112"/>
      <c r="O66" s="112"/>
      <c r="P66" s="112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17"/>
      <c r="B67" s="7"/>
      <c r="C67" s="135"/>
      <c r="D67" s="41"/>
      <c r="E67" s="35"/>
      <c r="F67" s="109"/>
      <c r="G67" s="140"/>
      <c r="H67" s="141"/>
      <c r="I67" s="7"/>
      <c r="J67" s="7"/>
      <c r="K67" s="35"/>
      <c r="L67" s="36"/>
      <c r="M67" s="112"/>
      <c r="N67" s="112"/>
      <c r="O67" s="112"/>
      <c r="P67" s="112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17"/>
      <c r="B68" s="7"/>
      <c r="C68" s="135"/>
      <c r="D68" s="41"/>
      <c r="E68" s="35"/>
      <c r="F68" s="109"/>
      <c r="G68" s="140"/>
      <c r="H68" s="141"/>
      <c r="I68" s="7"/>
      <c r="J68" s="7"/>
      <c r="K68" s="35"/>
      <c r="L68" s="36"/>
      <c r="M68" s="112"/>
      <c r="N68" s="112"/>
      <c r="O68" s="112"/>
      <c r="P68" s="112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17"/>
      <c r="B69" s="7"/>
      <c r="C69" s="135"/>
      <c r="D69" s="41"/>
      <c r="E69" s="35"/>
      <c r="F69" s="109"/>
      <c r="G69" s="140"/>
      <c r="H69" s="141"/>
      <c r="I69" s="7"/>
      <c r="J69" s="7"/>
      <c r="K69" s="35"/>
      <c r="L69" s="36"/>
      <c r="M69" s="112"/>
      <c r="N69" s="112"/>
      <c r="O69" s="112"/>
      <c r="P69" s="112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17"/>
      <c r="B70" s="7"/>
      <c r="C70" s="135"/>
      <c r="D70" s="41"/>
      <c r="E70" s="35"/>
      <c r="F70" s="109"/>
      <c r="G70" s="140"/>
      <c r="H70" s="141"/>
      <c r="I70" s="7"/>
      <c r="J70" s="7"/>
      <c r="K70" s="35"/>
      <c r="L70" s="36"/>
      <c r="M70" s="112"/>
      <c r="N70" s="112"/>
      <c r="O70" s="112"/>
      <c r="P70" s="112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17"/>
      <c r="B71" s="7"/>
      <c r="C71" s="135"/>
      <c r="D71" s="41"/>
      <c r="E71" s="35"/>
      <c r="F71" s="109"/>
      <c r="G71" s="140"/>
      <c r="H71" s="141"/>
      <c r="I71" s="7"/>
      <c r="J71" s="7"/>
      <c r="K71" s="35"/>
      <c r="L71" s="36"/>
      <c r="M71" s="112"/>
      <c r="N71" s="112"/>
      <c r="O71" s="112"/>
      <c r="P71" s="112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17"/>
      <c r="B72" s="7"/>
      <c r="C72" s="135"/>
      <c r="D72" s="41"/>
      <c r="E72" s="35"/>
      <c r="F72" s="109"/>
      <c r="G72" s="140"/>
      <c r="H72" s="141"/>
      <c r="I72" s="7"/>
      <c r="J72" s="7"/>
      <c r="K72" s="35"/>
      <c r="L72" s="36"/>
      <c r="M72" s="112"/>
      <c r="N72" s="112"/>
      <c r="O72" s="112"/>
      <c r="P72" s="112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17"/>
      <c r="B73" s="7"/>
      <c r="C73" s="135"/>
      <c r="D73" s="41"/>
      <c r="E73" s="35"/>
      <c r="F73" s="109"/>
      <c r="G73" s="140"/>
      <c r="H73" s="141"/>
      <c r="I73" s="7"/>
      <c r="J73" s="7"/>
      <c r="K73" s="7"/>
      <c r="L73" s="7"/>
      <c r="M73" s="136"/>
      <c r="N73" s="136"/>
      <c r="O73" s="136"/>
      <c r="P73" s="13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17"/>
      <c r="B74" s="7"/>
      <c r="C74" s="135"/>
      <c r="D74" s="41"/>
      <c r="E74" s="35"/>
      <c r="F74" s="109"/>
      <c r="G74" s="140"/>
      <c r="H74" s="141"/>
      <c r="I74" s="7"/>
      <c r="J74" s="7"/>
      <c r="K74" s="7"/>
      <c r="L74" s="7"/>
      <c r="M74" s="136"/>
      <c r="N74" s="136"/>
      <c r="O74" s="136"/>
      <c r="P74" s="136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17"/>
      <c r="B75" s="7"/>
      <c r="C75" s="135"/>
      <c r="D75" s="41"/>
      <c r="E75" s="35"/>
      <c r="F75" s="109"/>
      <c r="G75" s="140"/>
      <c r="H75" s="141"/>
      <c r="I75" s="7"/>
      <c r="J75" s="7"/>
      <c r="K75" s="7"/>
      <c r="L75" s="7"/>
      <c r="M75" s="136"/>
      <c r="N75" s="136"/>
      <c r="O75" s="136"/>
      <c r="P75" s="13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17"/>
      <c r="B76" s="7"/>
      <c r="C76" s="135"/>
      <c r="D76" s="41"/>
      <c r="E76" s="35"/>
      <c r="F76" s="109"/>
      <c r="G76" s="140"/>
      <c r="H76" s="141"/>
      <c r="I76" s="7"/>
      <c r="J76" s="7"/>
      <c r="K76" s="7"/>
      <c r="L76" s="7"/>
      <c r="M76" s="136"/>
      <c r="N76" s="136"/>
      <c r="O76" s="136"/>
      <c r="P76" s="13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17"/>
      <c r="B77" s="7"/>
      <c r="C77" s="135"/>
      <c r="D77" s="41"/>
      <c r="E77" s="35"/>
      <c r="F77" s="109"/>
      <c r="G77" s="140"/>
      <c r="H77" s="141"/>
      <c r="I77" s="7"/>
      <c r="J77" s="7"/>
      <c r="K77" s="7"/>
      <c r="L77" s="7"/>
      <c r="M77" s="136"/>
      <c r="N77" s="136"/>
      <c r="O77" s="136"/>
      <c r="P77" s="136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17"/>
      <c r="B78" s="7"/>
      <c r="C78" s="135"/>
      <c r="D78" s="41"/>
      <c r="E78" s="35"/>
      <c r="F78" s="109"/>
      <c r="G78" s="140"/>
      <c r="H78" s="141"/>
      <c r="I78" s="7"/>
      <c r="J78" s="7"/>
      <c r="K78" s="7"/>
      <c r="L78" s="7"/>
      <c r="M78" s="136"/>
      <c r="N78" s="136"/>
      <c r="O78" s="136"/>
      <c r="P78" s="13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17"/>
      <c r="B79" s="7"/>
      <c r="C79" s="135"/>
      <c r="D79" s="41"/>
      <c r="E79" s="35"/>
      <c r="F79" s="109"/>
      <c r="G79" s="140"/>
      <c r="H79" s="141"/>
      <c r="I79" s="7"/>
      <c r="J79" s="7"/>
      <c r="K79" s="7"/>
      <c r="L79" s="7"/>
      <c r="M79" s="136"/>
      <c r="N79" s="136"/>
      <c r="O79" s="136"/>
      <c r="P79" s="13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17"/>
      <c r="B80" s="7"/>
      <c r="C80" s="135"/>
      <c r="D80" s="41"/>
      <c r="E80" s="35"/>
      <c r="F80" s="109"/>
      <c r="G80" s="140"/>
      <c r="H80" s="141"/>
      <c r="I80" s="7"/>
      <c r="J80" s="7"/>
      <c r="K80" s="7"/>
      <c r="L80" s="7"/>
      <c r="M80" s="136"/>
      <c r="N80" s="136"/>
      <c r="O80" s="136"/>
      <c r="P80" s="136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17"/>
      <c r="B81" s="7"/>
      <c r="C81" s="135"/>
      <c r="D81" s="41"/>
      <c r="E81" s="35"/>
      <c r="F81" s="109"/>
      <c r="G81" s="140"/>
      <c r="H81" s="141"/>
      <c r="I81" s="7"/>
      <c r="J81" s="7"/>
      <c r="K81" s="7"/>
      <c r="L81" s="7"/>
      <c r="M81" s="136"/>
      <c r="N81" s="136"/>
      <c r="O81" s="136"/>
      <c r="P81" s="136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17"/>
      <c r="B82" s="7"/>
      <c r="C82" s="135"/>
      <c r="D82" s="41"/>
      <c r="E82" s="35"/>
      <c r="F82" s="109"/>
      <c r="G82" s="140"/>
      <c r="H82" s="141"/>
      <c r="I82" s="7"/>
      <c r="J82" s="7"/>
      <c r="K82" s="7"/>
      <c r="L82" s="7"/>
      <c r="M82" s="136"/>
      <c r="N82" s="136"/>
      <c r="O82" s="136"/>
      <c r="P82" s="136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17"/>
      <c r="B83" s="7"/>
      <c r="C83" s="135"/>
      <c r="D83" s="41"/>
      <c r="E83" s="35"/>
      <c r="F83" s="109"/>
      <c r="G83" s="140"/>
      <c r="H83" s="141"/>
      <c r="I83" s="7"/>
      <c r="J83" s="7"/>
      <c r="K83" s="7"/>
      <c r="L83" s="7"/>
      <c r="M83" s="136"/>
      <c r="N83" s="136"/>
      <c r="O83" s="136"/>
      <c r="P83" s="13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17"/>
      <c r="B84" s="7"/>
      <c r="C84" s="135"/>
      <c r="D84" s="41"/>
      <c r="E84" s="35"/>
      <c r="F84" s="109"/>
      <c r="G84" s="140"/>
      <c r="H84" s="141"/>
      <c r="I84" s="7"/>
      <c r="J84" s="7"/>
      <c r="K84" s="7"/>
      <c r="L84" s="7"/>
      <c r="M84" s="136"/>
      <c r="N84" s="136"/>
      <c r="O84" s="136"/>
      <c r="P84" s="13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17"/>
      <c r="B85" s="7"/>
      <c r="C85" s="135"/>
      <c r="D85" s="41"/>
      <c r="E85" s="35"/>
      <c r="F85" s="109"/>
      <c r="G85" s="140"/>
      <c r="H85" s="141"/>
      <c r="I85" s="7"/>
      <c r="J85" s="7"/>
      <c r="K85" s="7"/>
      <c r="L85" s="7"/>
      <c r="M85" s="136"/>
      <c r="N85" s="136"/>
      <c r="O85" s="136"/>
      <c r="P85" s="136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17"/>
      <c r="B86" s="7"/>
      <c r="C86" s="135"/>
      <c r="D86" s="41"/>
      <c r="E86" s="35"/>
      <c r="F86" s="109"/>
      <c r="G86" s="140"/>
      <c r="H86" s="141"/>
      <c r="I86" s="7"/>
      <c r="J86" s="7"/>
      <c r="K86" s="7"/>
      <c r="L86" s="7"/>
      <c r="M86" s="136"/>
      <c r="N86" s="136"/>
      <c r="O86" s="136"/>
      <c r="P86" s="13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17"/>
      <c r="B87" s="7"/>
      <c r="C87" s="135"/>
      <c r="D87" s="41"/>
      <c r="E87" s="35"/>
      <c r="F87" s="109"/>
      <c r="G87" s="140"/>
      <c r="H87" s="141"/>
      <c r="I87" s="7"/>
      <c r="J87" s="7"/>
      <c r="K87" s="7"/>
      <c r="L87" s="7"/>
      <c r="M87" s="136"/>
      <c r="N87" s="136"/>
      <c r="O87" s="136"/>
      <c r="P87" s="13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17"/>
      <c r="B88" s="7"/>
      <c r="C88" s="135"/>
      <c r="D88" s="41"/>
      <c r="E88" s="35"/>
      <c r="F88" s="109"/>
      <c r="G88" s="140"/>
      <c r="H88" s="141"/>
      <c r="I88" s="7"/>
      <c r="J88" s="7"/>
      <c r="K88" s="7"/>
      <c r="L88" s="7"/>
      <c r="M88" s="136"/>
      <c r="N88" s="136"/>
      <c r="O88" s="136"/>
      <c r="P88" s="13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17"/>
      <c r="B89" s="7"/>
      <c r="C89" s="135"/>
      <c r="D89" s="41"/>
      <c r="E89" s="35"/>
      <c r="F89" s="109"/>
      <c r="G89" s="140"/>
      <c r="H89" s="141"/>
      <c r="I89" s="7"/>
      <c r="J89" s="7"/>
      <c r="K89" s="7"/>
      <c r="L89" s="7"/>
      <c r="M89" s="136"/>
      <c r="N89" s="136"/>
      <c r="O89" s="136"/>
      <c r="P89" s="13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17"/>
      <c r="B90" s="7"/>
      <c r="C90" s="135"/>
      <c r="D90" s="41"/>
      <c r="E90" s="35"/>
      <c r="F90" s="109"/>
      <c r="G90" s="140"/>
      <c r="H90" s="141"/>
      <c r="I90" s="7"/>
      <c r="J90" s="7"/>
      <c r="K90" s="7"/>
      <c r="L90" s="7"/>
      <c r="M90" s="136"/>
      <c r="N90" s="136"/>
      <c r="O90" s="136"/>
      <c r="P90" s="136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17"/>
      <c r="B91" s="7"/>
      <c r="C91" s="135"/>
      <c r="D91" s="41"/>
      <c r="E91" s="35"/>
      <c r="F91" s="109"/>
      <c r="G91" s="140"/>
      <c r="H91" s="141"/>
      <c r="I91" s="7"/>
      <c r="J91" s="7"/>
      <c r="K91" s="7"/>
      <c r="L91" s="7"/>
      <c r="M91" s="136"/>
      <c r="N91" s="136"/>
      <c r="O91" s="136"/>
      <c r="P91" s="136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17"/>
      <c r="B92" s="7"/>
      <c r="C92" s="135"/>
      <c r="D92" s="41"/>
      <c r="E92" s="35"/>
      <c r="F92" s="109"/>
      <c r="G92" s="140"/>
      <c r="H92" s="141"/>
      <c r="I92" s="7"/>
      <c r="J92" s="7"/>
      <c r="K92" s="7"/>
      <c r="L92" s="7"/>
      <c r="M92" s="136"/>
      <c r="N92" s="136"/>
      <c r="O92" s="136"/>
      <c r="P92" s="136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17"/>
      <c r="B93" s="7"/>
      <c r="C93" s="135"/>
      <c r="D93" s="41"/>
      <c r="E93" s="35"/>
      <c r="F93" s="109"/>
      <c r="G93" s="140"/>
      <c r="H93" s="141"/>
      <c r="I93" s="7"/>
      <c r="J93" s="7"/>
      <c r="K93" s="7"/>
      <c r="L93" s="7"/>
      <c r="M93" s="136"/>
      <c r="N93" s="136"/>
      <c r="O93" s="136"/>
      <c r="P93" s="13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17"/>
      <c r="B94" s="7"/>
      <c r="C94" s="135"/>
      <c r="D94" s="41"/>
      <c r="E94" s="35"/>
      <c r="F94" s="109"/>
      <c r="G94" s="140"/>
      <c r="H94" s="141"/>
      <c r="I94" s="7"/>
      <c r="J94" s="7"/>
      <c r="K94" s="7"/>
      <c r="L94" s="7"/>
      <c r="M94" s="136"/>
      <c r="N94" s="136"/>
      <c r="O94" s="136"/>
      <c r="P94" s="136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17"/>
      <c r="B95" s="7"/>
      <c r="C95" s="135"/>
      <c r="D95" s="41"/>
      <c r="E95" s="35"/>
      <c r="F95" s="109"/>
      <c r="G95" s="140"/>
      <c r="H95" s="141"/>
      <c r="I95" s="7"/>
      <c r="J95" s="7"/>
      <c r="K95" s="7"/>
      <c r="L95" s="7"/>
      <c r="M95" s="136"/>
      <c r="N95" s="136"/>
      <c r="O95" s="136"/>
      <c r="P95" s="136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17"/>
      <c r="B96" s="7"/>
      <c r="C96" s="135"/>
      <c r="D96" s="41"/>
      <c r="E96" s="35"/>
      <c r="F96" s="109"/>
      <c r="G96" s="140"/>
      <c r="H96" s="141"/>
      <c r="I96" s="7"/>
      <c r="J96" s="7"/>
      <c r="K96" s="7"/>
      <c r="L96" s="7"/>
      <c r="M96" s="136"/>
      <c r="N96" s="136"/>
      <c r="O96" s="136"/>
      <c r="P96" s="13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17"/>
      <c r="B97" s="7"/>
      <c r="C97" s="135"/>
      <c r="D97" s="41"/>
      <c r="E97" s="35"/>
      <c r="F97" s="109"/>
      <c r="G97" s="140"/>
      <c r="H97" s="141"/>
      <c r="I97" s="7"/>
      <c r="J97" s="7"/>
      <c r="K97" s="7"/>
      <c r="L97" s="7"/>
      <c r="M97" s="136"/>
      <c r="N97" s="136"/>
      <c r="O97" s="136"/>
      <c r="P97" s="136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17"/>
      <c r="B98" s="7"/>
      <c r="C98" s="135"/>
      <c r="D98" s="41"/>
      <c r="E98" s="35"/>
      <c r="F98" s="109"/>
      <c r="G98" s="140"/>
      <c r="H98" s="141"/>
      <c r="I98" s="7"/>
      <c r="J98" s="7"/>
      <c r="K98" s="7"/>
      <c r="L98" s="7"/>
      <c r="M98" s="136"/>
      <c r="N98" s="136"/>
      <c r="O98" s="136"/>
      <c r="P98" s="136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17"/>
      <c r="B99" s="7"/>
      <c r="C99" s="135"/>
      <c r="D99" s="41"/>
      <c r="E99" s="35"/>
      <c r="F99" s="109"/>
      <c r="G99" s="140"/>
      <c r="H99" s="141"/>
      <c r="I99" s="7"/>
      <c r="J99" s="7"/>
      <c r="K99" s="7"/>
      <c r="L99" s="7"/>
      <c r="M99" s="136"/>
      <c r="N99" s="136"/>
      <c r="O99" s="136"/>
      <c r="P99" s="136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17"/>
      <c r="B100" s="7"/>
      <c r="C100" s="135"/>
      <c r="D100" s="41"/>
      <c r="E100" s="35"/>
      <c r="F100" s="109"/>
      <c r="G100" s="140"/>
      <c r="H100" s="141"/>
      <c r="I100" s="7"/>
      <c r="J100" s="7"/>
      <c r="K100" s="7"/>
      <c r="L100" s="7"/>
      <c r="M100" s="136"/>
      <c r="N100" s="136"/>
      <c r="O100" s="136"/>
      <c r="P100" s="136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17"/>
      <c r="B101" s="7"/>
      <c r="C101" s="135"/>
      <c r="D101" s="41"/>
      <c r="E101" s="35"/>
      <c r="F101" s="109"/>
      <c r="G101" s="140"/>
      <c r="H101" s="141"/>
      <c r="I101" s="7"/>
      <c r="J101" s="7"/>
      <c r="K101" s="7"/>
      <c r="L101" s="7"/>
      <c r="M101" s="136"/>
      <c r="N101" s="136"/>
      <c r="O101" s="136"/>
      <c r="P101" s="136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17"/>
      <c r="B102" s="7"/>
      <c r="C102" s="135"/>
      <c r="D102" s="41"/>
      <c r="E102" s="35"/>
      <c r="F102" s="109"/>
      <c r="G102" s="140"/>
      <c r="H102" s="141"/>
      <c r="I102" s="7"/>
      <c r="J102" s="7"/>
      <c r="K102" s="7"/>
      <c r="L102" s="7"/>
      <c r="M102" s="136"/>
      <c r="N102" s="136"/>
      <c r="O102" s="136"/>
      <c r="P102" s="136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17"/>
      <c r="B103" s="7"/>
      <c r="C103" s="135"/>
      <c r="D103" s="41"/>
      <c r="E103" s="35"/>
      <c r="F103" s="109"/>
      <c r="G103" s="140"/>
      <c r="H103" s="141"/>
      <c r="I103" s="7"/>
      <c r="J103" s="7"/>
      <c r="K103" s="7"/>
      <c r="L103" s="7"/>
      <c r="M103" s="136"/>
      <c r="N103" s="136"/>
      <c r="O103" s="136"/>
      <c r="P103" s="136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17"/>
      <c r="B104" s="7"/>
      <c r="C104" s="135"/>
      <c r="D104" s="41"/>
      <c r="E104" s="35"/>
      <c r="F104" s="109"/>
      <c r="G104" s="140"/>
      <c r="H104" s="141"/>
      <c r="I104" s="7"/>
      <c r="J104" s="7"/>
      <c r="K104" s="7"/>
      <c r="L104" s="7"/>
      <c r="M104" s="136"/>
      <c r="N104" s="136"/>
      <c r="O104" s="136"/>
      <c r="P104" s="136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17"/>
      <c r="B105" s="7"/>
      <c r="C105" s="135"/>
      <c r="D105" s="41"/>
      <c r="E105" s="35"/>
      <c r="F105" s="109"/>
      <c r="G105" s="140"/>
      <c r="H105" s="141"/>
      <c r="I105" s="7"/>
      <c r="J105" s="7"/>
      <c r="K105" s="7"/>
      <c r="L105" s="7"/>
      <c r="M105" s="136"/>
      <c r="N105" s="136"/>
      <c r="O105" s="136"/>
      <c r="P105" s="136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17"/>
      <c r="B106" s="7"/>
      <c r="C106" s="135"/>
      <c r="D106" s="41"/>
      <c r="E106" s="35"/>
      <c r="F106" s="109"/>
      <c r="G106" s="143"/>
      <c r="H106" s="144"/>
      <c r="I106" s="7"/>
      <c r="J106" s="7"/>
      <c r="K106" s="7"/>
      <c r="L106" s="7"/>
      <c r="M106" s="136"/>
      <c r="N106" s="136"/>
      <c r="O106" s="136"/>
      <c r="P106" s="136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17"/>
      <c r="B107" s="7"/>
      <c r="C107" s="135"/>
      <c r="D107" s="41"/>
      <c r="E107" s="35"/>
      <c r="F107" s="109"/>
      <c r="G107" s="143"/>
      <c r="H107" s="144"/>
      <c r="I107" s="7"/>
      <c r="J107" s="7"/>
      <c r="K107" s="7"/>
      <c r="L107" s="7"/>
      <c r="M107" s="136"/>
      <c r="N107" s="136"/>
      <c r="O107" s="136"/>
      <c r="P107" s="136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17"/>
      <c r="B108" s="7"/>
      <c r="C108" s="135"/>
      <c r="D108" s="41"/>
      <c r="E108" s="35"/>
      <c r="F108" s="109"/>
      <c r="G108" s="143"/>
      <c r="H108" s="144"/>
      <c r="I108" s="7"/>
      <c r="J108" s="7"/>
      <c r="K108" s="7"/>
      <c r="L108" s="7"/>
      <c r="M108" s="136"/>
      <c r="N108" s="136"/>
      <c r="O108" s="136"/>
      <c r="P108" s="136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17"/>
      <c r="B109" s="7"/>
      <c r="C109" s="135"/>
      <c r="D109" s="41"/>
      <c r="E109" s="35"/>
      <c r="F109" s="109"/>
      <c r="G109" s="143"/>
      <c r="H109" s="144"/>
      <c r="I109" s="7"/>
      <c r="J109" s="7"/>
      <c r="K109" s="7"/>
      <c r="L109" s="7"/>
      <c r="M109" s="136"/>
      <c r="N109" s="136"/>
      <c r="O109" s="136"/>
      <c r="P109" s="136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17"/>
      <c r="B110" s="7"/>
      <c r="C110" s="135"/>
      <c r="D110" s="7"/>
      <c r="E110" s="17"/>
      <c r="F110" s="109"/>
      <c r="G110" s="143"/>
      <c r="H110" s="144"/>
      <c r="I110" s="7"/>
      <c r="J110" s="7"/>
      <c r="K110" s="7"/>
      <c r="L110" s="7"/>
      <c r="M110" s="136"/>
      <c r="N110" s="136"/>
      <c r="O110" s="136"/>
      <c r="P110" s="136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17"/>
      <c r="B111" s="7"/>
      <c r="C111" s="135"/>
      <c r="D111" s="7"/>
      <c r="E111" s="17"/>
      <c r="F111" s="109"/>
      <c r="G111" s="143"/>
      <c r="H111" s="144"/>
      <c r="I111" s="7"/>
      <c r="J111" s="7"/>
      <c r="K111" s="7"/>
      <c r="L111" s="7"/>
      <c r="M111" s="136"/>
      <c r="N111" s="136"/>
      <c r="O111" s="136"/>
      <c r="P111" s="136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17"/>
      <c r="B112" s="7"/>
      <c r="C112" s="135"/>
      <c r="D112" s="7"/>
      <c r="E112" s="17"/>
      <c r="F112" s="109"/>
      <c r="G112" s="143"/>
      <c r="H112" s="144"/>
      <c r="I112" s="7"/>
      <c r="J112" s="7"/>
      <c r="K112" s="7"/>
      <c r="L112" s="7"/>
      <c r="M112" s="136"/>
      <c r="N112" s="136"/>
      <c r="O112" s="136"/>
      <c r="P112" s="136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17"/>
      <c r="B113" s="7"/>
      <c r="C113" s="135"/>
      <c r="D113" s="7"/>
      <c r="E113" s="17"/>
      <c r="F113" s="109"/>
      <c r="G113" s="143"/>
      <c r="H113" s="144"/>
      <c r="I113" s="7"/>
      <c r="J113" s="7"/>
      <c r="K113" s="7"/>
      <c r="L113" s="7"/>
      <c r="M113" s="136"/>
      <c r="N113" s="136"/>
      <c r="O113" s="136"/>
      <c r="P113" s="136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17"/>
      <c r="B114" s="7"/>
      <c r="C114" s="135"/>
      <c r="D114" s="7"/>
      <c r="E114" s="17"/>
      <c r="F114" s="109"/>
      <c r="G114" s="143"/>
      <c r="H114" s="144"/>
      <c r="I114" s="7"/>
      <c r="J114" s="7"/>
      <c r="K114" s="7"/>
      <c r="L114" s="7"/>
      <c r="M114" s="136"/>
      <c r="N114" s="136"/>
      <c r="O114" s="136"/>
      <c r="P114" s="136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17"/>
      <c r="B115" s="7"/>
      <c r="C115" s="135"/>
      <c r="D115" s="7"/>
      <c r="E115" s="17"/>
      <c r="F115" s="109"/>
      <c r="G115" s="143"/>
      <c r="H115" s="144"/>
      <c r="I115" s="7"/>
      <c r="J115" s="7"/>
      <c r="K115" s="7"/>
      <c r="L115" s="7"/>
      <c r="M115" s="136"/>
      <c r="N115" s="136"/>
      <c r="O115" s="136"/>
      <c r="P115" s="136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17"/>
      <c r="B116" s="7"/>
      <c r="C116" s="135"/>
      <c r="D116" s="7"/>
      <c r="E116" s="17"/>
      <c r="F116" s="109"/>
      <c r="G116" s="143"/>
      <c r="H116" s="144"/>
      <c r="I116" s="7"/>
      <c r="J116" s="7"/>
      <c r="K116" s="7"/>
      <c r="L116" s="7"/>
      <c r="M116" s="136"/>
      <c r="N116" s="136"/>
      <c r="O116" s="136"/>
      <c r="P116" s="136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17"/>
      <c r="B117" s="7"/>
      <c r="C117" s="135"/>
      <c r="D117" s="7"/>
      <c r="E117" s="17"/>
      <c r="F117" s="109"/>
      <c r="G117" s="143"/>
      <c r="H117" s="144"/>
      <c r="I117" s="7"/>
      <c r="J117" s="7"/>
      <c r="K117" s="7"/>
      <c r="L117" s="7"/>
      <c r="M117" s="136"/>
      <c r="N117" s="136"/>
      <c r="O117" s="136"/>
      <c r="P117" s="136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17"/>
      <c r="B118" s="7"/>
      <c r="C118" s="135"/>
      <c r="D118" s="7"/>
      <c r="E118" s="17"/>
      <c r="F118" s="109"/>
      <c r="G118" s="143"/>
      <c r="H118" s="144"/>
      <c r="I118" s="7"/>
      <c r="J118" s="7"/>
      <c r="K118" s="7"/>
      <c r="L118" s="7"/>
      <c r="M118" s="136"/>
      <c r="N118" s="136"/>
      <c r="O118" s="136"/>
      <c r="P118" s="136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17"/>
      <c r="B119" s="7"/>
      <c r="C119" s="135"/>
      <c r="D119" s="7"/>
      <c r="E119" s="17"/>
      <c r="F119" s="109"/>
      <c r="G119" s="143"/>
      <c r="H119" s="144"/>
      <c r="I119" s="7"/>
      <c r="J119" s="7"/>
      <c r="K119" s="7"/>
      <c r="L119" s="7"/>
      <c r="M119" s="136"/>
      <c r="N119" s="136"/>
      <c r="O119" s="136"/>
      <c r="P119" s="136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17"/>
      <c r="B120" s="7"/>
      <c r="C120" s="135"/>
      <c r="D120" s="7"/>
      <c r="E120" s="17"/>
      <c r="F120" s="109"/>
      <c r="G120" s="143"/>
      <c r="H120" s="144"/>
      <c r="I120" s="7"/>
      <c r="J120" s="7"/>
      <c r="K120" s="7"/>
      <c r="L120" s="7"/>
      <c r="M120" s="136"/>
      <c r="N120" s="136"/>
      <c r="O120" s="136"/>
      <c r="P120" s="136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17"/>
      <c r="B121" s="7"/>
      <c r="C121" s="135"/>
      <c r="D121" s="7"/>
      <c r="E121" s="17"/>
      <c r="F121" s="109"/>
      <c r="G121" s="143"/>
      <c r="H121" s="144"/>
      <c r="I121" s="7"/>
      <c r="J121" s="7"/>
      <c r="K121" s="7"/>
      <c r="L121" s="7"/>
      <c r="M121" s="136"/>
      <c r="N121" s="136"/>
      <c r="O121" s="136"/>
      <c r="P121" s="136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17"/>
      <c r="B122" s="7"/>
      <c r="C122" s="135"/>
      <c r="D122" s="7"/>
      <c r="E122" s="17"/>
      <c r="F122" s="109"/>
      <c r="G122" s="143"/>
      <c r="H122" s="144"/>
      <c r="I122" s="7"/>
      <c r="J122" s="7"/>
      <c r="K122" s="7"/>
      <c r="L122" s="7"/>
      <c r="M122" s="136"/>
      <c r="N122" s="136"/>
      <c r="O122" s="136"/>
      <c r="P122" s="136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17"/>
      <c r="B123" s="7"/>
      <c r="C123" s="135"/>
      <c r="D123" s="7"/>
      <c r="E123" s="17"/>
      <c r="F123" s="109"/>
      <c r="G123" s="143"/>
      <c r="H123" s="144"/>
      <c r="I123" s="7"/>
      <c r="J123" s="7"/>
      <c r="K123" s="7"/>
      <c r="L123" s="7"/>
      <c r="M123" s="136"/>
      <c r="N123" s="136"/>
      <c r="O123" s="136"/>
      <c r="P123" s="136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17"/>
      <c r="B124" s="7"/>
      <c r="C124" s="135"/>
      <c r="D124" s="7"/>
      <c r="E124" s="17"/>
      <c r="F124" s="109"/>
      <c r="G124" s="143"/>
      <c r="H124" s="144"/>
      <c r="I124" s="7"/>
      <c r="J124" s="7"/>
      <c r="K124" s="7"/>
      <c r="L124" s="7"/>
      <c r="M124" s="136"/>
      <c r="N124" s="136"/>
      <c r="O124" s="136"/>
      <c r="P124" s="13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17"/>
      <c r="B125" s="7"/>
      <c r="C125" s="135"/>
      <c r="D125" s="7"/>
      <c r="E125" s="17"/>
      <c r="F125" s="109"/>
      <c r="G125" s="143"/>
      <c r="H125" s="144"/>
      <c r="I125" s="7"/>
      <c r="J125" s="7"/>
      <c r="K125" s="7"/>
      <c r="L125" s="7"/>
      <c r="M125" s="136"/>
      <c r="N125" s="136"/>
      <c r="O125" s="136"/>
      <c r="P125" s="136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17"/>
      <c r="B126" s="7"/>
      <c r="C126" s="135"/>
      <c r="D126" s="7"/>
      <c r="E126" s="17"/>
      <c r="F126" s="109"/>
      <c r="G126" s="143"/>
      <c r="H126" s="144"/>
      <c r="I126" s="7"/>
      <c r="J126" s="7"/>
      <c r="K126" s="7"/>
      <c r="L126" s="7"/>
      <c r="M126" s="136"/>
      <c r="N126" s="136"/>
      <c r="O126" s="136"/>
      <c r="P126" s="136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17"/>
      <c r="B127" s="7"/>
      <c r="C127" s="135"/>
      <c r="D127" s="7"/>
      <c r="E127" s="17"/>
      <c r="F127" s="109"/>
      <c r="G127" s="143"/>
      <c r="H127" s="144"/>
      <c r="I127" s="7"/>
      <c r="J127" s="7"/>
      <c r="K127" s="7"/>
      <c r="L127" s="7"/>
      <c r="M127" s="136"/>
      <c r="N127" s="136"/>
      <c r="O127" s="136"/>
      <c r="P127" s="136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17"/>
      <c r="B128" s="7"/>
      <c r="C128" s="135"/>
      <c r="D128" s="7"/>
      <c r="E128" s="17"/>
      <c r="F128" s="109"/>
      <c r="G128" s="143"/>
      <c r="H128" s="144"/>
      <c r="I128" s="7"/>
      <c r="J128" s="7"/>
      <c r="K128" s="7"/>
      <c r="L128" s="7"/>
      <c r="M128" s="136"/>
      <c r="N128" s="136"/>
      <c r="O128" s="136"/>
      <c r="P128" s="136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17"/>
      <c r="B129" s="7"/>
      <c r="C129" s="135"/>
      <c r="D129" s="7"/>
      <c r="E129" s="17"/>
      <c r="F129" s="109"/>
      <c r="G129" s="143"/>
      <c r="H129" s="144"/>
      <c r="I129" s="7"/>
      <c r="J129" s="7"/>
      <c r="K129" s="7"/>
      <c r="L129" s="7"/>
      <c r="M129" s="136"/>
      <c r="N129" s="136"/>
      <c r="O129" s="136"/>
      <c r="P129" s="136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17"/>
      <c r="B130" s="7"/>
      <c r="C130" s="135"/>
      <c r="D130" s="7"/>
      <c r="E130" s="17"/>
      <c r="F130" s="109"/>
      <c r="G130" s="143"/>
      <c r="H130" s="144"/>
      <c r="I130" s="7"/>
      <c r="J130" s="7"/>
      <c r="K130" s="7"/>
      <c r="L130" s="7"/>
      <c r="M130" s="136"/>
      <c r="N130" s="136"/>
      <c r="O130" s="136"/>
      <c r="P130" s="136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17"/>
      <c r="B131" s="7"/>
      <c r="C131" s="135"/>
      <c r="D131" s="7"/>
      <c r="E131" s="17"/>
      <c r="F131" s="109"/>
      <c r="G131" s="143"/>
      <c r="H131" s="144"/>
      <c r="I131" s="7"/>
      <c r="J131" s="7"/>
      <c r="K131" s="7"/>
      <c r="L131" s="7"/>
      <c r="M131" s="136"/>
      <c r="N131" s="136"/>
      <c r="O131" s="136"/>
      <c r="P131" s="136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17"/>
      <c r="B132" s="7"/>
      <c r="C132" s="135"/>
      <c r="D132" s="7"/>
      <c r="E132" s="17"/>
      <c r="F132" s="109"/>
      <c r="G132" s="143"/>
      <c r="H132" s="144"/>
      <c r="I132" s="7"/>
      <c r="J132" s="7"/>
      <c r="K132" s="7"/>
      <c r="L132" s="7"/>
      <c r="M132" s="136"/>
      <c r="N132" s="136"/>
      <c r="O132" s="136"/>
      <c r="P132" s="136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17"/>
      <c r="B133" s="7"/>
      <c r="C133" s="135"/>
      <c r="D133" s="7"/>
      <c r="E133" s="17"/>
      <c r="F133" s="109"/>
      <c r="G133" s="143"/>
      <c r="H133" s="144"/>
      <c r="I133" s="7"/>
      <c r="J133" s="7"/>
      <c r="K133" s="7"/>
      <c r="L133" s="7"/>
      <c r="M133" s="136"/>
      <c r="N133" s="136"/>
      <c r="O133" s="136"/>
      <c r="P133" s="136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17"/>
      <c r="B134" s="7"/>
      <c r="C134" s="135"/>
      <c r="D134" s="7"/>
      <c r="E134" s="17"/>
      <c r="F134" s="109"/>
      <c r="G134" s="143"/>
      <c r="H134" s="144"/>
      <c r="I134" s="7"/>
      <c r="J134" s="7"/>
      <c r="K134" s="7"/>
      <c r="L134" s="7"/>
      <c r="M134" s="136"/>
      <c r="N134" s="136"/>
      <c r="O134" s="136"/>
      <c r="P134" s="136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17"/>
      <c r="B135" s="7"/>
      <c r="C135" s="135"/>
      <c r="D135" s="7"/>
      <c r="E135" s="17"/>
      <c r="F135" s="109"/>
      <c r="G135" s="143"/>
      <c r="H135" s="144"/>
      <c r="I135" s="7"/>
      <c r="J135" s="7"/>
      <c r="K135" s="7"/>
      <c r="L135" s="7"/>
      <c r="M135" s="136"/>
      <c r="N135" s="136"/>
      <c r="O135" s="136"/>
      <c r="P135" s="136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17"/>
      <c r="B136" s="7"/>
      <c r="C136" s="135"/>
      <c r="D136" s="7"/>
      <c r="E136" s="17"/>
      <c r="F136" s="109"/>
      <c r="G136" s="143"/>
      <c r="H136" s="144"/>
      <c r="I136" s="7"/>
      <c r="J136" s="7"/>
      <c r="K136" s="7"/>
      <c r="L136" s="7"/>
      <c r="M136" s="136"/>
      <c r="N136" s="136"/>
      <c r="O136" s="136"/>
      <c r="P136" s="136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17"/>
      <c r="B137" s="7"/>
      <c r="C137" s="135"/>
      <c r="D137" s="7"/>
      <c r="E137" s="17"/>
      <c r="F137" s="109"/>
      <c r="G137" s="143"/>
      <c r="H137" s="144"/>
      <c r="I137" s="7"/>
      <c r="J137" s="7"/>
      <c r="K137" s="7"/>
      <c r="L137" s="7"/>
      <c r="M137" s="136"/>
      <c r="N137" s="136"/>
      <c r="O137" s="136"/>
      <c r="P137" s="136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17"/>
      <c r="B138" s="7"/>
      <c r="C138" s="135"/>
      <c r="D138" s="7"/>
      <c r="E138" s="17"/>
      <c r="F138" s="109"/>
      <c r="G138" s="143"/>
      <c r="H138" s="144"/>
      <c r="I138" s="7"/>
      <c r="J138" s="7"/>
      <c r="K138" s="7"/>
      <c r="L138" s="7"/>
      <c r="M138" s="136"/>
      <c r="N138" s="136"/>
      <c r="O138" s="136"/>
      <c r="P138" s="136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17"/>
      <c r="B139" s="7"/>
      <c r="C139" s="135"/>
      <c r="D139" s="7"/>
      <c r="E139" s="17"/>
      <c r="F139" s="109"/>
      <c r="G139" s="143"/>
      <c r="H139" s="144"/>
      <c r="I139" s="7"/>
      <c r="J139" s="7"/>
      <c r="K139" s="7"/>
      <c r="L139" s="7"/>
      <c r="M139" s="136"/>
      <c r="N139" s="136"/>
      <c r="O139" s="136"/>
      <c r="P139" s="136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17"/>
      <c r="B140" s="7"/>
      <c r="C140" s="135"/>
      <c r="D140" s="7"/>
      <c r="E140" s="17"/>
      <c r="F140" s="109"/>
      <c r="G140" s="143"/>
      <c r="H140" s="144"/>
      <c r="I140" s="7"/>
      <c r="J140" s="7"/>
      <c r="K140" s="7"/>
      <c r="L140" s="7"/>
      <c r="M140" s="136"/>
      <c r="N140" s="136"/>
      <c r="O140" s="136"/>
      <c r="P140" s="136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17"/>
      <c r="B141" s="7"/>
      <c r="C141" s="135"/>
      <c r="D141" s="7"/>
      <c r="E141" s="17"/>
      <c r="F141" s="109"/>
      <c r="G141" s="143"/>
      <c r="H141" s="144"/>
      <c r="I141" s="7"/>
      <c r="J141" s="7"/>
      <c r="K141" s="7"/>
      <c r="L141" s="7"/>
      <c r="M141" s="136"/>
      <c r="N141" s="136"/>
      <c r="O141" s="136"/>
      <c r="P141" s="136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17"/>
      <c r="B142" s="7"/>
      <c r="C142" s="135"/>
      <c r="D142" s="7"/>
      <c r="E142" s="17"/>
      <c r="F142" s="109"/>
      <c r="G142" s="143"/>
      <c r="H142" s="144"/>
      <c r="I142" s="7"/>
      <c r="J142" s="7"/>
      <c r="K142" s="7"/>
      <c r="L142" s="7"/>
      <c r="M142" s="136"/>
      <c r="N142" s="136"/>
      <c r="O142" s="136"/>
      <c r="P142" s="136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17"/>
      <c r="B143" s="7"/>
      <c r="C143" s="135"/>
      <c r="D143" s="7"/>
      <c r="E143" s="17"/>
      <c r="F143" s="109"/>
      <c r="G143" s="143"/>
      <c r="H143" s="144"/>
      <c r="I143" s="7"/>
      <c r="J143" s="7"/>
      <c r="K143" s="7"/>
      <c r="L143" s="7"/>
      <c r="M143" s="136"/>
      <c r="N143" s="136"/>
      <c r="O143" s="136"/>
      <c r="P143" s="136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17"/>
      <c r="B144" s="7"/>
      <c r="C144" s="135"/>
      <c r="D144" s="7"/>
      <c r="E144" s="17"/>
      <c r="F144" s="109"/>
      <c r="G144" s="143"/>
      <c r="H144" s="144"/>
      <c r="I144" s="7"/>
      <c r="J144" s="7"/>
      <c r="K144" s="7"/>
      <c r="L144" s="7"/>
      <c r="M144" s="136"/>
      <c r="N144" s="136"/>
      <c r="O144" s="136"/>
      <c r="P144" s="136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17"/>
      <c r="B145" s="7"/>
      <c r="C145" s="135"/>
      <c r="D145" s="7"/>
      <c r="E145" s="17"/>
      <c r="F145" s="109"/>
      <c r="G145" s="143"/>
      <c r="H145" s="144"/>
      <c r="I145" s="7"/>
      <c r="J145" s="7"/>
      <c r="K145" s="7"/>
      <c r="L145" s="7"/>
      <c r="M145" s="136"/>
      <c r="N145" s="136"/>
      <c r="O145" s="136"/>
      <c r="P145" s="136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17"/>
      <c r="B146" s="7"/>
      <c r="C146" s="135"/>
      <c r="D146" s="7"/>
      <c r="E146" s="17"/>
      <c r="F146" s="109"/>
      <c r="G146" s="143"/>
      <c r="H146" s="144"/>
      <c r="I146" s="7"/>
      <c r="J146" s="7"/>
      <c r="K146" s="7"/>
      <c r="L146" s="7"/>
      <c r="M146" s="136"/>
      <c r="N146" s="136"/>
      <c r="O146" s="136"/>
      <c r="P146" s="136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17"/>
      <c r="B147" s="7"/>
      <c r="C147" s="135"/>
      <c r="D147" s="7"/>
      <c r="E147" s="17"/>
      <c r="F147" s="109"/>
      <c r="G147" s="143"/>
      <c r="H147" s="144"/>
      <c r="I147" s="7"/>
      <c r="J147" s="7"/>
      <c r="K147" s="7"/>
      <c r="L147" s="7"/>
      <c r="M147" s="136"/>
      <c r="N147" s="136"/>
      <c r="O147" s="136"/>
      <c r="P147" s="136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17"/>
      <c r="B148" s="7"/>
      <c r="C148" s="135"/>
      <c r="D148" s="7"/>
      <c r="E148" s="17"/>
      <c r="F148" s="109"/>
      <c r="G148" s="143"/>
      <c r="H148" s="144"/>
      <c r="I148" s="7"/>
      <c r="J148" s="7"/>
      <c r="K148" s="7"/>
      <c r="L148" s="7"/>
      <c r="M148" s="136"/>
      <c r="N148" s="136"/>
      <c r="O148" s="136"/>
      <c r="P148" s="136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17"/>
      <c r="B149" s="7"/>
      <c r="C149" s="135"/>
      <c r="D149" s="7"/>
      <c r="E149" s="17"/>
      <c r="F149" s="109"/>
      <c r="G149" s="143"/>
      <c r="H149" s="144"/>
      <c r="I149" s="7"/>
      <c r="J149" s="7"/>
      <c r="K149" s="7"/>
      <c r="L149" s="7"/>
      <c r="M149" s="136"/>
      <c r="N149" s="136"/>
      <c r="O149" s="136"/>
      <c r="P149" s="136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17"/>
      <c r="B150" s="7"/>
      <c r="C150" s="135"/>
      <c r="D150" s="7"/>
      <c r="E150" s="17"/>
      <c r="F150" s="109"/>
      <c r="G150" s="143"/>
      <c r="H150" s="144"/>
      <c r="I150" s="7"/>
      <c r="J150" s="7"/>
      <c r="K150" s="7"/>
      <c r="L150" s="7"/>
      <c r="M150" s="136"/>
      <c r="N150" s="136"/>
      <c r="O150" s="136"/>
      <c r="P150" s="136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17"/>
      <c r="B151" s="7"/>
      <c r="C151" s="135"/>
      <c r="D151" s="7"/>
      <c r="E151" s="17"/>
      <c r="F151" s="109"/>
      <c r="G151" s="143"/>
      <c r="H151" s="144"/>
      <c r="I151" s="7"/>
      <c r="J151" s="7"/>
      <c r="K151" s="7"/>
      <c r="L151" s="7"/>
      <c r="M151" s="136"/>
      <c r="N151" s="136"/>
      <c r="O151" s="136"/>
      <c r="P151" s="136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17"/>
      <c r="B152" s="7"/>
      <c r="C152" s="135"/>
      <c r="D152" s="7"/>
      <c r="E152" s="17"/>
      <c r="F152" s="109"/>
      <c r="G152" s="143"/>
      <c r="H152" s="144"/>
      <c r="I152" s="7"/>
      <c r="J152" s="7"/>
      <c r="K152" s="7"/>
      <c r="L152" s="7"/>
      <c r="M152" s="136"/>
      <c r="N152" s="136"/>
      <c r="O152" s="136"/>
      <c r="P152" s="136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17"/>
      <c r="B153" s="7"/>
      <c r="C153" s="135"/>
      <c r="D153" s="7"/>
      <c r="E153" s="17"/>
      <c r="F153" s="109"/>
      <c r="G153" s="143"/>
      <c r="H153" s="144"/>
      <c r="I153" s="7"/>
      <c r="J153" s="7"/>
      <c r="K153" s="7"/>
      <c r="L153" s="7"/>
      <c r="M153" s="136"/>
      <c r="N153" s="136"/>
      <c r="O153" s="136"/>
      <c r="P153" s="136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17"/>
      <c r="B154" s="7"/>
      <c r="C154" s="135"/>
      <c r="D154" s="7"/>
      <c r="E154" s="17"/>
      <c r="F154" s="109"/>
      <c r="G154" s="143"/>
      <c r="H154" s="144"/>
      <c r="I154" s="7"/>
      <c r="J154" s="7"/>
      <c r="K154" s="7"/>
      <c r="L154" s="7"/>
      <c r="M154" s="136"/>
      <c r="N154" s="136"/>
      <c r="O154" s="136"/>
      <c r="P154" s="136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17"/>
      <c r="B155" s="7"/>
      <c r="C155" s="135"/>
      <c r="D155" s="7"/>
      <c r="E155" s="17"/>
      <c r="F155" s="109"/>
      <c r="G155" s="143"/>
      <c r="H155" s="144"/>
      <c r="I155" s="7"/>
      <c r="J155" s="7"/>
      <c r="K155" s="7"/>
      <c r="L155" s="7"/>
      <c r="M155" s="136"/>
      <c r="N155" s="136"/>
      <c r="O155" s="136"/>
      <c r="P155" s="136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17"/>
      <c r="B156" s="7"/>
      <c r="C156" s="135"/>
      <c r="D156" s="7"/>
      <c r="E156" s="17"/>
      <c r="F156" s="109"/>
      <c r="G156" s="143"/>
      <c r="H156" s="144"/>
      <c r="I156" s="7"/>
      <c r="J156" s="7"/>
      <c r="K156" s="7"/>
      <c r="L156" s="7"/>
      <c r="M156" s="136"/>
      <c r="N156" s="136"/>
      <c r="O156" s="136"/>
      <c r="P156" s="136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17"/>
      <c r="B157" s="7"/>
      <c r="C157" s="135"/>
      <c r="D157" s="7"/>
      <c r="E157" s="17"/>
      <c r="F157" s="109"/>
      <c r="G157" s="143"/>
      <c r="H157" s="144"/>
      <c r="I157" s="7"/>
      <c r="J157" s="7"/>
      <c r="K157" s="7"/>
      <c r="L157" s="7"/>
      <c r="M157" s="136"/>
      <c r="N157" s="136"/>
      <c r="O157" s="136"/>
      <c r="P157" s="136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17"/>
      <c r="B158" s="7"/>
      <c r="C158" s="135"/>
      <c r="D158" s="7"/>
      <c r="E158" s="17"/>
      <c r="F158" s="109"/>
      <c r="G158" s="143"/>
      <c r="H158" s="144"/>
      <c r="I158" s="7"/>
      <c r="J158" s="7"/>
      <c r="K158" s="7"/>
      <c r="L158" s="7"/>
      <c r="M158" s="136"/>
      <c r="N158" s="136"/>
      <c r="O158" s="136"/>
      <c r="P158" s="136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17"/>
      <c r="B159" s="7"/>
      <c r="C159" s="135"/>
      <c r="D159" s="7"/>
      <c r="E159" s="17"/>
      <c r="F159" s="109"/>
      <c r="G159" s="143"/>
      <c r="H159" s="144"/>
      <c r="I159" s="7"/>
      <c r="J159" s="7"/>
      <c r="K159" s="7"/>
      <c r="L159" s="7"/>
      <c r="M159" s="136"/>
      <c r="N159" s="136"/>
      <c r="O159" s="136"/>
      <c r="P159" s="136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17"/>
      <c r="B160" s="7"/>
      <c r="C160" s="135"/>
      <c r="D160" s="7"/>
      <c r="E160" s="17"/>
      <c r="F160" s="109"/>
      <c r="G160" s="143"/>
      <c r="H160" s="144"/>
      <c r="I160" s="7"/>
      <c r="J160" s="7"/>
      <c r="K160" s="7"/>
      <c r="L160" s="7"/>
      <c r="M160" s="136"/>
      <c r="N160" s="136"/>
      <c r="O160" s="136"/>
      <c r="P160" s="136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17"/>
      <c r="B161" s="7"/>
      <c r="C161" s="135"/>
      <c r="D161" s="7"/>
      <c r="E161" s="17"/>
      <c r="F161" s="109"/>
      <c r="G161" s="143"/>
      <c r="H161" s="144"/>
      <c r="I161" s="7"/>
      <c r="J161" s="7"/>
      <c r="K161" s="7"/>
      <c r="L161" s="7"/>
      <c r="M161" s="136"/>
      <c r="N161" s="136"/>
      <c r="O161" s="136"/>
      <c r="P161" s="136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17"/>
      <c r="B162" s="7"/>
      <c r="C162" s="135"/>
      <c r="D162" s="7"/>
      <c r="E162" s="17"/>
      <c r="F162" s="109"/>
      <c r="G162" s="143"/>
      <c r="H162" s="144"/>
      <c r="I162" s="7"/>
      <c r="J162" s="7"/>
      <c r="K162" s="7"/>
      <c r="L162" s="7"/>
      <c r="M162" s="136"/>
      <c r="N162" s="136"/>
      <c r="O162" s="136"/>
      <c r="P162" s="136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17"/>
      <c r="B163" s="7"/>
      <c r="C163" s="135"/>
      <c r="D163" s="7"/>
      <c r="E163" s="17"/>
      <c r="F163" s="109"/>
      <c r="G163" s="143"/>
      <c r="H163" s="144"/>
      <c r="I163" s="7"/>
      <c r="J163" s="7"/>
      <c r="K163" s="7"/>
      <c r="L163" s="7"/>
      <c r="M163" s="136"/>
      <c r="N163" s="136"/>
      <c r="O163" s="136"/>
      <c r="P163" s="136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17"/>
      <c r="B164" s="7"/>
      <c r="C164" s="135"/>
      <c r="D164" s="7"/>
      <c r="E164" s="17"/>
      <c r="F164" s="109"/>
      <c r="G164" s="143"/>
      <c r="H164" s="144"/>
      <c r="I164" s="7"/>
      <c r="J164" s="7"/>
      <c r="K164" s="7"/>
      <c r="L164" s="7"/>
      <c r="M164" s="136"/>
      <c r="N164" s="136"/>
      <c r="O164" s="136"/>
      <c r="P164" s="136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17"/>
      <c r="B165" s="7"/>
      <c r="C165" s="135"/>
      <c r="D165" s="7"/>
      <c r="E165" s="17"/>
      <c r="F165" s="109"/>
      <c r="G165" s="143"/>
      <c r="H165" s="144"/>
      <c r="I165" s="7"/>
      <c r="J165" s="7"/>
      <c r="K165" s="7"/>
      <c r="L165" s="7"/>
      <c r="M165" s="136"/>
      <c r="N165" s="136"/>
      <c r="O165" s="136"/>
      <c r="P165" s="136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17"/>
      <c r="B166" s="7"/>
      <c r="C166" s="135"/>
      <c r="D166" s="7"/>
      <c r="E166" s="17"/>
      <c r="F166" s="109"/>
      <c r="G166" s="143"/>
      <c r="H166" s="144"/>
      <c r="I166" s="7"/>
      <c r="J166" s="7"/>
      <c r="K166" s="7"/>
      <c r="L166" s="7"/>
      <c r="M166" s="136"/>
      <c r="N166" s="136"/>
      <c r="O166" s="136"/>
      <c r="P166" s="136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17"/>
      <c r="B167" s="7"/>
      <c r="C167" s="135"/>
      <c r="D167" s="7"/>
      <c r="E167" s="17"/>
      <c r="F167" s="109"/>
      <c r="G167" s="143"/>
      <c r="H167" s="144"/>
      <c r="I167" s="7"/>
      <c r="J167" s="7"/>
      <c r="K167" s="7"/>
      <c r="L167" s="7"/>
      <c r="M167" s="136"/>
      <c r="N167" s="136"/>
      <c r="O167" s="136"/>
      <c r="P167" s="136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17"/>
      <c r="B168" s="7"/>
      <c r="C168" s="135"/>
      <c r="D168" s="7"/>
      <c r="E168" s="17"/>
      <c r="F168" s="109"/>
      <c r="G168" s="143"/>
      <c r="H168" s="144"/>
      <c r="I168" s="7"/>
      <c r="J168" s="7"/>
      <c r="K168" s="7"/>
      <c r="L168" s="7"/>
      <c r="M168" s="136"/>
      <c r="N168" s="136"/>
      <c r="O168" s="136"/>
      <c r="P168" s="136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17"/>
      <c r="B169" s="7"/>
      <c r="C169" s="135"/>
      <c r="D169" s="7"/>
      <c r="E169" s="17"/>
      <c r="F169" s="109"/>
      <c r="G169" s="143"/>
      <c r="H169" s="144"/>
      <c r="I169" s="7"/>
      <c r="J169" s="7"/>
      <c r="K169" s="7"/>
      <c r="L169" s="7"/>
      <c r="M169" s="136"/>
      <c r="N169" s="136"/>
      <c r="O169" s="136"/>
      <c r="P169" s="136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17"/>
      <c r="B170" s="7"/>
      <c r="C170" s="135"/>
      <c r="D170" s="7"/>
      <c r="E170" s="17"/>
      <c r="F170" s="109"/>
      <c r="G170" s="143"/>
      <c r="H170" s="144"/>
      <c r="I170" s="7"/>
      <c r="J170" s="7"/>
      <c r="K170" s="7"/>
      <c r="L170" s="7"/>
      <c r="M170" s="136"/>
      <c r="N170" s="136"/>
      <c r="O170" s="136"/>
      <c r="P170" s="136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17"/>
      <c r="B171" s="7"/>
      <c r="C171" s="135"/>
      <c r="D171" s="7"/>
      <c r="E171" s="17"/>
      <c r="F171" s="109"/>
      <c r="G171" s="143"/>
      <c r="H171" s="144"/>
      <c r="I171" s="7"/>
      <c r="J171" s="7"/>
      <c r="K171" s="7"/>
      <c r="L171" s="7"/>
      <c r="M171" s="136"/>
      <c r="N171" s="136"/>
      <c r="O171" s="136"/>
      <c r="P171" s="136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17"/>
      <c r="B172" s="7"/>
      <c r="C172" s="135"/>
      <c r="D172" s="7"/>
      <c r="E172" s="17"/>
      <c r="F172" s="109"/>
      <c r="G172" s="143"/>
      <c r="H172" s="144"/>
      <c r="I172" s="7"/>
      <c r="J172" s="7"/>
      <c r="K172" s="7"/>
      <c r="L172" s="7"/>
      <c r="M172" s="136"/>
      <c r="N172" s="136"/>
      <c r="O172" s="136"/>
      <c r="P172" s="136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17"/>
      <c r="B173" s="7"/>
      <c r="C173" s="135"/>
      <c r="D173" s="7"/>
      <c r="E173" s="17"/>
      <c r="F173" s="109"/>
      <c r="G173" s="143"/>
      <c r="H173" s="144"/>
      <c r="I173" s="7"/>
      <c r="J173" s="7"/>
      <c r="K173" s="7"/>
      <c r="L173" s="7"/>
      <c r="M173" s="136"/>
      <c r="N173" s="136"/>
      <c r="O173" s="136"/>
      <c r="P173" s="136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17"/>
      <c r="B174" s="7"/>
      <c r="C174" s="135"/>
      <c r="D174" s="7"/>
      <c r="E174" s="17"/>
      <c r="F174" s="109"/>
      <c r="G174" s="143"/>
      <c r="H174" s="144"/>
      <c r="I174" s="7"/>
      <c r="J174" s="7"/>
      <c r="K174" s="7"/>
      <c r="L174" s="7"/>
      <c r="M174" s="136"/>
      <c r="N174" s="136"/>
      <c r="O174" s="136"/>
      <c r="P174" s="136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17"/>
      <c r="B175" s="7"/>
      <c r="C175" s="135"/>
      <c r="D175" s="7"/>
      <c r="E175" s="17"/>
      <c r="F175" s="109"/>
      <c r="G175" s="143"/>
      <c r="H175" s="14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17"/>
      <c r="B176" s="7"/>
      <c r="C176" s="135"/>
      <c r="D176" s="7"/>
      <c r="E176" s="17"/>
      <c r="F176" s="109"/>
      <c r="G176" s="143"/>
      <c r="H176" s="14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17"/>
      <c r="B177" s="7"/>
      <c r="C177" s="135"/>
      <c r="D177" s="7"/>
      <c r="E177" s="17"/>
      <c r="F177" s="109"/>
      <c r="G177" s="143"/>
      <c r="H177" s="14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17"/>
      <c r="B178" s="7"/>
      <c r="C178" s="135"/>
      <c r="D178" s="7"/>
      <c r="E178" s="17"/>
      <c r="F178" s="109"/>
      <c r="G178" s="143"/>
      <c r="H178" s="14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17"/>
      <c r="B179" s="7"/>
      <c r="C179" s="135"/>
      <c r="D179" s="7"/>
      <c r="E179" s="17"/>
      <c r="F179" s="109"/>
      <c r="G179" s="143"/>
      <c r="H179" s="14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17"/>
      <c r="B180" s="7"/>
      <c r="C180" s="135"/>
      <c r="D180" s="7"/>
      <c r="E180" s="17"/>
      <c r="F180" s="109"/>
      <c r="G180" s="143"/>
      <c r="H180" s="14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17"/>
      <c r="B181" s="7"/>
      <c r="C181" s="135"/>
      <c r="D181" s="7"/>
      <c r="E181" s="17"/>
      <c r="F181" s="109"/>
      <c r="G181" s="143"/>
      <c r="H181" s="14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17"/>
      <c r="B182" s="7"/>
      <c r="C182" s="135"/>
      <c r="D182" s="7"/>
      <c r="E182" s="17"/>
      <c r="F182" s="109"/>
      <c r="G182" s="143"/>
      <c r="H182" s="14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17"/>
      <c r="B183" s="7"/>
      <c r="C183" s="135"/>
      <c r="D183" s="7"/>
      <c r="E183" s="17"/>
      <c r="F183" s="109"/>
      <c r="G183" s="143"/>
      <c r="H183" s="14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17"/>
      <c r="B184" s="7"/>
      <c r="C184" s="135"/>
      <c r="D184" s="7"/>
      <c r="E184" s="17"/>
      <c r="F184" s="109"/>
      <c r="G184" s="143"/>
      <c r="H184" s="14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17"/>
      <c r="B185" s="7"/>
      <c r="C185" s="135"/>
      <c r="D185" s="7"/>
      <c r="E185" s="17"/>
      <c r="F185" s="109"/>
      <c r="G185" s="143"/>
      <c r="H185" s="14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17"/>
      <c r="B186" s="7"/>
      <c r="C186" s="135"/>
      <c r="D186" s="7"/>
      <c r="E186" s="17"/>
      <c r="F186" s="109"/>
      <c r="G186" s="143"/>
      <c r="H186" s="14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17"/>
      <c r="B187" s="7"/>
      <c r="C187" s="135"/>
      <c r="D187" s="7"/>
      <c r="E187" s="17"/>
      <c r="F187" s="109"/>
      <c r="G187" s="143"/>
      <c r="H187" s="14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17"/>
      <c r="B188" s="7"/>
      <c r="C188" s="135"/>
      <c r="D188" s="7"/>
      <c r="E188" s="17"/>
      <c r="F188" s="109"/>
      <c r="G188" s="143"/>
      <c r="H188" s="14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17"/>
      <c r="B189" s="7"/>
      <c r="C189" s="135"/>
      <c r="D189" s="7"/>
      <c r="E189" s="17"/>
      <c r="F189" s="109"/>
      <c r="G189" s="143"/>
      <c r="H189" s="14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17"/>
      <c r="B190" s="7"/>
      <c r="C190" s="135"/>
      <c r="D190" s="7"/>
      <c r="E190" s="17"/>
      <c r="F190" s="109"/>
      <c r="G190" s="143"/>
      <c r="H190" s="14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17"/>
      <c r="B191" s="7"/>
      <c r="C191" s="135"/>
      <c r="D191" s="7"/>
      <c r="E191" s="17"/>
      <c r="F191" s="109"/>
      <c r="G191" s="143"/>
      <c r="H191" s="14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17"/>
      <c r="B192" s="7"/>
      <c r="C192" s="135"/>
      <c r="D192" s="7"/>
      <c r="E192" s="17"/>
      <c r="F192" s="109"/>
      <c r="G192" s="143"/>
      <c r="H192" s="14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17"/>
      <c r="B193" s="7"/>
      <c r="C193" s="135"/>
      <c r="D193" s="7"/>
      <c r="E193" s="17"/>
      <c r="F193" s="109"/>
      <c r="G193" s="143"/>
      <c r="H193" s="14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17"/>
      <c r="B194" s="7"/>
      <c r="C194" s="135"/>
      <c r="D194" s="7"/>
      <c r="E194" s="17"/>
      <c r="F194" s="109"/>
      <c r="G194" s="143"/>
      <c r="H194" s="14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17"/>
      <c r="B195" s="7"/>
      <c r="C195" s="135"/>
      <c r="D195" s="7"/>
      <c r="E195" s="17"/>
      <c r="F195" s="109"/>
      <c r="G195" s="143"/>
      <c r="H195" s="14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17"/>
      <c r="B196" s="7"/>
      <c r="C196" s="135"/>
      <c r="D196" s="7"/>
      <c r="E196" s="17"/>
      <c r="F196" s="109"/>
      <c r="G196" s="143"/>
      <c r="H196" s="14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17"/>
      <c r="B197" s="7"/>
      <c r="C197" s="135"/>
      <c r="D197" s="7"/>
      <c r="E197" s="17"/>
      <c r="F197" s="109"/>
      <c r="G197" s="143"/>
      <c r="H197" s="14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17"/>
      <c r="B198" s="7"/>
      <c r="C198" s="135"/>
      <c r="D198" s="7"/>
      <c r="E198" s="17"/>
      <c r="F198" s="109"/>
      <c r="G198" s="143"/>
      <c r="H198" s="14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17"/>
      <c r="B199" s="7"/>
      <c r="C199" s="135"/>
      <c r="D199" s="7"/>
      <c r="E199" s="17"/>
      <c r="F199" s="109"/>
      <c r="G199" s="143"/>
      <c r="H199" s="14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17"/>
      <c r="B200" s="7"/>
      <c r="C200" s="135"/>
      <c r="D200" s="7"/>
      <c r="E200" s="17"/>
      <c r="F200" s="109"/>
      <c r="G200" s="143"/>
      <c r="H200" s="14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17"/>
      <c r="B201" s="7"/>
      <c r="C201" s="135"/>
      <c r="D201" s="7"/>
      <c r="E201" s="17"/>
      <c r="F201" s="109"/>
      <c r="G201" s="143"/>
      <c r="H201" s="14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17"/>
      <c r="B202" s="7"/>
      <c r="C202" s="135"/>
      <c r="D202" s="7"/>
      <c r="E202" s="17"/>
      <c r="F202" s="109"/>
      <c r="G202" s="143"/>
      <c r="H202" s="14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17"/>
      <c r="B203" s="7"/>
      <c r="C203" s="135"/>
      <c r="D203" s="7"/>
      <c r="E203" s="17"/>
      <c r="F203" s="109"/>
      <c r="G203" s="143"/>
      <c r="H203" s="14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17"/>
      <c r="B204" s="7"/>
      <c r="C204" s="135"/>
      <c r="D204" s="7"/>
      <c r="E204" s="17"/>
      <c r="F204" s="109"/>
      <c r="G204" s="143"/>
      <c r="H204" s="14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17"/>
      <c r="B205" s="7"/>
      <c r="C205" s="135"/>
      <c r="D205" s="7"/>
      <c r="E205" s="17"/>
      <c r="F205" s="109"/>
      <c r="G205" s="143"/>
      <c r="H205" s="14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17"/>
      <c r="B206" s="7"/>
      <c r="C206" s="135"/>
      <c r="D206" s="7"/>
      <c r="E206" s="17"/>
      <c r="F206" s="109"/>
      <c r="G206" s="143"/>
      <c r="H206" s="14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17"/>
      <c r="B207" s="7"/>
      <c r="C207" s="135"/>
      <c r="D207" s="7"/>
      <c r="E207" s="17"/>
      <c r="F207" s="109"/>
      <c r="G207" s="143"/>
      <c r="H207" s="14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17"/>
      <c r="B208" s="7"/>
      <c r="C208" s="17"/>
      <c r="D208" s="7"/>
      <c r="E208" s="17"/>
      <c r="F208" s="109"/>
      <c r="G208" s="143"/>
      <c r="H208" s="14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17"/>
      <c r="B209" s="7"/>
      <c r="C209" s="17"/>
      <c r="D209" s="7"/>
      <c r="E209" s="17"/>
      <c r="F209" s="109"/>
      <c r="G209" s="143"/>
      <c r="H209" s="14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17"/>
      <c r="B210" s="7"/>
      <c r="C210" s="17"/>
      <c r="D210" s="7"/>
      <c r="E210" s="17"/>
      <c r="F210" s="109"/>
      <c r="G210" s="143"/>
      <c r="H210" s="14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17"/>
      <c r="B211" s="7"/>
      <c r="C211" s="17"/>
      <c r="D211" s="7"/>
      <c r="E211" s="17"/>
      <c r="F211" s="109"/>
      <c r="G211" s="143"/>
      <c r="H211" s="14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17"/>
      <c r="B212" s="7"/>
      <c r="C212" s="17"/>
      <c r="D212" s="7"/>
      <c r="E212" s="17"/>
      <c r="F212" s="109"/>
      <c r="G212" s="143"/>
      <c r="H212" s="14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17"/>
      <c r="B213" s="7"/>
      <c r="C213" s="17"/>
      <c r="D213" s="7"/>
      <c r="E213" s="17"/>
      <c r="F213" s="109"/>
      <c r="G213" s="143"/>
      <c r="H213" s="14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17"/>
      <c r="B214" s="7"/>
      <c r="C214" s="17"/>
      <c r="D214" s="7"/>
      <c r="E214" s="17"/>
      <c r="F214" s="109"/>
      <c r="G214" s="143"/>
      <c r="H214" s="14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17"/>
      <c r="B215" s="7"/>
      <c r="C215" s="17"/>
      <c r="D215" s="7"/>
      <c r="E215" s="17"/>
      <c r="F215" s="109"/>
      <c r="G215" s="143"/>
      <c r="H215" s="14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17"/>
      <c r="B216" s="7"/>
      <c r="C216" s="17"/>
      <c r="D216" s="7"/>
      <c r="E216" s="17"/>
      <c r="F216" s="109"/>
      <c r="G216" s="143"/>
      <c r="H216" s="14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17"/>
      <c r="B217" s="7"/>
      <c r="C217" s="17"/>
      <c r="D217" s="7"/>
      <c r="E217" s="17"/>
      <c r="F217" s="109"/>
      <c r="G217" s="143"/>
      <c r="H217" s="14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17"/>
      <c r="B218" s="7"/>
      <c r="C218" s="17"/>
      <c r="D218" s="7"/>
      <c r="E218" s="17"/>
      <c r="F218" s="109"/>
      <c r="G218" s="143"/>
      <c r="H218" s="14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17"/>
      <c r="B219" s="7"/>
      <c r="C219" s="17"/>
      <c r="D219" s="7"/>
      <c r="E219" s="17"/>
      <c r="F219" s="109"/>
      <c r="G219" s="143"/>
      <c r="H219" s="14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17"/>
      <c r="B220" s="7"/>
      <c r="C220" s="17"/>
      <c r="D220" s="7"/>
      <c r="E220" s="17"/>
      <c r="F220" s="109"/>
      <c r="G220" s="143"/>
      <c r="H220" s="14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17"/>
      <c r="B221" s="7"/>
      <c r="C221" s="17"/>
      <c r="D221" s="7"/>
      <c r="E221" s="17"/>
      <c r="F221" s="109"/>
      <c r="G221" s="143"/>
      <c r="H221" s="14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17"/>
      <c r="B222" s="7"/>
      <c r="C222" s="17"/>
      <c r="D222" s="7"/>
      <c r="E222" s="17"/>
      <c r="F222" s="109"/>
      <c r="G222" s="143"/>
      <c r="H222" s="14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17"/>
      <c r="B223" s="7"/>
      <c r="C223" s="17"/>
      <c r="D223" s="7"/>
      <c r="E223" s="17"/>
      <c r="F223" s="109"/>
      <c r="G223" s="143"/>
      <c r="H223" s="14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17"/>
      <c r="B224" s="7"/>
      <c r="C224" s="17"/>
      <c r="D224" s="7"/>
      <c r="E224" s="17"/>
      <c r="F224" s="109"/>
      <c r="G224" s="143"/>
      <c r="H224" s="14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17"/>
      <c r="B225" s="7"/>
      <c r="C225" s="17"/>
      <c r="D225" s="7"/>
      <c r="E225" s="17"/>
      <c r="F225" s="109"/>
      <c r="G225" s="143"/>
      <c r="H225" s="14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17"/>
      <c r="B226" s="7"/>
      <c r="C226" s="17"/>
      <c r="D226" s="7"/>
      <c r="E226" s="17"/>
      <c r="F226" s="109"/>
      <c r="G226" s="143"/>
      <c r="H226" s="14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17"/>
      <c r="B227" s="7"/>
      <c r="C227" s="17"/>
      <c r="D227" s="7"/>
      <c r="E227" s="17"/>
      <c r="F227" s="109"/>
      <c r="G227" s="143"/>
      <c r="H227" s="14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17"/>
      <c r="B228" s="7"/>
      <c r="C228" s="17"/>
      <c r="D228" s="7"/>
      <c r="E228" s="17"/>
      <c r="F228" s="109"/>
      <c r="G228" s="143"/>
      <c r="H228" s="14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17"/>
      <c r="B229" s="7"/>
      <c r="C229" s="17"/>
      <c r="D229" s="7"/>
      <c r="E229" s="17"/>
      <c r="F229" s="109"/>
      <c r="G229" s="143"/>
      <c r="H229" s="14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17"/>
      <c r="B230" s="7"/>
      <c r="C230" s="17"/>
      <c r="D230" s="7"/>
      <c r="E230" s="17"/>
      <c r="F230" s="109"/>
      <c r="G230" s="143"/>
      <c r="H230" s="14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17"/>
      <c r="B231" s="7"/>
      <c r="C231" s="17"/>
      <c r="D231" s="7"/>
      <c r="E231" s="17"/>
      <c r="F231" s="109"/>
      <c r="G231" s="143"/>
      <c r="H231" s="14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17"/>
      <c r="B232" s="7"/>
      <c r="C232" s="17"/>
      <c r="D232" s="7"/>
      <c r="E232" s="17"/>
      <c r="F232" s="109"/>
      <c r="G232" s="143"/>
      <c r="H232" s="14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17"/>
      <c r="B233" s="7"/>
      <c r="C233" s="17"/>
      <c r="D233" s="7"/>
      <c r="E233" s="17"/>
      <c r="F233" s="109"/>
      <c r="G233" s="143"/>
      <c r="H233" s="14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17"/>
      <c r="B234" s="7"/>
      <c r="C234" s="17"/>
      <c r="D234" s="7"/>
      <c r="E234" s="17"/>
      <c r="F234" s="109"/>
      <c r="G234" s="143"/>
      <c r="H234" s="14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17"/>
      <c r="B235" s="7"/>
      <c r="C235" s="17"/>
      <c r="D235" s="7"/>
      <c r="E235" s="17"/>
      <c r="F235" s="109"/>
      <c r="G235" s="143"/>
      <c r="H235" s="14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17"/>
      <c r="B236" s="7"/>
      <c r="C236" s="17"/>
      <c r="D236" s="7"/>
      <c r="E236" s="17"/>
      <c r="F236" s="109"/>
      <c r="G236" s="143"/>
      <c r="H236" s="14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17"/>
      <c r="B237" s="7"/>
      <c r="C237" s="17"/>
      <c r="D237" s="7"/>
      <c r="E237" s="17"/>
      <c r="F237" s="109"/>
      <c r="G237" s="143"/>
      <c r="H237" s="14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17"/>
      <c r="B238" s="7"/>
      <c r="C238" s="17"/>
      <c r="D238" s="7"/>
      <c r="E238" s="17"/>
      <c r="F238" s="109"/>
      <c r="G238" s="143"/>
      <c r="H238" s="14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17"/>
      <c r="B239" s="7"/>
      <c r="C239" s="17"/>
      <c r="D239" s="7"/>
      <c r="E239" s="17"/>
      <c r="F239" s="109"/>
      <c r="G239" s="143"/>
      <c r="H239" s="14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17"/>
      <c r="B240" s="7"/>
      <c r="C240" s="17"/>
      <c r="D240" s="7"/>
      <c r="E240" s="17"/>
      <c r="F240" s="109"/>
      <c r="G240" s="143"/>
      <c r="H240" s="14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17"/>
      <c r="B241" s="7"/>
      <c r="C241" s="17"/>
      <c r="D241" s="7"/>
      <c r="E241" s="17"/>
      <c r="F241" s="109"/>
      <c r="G241" s="143"/>
      <c r="H241" s="14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17"/>
      <c r="B242" s="7"/>
      <c r="C242" s="17"/>
      <c r="D242" s="7"/>
      <c r="E242" s="17"/>
      <c r="F242" s="109"/>
      <c r="G242" s="143"/>
      <c r="H242" s="14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17"/>
      <c r="B243" s="7"/>
      <c r="C243" s="17"/>
      <c r="D243" s="7"/>
      <c r="E243" s="17"/>
      <c r="F243" s="109"/>
      <c r="G243" s="143"/>
      <c r="H243" s="14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17"/>
      <c r="B244" s="7"/>
      <c r="C244" s="17"/>
      <c r="D244" s="7"/>
      <c r="E244" s="17"/>
      <c r="F244" s="109"/>
      <c r="G244" s="143"/>
      <c r="H244" s="14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17"/>
      <c r="B245" s="7"/>
      <c r="C245" s="17"/>
      <c r="D245" s="7"/>
      <c r="E245" s="17"/>
      <c r="F245" s="109"/>
      <c r="G245" s="143"/>
      <c r="H245" s="14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17"/>
      <c r="B246" s="7"/>
      <c r="C246" s="17"/>
      <c r="D246" s="7"/>
      <c r="E246" s="17"/>
      <c r="F246" s="109"/>
      <c r="G246" s="143"/>
      <c r="H246" s="14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17"/>
      <c r="B247" s="7"/>
      <c r="C247" s="17"/>
      <c r="D247" s="7"/>
      <c r="E247" s="17"/>
      <c r="F247" s="109"/>
      <c r="G247" s="143"/>
      <c r="H247" s="14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17"/>
      <c r="B248" s="7"/>
      <c r="C248" s="17"/>
      <c r="D248" s="7"/>
      <c r="E248" s="17"/>
      <c r="F248" s="109"/>
      <c r="G248" s="143"/>
      <c r="H248" s="14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17"/>
      <c r="B249" s="7"/>
      <c r="C249" s="17"/>
      <c r="D249" s="7"/>
      <c r="E249" s="17"/>
      <c r="F249" s="109"/>
      <c r="G249" s="143"/>
      <c r="H249" s="14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17"/>
      <c r="B250" s="7"/>
      <c r="C250" s="17"/>
      <c r="D250" s="7"/>
      <c r="E250" s="17"/>
      <c r="F250" s="109"/>
      <c r="G250" s="143"/>
      <c r="H250" s="14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17"/>
      <c r="B251" s="7"/>
      <c r="C251" s="17"/>
      <c r="D251" s="7"/>
      <c r="E251" s="17"/>
      <c r="F251" s="109"/>
      <c r="G251" s="143"/>
      <c r="H251" s="14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17"/>
      <c r="B252" s="7"/>
      <c r="C252" s="17"/>
      <c r="D252" s="7"/>
      <c r="E252" s="17"/>
      <c r="F252" s="109"/>
      <c r="G252" s="143"/>
      <c r="H252" s="14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17"/>
      <c r="B253" s="7"/>
      <c r="C253" s="17"/>
      <c r="D253" s="7"/>
      <c r="E253" s="17"/>
      <c r="F253" s="109"/>
      <c r="G253" s="143"/>
      <c r="H253" s="14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17"/>
      <c r="B254" s="7"/>
      <c r="C254" s="17"/>
      <c r="D254" s="7"/>
      <c r="E254" s="17"/>
      <c r="F254" s="109"/>
      <c r="G254" s="143"/>
      <c r="H254" s="14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17"/>
      <c r="B255" s="7"/>
      <c r="C255" s="17"/>
      <c r="D255" s="7"/>
      <c r="E255" s="17"/>
      <c r="F255" s="109"/>
      <c r="G255" s="143"/>
      <c r="H255" s="14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17"/>
      <c r="B256" s="7"/>
      <c r="C256" s="17"/>
      <c r="D256" s="7"/>
      <c r="E256" s="17"/>
      <c r="F256" s="109"/>
      <c r="G256" s="143"/>
      <c r="H256" s="14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17"/>
      <c r="B257" s="7"/>
      <c r="C257" s="17"/>
      <c r="D257" s="7"/>
      <c r="E257" s="17"/>
      <c r="F257" s="109"/>
      <c r="G257" s="143"/>
      <c r="H257" s="14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17"/>
      <c r="B258" s="7"/>
      <c r="C258" s="17"/>
      <c r="D258" s="7"/>
      <c r="E258" s="17"/>
      <c r="F258" s="109"/>
      <c r="G258" s="143"/>
      <c r="H258" s="14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17"/>
      <c r="B259" s="7"/>
      <c r="C259" s="17"/>
      <c r="D259" s="7"/>
      <c r="E259" s="17"/>
      <c r="F259" s="109"/>
      <c r="G259" s="143"/>
      <c r="H259" s="14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17"/>
      <c r="B260" s="7"/>
      <c r="C260" s="17"/>
      <c r="D260" s="7"/>
      <c r="E260" s="17"/>
      <c r="F260" s="109"/>
      <c r="G260" s="143"/>
      <c r="H260" s="14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17"/>
      <c r="B261" s="7"/>
      <c r="C261" s="17"/>
      <c r="D261" s="7"/>
      <c r="E261" s="17"/>
      <c r="F261" s="109"/>
      <c r="G261" s="143"/>
      <c r="H261" s="14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17"/>
      <c r="B262" s="7"/>
      <c r="C262" s="17"/>
      <c r="D262" s="7"/>
      <c r="E262" s="17"/>
      <c r="F262" s="109"/>
      <c r="G262" s="143"/>
      <c r="H262" s="14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17"/>
      <c r="B263" s="7"/>
      <c r="C263" s="17"/>
      <c r="D263" s="7"/>
      <c r="E263" s="17"/>
      <c r="F263" s="109"/>
      <c r="G263" s="143"/>
      <c r="H263" s="14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17"/>
      <c r="B264" s="7"/>
      <c r="C264" s="17"/>
      <c r="D264" s="7"/>
      <c r="E264" s="17"/>
      <c r="F264" s="109"/>
      <c r="G264" s="143"/>
      <c r="H264" s="14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17"/>
      <c r="B265" s="7"/>
      <c r="C265" s="17"/>
      <c r="D265" s="7"/>
      <c r="E265" s="17"/>
      <c r="F265" s="109"/>
      <c r="G265" s="143"/>
      <c r="H265" s="14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17"/>
      <c r="B266" s="7"/>
      <c r="C266" s="17"/>
      <c r="D266" s="7"/>
      <c r="E266" s="17"/>
      <c r="F266" s="109"/>
      <c r="G266" s="143"/>
      <c r="H266" s="14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17"/>
      <c r="B267" s="7"/>
      <c r="C267" s="17"/>
      <c r="D267" s="7"/>
      <c r="E267" s="17"/>
      <c r="F267" s="109"/>
      <c r="G267" s="143"/>
      <c r="H267" s="14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17"/>
      <c r="B268" s="7"/>
      <c r="C268" s="17"/>
      <c r="D268" s="7"/>
      <c r="E268" s="17"/>
      <c r="F268" s="109"/>
      <c r="G268" s="143"/>
      <c r="H268" s="14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17"/>
      <c r="B269" s="7"/>
      <c r="C269" s="17"/>
      <c r="D269" s="7"/>
      <c r="E269" s="17"/>
      <c r="F269" s="109"/>
      <c r="G269" s="143"/>
      <c r="H269" s="14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17"/>
      <c r="B270" s="7"/>
      <c r="C270" s="17"/>
      <c r="D270" s="7"/>
      <c r="E270" s="17"/>
      <c r="F270" s="109"/>
      <c r="G270" s="143"/>
      <c r="H270" s="14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17"/>
      <c r="B271" s="7"/>
      <c r="C271" s="17"/>
      <c r="D271" s="7"/>
      <c r="E271" s="17"/>
      <c r="F271" s="109"/>
      <c r="G271" s="143"/>
      <c r="H271" s="14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17"/>
      <c r="B272" s="7"/>
      <c r="C272" s="17"/>
      <c r="D272" s="7"/>
      <c r="E272" s="17"/>
      <c r="F272" s="109"/>
      <c r="G272" s="143"/>
      <c r="H272" s="14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17"/>
      <c r="B273" s="7"/>
      <c r="C273" s="17"/>
      <c r="D273" s="7"/>
      <c r="E273" s="17"/>
      <c r="F273" s="109"/>
      <c r="G273" s="143"/>
      <c r="H273" s="14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17"/>
      <c r="B274" s="7"/>
      <c r="C274" s="17"/>
      <c r="D274" s="7"/>
      <c r="E274" s="17"/>
      <c r="F274" s="109"/>
      <c r="G274" s="143"/>
      <c r="H274" s="14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17"/>
      <c r="B275" s="7"/>
      <c r="C275" s="17"/>
      <c r="D275" s="7"/>
      <c r="E275" s="17"/>
      <c r="F275" s="109"/>
      <c r="G275" s="143"/>
      <c r="H275" s="14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17"/>
      <c r="B276" s="7"/>
      <c r="C276" s="17"/>
      <c r="D276" s="7"/>
      <c r="E276" s="17"/>
      <c r="F276" s="109"/>
      <c r="G276" s="143"/>
      <c r="H276" s="14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17"/>
      <c r="B277" s="7"/>
      <c r="C277" s="17"/>
      <c r="D277" s="7"/>
      <c r="E277" s="17"/>
      <c r="F277" s="109"/>
      <c r="G277" s="143"/>
      <c r="H277" s="14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17"/>
      <c r="B278" s="7"/>
      <c r="C278" s="17"/>
      <c r="D278" s="7"/>
      <c r="E278" s="17"/>
      <c r="F278" s="109"/>
      <c r="G278" s="143"/>
      <c r="H278" s="14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17"/>
      <c r="B279" s="7"/>
      <c r="C279" s="17"/>
      <c r="D279" s="7"/>
      <c r="E279" s="17"/>
      <c r="F279" s="109"/>
      <c r="G279" s="143"/>
      <c r="H279" s="14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17"/>
      <c r="B280" s="7"/>
      <c r="C280" s="17"/>
      <c r="D280" s="7"/>
      <c r="E280" s="17"/>
      <c r="F280" s="109"/>
      <c r="G280" s="143"/>
      <c r="H280" s="14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17"/>
      <c r="B281" s="7"/>
      <c r="C281" s="17"/>
      <c r="D281" s="7"/>
      <c r="E281" s="17"/>
      <c r="F281" s="109"/>
      <c r="G281" s="143"/>
      <c r="H281" s="14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17"/>
      <c r="B282" s="7"/>
      <c r="C282" s="17"/>
      <c r="D282" s="7"/>
      <c r="E282" s="17"/>
      <c r="F282" s="109"/>
      <c r="G282" s="143"/>
      <c r="H282" s="14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17"/>
      <c r="B283" s="7"/>
      <c r="C283" s="17"/>
      <c r="D283" s="7"/>
      <c r="E283" s="17"/>
      <c r="F283" s="109"/>
      <c r="G283" s="143"/>
      <c r="H283" s="14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17"/>
      <c r="B284" s="7"/>
      <c r="C284" s="17"/>
      <c r="D284" s="7"/>
      <c r="E284" s="17"/>
      <c r="F284" s="109"/>
      <c r="G284" s="143"/>
      <c r="H284" s="14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17"/>
      <c r="B285" s="7"/>
      <c r="C285" s="17"/>
      <c r="D285" s="7"/>
      <c r="E285" s="17"/>
      <c r="F285" s="109"/>
      <c r="G285" s="143"/>
      <c r="H285" s="14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17"/>
      <c r="B286" s="7"/>
      <c r="C286" s="17"/>
      <c r="D286" s="7"/>
      <c r="E286" s="17"/>
      <c r="F286" s="109"/>
      <c r="G286" s="143"/>
      <c r="H286" s="14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17"/>
      <c r="B287" s="7"/>
      <c r="C287" s="17"/>
      <c r="D287" s="7"/>
      <c r="E287" s="17"/>
      <c r="F287" s="109"/>
      <c r="G287" s="143"/>
      <c r="H287" s="14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17"/>
      <c r="B288" s="7"/>
      <c r="C288" s="17"/>
      <c r="D288" s="7"/>
      <c r="E288" s="17"/>
      <c r="F288" s="109"/>
      <c r="G288" s="143"/>
      <c r="H288" s="14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17"/>
      <c r="B289" s="7"/>
      <c r="C289" s="17"/>
      <c r="D289" s="7"/>
      <c r="E289" s="17"/>
      <c r="F289" s="109"/>
      <c r="G289" s="143"/>
      <c r="H289" s="14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17"/>
      <c r="B290" s="7"/>
      <c r="C290" s="17"/>
      <c r="D290" s="7"/>
      <c r="E290" s="17"/>
      <c r="F290" s="109"/>
      <c r="G290" s="143"/>
      <c r="H290" s="14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17"/>
      <c r="B291" s="7"/>
      <c r="C291" s="17"/>
      <c r="D291" s="7"/>
      <c r="E291" s="17"/>
      <c r="F291" s="109"/>
      <c r="G291" s="143"/>
      <c r="H291" s="14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17"/>
      <c r="B292" s="7"/>
      <c r="C292" s="17"/>
      <c r="D292" s="7"/>
      <c r="E292" s="17"/>
      <c r="F292" s="109"/>
      <c r="G292" s="143"/>
      <c r="H292" s="14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17"/>
      <c r="B293" s="7"/>
      <c r="C293" s="17"/>
      <c r="D293" s="7"/>
      <c r="E293" s="17"/>
      <c r="F293" s="109"/>
      <c r="G293" s="143"/>
      <c r="H293" s="14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17"/>
      <c r="B294" s="7"/>
      <c r="C294" s="17"/>
      <c r="D294" s="7"/>
      <c r="E294" s="17"/>
      <c r="F294" s="109"/>
      <c r="G294" s="143"/>
      <c r="H294" s="14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17"/>
      <c r="B295" s="7"/>
      <c r="C295" s="17"/>
      <c r="D295" s="7"/>
      <c r="E295" s="17"/>
      <c r="F295" s="109"/>
      <c r="G295" s="143"/>
      <c r="H295" s="14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17"/>
      <c r="B296" s="7"/>
      <c r="C296" s="17"/>
      <c r="D296" s="7"/>
      <c r="E296" s="17"/>
      <c r="F296" s="109"/>
      <c r="G296" s="143"/>
      <c r="H296" s="14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17"/>
      <c r="B297" s="7"/>
      <c r="C297" s="17"/>
      <c r="D297" s="7"/>
      <c r="E297" s="17"/>
      <c r="F297" s="109"/>
      <c r="G297" s="143"/>
      <c r="H297" s="14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>
      <c r="A298" s="17"/>
      <c r="B298" s="7"/>
      <c r="C298" s="17"/>
      <c r="D298" s="7"/>
      <c r="E298" s="17"/>
      <c r="F298" s="109"/>
      <c r="G298" s="143"/>
      <c r="H298" s="14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>
      <c r="A299" s="17"/>
      <c r="B299" s="7"/>
      <c r="C299" s="17"/>
      <c r="D299" s="7"/>
      <c r="E299" s="17"/>
      <c r="F299" s="109"/>
      <c r="G299" s="143"/>
      <c r="H299" s="14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>
      <c r="A300" s="17"/>
      <c r="B300" s="7"/>
      <c r="C300" s="17"/>
      <c r="D300" s="7"/>
      <c r="E300" s="17"/>
      <c r="F300" s="109"/>
      <c r="G300" s="143"/>
      <c r="H300" s="14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>
      <c r="A301" s="17"/>
      <c r="B301" s="7"/>
      <c r="C301" s="17"/>
      <c r="D301" s="7"/>
      <c r="E301" s="17"/>
      <c r="F301" s="109"/>
      <c r="G301" s="143"/>
      <c r="H301" s="14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>
      <c r="A302" s="17"/>
      <c r="B302" s="7"/>
      <c r="C302" s="17"/>
      <c r="D302" s="7"/>
      <c r="E302" s="17"/>
      <c r="F302" s="109"/>
      <c r="G302" s="143"/>
      <c r="H302" s="14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>
      <c r="A303" s="17"/>
      <c r="B303" s="7"/>
      <c r="C303" s="17"/>
      <c r="D303" s="7"/>
      <c r="E303" s="17"/>
      <c r="F303" s="109"/>
      <c r="G303" s="143"/>
      <c r="H303" s="14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>
      <c r="A304" s="17"/>
      <c r="B304" s="7"/>
      <c r="C304" s="17"/>
      <c r="D304" s="7"/>
      <c r="E304" s="17"/>
      <c r="F304" s="109"/>
      <c r="G304" s="143"/>
      <c r="H304" s="14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>
      <c r="A305" s="17"/>
      <c r="B305" s="7"/>
      <c r="C305" s="17"/>
      <c r="D305" s="7"/>
      <c r="E305" s="17"/>
      <c r="F305" s="109"/>
      <c r="G305" s="143"/>
      <c r="H305" s="14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>
      <c r="A306" s="17"/>
      <c r="B306" s="7"/>
      <c r="C306" s="17"/>
      <c r="D306" s="7"/>
      <c r="E306" s="17"/>
      <c r="F306" s="109"/>
      <c r="G306" s="143"/>
      <c r="H306" s="14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>
      <c r="A307" s="17"/>
      <c r="B307" s="7"/>
      <c r="C307" s="17"/>
      <c r="D307" s="7"/>
      <c r="E307" s="17"/>
      <c r="F307" s="109"/>
      <c r="G307" s="143"/>
      <c r="H307" s="14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>
      <c r="A308" s="17"/>
      <c r="B308" s="7"/>
      <c r="C308" s="17"/>
      <c r="D308" s="7"/>
      <c r="E308" s="17"/>
      <c r="F308" s="109"/>
      <c r="G308" s="143"/>
      <c r="H308" s="14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>
      <c r="A309" s="17"/>
      <c r="B309" s="7"/>
      <c r="C309" s="17"/>
      <c r="D309" s="7"/>
      <c r="E309" s="17"/>
      <c r="F309" s="109"/>
      <c r="G309" s="143"/>
      <c r="H309" s="14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>
      <c r="A310" s="17"/>
      <c r="B310" s="7"/>
      <c r="C310" s="17"/>
      <c r="D310" s="7"/>
      <c r="E310" s="17"/>
      <c r="F310" s="109"/>
      <c r="G310" s="143"/>
      <c r="H310" s="14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>
      <c r="A311" s="17"/>
      <c r="B311" s="7"/>
      <c r="C311" s="17"/>
      <c r="D311" s="7"/>
      <c r="E311" s="17"/>
      <c r="F311" s="109"/>
      <c r="G311" s="143"/>
      <c r="H311" s="14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>
      <c r="A312" s="17"/>
      <c r="B312" s="7"/>
      <c r="C312" s="17"/>
      <c r="D312" s="7"/>
      <c r="E312" s="17"/>
      <c r="F312" s="109"/>
      <c r="G312" s="143"/>
      <c r="H312" s="14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>
      <c r="A313" s="17"/>
      <c r="B313" s="7"/>
      <c r="C313" s="17"/>
      <c r="D313" s="7"/>
      <c r="E313" s="17"/>
      <c r="F313" s="109"/>
      <c r="G313" s="143"/>
      <c r="H313" s="14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>
      <c r="A314" s="17"/>
      <c r="B314" s="7"/>
      <c r="C314" s="17"/>
      <c r="D314" s="7"/>
      <c r="E314" s="17"/>
      <c r="F314" s="109"/>
      <c r="G314" s="143"/>
      <c r="H314" s="14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>
      <c r="A315" s="17"/>
      <c r="B315" s="7"/>
      <c r="C315" s="17"/>
      <c r="D315" s="7"/>
      <c r="E315" s="17"/>
      <c r="F315" s="109"/>
      <c r="G315" s="143"/>
      <c r="H315" s="14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>
      <c r="A316" s="17"/>
      <c r="B316" s="7"/>
      <c r="C316" s="17"/>
      <c r="D316" s="7"/>
      <c r="E316" s="17"/>
      <c r="F316" s="109"/>
      <c r="G316" s="143"/>
      <c r="H316" s="14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>
      <c r="A317" s="17"/>
      <c r="B317" s="7"/>
      <c r="C317" s="17"/>
      <c r="D317" s="7"/>
      <c r="E317" s="17"/>
      <c r="F317" s="109"/>
      <c r="G317" s="143"/>
      <c r="H317" s="14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>
      <c r="A318" s="17"/>
      <c r="B318" s="7"/>
      <c r="C318" s="17"/>
      <c r="D318" s="7"/>
      <c r="E318" s="17"/>
      <c r="F318" s="109"/>
      <c r="G318" s="143"/>
      <c r="H318" s="14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>
      <c r="A319" s="17"/>
      <c r="B319" s="7"/>
      <c r="C319" s="17"/>
      <c r="D319" s="7"/>
      <c r="E319" s="17"/>
      <c r="F319" s="109"/>
      <c r="G319" s="143"/>
      <c r="H319" s="14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>
      <c r="A320" s="17"/>
      <c r="B320" s="7"/>
      <c r="C320" s="17"/>
      <c r="D320" s="7"/>
      <c r="E320" s="17"/>
      <c r="F320" s="109"/>
      <c r="G320" s="143"/>
      <c r="H320" s="14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>
      <c r="A321" s="17"/>
      <c r="B321" s="7"/>
      <c r="C321" s="17"/>
      <c r="D321" s="7"/>
      <c r="E321" s="17"/>
      <c r="F321" s="109"/>
      <c r="G321" s="143"/>
      <c r="H321" s="14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>
      <c r="A322" s="17"/>
      <c r="B322" s="7"/>
      <c r="C322" s="17"/>
      <c r="D322" s="7"/>
      <c r="E322" s="17"/>
      <c r="F322" s="109"/>
      <c r="G322" s="143"/>
      <c r="H322" s="14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>
      <c r="A323" s="17"/>
      <c r="B323" s="7"/>
      <c r="C323" s="17"/>
      <c r="D323" s="7"/>
      <c r="E323" s="17"/>
      <c r="F323" s="109"/>
      <c r="G323" s="143"/>
      <c r="H323" s="14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>
      <c r="A324" s="17"/>
      <c r="B324" s="7"/>
      <c r="C324" s="17"/>
      <c r="D324" s="7"/>
      <c r="E324" s="17"/>
      <c r="F324" s="109"/>
      <c r="G324" s="143"/>
      <c r="H324" s="14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>
      <c r="A325" s="17"/>
      <c r="B325" s="7"/>
      <c r="C325" s="17"/>
      <c r="D325" s="7"/>
      <c r="E325" s="17"/>
      <c r="F325" s="109"/>
      <c r="G325" s="143"/>
      <c r="H325" s="14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>
      <c r="A326" s="17"/>
      <c r="B326" s="7"/>
      <c r="C326" s="17"/>
      <c r="D326" s="7"/>
      <c r="E326" s="17"/>
      <c r="F326" s="109"/>
      <c r="G326" s="143"/>
      <c r="H326" s="14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>
      <c r="A327" s="17"/>
      <c r="B327" s="7"/>
      <c r="C327" s="17"/>
      <c r="D327" s="7"/>
      <c r="E327" s="17"/>
      <c r="F327" s="109"/>
      <c r="G327" s="143"/>
      <c r="H327" s="14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>
      <c r="A328" s="17"/>
      <c r="B328" s="7"/>
      <c r="C328" s="17"/>
      <c r="D328" s="7"/>
      <c r="E328" s="17"/>
      <c r="F328" s="109"/>
      <c r="G328" s="143"/>
      <c r="H328" s="14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>
      <c r="A329" s="17"/>
      <c r="B329" s="7"/>
      <c r="C329" s="17"/>
      <c r="D329" s="7"/>
      <c r="E329" s="17"/>
      <c r="F329" s="109"/>
      <c r="G329" s="143"/>
      <c r="H329" s="14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>
      <c r="A330" s="17"/>
      <c r="B330" s="7"/>
      <c r="C330" s="17"/>
      <c r="D330" s="7"/>
      <c r="E330" s="17"/>
      <c r="F330" s="109"/>
      <c r="G330" s="143"/>
      <c r="H330" s="14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>
      <c r="A331" s="17"/>
      <c r="B331" s="7"/>
      <c r="C331" s="17"/>
      <c r="D331" s="7"/>
      <c r="E331" s="17"/>
      <c r="F331" s="109"/>
      <c r="G331" s="143"/>
      <c r="H331" s="14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>
      <c r="A332" s="17"/>
      <c r="B332" s="7"/>
      <c r="C332" s="17"/>
      <c r="D332" s="7"/>
      <c r="E332" s="17"/>
      <c r="F332" s="109"/>
      <c r="G332" s="143"/>
      <c r="H332" s="14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>
      <c r="A333" s="17"/>
      <c r="B333" s="7"/>
      <c r="C333" s="17"/>
      <c r="D333" s="7"/>
      <c r="E333" s="17"/>
      <c r="F333" s="109"/>
      <c r="G333" s="143"/>
      <c r="H333" s="14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>
      <c r="A334" s="17"/>
      <c r="B334" s="7"/>
      <c r="C334" s="17"/>
      <c r="D334" s="7"/>
      <c r="E334" s="17"/>
      <c r="F334" s="109"/>
      <c r="G334" s="143"/>
      <c r="H334" s="14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>
      <c r="A335" s="17"/>
      <c r="B335" s="7"/>
      <c r="C335" s="17"/>
      <c r="D335" s="7"/>
      <c r="E335" s="17"/>
      <c r="F335" s="109"/>
      <c r="G335" s="143"/>
      <c r="H335" s="14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>
      <c r="A336" s="17"/>
      <c r="B336" s="7"/>
      <c r="C336" s="17"/>
      <c r="D336" s="7"/>
      <c r="E336" s="17"/>
      <c r="F336" s="109"/>
      <c r="G336" s="143"/>
      <c r="H336" s="14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>
      <c r="A337" s="17"/>
      <c r="B337" s="7"/>
      <c r="C337" s="17"/>
      <c r="D337" s="7"/>
      <c r="E337" s="17"/>
      <c r="F337" s="109"/>
      <c r="G337" s="143"/>
      <c r="H337" s="14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>
      <c r="A338" s="17"/>
      <c r="B338" s="7"/>
      <c r="C338" s="17"/>
      <c r="D338" s="7"/>
      <c r="E338" s="17"/>
      <c r="F338" s="109"/>
      <c r="G338" s="143"/>
      <c r="H338" s="14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>
      <c r="A339" s="17"/>
      <c r="B339" s="7"/>
      <c r="C339" s="17"/>
      <c r="D339" s="7"/>
      <c r="E339" s="17"/>
      <c r="F339" s="109"/>
      <c r="G339" s="143"/>
      <c r="H339" s="14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>
      <c r="A340" s="17"/>
      <c r="B340" s="7"/>
      <c r="C340" s="17"/>
      <c r="D340" s="7"/>
      <c r="E340" s="17"/>
      <c r="F340" s="109"/>
      <c r="G340" s="143"/>
      <c r="H340" s="14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>
      <c r="A341" s="17"/>
      <c r="B341" s="7"/>
      <c r="C341" s="17"/>
      <c r="D341" s="7"/>
      <c r="E341" s="17"/>
      <c r="F341" s="109"/>
      <c r="G341" s="143"/>
      <c r="H341" s="14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>
      <c r="A342" s="17"/>
      <c r="B342" s="7"/>
      <c r="C342" s="17"/>
      <c r="D342" s="7"/>
      <c r="E342" s="17"/>
      <c r="F342" s="109"/>
      <c r="G342" s="143"/>
      <c r="H342" s="14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>
      <c r="A343" s="17"/>
      <c r="B343" s="7"/>
      <c r="C343" s="17"/>
      <c r="D343" s="7"/>
      <c r="E343" s="17"/>
      <c r="F343" s="109"/>
      <c r="G343" s="143"/>
      <c r="H343" s="14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>
      <c r="A344" s="17"/>
      <c r="B344" s="7"/>
      <c r="C344" s="17"/>
      <c r="D344" s="7"/>
      <c r="E344" s="17"/>
      <c r="F344" s="109"/>
      <c r="G344" s="143"/>
      <c r="H344" s="14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>
      <c r="A345" s="17"/>
      <c r="B345" s="7"/>
      <c r="C345" s="17"/>
      <c r="D345" s="7"/>
      <c r="E345" s="17"/>
      <c r="F345" s="109"/>
      <c r="G345" s="143"/>
      <c r="H345" s="14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>
      <c r="A346" s="17"/>
      <c r="B346" s="7"/>
      <c r="C346" s="17"/>
      <c r="D346" s="7"/>
      <c r="E346" s="17"/>
      <c r="F346" s="109"/>
      <c r="G346" s="143"/>
      <c r="H346" s="14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>
      <c r="A347" s="17"/>
      <c r="B347" s="7"/>
      <c r="C347" s="17"/>
      <c r="D347" s="7"/>
      <c r="E347" s="17"/>
      <c r="F347" s="109"/>
      <c r="G347" s="143"/>
      <c r="H347" s="14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>
      <c r="A348" s="17"/>
      <c r="B348" s="7"/>
      <c r="C348" s="17"/>
      <c r="D348" s="7"/>
      <c r="E348" s="17"/>
      <c r="F348" s="109"/>
      <c r="G348" s="143"/>
      <c r="H348" s="14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>
      <c r="A349" s="17"/>
      <c r="B349" s="7"/>
      <c r="C349" s="17"/>
      <c r="D349" s="7"/>
      <c r="E349" s="17"/>
      <c r="F349" s="109"/>
      <c r="G349" s="143"/>
      <c r="H349" s="14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>
      <c r="A350" s="17"/>
      <c r="B350" s="7"/>
      <c r="C350" s="17"/>
      <c r="D350" s="7"/>
      <c r="E350" s="17"/>
      <c r="F350" s="109"/>
      <c r="G350" s="143"/>
      <c r="H350" s="14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>
      <c r="A351" s="17"/>
      <c r="B351" s="7"/>
      <c r="C351" s="17"/>
      <c r="D351" s="7"/>
      <c r="E351" s="17"/>
      <c r="F351" s="109"/>
      <c r="G351" s="143"/>
      <c r="H351" s="14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>
      <c r="A352" s="17"/>
      <c r="B352" s="7"/>
      <c r="C352" s="17"/>
      <c r="D352" s="7"/>
      <c r="E352" s="17"/>
      <c r="F352" s="109"/>
      <c r="G352" s="143"/>
      <c r="H352" s="14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>
      <c r="A353" s="17"/>
      <c r="B353" s="7"/>
      <c r="C353" s="17"/>
      <c r="D353" s="7"/>
      <c r="E353" s="17"/>
      <c r="F353" s="109"/>
      <c r="G353" s="143"/>
      <c r="H353" s="14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>
      <c r="A354" s="17"/>
      <c r="B354" s="7"/>
      <c r="C354" s="17"/>
      <c r="D354" s="7"/>
      <c r="E354" s="17"/>
      <c r="F354" s="109"/>
      <c r="G354" s="143"/>
      <c r="H354" s="14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>
      <c r="A355" s="17"/>
      <c r="B355" s="7"/>
      <c r="C355" s="17"/>
      <c r="D355" s="7"/>
      <c r="E355" s="17"/>
      <c r="F355" s="109"/>
      <c r="G355" s="143"/>
      <c r="H355" s="14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>
      <c r="A356" s="17"/>
      <c r="B356" s="7"/>
      <c r="C356" s="17"/>
      <c r="D356" s="7"/>
      <c r="E356" s="17"/>
      <c r="F356" s="109"/>
      <c r="G356" s="143"/>
      <c r="H356" s="14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>
      <c r="A357" s="17"/>
      <c r="B357" s="7"/>
      <c r="C357" s="17"/>
      <c r="D357" s="7"/>
      <c r="E357" s="17"/>
      <c r="F357" s="109"/>
      <c r="G357" s="143"/>
      <c r="H357" s="14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>
      <c r="A358" s="17"/>
      <c r="B358" s="7"/>
      <c r="C358" s="17"/>
      <c r="D358" s="7"/>
      <c r="E358" s="17"/>
      <c r="F358" s="109"/>
      <c r="G358" s="143"/>
      <c r="H358" s="14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>
      <c r="A359" s="17"/>
      <c r="B359" s="7"/>
      <c r="C359" s="17"/>
      <c r="D359" s="7"/>
      <c r="E359" s="17"/>
      <c r="F359" s="109"/>
      <c r="G359" s="143"/>
      <c r="H359" s="14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>
      <c r="A360" s="17"/>
      <c r="B360" s="7"/>
      <c r="C360" s="17"/>
      <c r="D360" s="7"/>
      <c r="E360" s="17"/>
      <c r="F360" s="109"/>
      <c r="G360" s="143"/>
      <c r="H360" s="14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>
      <c r="A361" s="17"/>
      <c r="B361" s="7"/>
      <c r="C361" s="17"/>
      <c r="D361" s="7"/>
      <c r="E361" s="17"/>
      <c r="F361" s="109"/>
      <c r="G361" s="143"/>
      <c r="H361" s="14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>
      <c r="A362" s="17"/>
      <c r="B362" s="7"/>
      <c r="C362" s="17"/>
      <c r="D362" s="7"/>
      <c r="E362" s="17"/>
      <c r="F362" s="109"/>
      <c r="G362" s="143"/>
      <c r="H362" s="14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>
      <c r="A363" s="17"/>
      <c r="B363" s="7"/>
      <c r="C363" s="17"/>
      <c r="D363" s="7"/>
      <c r="E363" s="17"/>
      <c r="F363" s="109"/>
      <c r="G363" s="143"/>
      <c r="H363" s="14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>
      <c r="A364" s="17"/>
      <c r="B364" s="7"/>
      <c r="C364" s="17"/>
      <c r="D364" s="7"/>
      <c r="E364" s="17"/>
      <c r="F364" s="109"/>
      <c r="G364" s="143"/>
      <c r="H364" s="14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>
      <c r="A365" s="17"/>
      <c r="B365" s="7"/>
      <c r="C365" s="17"/>
      <c r="D365" s="7"/>
      <c r="E365" s="17"/>
      <c r="F365" s="109"/>
      <c r="G365" s="143"/>
      <c r="H365" s="14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>
      <c r="A366" s="17"/>
      <c r="B366" s="7"/>
      <c r="C366" s="17"/>
      <c r="D366" s="7"/>
      <c r="E366" s="17"/>
      <c r="F366" s="109"/>
      <c r="G366" s="143"/>
      <c r="H366" s="14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>
      <c r="A367" s="17"/>
      <c r="B367" s="7"/>
      <c r="C367" s="17"/>
      <c r="D367" s="7"/>
      <c r="E367" s="17"/>
      <c r="F367" s="109"/>
      <c r="G367" s="143"/>
      <c r="H367" s="14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>
      <c r="A368" s="17"/>
      <c r="B368" s="7"/>
      <c r="C368" s="17"/>
      <c r="D368" s="7"/>
      <c r="E368" s="17"/>
      <c r="F368" s="109"/>
      <c r="G368" s="143"/>
      <c r="H368" s="14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>
      <c r="A369" s="17"/>
      <c r="B369" s="7"/>
      <c r="C369" s="17"/>
      <c r="D369" s="7"/>
      <c r="E369" s="17"/>
      <c r="F369" s="109"/>
      <c r="G369" s="143"/>
      <c r="H369" s="14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>
      <c r="A370" s="17"/>
      <c r="B370" s="7"/>
      <c r="C370" s="17"/>
      <c r="D370" s="7"/>
      <c r="E370" s="17"/>
      <c r="F370" s="109"/>
      <c r="G370" s="143"/>
      <c r="H370" s="14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>
      <c r="A371" s="17"/>
      <c r="B371" s="7"/>
      <c r="C371" s="17"/>
      <c r="D371" s="7"/>
      <c r="E371" s="17"/>
      <c r="F371" s="109"/>
      <c r="G371" s="143"/>
      <c r="H371" s="14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>
      <c r="A372" s="17"/>
      <c r="B372" s="7"/>
      <c r="C372" s="17"/>
      <c r="D372" s="7"/>
      <c r="E372" s="17"/>
      <c r="F372" s="109"/>
      <c r="G372" s="143"/>
      <c r="H372" s="14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>
      <c r="A373" s="17"/>
      <c r="B373" s="7"/>
      <c r="C373" s="17"/>
      <c r="D373" s="7"/>
      <c r="E373" s="17"/>
      <c r="F373" s="109"/>
      <c r="G373" s="143"/>
      <c r="H373" s="14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>
      <c r="A374" s="17"/>
      <c r="B374" s="7"/>
      <c r="C374" s="17"/>
      <c r="D374" s="7"/>
      <c r="E374" s="17"/>
      <c r="F374" s="109"/>
      <c r="G374" s="143"/>
      <c r="H374" s="14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>
      <c r="A375" s="17"/>
      <c r="B375" s="7"/>
      <c r="C375" s="17"/>
      <c r="D375" s="7"/>
      <c r="E375" s="17"/>
      <c r="F375" s="109"/>
      <c r="G375" s="143"/>
      <c r="H375" s="14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>
      <c r="A376" s="17"/>
      <c r="B376" s="7"/>
      <c r="C376" s="17"/>
      <c r="D376" s="7"/>
      <c r="E376" s="17"/>
      <c r="F376" s="109"/>
      <c r="G376" s="143"/>
      <c r="H376" s="14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>
      <c r="A377" s="17"/>
      <c r="B377" s="7"/>
      <c r="C377" s="17"/>
      <c r="D377" s="7"/>
      <c r="E377" s="17"/>
      <c r="F377" s="109"/>
      <c r="G377" s="143"/>
      <c r="H377" s="14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>
      <c r="A378" s="17"/>
      <c r="B378" s="7"/>
      <c r="C378" s="17"/>
      <c r="D378" s="7"/>
      <c r="E378" s="17"/>
      <c r="F378" s="109"/>
      <c r="G378" s="143"/>
      <c r="H378" s="14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>
      <c r="A379" s="17"/>
      <c r="B379" s="7"/>
      <c r="C379" s="17"/>
      <c r="D379" s="7"/>
      <c r="E379" s="17"/>
      <c r="F379" s="109"/>
      <c r="G379" s="143"/>
      <c r="H379" s="14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>
      <c r="A380" s="17"/>
      <c r="B380" s="7"/>
      <c r="C380" s="17"/>
      <c r="D380" s="7"/>
      <c r="E380" s="17"/>
      <c r="F380" s="109"/>
      <c r="G380" s="143"/>
      <c r="H380" s="14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>
      <c r="A381" s="17"/>
      <c r="B381" s="7"/>
      <c r="C381" s="17"/>
      <c r="D381" s="7"/>
      <c r="E381" s="17"/>
      <c r="F381" s="109"/>
      <c r="G381" s="143"/>
      <c r="H381" s="14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>
      <c r="A382" s="17"/>
      <c r="B382" s="7"/>
      <c r="C382" s="17"/>
      <c r="D382" s="7"/>
      <c r="E382" s="17"/>
      <c r="F382" s="109"/>
      <c r="G382" s="143"/>
      <c r="H382" s="14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>
      <c r="A383" s="17"/>
      <c r="B383" s="7"/>
      <c r="C383" s="17"/>
      <c r="D383" s="7"/>
      <c r="E383" s="17"/>
      <c r="F383" s="109"/>
      <c r="G383" s="143"/>
      <c r="H383" s="14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>
      <c r="A384" s="17"/>
      <c r="B384" s="7"/>
      <c r="C384" s="17"/>
      <c r="D384" s="7"/>
      <c r="E384" s="17"/>
      <c r="F384" s="109"/>
      <c r="G384" s="143"/>
      <c r="H384" s="14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>
      <c r="A385" s="17"/>
      <c r="B385" s="7"/>
      <c r="C385" s="17"/>
      <c r="D385" s="7"/>
      <c r="E385" s="17"/>
      <c r="F385" s="109"/>
      <c r="G385" s="143"/>
      <c r="H385" s="14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>
      <c r="A386" s="17"/>
      <c r="B386" s="7"/>
      <c r="C386" s="17"/>
      <c r="D386" s="7"/>
      <c r="E386" s="17"/>
      <c r="F386" s="109"/>
      <c r="G386" s="143"/>
      <c r="H386" s="14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>
      <c r="A387" s="17"/>
      <c r="B387" s="7"/>
      <c r="C387" s="17"/>
      <c r="D387" s="7"/>
      <c r="E387" s="17"/>
      <c r="F387" s="109"/>
      <c r="G387" s="143"/>
      <c r="H387" s="14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>
      <c r="A388" s="17"/>
      <c r="B388" s="7"/>
      <c r="C388" s="17"/>
      <c r="D388" s="7"/>
      <c r="E388" s="17"/>
      <c r="F388" s="109"/>
      <c r="G388" s="143"/>
      <c r="H388" s="14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>
      <c r="A389" s="17"/>
      <c r="B389" s="7"/>
      <c r="C389" s="17"/>
      <c r="D389" s="7"/>
      <c r="E389" s="17"/>
      <c r="F389" s="109"/>
      <c r="G389" s="143"/>
      <c r="H389" s="14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>
      <c r="A390" s="17"/>
      <c r="B390" s="7"/>
      <c r="C390" s="17"/>
      <c r="D390" s="7"/>
      <c r="E390" s="17"/>
      <c r="F390" s="109"/>
      <c r="G390" s="143"/>
      <c r="H390" s="14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>
      <c r="A391" s="17"/>
      <c r="B391" s="7"/>
      <c r="C391" s="17"/>
      <c r="D391" s="7"/>
      <c r="E391" s="17"/>
      <c r="F391" s="109"/>
      <c r="G391" s="143"/>
      <c r="H391" s="14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>
      <c r="A392" s="17"/>
      <c r="B392" s="7"/>
      <c r="C392" s="17"/>
      <c r="D392" s="7"/>
      <c r="E392" s="17"/>
      <c r="F392" s="109"/>
      <c r="G392" s="143"/>
      <c r="H392" s="14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>
      <c r="A393" s="17"/>
      <c r="B393" s="7"/>
      <c r="C393" s="17"/>
      <c r="D393" s="7"/>
      <c r="E393" s="17"/>
      <c r="F393" s="109"/>
      <c r="G393" s="143"/>
      <c r="H393" s="14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>
      <c r="A394" s="17"/>
      <c r="B394" s="7"/>
      <c r="C394" s="17"/>
      <c r="D394" s="7"/>
      <c r="E394" s="17"/>
      <c r="F394" s="109"/>
      <c r="G394" s="143"/>
      <c r="H394" s="14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>
      <c r="A395" s="17"/>
      <c r="B395" s="7"/>
      <c r="C395" s="17"/>
      <c r="D395" s="7"/>
      <c r="E395" s="17"/>
      <c r="F395" s="109"/>
      <c r="G395" s="143"/>
      <c r="H395" s="14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>
      <c r="A396" s="17"/>
      <c r="B396" s="7"/>
      <c r="C396" s="17"/>
      <c r="D396" s="7"/>
      <c r="E396" s="17"/>
      <c r="F396" s="109"/>
      <c r="G396" s="143"/>
      <c r="H396" s="14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>
      <c r="A397" s="17"/>
      <c r="B397" s="7"/>
      <c r="C397" s="17"/>
      <c r="D397" s="7"/>
      <c r="E397" s="17"/>
      <c r="F397" s="109"/>
      <c r="G397" s="143"/>
      <c r="H397" s="14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>
      <c r="A398" s="17"/>
      <c r="B398" s="7"/>
      <c r="C398" s="17"/>
      <c r="D398" s="7"/>
      <c r="E398" s="17"/>
      <c r="F398" s="109"/>
      <c r="G398" s="143"/>
      <c r="H398" s="14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>
      <c r="A399" s="17"/>
      <c r="B399" s="7"/>
      <c r="C399" s="17"/>
      <c r="D399" s="7"/>
      <c r="E399" s="17"/>
      <c r="F399" s="109"/>
      <c r="G399" s="143"/>
      <c r="H399" s="14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>
      <c r="A400" s="17"/>
      <c r="B400" s="7"/>
      <c r="C400" s="17"/>
      <c r="D400" s="7"/>
      <c r="E400" s="17"/>
      <c r="F400" s="109"/>
      <c r="G400" s="143"/>
      <c r="H400" s="14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>
      <c r="A401" s="17"/>
      <c r="B401" s="7"/>
      <c r="C401" s="17"/>
      <c r="D401" s="7"/>
      <c r="E401" s="17"/>
      <c r="F401" s="109"/>
      <c r="G401" s="143"/>
      <c r="H401" s="14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>
      <c r="A402" s="17"/>
      <c r="B402" s="7"/>
      <c r="C402" s="17"/>
      <c r="D402" s="7"/>
      <c r="E402" s="17"/>
      <c r="F402" s="109"/>
      <c r="G402" s="143"/>
      <c r="H402" s="14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>
      <c r="A403" s="17"/>
      <c r="B403" s="7"/>
      <c r="C403" s="17"/>
      <c r="D403" s="7"/>
      <c r="E403" s="17"/>
      <c r="F403" s="109"/>
      <c r="G403" s="143"/>
      <c r="H403" s="14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>
      <c r="A404" s="17"/>
      <c r="B404" s="7"/>
      <c r="C404" s="17"/>
      <c r="D404" s="7"/>
      <c r="E404" s="17"/>
      <c r="F404" s="109"/>
      <c r="G404" s="143"/>
      <c r="H404" s="14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>
      <c r="A405" s="17"/>
      <c r="B405" s="7"/>
      <c r="C405" s="17"/>
      <c r="D405" s="7"/>
      <c r="E405" s="17"/>
      <c r="F405" s="109"/>
      <c r="G405" s="143"/>
      <c r="H405" s="14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>
      <c r="A406" s="17"/>
      <c r="B406" s="7"/>
      <c r="C406" s="17"/>
      <c r="D406" s="7"/>
      <c r="E406" s="17"/>
      <c r="F406" s="109"/>
      <c r="G406" s="143"/>
      <c r="H406" s="14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>
      <c r="A407" s="17"/>
      <c r="B407" s="7"/>
      <c r="C407" s="17"/>
      <c r="D407" s="7"/>
      <c r="E407" s="17"/>
      <c r="F407" s="109"/>
      <c r="G407" s="143"/>
      <c r="H407" s="14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>
      <c r="A408" s="17"/>
      <c r="B408" s="7"/>
      <c r="C408" s="17"/>
      <c r="D408" s="7"/>
      <c r="E408" s="17"/>
      <c r="F408" s="109"/>
      <c r="G408" s="143"/>
      <c r="H408" s="14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>
      <c r="A409" s="17"/>
      <c r="B409" s="7"/>
      <c r="C409" s="17"/>
      <c r="D409" s="7"/>
      <c r="E409" s="17"/>
      <c r="F409" s="109"/>
      <c r="G409" s="143"/>
      <c r="H409" s="14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>
      <c r="A410" s="17"/>
      <c r="B410" s="7"/>
      <c r="C410" s="17"/>
      <c r="D410" s="7"/>
      <c r="E410" s="17"/>
      <c r="F410" s="109"/>
      <c r="G410" s="143"/>
      <c r="H410" s="14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>
      <c r="A411" s="17"/>
      <c r="B411" s="7"/>
      <c r="C411" s="17"/>
      <c r="D411" s="7"/>
      <c r="E411" s="17"/>
      <c r="F411" s="109"/>
      <c r="G411" s="143"/>
      <c r="H411" s="14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>
      <c r="A412" s="17"/>
      <c r="B412" s="7"/>
      <c r="C412" s="17"/>
      <c r="D412" s="7"/>
      <c r="E412" s="17"/>
      <c r="F412" s="109"/>
      <c r="G412" s="143"/>
      <c r="H412" s="14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>
      <c r="A413" s="17"/>
      <c r="B413" s="7"/>
      <c r="C413" s="17"/>
      <c r="D413" s="7"/>
      <c r="E413" s="17"/>
      <c r="F413" s="109"/>
      <c r="G413" s="143"/>
      <c r="H413" s="14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>
      <c r="A414" s="17"/>
      <c r="B414" s="7"/>
      <c r="C414" s="17"/>
      <c r="D414" s="7"/>
      <c r="E414" s="17"/>
      <c r="F414" s="109"/>
      <c r="G414" s="143"/>
      <c r="H414" s="14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>
      <c r="A415" s="17"/>
      <c r="B415" s="7"/>
      <c r="C415" s="17"/>
      <c r="D415" s="7"/>
      <c r="E415" s="17"/>
      <c r="F415" s="109"/>
      <c r="G415" s="143"/>
      <c r="H415" s="14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>
      <c r="A416" s="17"/>
      <c r="B416" s="7"/>
      <c r="C416" s="17"/>
      <c r="D416" s="7"/>
      <c r="E416" s="17"/>
      <c r="F416" s="109"/>
      <c r="G416" s="143"/>
      <c r="H416" s="14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>
      <c r="A417" s="17"/>
      <c r="B417" s="7"/>
      <c r="C417" s="17"/>
      <c r="D417" s="7"/>
      <c r="E417" s="17"/>
      <c r="F417" s="109"/>
      <c r="G417" s="143"/>
      <c r="H417" s="14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>
      <c r="A418" s="17"/>
      <c r="B418" s="7"/>
      <c r="C418" s="17"/>
      <c r="D418" s="7"/>
      <c r="E418" s="17"/>
      <c r="F418" s="109"/>
      <c r="G418" s="143"/>
      <c r="H418" s="14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>
      <c r="A419" s="17"/>
      <c r="B419" s="7"/>
      <c r="C419" s="17"/>
      <c r="D419" s="7"/>
      <c r="E419" s="17"/>
      <c r="F419" s="109"/>
      <c r="G419" s="143"/>
      <c r="H419" s="14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>
      <c r="A420" s="17"/>
      <c r="B420" s="7"/>
      <c r="C420" s="17"/>
      <c r="D420" s="7"/>
      <c r="E420" s="17"/>
      <c r="F420" s="109"/>
      <c r="G420" s="143"/>
      <c r="H420" s="14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>
      <c r="A421" s="17"/>
      <c r="B421" s="7"/>
      <c r="C421" s="17"/>
      <c r="D421" s="7"/>
      <c r="E421" s="17"/>
      <c r="F421" s="109"/>
      <c r="G421" s="143"/>
      <c r="H421" s="14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>
      <c r="A422" s="17"/>
      <c r="B422" s="7"/>
      <c r="C422" s="17"/>
      <c r="D422" s="7"/>
      <c r="E422" s="17"/>
      <c r="F422" s="109"/>
      <c r="G422" s="143"/>
      <c r="H422" s="14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>
      <c r="A423" s="17"/>
      <c r="B423" s="7"/>
      <c r="C423" s="17"/>
      <c r="D423" s="7"/>
      <c r="E423" s="17"/>
      <c r="F423" s="109"/>
      <c r="G423" s="143"/>
      <c r="H423" s="14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>
      <c r="A424" s="17"/>
      <c r="B424" s="7"/>
      <c r="C424" s="17"/>
      <c r="D424" s="7"/>
      <c r="E424" s="17"/>
      <c r="F424" s="109"/>
      <c r="G424" s="143"/>
      <c r="H424" s="14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>
      <c r="A425" s="17"/>
      <c r="B425" s="7"/>
      <c r="C425" s="17"/>
      <c r="D425" s="7"/>
      <c r="E425" s="17"/>
      <c r="F425" s="109"/>
      <c r="G425" s="143"/>
      <c r="H425" s="14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>
      <c r="A426" s="17"/>
      <c r="B426" s="7"/>
      <c r="C426" s="17"/>
      <c r="D426" s="7"/>
      <c r="E426" s="17"/>
      <c r="F426" s="109"/>
      <c r="G426" s="143"/>
      <c r="H426" s="14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>
      <c r="A427" s="17"/>
      <c r="B427" s="7"/>
      <c r="C427" s="17"/>
      <c r="D427" s="7"/>
      <c r="E427" s="17"/>
      <c r="F427" s="109"/>
      <c r="G427" s="143"/>
      <c r="H427" s="14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>
      <c r="A428" s="17"/>
      <c r="B428" s="7"/>
      <c r="C428" s="17"/>
      <c r="D428" s="7"/>
      <c r="E428" s="17"/>
      <c r="F428" s="109"/>
      <c r="G428" s="143"/>
      <c r="H428" s="14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>
      <c r="A429" s="17"/>
      <c r="B429" s="7"/>
      <c r="C429" s="17"/>
      <c r="D429" s="7"/>
      <c r="E429" s="17"/>
      <c r="F429" s="109"/>
      <c r="G429" s="143"/>
      <c r="H429" s="14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>
      <c r="A430" s="17"/>
      <c r="B430" s="7"/>
      <c r="C430" s="17"/>
      <c r="D430" s="7"/>
      <c r="E430" s="17"/>
      <c r="F430" s="109"/>
      <c r="G430" s="143"/>
      <c r="H430" s="14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>
      <c r="A431" s="17"/>
      <c r="B431" s="7"/>
      <c r="C431" s="17"/>
      <c r="D431" s="7"/>
      <c r="E431" s="17"/>
      <c r="F431" s="109"/>
      <c r="G431" s="143"/>
      <c r="H431" s="14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>
      <c r="A432" s="17"/>
      <c r="B432" s="7"/>
      <c r="C432" s="17"/>
      <c r="D432" s="7"/>
      <c r="E432" s="17"/>
      <c r="F432" s="109"/>
      <c r="G432" s="143"/>
      <c r="H432" s="14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>
      <c r="A433" s="17"/>
      <c r="B433" s="7"/>
      <c r="C433" s="17"/>
      <c r="D433" s="7"/>
      <c r="E433" s="17"/>
      <c r="F433" s="109"/>
      <c r="G433" s="143"/>
      <c r="H433" s="14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>
      <c r="A434" s="17"/>
      <c r="B434" s="7"/>
      <c r="C434" s="17"/>
      <c r="D434" s="7"/>
      <c r="E434" s="17"/>
      <c r="F434" s="109"/>
      <c r="G434" s="143"/>
      <c r="H434" s="14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>
      <c r="A435" s="17"/>
      <c r="B435" s="7"/>
      <c r="C435" s="17"/>
      <c r="D435" s="7"/>
      <c r="E435" s="17"/>
      <c r="F435" s="109"/>
      <c r="G435" s="143"/>
      <c r="H435" s="14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>
      <c r="A436" s="17"/>
      <c r="B436" s="7"/>
      <c r="C436" s="17"/>
      <c r="D436" s="7"/>
      <c r="E436" s="17"/>
      <c r="F436" s="109"/>
      <c r="G436" s="143"/>
      <c r="H436" s="14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>
      <c r="A437" s="17"/>
      <c r="B437" s="7"/>
      <c r="C437" s="17"/>
      <c r="D437" s="7"/>
      <c r="E437" s="17"/>
      <c r="F437" s="109"/>
      <c r="G437" s="143"/>
      <c r="H437" s="14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>
      <c r="A438" s="17"/>
      <c r="B438" s="7"/>
      <c r="C438" s="17"/>
      <c r="D438" s="7"/>
      <c r="E438" s="17"/>
      <c r="F438" s="109"/>
      <c r="G438" s="143"/>
      <c r="H438" s="14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>
      <c r="A439" s="17"/>
      <c r="B439" s="7"/>
      <c r="C439" s="17"/>
      <c r="D439" s="7"/>
      <c r="E439" s="17"/>
      <c r="F439" s="109"/>
      <c r="G439" s="143"/>
      <c r="H439" s="14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>
      <c r="A440" s="17"/>
      <c r="B440" s="7"/>
      <c r="C440" s="17"/>
      <c r="D440" s="7"/>
      <c r="E440" s="17"/>
      <c r="F440" s="109"/>
      <c r="G440" s="143"/>
      <c r="H440" s="14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>
      <c r="A441" s="17"/>
      <c r="B441" s="7"/>
      <c r="C441" s="17"/>
      <c r="D441" s="7"/>
      <c r="E441" s="17"/>
      <c r="F441" s="109"/>
      <c r="G441" s="143"/>
      <c r="H441" s="14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>
      <c r="A442" s="17"/>
      <c r="B442" s="7"/>
      <c r="C442" s="17"/>
      <c r="D442" s="7"/>
      <c r="E442" s="17"/>
      <c r="F442" s="109"/>
      <c r="G442" s="143"/>
      <c r="H442" s="14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>
      <c r="A443" s="17"/>
      <c r="B443" s="7"/>
      <c r="C443" s="17"/>
      <c r="D443" s="7"/>
      <c r="E443" s="17"/>
      <c r="F443" s="109"/>
      <c r="G443" s="143"/>
      <c r="H443" s="14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>
      <c r="A444" s="17"/>
      <c r="B444" s="7"/>
      <c r="C444" s="17"/>
      <c r="D444" s="7"/>
      <c r="E444" s="17"/>
      <c r="F444" s="109"/>
      <c r="G444" s="143"/>
      <c r="H444" s="14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>
      <c r="A445" s="17"/>
      <c r="B445" s="7"/>
      <c r="C445" s="17"/>
      <c r="D445" s="7"/>
      <c r="E445" s="17"/>
      <c r="F445" s="109"/>
      <c r="G445" s="143"/>
      <c r="H445" s="14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>
      <c r="A446" s="17"/>
      <c r="B446" s="7"/>
      <c r="C446" s="17"/>
      <c r="D446" s="7"/>
      <c r="E446" s="17"/>
      <c r="F446" s="109"/>
      <c r="G446" s="143"/>
      <c r="H446" s="14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>
      <c r="A447" s="17"/>
      <c r="B447" s="7"/>
      <c r="C447" s="17"/>
      <c r="D447" s="7"/>
      <c r="E447" s="17"/>
      <c r="F447" s="109"/>
      <c r="G447" s="143"/>
      <c r="H447" s="14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>
      <c r="A448" s="17"/>
      <c r="B448" s="7"/>
      <c r="C448" s="17"/>
      <c r="D448" s="7"/>
      <c r="E448" s="17"/>
      <c r="F448" s="109"/>
      <c r="G448" s="143"/>
      <c r="H448" s="14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>
      <c r="A449" s="17"/>
      <c r="B449" s="7"/>
      <c r="C449" s="17"/>
      <c r="D449" s="7"/>
      <c r="E449" s="17"/>
      <c r="F449" s="109"/>
      <c r="G449" s="143"/>
      <c r="H449" s="14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>
      <c r="A450" s="17"/>
      <c r="B450" s="7"/>
      <c r="C450" s="17"/>
      <c r="D450" s="7"/>
      <c r="E450" s="17"/>
      <c r="F450" s="109"/>
      <c r="G450" s="143"/>
      <c r="H450" s="14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>
      <c r="A451" s="17"/>
      <c r="B451" s="7"/>
      <c r="C451" s="17"/>
      <c r="D451" s="7"/>
      <c r="E451" s="17"/>
      <c r="F451" s="109"/>
      <c r="G451" s="143"/>
      <c r="H451" s="14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>
      <c r="A452" s="17"/>
      <c r="B452" s="7"/>
      <c r="C452" s="17"/>
      <c r="D452" s="7"/>
      <c r="E452" s="17"/>
      <c r="F452" s="109"/>
      <c r="G452" s="143"/>
      <c r="H452" s="14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>
      <c r="A453" s="17"/>
      <c r="B453" s="7"/>
      <c r="C453" s="17"/>
      <c r="D453" s="7"/>
      <c r="E453" s="17"/>
      <c r="F453" s="109"/>
      <c r="G453" s="143"/>
      <c r="H453" s="14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>
      <c r="A454" s="17"/>
      <c r="B454" s="7"/>
      <c r="C454" s="17"/>
      <c r="D454" s="7"/>
      <c r="E454" s="17"/>
      <c r="F454" s="109"/>
      <c r="G454" s="143"/>
      <c r="H454" s="14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>
      <c r="A455" s="17"/>
      <c r="B455" s="7"/>
      <c r="C455" s="17"/>
      <c r="D455" s="7"/>
      <c r="E455" s="17"/>
      <c r="F455" s="109"/>
      <c r="G455" s="143"/>
      <c r="H455" s="14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>
      <c r="A456" s="17"/>
      <c r="B456" s="7"/>
      <c r="C456" s="17"/>
      <c r="D456" s="7"/>
      <c r="E456" s="17"/>
      <c r="F456" s="109"/>
      <c r="G456" s="143"/>
      <c r="H456" s="14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>
      <c r="A457" s="17"/>
      <c r="B457" s="7"/>
      <c r="C457" s="17"/>
      <c r="D457" s="7"/>
      <c r="E457" s="17"/>
      <c r="F457" s="109"/>
      <c r="G457" s="143"/>
      <c r="H457" s="14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>
      <c r="A458" s="17"/>
      <c r="B458" s="7"/>
      <c r="C458" s="17"/>
      <c r="D458" s="7"/>
      <c r="E458" s="17"/>
      <c r="F458" s="109"/>
      <c r="G458" s="143"/>
      <c r="H458" s="14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>
      <c r="A459" s="17"/>
      <c r="B459" s="7"/>
      <c r="C459" s="17"/>
      <c r="D459" s="7"/>
      <c r="E459" s="17"/>
      <c r="F459" s="109"/>
      <c r="G459" s="143"/>
      <c r="H459" s="14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>
      <c r="A460" s="17"/>
      <c r="B460" s="7"/>
      <c r="C460" s="17"/>
      <c r="D460" s="7"/>
      <c r="E460" s="17"/>
      <c r="F460" s="109"/>
      <c r="G460" s="143"/>
      <c r="H460" s="14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>
      <c r="A461" s="17"/>
      <c r="B461" s="7"/>
      <c r="C461" s="17"/>
      <c r="D461" s="7"/>
      <c r="E461" s="17"/>
      <c r="F461" s="109"/>
      <c r="G461" s="143"/>
      <c r="H461" s="14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>
      <c r="A462" s="17"/>
      <c r="B462" s="7"/>
      <c r="C462" s="17"/>
      <c r="D462" s="7"/>
      <c r="E462" s="17"/>
      <c r="F462" s="109"/>
      <c r="G462" s="143"/>
      <c r="H462" s="14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>
      <c r="A463" s="17"/>
      <c r="B463" s="7"/>
      <c r="C463" s="17"/>
      <c r="D463" s="7"/>
      <c r="E463" s="17"/>
      <c r="F463" s="109"/>
      <c r="G463" s="143"/>
      <c r="H463" s="14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>
      <c r="A464" s="17"/>
      <c r="B464" s="7"/>
      <c r="C464" s="17"/>
      <c r="D464" s="7"/>
      <c r="E464" s="17"/>
      <c r="F464" s="109"/>
      <c r="G464" s="143"/>
      <c r="H464" s="14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>
      <c r="A465" s="17"/>
      <c r="B465" s="7"/>
      <c r="C465" s="17"/>
      <c r="D465" s="7"/>
      <c r="E465" s="17"/>
      <c r="F465" s="109"/>
      <c r="G465" s="143"/>
      <c r="H465" s="14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>
      <c r="A466" s="17"/>
      <c r="B466" s="7"/>
      <c r="C466" s="17"/>
      <c r="D466" s="7"/>
      <c r="E466" s="17"/>
      <c r="F466" s="109"/>
      <c r="G466" s="143"/>
      <c r="H466" s="14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>
      <c r="A467" s="17"/>
      <c r="B467" s="7"/>
      <c r="C467" s="17"/>
      <c r="D467" s="7"/>
      <c r="E467" s="17"/>
      <c r="F467" s="109"/>
      <c r="G467" s="143"/>
      <c r="H467" s="14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>
      <c r="A468" s="17"/>
      <c r="B468" s="7"/>
      <c r="C468" s="17"/>
      <c r="D468" s="7"/>
      <c r="E468" s="17"/>
      <c r="F468" s="109"/>
      <c r="G468" s="143"/>
      <c r="H468" s="14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>
      <c r="A469" s="17"/>
      <c r="B469" s="7"/>
      <c r="C469" s="17"/>
      <c r="D469" s="7"/>
      <c r="E469" s="17"/>
      <c r="F469" s="109"/>
      <c r="G469" s="143"/>
      <c r="H469" s="14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>
      <c r="A470" s="17"/>
      <c r="B470" s="7"/>
      <c r="C470" s="17"/>
      <c r="D470" s="7"/>
      <c r="E470" s="17"/>
      <c r="F470" s="109"/>
      <c r="G470" s="143"/>
      <c r="H470" s="14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>
      <c r="A471" s="17"/>
      <c r="B471" s="7"/>
      <c r="C471" s="17"/>
      <c r="D471" s="7"/>
      <c r="E471" s="17"/>
      <c r="F471" s="109"/>
      <c r="G471" s="143"/>
      <c r="H471" s="14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>
      <c r="A472" s="17"/>
      <c r="B472" s="7"/>
      <c r="C472" s="17"/>
      <c r="D472" s="7"/>
      <c r="E472" s="17"/>
      <c r="F472" s="109"/>
      <c r="G472" s="143"/>
      <c r="H472" s="14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>
      <c r="A473" s="17"/>
      <c r="B473" s="7"/>
      <c r="C473" s="17"/>
      <c r="D473" s="7"/>
      <c r="E473" s="17"/>
      <c r="F473" s="109"/>
      <c r="G473" s="143"/>
      <c r="H473" s="14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>
      <c r="A474" s="17"/>
      <c r="B474" s="7"/>
      <c r="C474" s="17"/>
      <c r="D474" s="7"/>
      <c r="E474" s="17"/>
      <c r="F474" s="109"/>
      <c r="G474" s="143"/>
      <c r="H474" s="14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>
      <c r="A475" s="17"/>
      <c r="B475" s="7"/>
      <c r="C475" s="17"/>
      <c r="D475" s="7"/>
      <c r="E475" s="17"/>
      <c r="F475" s="109"/>
      <c r="G475" s="143"/>
      <c r="H475" s="14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>
      <c r="A476" s="17"/>
      <c r="B476" s="7"/>
      <c r="C476" s="17"/>
      <c r="D476" s="7"/>
      <c r="E476" s="17"/>
      <c r="F476" s="109"/>
      <c r="G476" s="143"/>
      <c r="H476" s="14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>
      <c r="A477" s="17"/>
      <c r="B477" s="7"/>
      <c r="C477" s="17"/>
      <c r="D477" s="7"/>
      <c r="E477" s="17"/>
      <c r="F477" s="109"/>
      <c r="G477" s="143"/>
      <c r="H477" s="14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>
      <c r="A478" s="17"/>
      <c r="B478" s="7"/>
      <c r="C478" s="17"/>
      <c r="D478" s="7"/>
      <c r="E478" s="17"/>
      <c r="F478" s="109"/>
      <c r="G478" s="143"/>
      <c r="H478" s="14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>
      <c r="A479" s="17"/>
      <c r="B479" s="7"/>
      <c r="C479" s="17"/>
      <c r="D479" s="7"/>
      <c r="E479" s="17"/>
      <c r="F479" s="109"/>
      <c r="G479" s="143"/>
      <c r="H479" s="14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>
      <c r="A480" s="17"/>
      <c r="B480" s="7"/>
      <c r="C480" s="17"/>
      <c r="D480" s="7"/>
      <c r="E480" s="17"/>
      <c r="F480" s="109"/>
      <c r="G480" s="143"/>
      <c r="H480" s="14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>
      <c r="A481" s="17"/>
      <c r="B481" s="7"/>
      <c r="C481" s="17"/>
      <c r="D481" s="7"/>
      <c r="E481" s="17"/>
      <c r="F481" s="109"/>
      <c r="G481" s="143"/>
      <c r="H481" s="14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>
      <c r="A482" s="17"/>
      <c r="B482" s="7"/>
      <c r="C482" s="17"/>
      <c r="D482" s="7"/>
      <c r="E482" s="17"/>
      <c r="F482" s="109"/>
      <c r="G482" s="143"/>
      <c r="H482" s="14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>
      <c r="A483" s="17"/>
      <c r="B483" s="7"/>
      <c r="C483" s="17"/>
      <c r="D483" s="7"/>
      <c r="E483" s="17"/>
      <c r="F483" s="109"/>
      <c r="G483" s="143"/>
      <c r="H483" s="14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>
      <c r="A484" s="17"/>
      <c r="B484" s="7"/>
      <c r="C484" s="17"/>
      <c r="D484" s="7"/>
      <c r="E484" s="17"/>
      <c r="F484" s="109"/>
      <c r="G484" s="143"/>
      <c r="H484" s="14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>
      <c r="A485" s="17"/>
      <c r="B485" s="7"/>
      <c r="C485" s="17"/>
      <c r="D485" s="7"/>
      <c r="E485" s="17"/>
      <c r="F485" s="109"/>
      <c r="G485" s="143"/>
      <c r="H485" s="14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>
      <c r="A486" s="17"/>
      <c r="B486" s="7"/>
      <c r="C486" s="17"/>
      <c r="D486" s="7"/>
      <c r="E486" s="17"/>
      <c r="F486" s="109"/>
      <c r="G486" s="143"/>
      <c r="H486" s="14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>
      <c r="A487" s="17"/>
      <c r="B487" s="7"/>
      <c r="C487" s="17"/>
      <c r="D487" s="7"/>
      <c r="E487" s="17"/>
      <c r="F487" s="109"/>
      <c r="G487" s="143"/>
      <c r="H487" s="14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>
      <c r="A488" s="17"/>
      <c r="B488" s="7"/>
      <c r="C488" s="17"/>
      <c r="D488" s="7"/>
      <c r="E488" s="17"/>
      <c r="F488" s="109"/>
      <c r="G488" s="143"/>
      <c r="H488" s="14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>
      <c r="A489" s="17"/>
      <c r="B489" s="7"/>
      <c r="C489" s="17"/>
      <c r="D489" s="7"/>
      <c r="E489" s="17"/>
      <c r="F489" s="109"/>
      <c r="G489" s="143"/>
      <c r="H489" s="14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>
      <c r="A490" s="17"/>
      <c r="B490" s="7"/>
      <c r="C490" s="17"/>
      <c r="D490" s="7"/>
      <c r="E490" s="17"/>
      <c r="F490" s="109"/>
      <c r="G490" s="143"/>
      <c r="H490" s="14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>
      <c r="A491" s="17"/>
      <c r="B491" s="7"/>
      <c r="C491" s="17"/>
      <c r="D491" s="7"/>
      <c r="E491" s="17"/>
      <c r="F491" s="109"/>
      <c r="G491" s="143"/>
      <c r="H491" s="14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>
      <c r="A492" s="17"/>
      <c r="B492" s="7"/>
      <c r="C492" s="17"/>
      <c r="D492" s="7"/>
      <c r="E492" s="17"/>
      <c r="F492" s="109"/>
      <c r="G492" s="143"/>
      <c r="H492" s="14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>
      <c r="A493" s="17"/>
      <c r="B493" s="7"/>
      <c r="C493" s="17"/>
      <c r="D493" s="7"/>
      <c r="E493" s="17"/>
      <c r="F493" s="109"/>
      <c r="G493" s="143"/>
      <c r="H493" s="14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>
      <c r="A494" s="17"/>
      <c r="B494" s="7"/>
      <c r="C494" s="17"/>
      <c r="D494" s="7"/>
      <c r="E494" s="17"/>
      <c r="F494" s="109"/>
      <c r="G494" s="143"/>
      <c r="H494" s="14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>
      <c r="A495" s="17"/>
      <c r="B495" s="7"/>
      <c r="C495" s="17"/>
      <c r="D495" s="7"/>
      <c r="E495" s="17"/>
      <c r="F495" s="109"/>
      <c r="G495" s="143"/>
      <c r="H495" s="14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>
      <c r="A496" s="17"/>
      <c r="B496" s="7"/>
      <c r="C496" s="17"/>
      <c r="D496" s="7"/>
      <c r="E496" s="17"/>
      <c r="F496" s="109"/>
      <c r="G496" s="143"/>
      <c r="H496" s="14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>
      <c r="A497" s="17"/>
      <c r="B497" s="7"/>
      <c r="C497" s="17"/>
      <c r="D497" s="7"/>
      <c r="E497" s="17"/>
      <c r="F497" s="109"/>
      <c r="G497" s="143"/>
      <c r="H497" s="14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>
      <c r="A498" s="17"/>
      <c r="B498" s="7"/>
      <c r="C498" s="17"/>
      <c r="D498" s="7"/>
      <c r="E498" s="17"/>
      <c r="F498" s="109"/>
      <c r="G498" s="143"/>
      <c r="H498" s="14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>
      <c r="A499" s="17"/>
      <c r="B499" s="7"/>
      <c r="C499" s="17"/>
      <c r="D499" s="7"/>
      <c r="E499" s="17"/>
      <c r="F499" s="109"/>
      <c r="G499" s="143"/>
      <c r="H499" s="14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>
      <c r="A500" s="17"/>
      <c r="B500" s="7"/>
      <c r="C500" s="17"/>
      <c r="D500" s="7"/>
      <c r="E500" s="17"/>
      <c r="F500" s="109"/>
      <c r="G500" s="143"/>
      <c r="H500" s="14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>
      <c r="A501" s="17"/>
      <c r="B501" s="7"/>
      <c r="C501" s="17"/>
      <c r="D501" s="7"/>
      <c r="E501" s="17"/>
      <c r="F501" s="109"/>
      <c r="G501" s="143"/>
      <c r="H501" s="14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>
      <c r="A502" s="17"/>
      <c r="B502" s="7"/>
      <c r="C502" s="17"/>
      <c r="D502" s="7"/>
      <c r="E502" s="17"/>
      <c r="F502" s="109"/>
      <c r="G502" s="143"/>
      <c r="H502" s="14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>
      <c r="A503" s="17"/>
      <c r="B503" s="7"/>
      <c r="C503" s="17"/>
      <c r="D503" s="7"/>
      <c r="E503" s="17"/>
      <c r="F503" s="109"/>
      <c r="G503" s="143"/>
      <c r="H503" s="14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>
      <c r="A504" s="17"/>
      <c r="B504" s="7"/>
      <c r="C504" s="17"/>
      <c r="D504" s="7"/>
      <c r="E504" s="17"/>
      <c r="F504" s="109"/>
      <c r="G504" s="143"/>
      <c r="H504" s="14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>
      <c r="A505" s="17"/>
      <c r="B505" s="7"/>
      <c r="C505" s="17"/>
      <c r="D505" s="7"/>
      <c r="E505" s="17"/>
      <c r="F505" s="109"/>
      <c r="G505" s="143"/>
      <c r="H505" s="14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>
      <c r="A506" s="17"/>
      <c r="B506" s="7"/>
      <c r="C506" s="17"/>
      <c r="D506" s="7"/>
      <c r="E506" s="17"/>
      <c r="F506" s="109"/>
      <c r="G506" s="143"/>
      <c r="H506" s="14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>
      <c r="A507" s="17"/>
      <c r="B507" s="7"/>
      <c r="C507" s="17"/>
      <c r="D507" s="7"/>
      <c r="E507" s="17"/>
      <c r="F507" s="109"/>
      <c r="G507" s="143"/>
      <c r="H507" s="14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>
      <c r="A508" s="17"/>
      <c r="B508" s="7"/>
      <c r="C508" s="17"/>
      <c r="D508" s="7"/>
      <c r="E508" s="17"/>
      <c r="F508" s="109"/>
      <c r="G508" s="143"/>
      <c r="H508" s="14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>
      <c r="A509" s="17"/>
      <c r="B509" s="7"/>
      <c r="C509" s="17"/>
      <c r="D509" s="7"/>
      <c r="E509" s="17"/>
      <c r="F509" s="109"/>
      <c r="G509" s="143"/>
      <c r="H509" s="14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>
      <c r="A510" s="17"/>
      <c r="B510" s="7"/>
      <c r="C510" s="17"/>
      <c r="D510" s="7"/>
      <c r="E510" s="17"/>
      <c r="F510" s="109"/>
      <c r="G510" s="143"/>
      <c r="H510" s="14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>
      <c r="A511" s="17"/>
      <c r="B511" s="7"/>
      <c r="C511" s="17"/>
      <c r="D511" s="7"/>
      <c r="E511" s="17"/>
      <c r="F511" s="109"/>
      <c r="G511" s="143"/>
      <c r="H511" s="14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>
      <c r="A512" s="17"/>
      <c r="B512" s="7"/>
      <c r="C512" s="17"/>
      <c r="D512" s="7"/>
      <c r="E512" s="17"/>
      <c r="F512" s="109"/>
      <c r="G512" s="143"/>
      <c r="H512" s="14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>
      <c r="A513" s="17"/>
      <c r="B513" s="7"/>
      <c r="C513" s="17"/>
      <c r="D513" s="7"/>
      <c r="E513" s="17"/>
      <c r="F513" s="109"/>
      <c r="G513" s="143"/>
      <c r="H513" s="14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>
      <c r="A514" s="17"/>
      <c r="B514" s="7"/>
      <c r="C514" s="17"/>
      <c r="D514" s="7"/>
      <c r="E514" s="17"/>
      <c r="F514" s="109"/>
      <c r="G514" s="143"/>
      <c r="H514" s="14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>
      <c r="A515" s="17"/>
      <c r="B515" s="7"/>
      <c r="C515" s="17"/>
      <c r="D515" s="7"/>
      <c r="E515" s="17"/>
      <c r="F515" s="109"/>
      <c r="G515" s="143"/>
      <c r="H515" s="14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>
      <c r="A516" s="17"/>
      <c r="B516" s="7"/>
      <c r="C516" s="17"/>
      <c r="D516" s="7"/>
      <c r="E516" s="17"/>
      <c r="F516" s="109"/>
      <c r="G516" s="143"/>
      <c r="H516" s="14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>
      <c r="A517" s="17"/>
      <c r="B517" s="7"/>
      <c r="C517" s="17"/>
      <c r="D517" s="7"/>
      <c r="E517" s="17"/>
      <c r="F517" s="109"/>
      <c r="G517" s="143"/>
      <c r="H517" s="14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>
      <c r="A518" s="17"/>
      <c r="B518" s="7"/>
      <c r="C518" s="17"/>
      <c r="D518" s="7"/>
      <c r="E518" s="17"/>
      <c r="F518" s="109"/>
      <c r="G518" s="143"/>
      <c r="H518" s="14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>
      <c r="A519" s="17"/>
      <c r="B519" s="7"/>
      <c r="C519" s="17"/>
      <c r="D519" s="7"/>
      <c r="E519" s="17"/>
      <c r="F519" s="109"/>
      <c r="G519" s="143"/>
      <c r="H519" s="14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>
      <c r="A520" s="17"/>
      <c r="B520" s="7"/>
      <c r="C520" s="17"/>
      <c r="D520" s="7"/>
      <c r="E520" s="17"/>
      <c r="F520" s="109"/>
      <c r="G520" s="143"/>
      <c r="H520" s="14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>
      <c r="A521" s="17"/>
      <c r="B521" s="7"/>
      <c r="C521" s="17"/>
      <c r="D521" s="7"/>
      <c r="E521" s="17"/>
      <c r="F521" s="109"/>
      <c r="G521" s="143"/>
      <c r="H521" s="14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>
      <c r="A522" s="17"/>
      <c r="B522" s="7"/>
      <c r="C522" s="17"/>
      <c r="D522" s="7"/>
      <c r="E522" s="17"/>
      <c r="F522" s="109"/>
      <c r="G522" s="143"/>
      <c r="H522" s="14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>
      <c r="A523" s="17"/>
      <c r="B523" s="7"/>
      <c r="C523" s="17"/>
      <c r="D523" s="7"/>
      <c r="E523" s="17"/>
      <c r="F523" s="109"/>
      <c r="G523" s="143"/>
      <c r="H523" s="14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>
      <c r="A524" s="17"/>
      <c r="B524" s="7"/>
      <c r="C524" s="17"/>
      <c r="D524" s="7"/>
      <c r="E524" s="17"/>
      <c r="F524" s="109"/>
      <c r="G524" s="143"/>
      <c r="H524" s="14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>
      <c r="A525" s="17"/>
      <c r="B525" s="7"/>
      <c r="C525" s="17"/>
      <c r="D525" s="7"/>
      <c r="E525" s="17"/>
      <c r="F525" s="109"/>
      <c r="G525" s="143"/>
      <c r="H525" s="14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>
      <c r="A526" s="17"/>
      <c r="B526" s="7"/>
      <c r="C526" s="17"/>
      <c r="D526" s="7"/>
      <c r="E526" s="17"/>
      <c r="F526" s="109"/>
      <c r="G526" s="143"/>
      <c r="H526" s="14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>
      <c r="A527" s="17"/>
      <c r="B527" s="7"/>
      <c r="C527" s="17"/>
      <c r="D527" s="7"/>
      <c r="E527" s="17"/>
      <c r="F527" s="109"/>
      <c r="G527" s="143"/>
      <c r="H527" s="14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>
      <c r="A528" s="17"/>
      <c r="B528" s="7"/>
      <c r="C528" s="17"/>
      <c r="D528" s="7"/>
      <c r="E528" s="17"/>
      <c r="F528" s="109"/>
      <c r="G528" s="143"/>
      <c r="H528" s="14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>
      <c r="A529" s="17"/>
      <c r="B529" s="7"/>
      <c r="C529" s="17"/>
      <c r="D529" s="7"/>
      <c r="E529" s="17"/>
      <c r="F529" s="109"/>
      <c r="G529" s="143"/>
      <c r="H529" s="14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>
      <c r="A530" s="17"/>
      <c r="B530" s="7"/>
      <c r="C530" s="17"/>
      <c r="D530" s="7"/>
      <c r="E530" s="17"/>
      <c r="F530" s="109"/>
      <c r="G530" s="143"/>
      <c r="H530" s="14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>
      <c r="A531" s="17"/>
      <c r="B531" s="7"/>
      <c r="C531" s="17"/>
      <c r="D531" s="7"/>
      <c r="E531" s="17"/>
      <c r="F531" s="109"/>
      <c r="G531" s="143"/>
      <c r="H531" s="14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>
      <c r="A532" s="17"/>
      <c r="B532" s="7"/>
      <c r="C532" s="17"/>
      <c r="D532" s="7"/>
      <c r="E532" s="17"/>
      <c r="F532" s="109"/>
      <c r="G532" s="143"/>
      <c r="H532" s="14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>
      <c r="A533" s="17"/>
      <c r="B533" s="7"/>
      <c r="C533" s="17"/>
      <c r="D533" s="7"/>
      <c r="E533" s="17"/>
      <c r="F533" s="109"/>
      <c r="G533" s="143"/>
      <c r="H533" s="14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>
      <c r="A534" s="17"/>
      <c r="B534" s="7"/>
      <c r="C534" s="17"/>
      <c r="D534" s="7"/>
      <c r="E534" s="17"/>
      <c r="F534" s="109"/>
      <c r="G534" s="143"/>
      <c r="H534" s="14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>
      <c r="A535" s="17"/>
      <c r="B535" s="7"/>
      <c r="C535" s="17"/>
      <c r="D535" s="7"/>
      <c r="E535" s="17"/>
      <c r="F535" s="109"/>
      <c r="G535" s="143"/>
      <c r="H535" s="14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>
      <c r="A536" s="17"/>
      <c r="B536" s="7"/>
      <c r="C536" s="17"/>
      <c r="D536" s="7"/>
      <c r="E536" s="17"/>
      <c r="F536" s="109"/>
      <c r="G536" s="143"/>
      <c r="H536" s="14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>
      <c r="A537" s="17"/>
      <c r="B537" s="7"/>
      <c r="C537" s="17"/>
      <c r="D537" s="7"/>
      <c r="E537" s="17"/>
      <c r="F537" s="109"/>
      <c r="G537" s="143"/>
      <c r="H537" s="14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>
      <c r="A538" s="17"/>
      <c r="B538" s="7"/>
      <c r="C538" s="17"/>
      <c r="D538" s="7"/>
      <c r="E538" s="17"/>
      <c r="F538" s="109"/>
      <c r="G538" s="143"/>
      <c r="H538" s="14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>
      <c r="A539" s="17"/>
      <c r="B539" s="7"/>
      <c r="C539" s="17"/>
      <c r="D539" s="7"/>
      <c r="E539" s="17"/>
      <c r="F539" s="109"/>
      <c r="G539" s="143"/>
      <c r="H539" s="14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>
      <c r="A540" s="17"/>
      <c r="B540" s="7"/>
      <c r="C540" s="17"/>
      <c r="D540" s="7"/>
      <c r="E540" s="17"/>
      <c r="F540" s="109"/>
      <c r="G540" s="143"/>
      <c r="H540" s="14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>
      <c r="A541" s="17"/>
      <c r="B541" s="7"/>
      <c r="C541" s="17"/>
      <c r="D541" s="7"/>
      <c r="E541" s="17"/>
      <c r="F541" s="109"/>
      <c r="G541" s="143"/>
      <c r="H541" s="14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>
      <c r="A542" s="17"/>
      <c r="B542" s="7"/>
      <c r="C542" s="17"/>
      <c r="D542" s="7"/>
      <c r="E542" s="17"/>
      <c r="F542" s="109"/>
      <c r="G542" s="143"/>
      <c r="H542" s="14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>
      <c r="A543" s="17"/>
      <c r="B543" s="7"/>
      <c r="C543" s="17"/>
      <c r="D543" s="7"/>
      <c r="E543" s="17"/>
      <c r="F543" s="109"/>
      <c r="G543" s="143"/>
      <c r="H543" s="14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>
      <c r="A544" s="17"/>
      <c r="B544" s="7"/>
      <c r="C544" s="17"/>
      <c r="D544" s="7"/>
      <c r="E544" s="17"/>
      <c r="F544" s="109"/>
      <c r="G544" s="143"/>
      <c r="H544" s="14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>
      <c r="A545" s="17"/>
      <c r="B545" s="7"/>
      <c r="C545" s="17"/>
      <c r="D545" s="7"/>
      <c r="E545" s="17"/>
      <c r="F545" s="109"/>
      <c r="G545" s="143"/>
      <c r="H545" s="14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>
      <c r="A546" s="17"/>
      <c r="B546" s="7"/>
      <c r="C546" s="17"/>
      <c r="D546" s="7"/>
      <c r="E546" s="17"/>
      <c r="F546" s="109"/>
      <c r="G546" s="143"/>
      <c r="H546" s="14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>
      <c r="A547" s="17"/>
      <c r="B547" s="7"/>
      <c r="C547" s="17"/>
      <c r="D547" s="7"/>
      <c r="E547" s="17"/>
      <c r="F547" s="109"/>
      <c r="G547" s="143"/>
      <c r="H547" s="14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>
      <c r="A548" s="17"/>
      <c r="B548" s="7"/>
      <c r="C548" s="17"/>
      <c r="D548" s="7"/>
      <c r="E548" s="17"/>
      <c r="F548" s="109"/>
      <c r="G548" s="143"/>
      <c r="H548" s="14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>
      <c r="A549" s="17"/>
      <c r="B549" s="7"/>
      <c r="C549" s="17"/>
      <c r="D549" s="7"/>
      <c r="E549" s="17"/>
      <c r="F549" s="109"/>
      <c r="G549" s="143"/>
      <c r="H549" s="14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>
      <c r="A550" s="17"/>
      <c r="B550" s="7"/>
      <c r="C550" s="17"/>
      <c r="D550" s="7"/>
      <c r="E550" s="17"/>
      <c r="F550" s="109"/>
      <c r="G550" s="143"/>
      <c r="H550" s="14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>
      <c r="A551" s="17"/>
      <c r="B551" s="7"/>
      <c r="C551" s="17"/>
      <c r="D551" s="7"/>
      <c r="E551" s="17"/>
      <c r="F551" s="109"/>
      <c r="G551" s="143"/>
      <c r="H551" s="14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>
      <c r="A552" s="17"/>
      <c r="B552" s="7"/>
      <c r="C552" s="17"/>
      <c r="D552" s="7"/>
      <c r="E552" s="17"/>
      <c r="F552" s="109"/>
      <c r="G552" s="143"/>
      <c r="H552" s="14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>
      <c r="A553" s="17"/>
      <c r="B553" s="7"/>
      <c r="C553" s="17"/>
      <c r="D553" s="7"/>
      <c r="E553" s="17"/>
      <c r="F553" s="109"/>
      <c r="G553" s="143"/>
      <c r="H553" s="14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>
      <c r="A554" s="17"/>
      <c r="B554" s="7"/>
      <c r="C554" s="17"/>
      <c r="D554" s="7"/>
      <c r="E554" s="17"/>
      <c r="F554" s="109"/>
      <c r="G554" s="143"/>
      <c r="H554" s="14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>
      <c r="A555" s="17"/>
      <c r="B555" s="7"/>
      <c r="C555" s="17"/>
      <c r="D555" s="7"/>
      <c r="E555" s="17"/>
      <c r="F555" s="109"/>
      <c r="G555" s="143"/>
      <c r="H555" s="14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>
      <c r="A556" s="17"/>
      <c r="B556" s="7"/>
      <c r="C556" s="17"/>
      <c r="D556" s="7"/>
      <c r="E556" s="17"/>
      <c r="F556" s="109"/>
      <c r="G556" s="143"/>
      <c r="H556" s="14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>
      <c r="A557" s="17"/>
      <c r="B557" s="7"/>
      <c r="C557" s="17"/>
      <c r="D557" s="7"/>
      <c r="E557" s="17"/>
      <c r="F557" s="109"/>
      <c r="G557" s="143"/>
      <c r="H557" s="14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>
      <c r="A558" s="17"/>
      <c r="B558" s="7"/>
      <c r="C558" s="17"/>
      <c r="D558" s="7"/>
      <c r="E558" s="17"/>
      <c r="F558" s="109"/>
      <c r="G558" s="143"/>
      <c r="H558" s="14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>
      <c r="A559" s="17"/>
      <c r="B559" s="7"/>
      <c r="C559" s="17"/>
      <c r="D559" s="7"/>
      <c r="E559" s="17"/>
      <c r="F559" s="109"/>
      <c r="G559" s="143"/>
      <c r="H559" s="14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>
      <c r="A560" s="17"/>
      <c r="B560" s="7"/>
      <c r="C560" s="17"/>
      <c r="D560" s="7"/>
      <c r="E560" s="17"/>
      <c r="F560" s="109"/>
      <c r="G560" s="143"/>
      <c r="H560" s="14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>
      <c r="A561" s="17"/>
      <c r="B561" s="7"/>
      <c r="C561" s="17"/>
      <c r="D561" s="7"/>
      <c r="E561" s="17"/>
      <c r="F561" s="109"/>
      <c r="G561" s="143"/>
      <c r="H561" s="14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>
      <c r="A562" s="17"/>
      <c r="B562" s="7"/>
      <c r="C562" s="17"/>
      <c r="D562" s="7"/>
      <c r="E562" s="17"/>
      <c r="F562" s="109"/>
      <c r="G562" s="143"/>
      <c r="H562" s="14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>
      <c r="A563" s="17"/>
      <c r="B563" s="7"/>
      <c r="C563" s="17"/>
      <c r="D563" s="7"/>
      <c r="E563" s="17"/>
      <c r="F563" s="109"/>
      <c r="G563" s="143"/>
      <c r="H563" s="14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>
      <c r="A564" s="17"/>
      <c r="B564" s="7"/>
      <c r="C564" s="17"/>
      <c r="D564" s="7"/>
      <c r="E564" s="17"/>
      <c r="F564" s="109"/>
      <c r="G564" s="143"/>
      <c r="H564" s="14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>
      <c r="A565" s="17"/>
      <c r="B565" s="7"/>
      <c r="C565" s="17"/>
      <c r="D565" s="7"/>
      <c r="E565" s="17"/>
      <c r="F565" s="109"/>
      <c r="G565" s="143"/>
      <c r="H565" s="14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>
      <c r="A566" s="17"/>
      <c r="B566" s="7"/>
      <c r="C566" s="17"/>
      <c r="D566" s="7"/>
      <c r="E566" s="17"/>
      <c r="F566" s="109"/>
      <c r="G566" s="143"/>
      <c r="H566" s="14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>
      <c r="A567" s="17"/>
      <c r="B567" s="7"/>
      <c r="C567" s="17"/>
      <c r="D567" s="7"/>
      <c r="E567" s="17"/>
      <c r="F567" s="109"/>
      <c r="G567" s="143"/>
      <c r="H567" s="14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>
      <c r="A568" s="17"/>
      <c r="B568" s="7"/>
      <c r="C568" s="17"/>
      <c r="D568" s="7"/>
      <c r="E568" s="17"/>
      <c r="F568" s="109"/>
      <c r="G568" s="143"/>
      <c r="H568" s="14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>
      <c r="A569" s="17"/>
      <c r="B569" s="7"/>
      <c r="C569" s="17"/>
      <c r="D569" s="7"/>
      <c r="E569" s="17"/>
      <c r="F569" s="109"/>
      <c r="G569" s="143"/>
      <c r="H569" s="14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>
      <c r="A570" s="17"/>
      <c r="B570" s="7"/>
      <c r="C570" s="17"/>
      <c r="D570" s="7"/>
      <c r="E570" s="17"/>
      <c r="F570" s="109"/>
      <c r="G570" s="143"/>
      <c r="H570" s="14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>
      <c r="A571" s="17"/>
      <c r="B571" s="7"/>
      <c r="C571" s="17"/>
      <c r="D571" s="7"/>
      <c r="E571" s="17"/>
      <c r="F571" s="109"/>
      <c r="G571" s="143"/>
      <c r="H571" s="14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>
      <c r="A572" s="17"/>
      <c r="B572" s="7"/>
      <c r="C572" s="17"/>
      <c r="D572" s="7"/>
      <c r="E572" s="17"/>
      <c r="F572" s="109"/>
      <c r="G572" s="143"/>
      <c r="H572" s="14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>
      <c r="A573" s="17"/>
      <c r="B573" s="7"/>
      <c r="C573" s="17"/>
      <c r="D573" s="7"/>
      <c r="E573" s="17"/>
      <c r="F573" s="109"/>
      <c r="G573" s="143"/>
      <c r="H573" s="14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>
      <c r="A574" s="17"/>
      <c r="B574" s="7"/>
      <c r="C574" s="17"/>
      <c r="D574" s="7"/>
      <c r="E574" s="17"/>
      <c r="F574" s="109"/>
      <c r="G574" s="143"/>
      <c r="H574" s="14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>
      <c r="A575" s="17"/>
      <c r="B575" s="7"/>
      <c r="C575" s="17"/>
      <c r="D575" s="7"/>
      <c r="E575" s="17"/>
      <c r="F575" s="109"/>
      <c r="G575" s="143"/>
      <c r="H575" s="14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>
      <c r="A576" s="17"/>
      <c r="B576" s="7"/>
      <c r="C576" s="17"/>
      <c r="D576" s="7"/>
      <c r="E576" s="17"/>
      <c r="F576" s="109"/>
      <c r="G576" s="143"/>
      <c r="H576" s="14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>
      <c r="A577" s="17"/>
      <c r="B577" s="7"/>
      <c r="C577" s="17"/>
      <c r="D577" s="7"/>
      <c r="E577" s="17"/>
      <c r="F577" s="109"/>
      <c r="G577" s="143"/>
      <c r="H577" s="14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>
      <c r="A578" s="17"/>
      <c r="B578" s="7"/>
      <c r="C578" s="17"/>
      <c r="D578" s="7"/>
      <c r="E578" s="17"/>
      <c r="F578" s="109"/>
      <c r="G578" s="143"/>
      <c r="H578" s="14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>
      <c r="A579" s="17"/>
      <c r="B579" s="7"/>
      <c r="C579" s="17"/>
      <c r="D579" s="7"/>
      <c r="E579" s="17"/>
      <c r="F579" s="109"/>
      <c r="G579" s="143"/>
      <c r="H579" s="14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>
      <c r="A580" s="17"/>
      <c r="B580" s="7"/>
      <c r="C580" s="17"/>
      <c r="D580" s="7"/>
      <c r="E580" s="17"/>
      <c r="F580" s="109"/>
      <c r="G580" s="143"/>
      <c r="H580" s="14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>
      <c r="A581" s="17"/>
      <c r="B581" s="7"/>
      <c r="C581" s="17"/>
      <c r="D581" s="7"/>
      <c r="E581" s="17"/>
      <c r="F581" s="109"/>
      <c r="G581" s="143"/>
      <c r="H581" s="14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>
      <c r="A582" s="17"/>
      <c r="B582" s="7"/>
      <c r="C582" s="17"/>
      <c r="D582" s="7"/>
      <c r="E582" s="17"/>
      <c r="F582" s="109"/>
      <c r="G582" s="143"/>
      <c r="H582" s="14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>
      <c r="A583" s="17"/>
      <c r="B583" s="7"/>
      <c r="C583" s="17"/>
      <c r="D583" s="7"/>
      <c r="E583" s="17"/>
      <c r="F583" s="109"/>
      <c r="G583" s="143"/>
      <c r="H583" s="14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>
      <c r="A584" s="17"/>
      <c r="B584" s="7"/>
      <c r="C584" s="17"/>
      <c r="D584" s="7"/>
      <c r="E584" s="17"/>
      <c r="F584" s="109"/>
      <c r="G584" s="143"/>
      <c r="H584" s="14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>
      <c r="A585" s="17"/>
      <c r="B585" s="7"/>
      <c r="C585" s="17"/>
      <c r="D585" s="7"/>
      <c r="E585" s="17"/>
      <c r="F585" s="109"/>
      <c r="G585" s="143"/>
      <c r="H585" s="14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>
      <c r="A586" s="17"/>
      <c r="B586" s="7"/>
      <c r="C586" s="17"/>
      <c r="D586" s="7"/>
      <c r="E586" s="17"/>
      <c r="F586" s="109"/>
      <c r="G586" s="143"/>
      <c r="H586" s="14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>
      <c r="A587" s="17"/>
      <c r="B587" s="7"/>
      <c r="C587" s="17"/>
      <c r="D587" s="7"/>
      <c r="E587" s="17"/>
      <c r="F587" s="109"/>
      <c r="G587" s="143"/>
      <c r="H587" s="14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>
      <c r="A588" s="17"/>
      <c r="B588" s="7"/>
      <c r="C588" s="17"/>
      <c r="D588" s="7"/>
      <c r="E588" s="17"/>
      <c r="F588" s="109"/>
      <c r="G588" s="143"/>
      <c r="H588" s="14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>
      <c r="A589" s="17"/>
      <c r="B589" s="7"/>
      <c r="C589" s="17"/>
      <c r="D589" s="7"/>
      <c r="E589" s="17"/>
      <c r="F589" s="109"/>
      <c r="G589" s="143"/>
      <c r="H589" s="14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>
      <c r="A590" s="17"/>
      <c r="B590" s="7"/>
      <c r="C590" s="17"/>
      <c r="D590" s="7"/>
      <c r="E590" s="17"/>
      <c r="F590" s="109"/>
      <c r="G590" s="143"/>
      <c r="H590" s="14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>
      <c r="A591" s="17"/>
      <c r="B591" s="7"/>
      <c r="C591" s="17"/>
      <c r="D591" s="7"/>
      <c r="E591" s="17"/>
      <c r="F591" s="109"/>
      <c r="G591" s="143"/>
      <c r="H591" s="14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>
      <c r="A592" s="17"/>
      <c r="B592" s="7"/>
      <c r="C592" s="17"/>
      <c r="D592" s="7"/>
      <c r="E592" s="17"/>
      <c r="F592" s="109"/>
      <c r="G592" s="143"/>
      <c r="H592" s="14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>
      <c r="A593" s="17"/>
      <c r="B593" s="7"/>
      <c r="C593" s="17"/>
      <c r="D593" s="7"/>
      <c r="E593" s="17"/>
      <c r="F593" s="109"/>
      <c r="G593" s="143"/>
      <c r="H593" s="14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>
      <c r="A594" s="17"/>
      <c r="B594" s="7"/>
      <c r="C594" s="17"/>
      <c r="D594" s="7"/>
      <c r="E594" s="17"/>
      <c r="F594" s="109"/>
      <c r="G594" s="143"/>
      <c r="H594" s="14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>
      <c r="A595" s="17"/>
      <c r="B595" s="7"/>
      <c r="C595" s="17"/>
      <c r="D595" s="7"/>
      <c r="E595" s="17"/>
      <c r="F595" s="109"/>
      <c r="G595" s="143"/>
      <c r="H595" s="14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>
      <c r="A596" s="17"/>
      <c r="B596" s="7"/>
      <c r="C596" s="17"/>
      <c r="D596" s="7"/>
      <c r="E596" s="17"/>
      <c r="F596" s="109"/>
      <c r="G596" s="143"/>
      <c r="H596" s="14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>
      <c r="A597" s="17"/>
      <c r="B597" s="7"/>
      <c r="C597" s="17"/>
      <c r="D597" s="7"/>
      <c r="E597" s="17"/>
      <c r="F597" s="109"/>
      <c r="G597" s="143"/>
      <c r="H597" s="14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>
      <c r="A598" s="17"/>
      <c r="B598" s="7"/>
      <c r="C598" s="17"/>
      <c r="D598" s="7"/>
      <c r="E598" s="17"/>
      <c r="F598" s="109"/>
      <c r="G598" s="143"/>
      <c r="H598" s="14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>
      <c r="A599" s="17"/>
      <c r="B599" s="7"/>
      <c r="C599" s="17"/>
      <c r="D599" s="7"/>
      <c r="E599" s="17"/>
      <c r="F599" s="109"/>
      <c r="G599" s="143"/>
      <c r="H599" s="14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>
      <c r="A600" s="17"/>
      <c r="B600" s="7"/>
      <c r="C600" s="17"/>
      <c r="D600" s="7"/>
      <c r="E600" s="17"/>
      <c r="F600" s="109"/>
      <c r="G600" s="143"/>
      <c r="H600" s="14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>
      <c r="A601" s="17"/>
      <c r="B601" s="7"/>
      <c r="C601" s="17"/>
      <c r="D601" s="7"/>
      <c r="E601" s="17"/>
      <c r="F601" s="109"/>
      <c r="G601" s="143"/>
      <c r="H601" s="14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17"/>
      <c r="B602" s="7"/>
      <c r="C602" s="17"/>
      <c r="D602" s="7"/>
      <c r="E602" s="17"/>
      <c r="F602" s="109"/>
      <c r="G602" s="143"/>
      <c r="H602" s="14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>
      <c r="A603" s="17"/>
      <c r="B603" s="7"/>
      <c r="C603" s="17"/>
      <c r="D603" s="7"/>
      <c r="E603" s="17"/>
      <c r="F603" s="109"/>
      <c r="G603" s="143"/>
      <c r="H603" s="14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>
      <c r="A604" s="17"/>
      <c r="B604" s="7"/>
      <c r="C604" s="17"/>
      <c r="D604" s="7"/>
      <c r="E604" s="17"/>
      <c r="F604" s="109"/>
      <c r="G604" s="143"/>
      <c r="H604" s="14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>
      <c r="A605" s="17"/>
      <c r="B605" s="7"/>
      <c r="C605" s="17"/>
      <c r="D605" s="7"/>
      <c r="E605" s="17"/>
      <c r="F605" s="109"/>
      <c r="G605" s="143"/>
      <c r="H605" s="14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>
      <c r="A606" s="17"/>
      <c r="B606" s="7"/>
      <c r="C606" s="17"/>
      <c r="D606" s="7"/>
      <c r="E606" s="17"/>
      <c r="F606" s="109"/>
      <c r="G606" s="143"/>
      <c r="H606" s="14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>
      <c r="A607" s="17"/>
      <c r="B607" s="7"/>
      <c r="C607" s="17"/>
      <c r="D607" s="7"/>
      <c r="E607" s="17"/>
      <c r="F607" s="109"/>
      <c r="G607" s="143"/>
      <c r="H607" s="14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>
      <c r="A608" s="17"/>
      <c r="B608" s="7"/>
      <c r="C608" s="17"/>
      <c r="D608" s="7"/>
      <c r="E608" s="17"/>
      <c r="F608" s="109"/>
      <c r="G608" s="143"/>
      <c r="H608" s="14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>
      <c r="A609" s="17"/>
      <c r="B609" s="7"/>
      <c r="C609" s="17"/>
      <c r="D609" s="7"/>
      <c r="E609" s="17"/>
      <c r="F609" s="109"/>
      <c r="G609" s="143"/>
      <c r="H609" s="14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>
      <c r="A610" s="17"/>
      <c r="B610" s="7"/>
      <c r="C610" s="17"/>
      <c r="D610" s="7"/>
      <c r="E610" s="17"/>
      <c r="F610" s="109"/>
      <c r="G610" s="143"/>
      <c r="H610" s="14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>
      <c r="A611" s="17"/>
      <c r="B611" s="7"/>
      <c r="C611" s="17"/>
      <c r="D611" s="7"/>
      <c r="E611" s="17"/>
      <c r="F611" s="109"/>
      <c r="G611" s="143"/>
      <c r="H611" s="14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>
      <c r="A612" s="17"/>
      <c r="B612" s="7"/>
      <c r="C612" s="17"/>
      <c r="D612" s="7"/>
      <c r="E612" s="17"/>
      <c r="F612" s="109"/>
      <c r="G612" s="143"/>
      <c r="H612" s="14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>
      <c r="A613" s="17"/>
      <c r="B613" s="7"/>
      <c r="C613" s="17"/>
      <c r="D613" s="7"/>
      <c r="E613" s="17"/>
      <c r="F613" s="109"/>
      <c r="G613" s="143"/>
      <c r="H613" s="14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>
      <c r="A614" s="17"/>
      <c r="B614" s="7"/>
      <c r="C614" s="17"/>
      <c r="D614" s="7"/>
      <c r="E614" s="17"/>
      <c r="F614" s="109"/>
      <c r="G614" s="143"/>
      <c r="H614" s="14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>
      <c r="A615" s="17"/>
      <c r="B615" s="7"/>
      <c r="C615" s="17"/>
      <c r="D615" s="7"/>
      <c r="E615" s="17"/>
      <c r="F615" s="109"/>
      <c r="G615" s="143"/>
      <c r="H615" s="14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>
      <c r="A616" s="17"/>
      <c r="B616" s="7"/>
      <c r="C616" s="17"/>
      <c r="D616" s="7"/>
      <c r="E616" s="17"/>
      <c r="F616" s="109"/>
      <c r="G616" s="143"/>
      <c r="H616" s="14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>
      <c r="A617" s="17"/>
      <c r="B617" s="7"/>
      <c r="C617" s="17"/>
      <c r="D617" s="7"/>
      <c r="E617" s="17"/>
      <c r="F617" s="109"/>
      <c r="G617" s="143"/>
      <c r="H617" s="14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>
      <c r="A618" s="17"/>
      <c r="B618" s="7"/>
      <c r="C618" s="17"/>
      <c r="D618" s="7"/>
      <c r="E618" s="17"/>
      <c r="F618" s="109"/>
      <c r="G618" s="143"/>
      <c r="H618" s="14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>
      <c r="A619" s="17"/>
      <c r="B619" s="7"/>
      <c r="C619" s="17"/>
      <c r="D619" s="7"/>
      <c r="E619" s="17"/>
      <c r="F619" s="109"/>
      <c r="G619" s="143"/>
      <c r="H619" s="14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>
      <c r="A620" s="17"/>
      <c r="B620" s="7"/>
      <c r="C620" s="17"/>
      <c r="D620" s="7"/>
      <c r="E620" s="17"/>
      <c r="F620" s="109"/>
      <c r="G620" s="143"/>
      <c r="H620" s="14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>
      <c r="A621" s="17"/>
      <c r="B621" s="7"/>
      <c r="C621" s="17"/>
      <c r="D621" s="7"/>
      <c r="E621" s="17"/>
      <c r="F621" s="109"/>
      <c r="G621" s="143"/>
      <c r="H621" s="14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>
      <c r="A622" s="17"/>
      <c r="B622" s="7"/>
      <c r="C622" s="17"/>
      <c r="D622" s="7"/>
      <c r="E622" s="17"/>
      <c r="F622" s="109"/>
      <c r="G622" s="143"/>
      <c r="H622" s="14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>
      <c r="A623" s="17"/>
      <c r="B623" s="7"/>
      <c r="C623" s="17"/>
      <c r="D623" s="7"/>
      <c r="E623" s="17"/>
      <c r="F623" s="109"/>
      <c r="G623" s="143"/>
      <c r="H623" s="14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>
      <c r="A624" s="17"/>
      <c r="B624" s="7"/>
      <c r="C624" s="17"/>
      <c r="D624" s="7"/>
      <c r="E624" s="17"/>
      <c r="F624" s="109"/>
      <c r="G624" s="143"/>
      <c r="H624" s="14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>
      <c r="A625" s="17"/>
      <c r="B625" s="7"/>
      <c r="C625" s="17"/>
      <c r="D625" s="7"/>
      <c r="E625" s="17"/>
      <c r="F625" s="109"/>
      <c r="G625" s="143"/>
      <c r="H625" s="14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>
      <c r="A626" s="17"/>
      <c r="B626" s="7"/>
      <c r="C626" s="17"/>
      <c r="D626" s="7"/>
      <c r="E626" s="17"/>
      <c r="F626" s="109"/>
      <c r="G626" s="143"/>
      <c r="H626" s="14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>
      <c r="A627" s="17"/>
      <c r="B627" s="7"/>
      <c r="C627" s="17"/>
      <c r="D627" s="7"/>
      <c r="E627" s="17"/>
      <c r="F627" s="109"/>
      <c r="G627" s="143"/>
      <c r="H627" s="14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>
      <c r="A628" s="17"/>
      <c r="B628" s="7"/>
      <c r="C628" s="17"/>
      <c r="D628" s="7"/>
      <c r="E628" s="17"/>
      <c r="F628" s="109"/>
      <c r="G628" s="143"/>
      <c r="H628" s="14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>
      <c r="A629" s="17"/>
      <c r="B629" s="7"/>
      <c r="C629" s="17"/>
      <c r="D629" s="7"/>
      <c r="E629" s="17"/>
      <c r="F629" s="109"/>
      <c r="G629" s="143"/>
      <c r="H629" s="14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>
      <c r="A630" s="17"/>
      <c r="B630" s="7"/>
      <c r="C630" s="17"/>
      <c r="D630" s="7"/>
      <c r="E630" s="17"/>
      <c r="F630" s="109"/>
      <c r="G630" s="143"/>
      <c r="H630" s="14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>
      <c r="A631" s="17"/>
      <c r="B631" s="7"/>
      <c r="C631" s="17"/>
      <c r="D631" s="7"/>
      <c r="E631" s="17"/>
      <c r="F631" s="109"/>
      <c r="G631" s="143"/>
      <c r="H631" s="14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>
      <c r="A632" s="17"/>
      <c r="B632" s="7"/>
      <c r="C632" s="17"/>
      <c r="D632" s="7"/>
      <c r="E632" s="17"/>
      <c r="F632" s="109"/>
      <c r="G632" s="143"/>
      <c r="H632" s="14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>
      <c r="A633" s="17"/>
      <c r="B633" s="7"/>
      <c r="C633" s="17"/>
      <c r="D633" s="7"/>
      <c r="E633" s="17"/>
      <c r="F633" s="109"/>
      <c r="G633" s="143"/>
      <c r="H633" s="14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>
      <c r="A634" s="17"/>
      <c r="B634" s="7"/>
      <c r="C634" s="17"/>
      <c r="D634" s="7"/>
      <c r="E634" s="17"/>
      <c r="F634" s="109"/>
      <c r="G634" s="143"/>
      <c r="H634" s="14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>
      <c r="A635" s="17"/>
      <c r="B635" s="7"/>
      <c r="C635" s="17"/>
      <c r="D635" s="7"/>
      <c r="E635" s="17"/>
      <c r="F635" s="109"/>
      <c r="G635" s="143"/>
      <c r="H635" s="14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>
      <c r="A636" s="17"/>
      <c r="B636" s="7"/>
      <c r="C636" s="17"/>
      <c r="D636" s="7"/>
      <c r="E636" s="17"/>
      <c r="F636" s="109"/>
      <c r="G636" s="143"/>
      <c r="H636" s="14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>
      <c r="A637" s="17"/>
      <c r="B637" s="7"/>
      <c r="C637" s="17"/>
      <c r="D637" s="7"/>
      <c r="E637" s="17"/>
      <c r="F637" s="109"/>
      <c r="G637" s="143"/>
      <c r="H637" s="14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>
      <c r="A638" s="17"/>
      <c r="B638" s="7"/>
      <c r="C638" s="17"/>
      <c r="D638" s="7"/>
      <c r="E638" s="17"/>
      <c r="F638" s="109"/>
      <c r="G638" s="143"/>
      <c r="H638" s="14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>
      <c r="A639" s="17"/>
      <c r="B639" s="7"/>
      <c r="C639" s="17"/>
      <c r="D639" s="7"/>
      <c r="E639" s="17"/>
      <c r="F639" s="109"/>
      <c r="G639" s="143"/>
      <c r="H639" s="14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>
      <c r="A640" s="17"/>
      <c r="B640" s="7"/>
      <c r="C640" s="17"/>
      <c r="D640" s="7"/>
      <c r="E640" s="17"/>
      <c r="F640" s="109"/>
      <c r="G640" s="143"/>
      <c r="H640" s="14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>
      <c r="A641" s="17"/>
      <c r="B641" s="7"/>
      <c r="C641" s="17"/>
      <c r="D641" s="7"/>
      <c r="E641" s="17"/>
      <c r="F641" s="109"/>
      <c r="G641" s="143"/>
      <c r="H641" s="14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>
      <c r="A642" s="17"/>
      <c r="B642" s="7"/>
      <c r="C642" s="17"/>
      <c r="D642" s="7"/>
      <c r="E642" s="17"/>
      <c r="F642" s="109"/>
      <c r="G642" s="143"/>
      <c r="H642" s="14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>
      <c r="A643" s="17"/>
      <c r="B643" s="7"/>
      <c r="C643" s="17"/>
      <c r="D643" s="7"/>
      <c r="E643" s="17"/>
      <c r="F643" s="109"/>
      <c r="G643" s="143"/>
      <c r="H643" s="14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>
      <c r="A644" s="17"/>
      <c r="B644" s="7"/>
      <c r="C644" s="17"/>
      <c r="D644" s="7"/>
      <c r="E644" s="17"/>
      <c r="F644" s="109"/>
      <c r="G644" s="143"/>
      <c r="H644" s="14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>
      <c r="A645" s="17"/>
      <c r="B645" s="7"/>
      <c r="C645" s="17"/>
      <c r="D645" s="7"/>
      <c r="E645" s="17"/>
      <c r="F645" s="109"/>
      <c r="G645" s="143"/>
      <c r="H645" s="14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>
      <c r="A646" s="17"/>
      <c r="B646" s="7"/>
      <c r="C646" s="17"/>
      <c r="D646" s="7"/>
      <c r="E646" s="17"/>
      <c r="F646" s="109"/>
      <c r="G646" s="143"/>
      <c r="H646" s="14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>
      <c r="A647" s="17"/>
      <c r="B647" s="7"/>
      <c r="C647" s="17"/>
      <c r="D647" s="7"/>
      <c r="E647" s="17"/>
      <c r="F647" s="109"/>
      <c r="G647" s="143"/>
      <c r="H647" s="14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>
      <c r="A648" s="17"/>
      <c r="B648" s="7"/>
      <c r="C648" s="17"/>
      <c r="D648" s="7"/>
      <c r="E648" s="17"/>
      <c r="F648" s="109"/>
      <c r="G648" s="143"/>
      <c r="H648" s="14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>
      <c r="A649" s="17"/>
      <c r="B649" s="7"/>
      <c r="C649" s="17"/>
      <c r="D649" s="7"/>
      <c r="E649" s="17"/>
      <c r="F649" s="109"/>
      <c r="G649" s="143"/>
      <c r="H649" s="14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>
      <c r="A650" s="17"/>
      <c r="B650" s="7"/>
      <c r="C650" s="17"/>
      <c r="D650" s="7"/>
      <c r="E650" s="17"/>
      <c r="F650" s="109"/>
      <c r="G650" s="143"/>
      <c r="H650" s="14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>
      <c r="A651" s="17"/>
      <c r="B651" s="7"/>
      <c r="C651" s="17"/>
      <c r="D651" s="7"/>
      <c r="E651" s="17"/>
      <c r="F651" s="109"/>
      <c r="G651" s="143"/>
      <c r="H651" s="14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>
      <c r="A652" s="17"/>
      <c r="B652" s="7"/>
      <c r="C652" s="17"/>
      <c r="D652" s="7"/>
      <c r="E652" s="17"/>
      <c r="F652" s="109"/>
      <c r="G652" s="143"/>
      <c r="H652" s="14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>
      <c r="A653" s="17"/>
      <c r="B653" s="7"/>
      <c r="C653" s="17"/>
      <c r="D653" s="7"/>
      <c r="E653" s="17"/>
      <c r="F653" s="109"/>
      <c r="G653" s="143"/>
      <c r="H653" s="14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>
      <c r="A654" s="17"/>
      <c r="B654" s="7"/>
      <c r="C654" s="17"/>
      <c r="D654" s="7"/>
      <c r="E654" s="17"/>
      <c r="F654" s="109"/>
      <c r="G654" s="143"/>
      <c r="H654" s="14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>
      <c r="A655" s="17"/>
      <c r="B655" s="7"/>
      <c r="C655" s="17"/>
      <c r="D655" s="7"/>
      <c r="E655" s="17"/>
      <c r="F655" s="109"/>
      <c r="G655" s="143"/>
      <c r="H655" s="14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>
      <c r="A656" s="17"/>
      <c r="B656" s="7"/>
      <c r="C656" s="17"/>
      <c r="D656" s="7"/>
      <c r="E656" s="17"/>
      <c r="F656" s="109"/>
      <c r="G656" s="143"/>
      <c r="H656" s="14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>
      <c r="A657" s="17"/>
      <c r="B657" s="7"/>
      <c r="C657" s="17"/>
      <c r="D657" s="7"/>
      <c r="E657" s="17"/>
      <c r="F657" s="109"/>
      <c r="G657" s="143"/>
      <c r="H657" s="14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>
      <c r="A658" s="17"/>
      <c r="B658" s="7"/>
      <c r="C658" s="17"/>
      <c r="D658" s="7"/>
      <c r="E658" s="17"/>
      <c r="F658" s="109"/>
      <c r="G658" s="143"/>
      <c r="H658" s="14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>
      <c r="A659" s="17"/>
      <c r="B659" s="7"/>
      <c r="C659" s="17"/>
      <c r="D659" s="7"/>
      <c r="E659" s="17"/>
      <c r="F659" s="109"/>
      <c r="G659" s="143"/>
      <c r="H659" s="14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>
      <c r="A660" s="17"/>
      <c r="B660" s="7"/>
      <c r="C660" s="17"/>
      <c r="D660" s="7"/>
      <c r="E660" s="17"/>
      <c r="F660" s="109"/>
      <c r="G660" s="143"/>
      <c r="H660" s="14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>
      <c r="A661" s="17"/>
      <c r="B661" s="7"/>
      <c r="C661" s="17"/>
      <c r="D661" s="7"/>
      <c r="E661" s="17"/>
      <c r="F661" s="109"/>
      <c r="G661" s="143"/>
      <c r="H661" s="14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>
      <c r="A662" s="17"/>
      <c r="B662" s="7"/>
      <c r="C662" s="17"/>
      <c r="D662" s="7"/>
      <c r="E662" s="17"/>
      <c r="F662" s="109"/>
      <c r="G662" s="143"/>
      <c r="H662" s="14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>
      <c r="A663" s="17"/>
      <c r="B663" s="7"/>
      <c r="C663" s="17"/>
      <c r="D663" s="7"/>
      <c r="E663" s="17"/>
      <c r="F663" s="109"/>
      <c r="G663" s="143"/>
      <c r="H663" s="14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>
      <c r="A664" s="17"/>
      <c r="B664" s="7"/>
      <c r="C664" s="17"/>
      <c r="D664" s="7"/>
      <c r="E664" s="17"/>
      <c r="F664" s="109"/>
      <c r="G664" s="143"/>
      <c r="H664" s="14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>
      <c r="A665" s="17"/>
      <c r="B665" s="7"/>
      <c r="C665" s="17"/>
      <c r="D665" s="7"/>
      <c r="E665" s="17"/>
      <c r="F665" s="109"/>
      <c r="G665" s="143"/>
      <c r="H665" s="14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>
      <c r="A666" s="17"/>
      <c r="B666" s="7"/>
      <c r="C666" s="17"/>
      <c r="D666" s="7"/>
      <c r="E666" s="17"/>
      <c r="F666" s="109"/>
      <c r="G666" s="143"/>
      <c r="H666" s="14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>
      <c r="A667" s="17"/>
      <c r="B667" s="7"/>
      <c r="C667" s="17"/>
      <c r="D667" s="7"/>
      <c r="E667" s="17"/>
      <c r="F667" s="109"/>
      <c r="G667" s="143"/>
      <c r="H667" s="14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>
      <c r="A668" s="17"/>
      <c r="B668" s="7"/>
      <c r="C668" s="17"/>
      <c r="D668" s="7"/>
      <c r="E668" s="17"/>
      <c r="F668" s="109"/>
      <c r="G668" s="143"/>
      <c r="H668" s="14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>
      <c r="A669" s="17"/>
      <c r="B669" s="7"/>
      <c r="C669" s="17"/>
      <c r="D669" s="7"/>
      <c r="E669" s="17"/>
      <c r="F669" s="109"/>
      <c r="G669" s="143"/>
      <c r="H669" s="14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>
      <c r="A670" s="17"/>
      <c r="B670" s="7"/>
      <c r="C670" s="17"/>
      <c r="D670" s="7"/>
      <c r="E670" s="17"/>
      <c r="F670" s="109"/>
      <c r="G670" s="143"/>
      <c r="H670" s="14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>
      <c r="A671" s="17"/>
      <c r="B671" s="7"/>
      <c r="C671" s="17"/>
      <c r="D671" s="7"/>
      <c r="E671" s="17"/>
      <c r="F671" s="109"/>
      <c r="G671" s="143"/>
      <c r="H671" s="14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>
      <c r="A672" s="17"/>
      <c r="B672" s="7"/>
      <c r="C672" s="17"/>
      <c r="D672" s="7"/>
      <c r="E672" s="17"/>
      <c r="F672" s="109"/>
      <c r="G672" s="143"/>
      <c r="H672" s="14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>
      <c r="A673" s="17"/>
      <c r="B673" s="7"/>
      <c r="C673" s="17"/>
      <c r="D673" s="7"/>
      <c r="E673" s="17"/>
      <c r="F673" s="109"/>
      <c r="G673" s="143"/>
      <c r="H673" s="14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>
      <c r="A674" s="17"/>
      <c r="B674" s="7"/>
      <c r="C674" s="17"/>
      <c r="D674" s="7"/>
      <c r="E674" s="17"/>
      <c r="F674" s="109"/>
      <c r="G674" s="143"/>
      <c r="H674" s="14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>
      <c r="A675" s="17"/>
      <c r="B675" s="7"/>
      <c r="C675" s="17"/>
      <c r="D675" s="7"/>
      <c r="E675" s="17"/>
      <c r="F675" s="109"/>
      <c r="G675" s="143"/>
      <c r="H675" s="14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>
      <c r="A676" s="17"/>
      <c r="B676" s="7"/>
      <c r="C676" s="17"/>
      <c r="D676" s="7"/>
      <c r="E676" s="17"/>
      <c r="F676" s="109"/>
      <c r="G676" s="143"/>
      <c r="H676" s="14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>
      <c r="A677" s="17"/>
      <c r="B677" s="7"/>
      <c r="C677" s="17"/>
      <c r="D677" s="7"/>
      <c r="E677" s="17"/>
      <c r="F677" s="109"/>
      <c r="G677" s="143"/>
      <c r="H677" s="14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>
      <c r="A678" s="17"/>
      <c r="B678" s="7"/>
      <c r="C678" s="17"/>
      <c r="D678" s="7"/>
      <c r="E678" s="17"/>
      <c r="F678" s="109"/>
      <c r="G678" s="143"/>
      <c r="H678" s="14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>
      <c r="A679" s="17"/>
      <c r="B679" s="7"/>
      <c r="C679" s="17"/>
      <c r="D679" s="7"/>
      <c r="E679" s="17"/>
      <c r="F679" s="109"/>
      <c r="G679" s="143"/>
      <c r="H679" s="14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>
      <c r="A680" s="17"/>
      <c r="B680" s="7"/>
      <c r="C680" s="17"/>
      <c r="D680" s="7"/>
      <c r="E680" s="17"/>
      <c r="F680" s="109"/>
      <c r="G680" s="143"/>
      <c r="H680" s="14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>
      <c r="A681" s="17"/>
      <c r="B681" s="7"/>
      <c r="C681" s="17"/>
      <c r="D681" s="7"/>
      <c r="E681" s="17"/>
      <c r="F681" s="109"/>
      <c r="G681" s="143"/>
      <c r="H681" s="14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>
      <c r="A682" s="17"/>
      <c r="B682" s="7"/>
      <c r="C682" s="17"/>
      <c r="D682" s="7"/>
      <c r="E682" s="17"/>
      <c r="F682" s="109"/>
      <c r="G682" s="143"/>
      <c r="H682" s="14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>
      <c r="A683" s="17"/>
      <c r="B683" s="7"/>
      <c r="C683" s="17"/>
      <c r="D683" s="7"/>
      <c r="E683" s="17"/>
      <c r="F683" s="109"/>
      <c r="G683" s="143"/>
      <c r="H683" s="14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>
      <c r="A684" s="17"/>
      <c r="B684" s="7"/>
      <c r="C684" s="17"/>
      <c r="D684" s="7"/>
      <c r="E684" s="17"/>
      <c r="F684" s="109"/>
      <c r="G684" s="143"/>
      <c r="H684" s="14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>
      <c r="A685" s="17"/>
      <c r="B685" s="7"/>
      <c r="C685" s="17"/>
      <c r="D685" s="7"/>
      <c r="E685" s="17"/>
      <c r="F685" s="109"/>
      <c r="G685" s="143"/>
      <c r="H685" s="14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>
      <c r="A686" s="17"/>
      <c r="B686" s="7"/>
      <c r="C686" s="17"/>
      <c r="D686" s="7"/>
      <c r="E686" s="17"/>
      <c r="F686" s="109"/>
      <c r="G686" s="143"/>
      <c r="H686" s="14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>
      <c r="A687" s="17"/>
      <c r="B687" s="7"/>
      <c r="C687" s="17"/>
      <c r="D687" s="7"/>
      <c r="E687" s="17"/>
      <c r="F687" s="109"/>
      <c r="G687" s="143"/>
      <c r="H687" s="14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>
      <c r="A688" s="17"/>
      <c r="B688" s="7"/>
      <c r="C688" s="17"/>
      <c r="D688" s="7"/>
      <c r="E688" s="17"/>
      <c r="F688" s="109"/>
      <c r="G688" s="143"/>
      <c r="H688" s="14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>
      <c r="A689" s="17"/>
      <c r="B689" s="7"/>
      <c r="C689" s="17"/>
      <c r="D689" s="7"/>
      <c r="E689" s="17"/>
      <c r="F689" s="109"/>
      <c r="G689" s="143"/>
      <c r="H689" s="14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>
      <c r="A690" s="17"/>
      <c r="B690" s="7"/>
      <c r="C690" s="17"/>
      <c r="D690" s="7"/>
      <c r="E690" s="17"/>
      <c r="F690" s="109"/>
      <c r="G690" s="143"/>
      <c r="H690" s="14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>
      <c r="A691" s="17"/>
      <c r="B691" s="7"/>
      <c r="C691" s="17"/>
      <c r="D691" s="7"/>
      <c r="E691" s="17"/>
      <c r="F691" s="109"/>
      <c r="G691" s="143"/>
      <c r="H691" s="14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>
      <c r="A692" s="17"/>
      <c r="B692" s="7"/>
      <c r="C692" s="17"/>
      <c r="D692" s="7"/>
      <c r="E692" s="17"/>
      <c r="F692" s="109"/>
      <c r="G692" s="143"/>
      <c r="H692" s="14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>
      <c r="A693" s="17"/>
      <c r="B693" s="7"/>
      <c r="C693" s="17"/>
      <c r="D693" s="7"/>
      <c r="E693" s="17"/>
      <c r="F693" s="109"/>
      <c r="G693" s="143"/>
      <c r="H693" s="14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>
      <c r="A694" s="17"/>
      <c r="B694" s="7"/>
      <c r="C694" s="17"/>
      <c r="D694" s="7"/>
      <c r="E694" s="17"/>
      <c r="F694" s="109"/>
      <c r="G694" s="143"/>
      <c r="H694" s="14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>
      <c r="A695" s="17"/>
      <c r="B695" s="7"/>
      <c r="C695" s="17"/>
      <c r="D695" s="7"/>
      <c r="E695" s="17"/>
      <c r="F695" s="109"/>
      <c r="G695" s="143"/>
      <c r="H695" s="14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>
      <c r="A696" s="17"/>
      <c r="B696" s="7"/>
      <c r="C696" s="17"/>
      <c r="D696" s="7"/>
      <c r="E696" s="17"/>
      <c r="F696" s="109"/>
      <c r="G696" s="143"/>
      <c r="H696" s="14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>
      <c r="A697" s="17"/>
      <c r="B697" s="7"/>
      <c r="C697" s="17"/>
      <c r="D697" s="7"/>
      <c r="E697" s="17"/>
      <c r="F697" s="109"/>
      <c r="G697" s="143"/>
      <c r="H697" s="14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>
      <c r="A698" s="17"/>
      <c r="B698" s="7"/>
      <c r="C698" s="17"/>
      <c r="D698" s="7"/>
      <c r="E698" s="17"/>
      <c r="F698" s="109"/>
      <c r="G698" s="143"/>
      <c r="H698" s="14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>
      <c r="A699" s="17"/>
      <c r="B699" s="7"/>
      <c r="C699" s="17"/>
      <c r="D699" s="7"/>
      <c r="E699" s="17"/>
      <c r="F699" s="109"/>
      <c r="G699" s="143"/>
      <c r="H699" s="14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>
      <c r="A700" s="17"/>
      <c r="B700" s="7"/>
      <c r="C700" s="17"/>
      <c r="D700" s="7"/>
      <c r="E700" s="17"/>
      <c r="F700" s="109"/>
      <c r="G700" s="143"/>
      <c r="H700" s="14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>
      <c r="A701" s="17"/>
      <c r="B701" s="7"/>
      <c r="C701" s="17"/>
      <c r="D701" s="7"/>
      <c r="E701" s="17"/>
      <c r="F701" s="109"/>
      <c r="G701" s="143"/>
      <c r="H701" s="14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>
      <c r="A702" s="17"/>
      <c r="B702" s="7"/>
      <c r="C702" s="17"/>
      <c r="D702" s="7"/>
      <c r="E702" s="17"/>
      <c r="F702" s="109"/>
      <c r="G702" s="143"/>
      <c r="H702" s="14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>
      <c r="A703" s="17"/>
      <c r="B703" s="7"/>
      <c r="C703" s="17"/>
      <c r="D703" s="7"/>
      <c r="E703" s="17"/>
      <c r="F703" s="109"/>
      <c r="G703" s="143"/>
      <c r="H703" s="14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>
      <c r="A704" s="17"/>
      <c r="B704" s="7"/>
      <c r="C704" s="17"/>
      <c r="D704" s="7"/>
      <c r="E704" s="17"/>
      <c r="F704" s="109"/>
      <c r="G704" s="143"/>
      <c r="H704" s="14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>
      <c r="A705" s="17"/>
      <c r="B705" s="7"/>
      <c r="C705" s="17"/>
      <c r="D705" s="7"/>
      <c r="E705" s="17"/>
      <c r="F705" s="109"/>
      <c r="G705" s="143"/>
      <c r="H705" s="14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>
      <c r="A706" s="17"/>
      <c r="B706" s="7"/>
      <c r="C706" s="17"/>
      <c r="D706" s="7"/>
      <c r="E706" s="17"/>
      <c r="F706" s="109"/>
      <c r="G706" s="143"/>
      <c r="H706" s="14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>
      <c r="A707" s="17"/>
      <c r="B707" s="7"/>
      <c r="C707" s="17"/>
      <c r="D707" s="7"/>
      <c r="E707" s="17"/>
      <c r="F707" s="109"/>
      <c r="G707" s="143"/>
      <c r="H707" s="14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>
      <c r="A708" s="17"/>
      <c r="B708" s="7"/>
      <c r="C708" s="17"/>
      <c r="D708" s="7"/>
      <c r="E708" s="17"/>
      <c r="F708" s="109"/>
      <c r="G708" s="143"/>
      <c r="H708" s="14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>
      <c r="A709" s="17"/>
      <c r="B709" s="7"/>
      <c r="C709" s="17"/>
      <c r="D709" s="7"/>
      <c r="E709" s="17"/>
      <c r="F709" s="109"/>
      <c r="G709" s="143"/>
      <c r="H709" s="14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>
      <c r="A710" s="17"/>
      <c r="B710" s="7"/>
      <c r="C710" s="17"/>
      <c r="D710" s="7"/>
      <c r="E710" s="17"/>
      <c r="F710" s="109"/>
      <c r="G710" s="143"/>
      <c r="H710" s="14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>
      <c r="A711" s="17"/>
      <c r="B711" s="7"/>
      <c r="C711" s="17"/>
      <c r="D711" s="7"/>
      <c r="E711" s="17"/>
      <c r="F711" s="109"/>
      <c r="G711" s="143"/>
      <c r="H711" s="14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>
      <c r="A712" s="17"/>
      <c r="B712" s="7"/>
      <c r="C712" s="17"/>
      <c r="D712" s="7"/>
      <c r="E712" s="17"/>
      <c r="F712" s="109"/>
      <c r="G712" s="143"/>
      <c r="H712" s="14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>
      <c r="A713" s="17"/>
      <c r="B713" s="7"/>
      <c r="C713" s="17"/>
      <c r="D713" s="7"/>
      <c r="E713" s="17"/>
      <c r="F713" s="109"/>
      <c r="G713" s="143"/>
      <c r="H713" s="14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>
      <c r="A714" s="17"/>
      <c r="B714" s="7"/>
      <c r="C714" s="17"/>
      <c r="D714" s="7"/>
      <c r="E714" s="17"/>
      <c r="F714" s="109"/>
      <c r="G714" s="143"/>
      <c r="H714" s="14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>
      <c r="A715" s="17"/>
      <c r="B715" s="7"/>
      <c r="C715" s="17"/>
      <c r="D715" s="7"/>
      <c r="E715" s="17"/>
      <c r="F715" s="109"/>
      <c r="G715" s="143"/>
      <c r="H715" s="14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>
      <c r="A716" s="17"/>
      <c r="B716" s="7"/>
      <c r="C716" s="17"/>
      <c r="D716" s="7"/>
      <c r="E716" s="17"/>
      <c r="F716" s="109"/>
      <c r="G716" s="143"/>
      <c r="H716" s="14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>
      <c r="A717" s="17"/>
      <c r="B717" s="7"/>
      <c r="C717" s="17"/>
      <c r="D717" s="7"/>
      <c r="E717" s="17"/>
      <c r="F717" s="109"/>
      <c r="G717" s="143"/>
      <c r="H717" s="14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>
      <c r="A718" s="17"/>
      <c r="B718" s="7"/>
      <c r="C718" s="17"/>
      <c r="D718" s="7"/>
      <c r="E718" s="17"/>
      <c r="F718" s="109"/>
      <c r="G718" s="143"/>
      <c r="H718" s="14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>
      <c r="A719" s="17"/>
      <c r="B719" s="7"/>
      <c r="C719" s="17"/>
      <c r="D719" s="7"/>
      <c r="E719" s="17"/>
      <c r="F719" s="109"/>
      <c r="G719" s="143"/>
      <c r="H719" s="14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>
      <c r="A720" s="17"/>
      <c r="B720" s="7"/>
      <c r="C720" s="17"/>
      <c r="D720" s="7"/>
      <c r="E720" s="17"/>
      <c r="F720" s="109"/>
      <c r="G720" s="143"/>
      <c r="H720" s="14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>
      <c r="A721" s="17"/>
      <c r="B721" s="7"/>
      <c r="C721" s="17"/>
      <c r="D721" s="7"/>
      <c r="E721" s="17"/>
      <c r="F721" s="109"/>
      <c r="G721" s="143"/>
      <c r="H721" s="14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>
      <c r="A722" s="17"/>
      <c r="B722" s="7"/>
      <c r="C722" s="17"/>
      <c r="D722" s="7"/>
      <c r="E722" s="17"/>
      <c r="F722" s="109"/>
      <c r="G722" s="143"/>
      <c r="H722" s="14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>
      <c r="A723" s="17"/>
      <c r="B723" s="7"/>
      <c r="C723" s="17"/>
      <c r="D723" s="7"/>
      <c r="E723" s="17"/>
      <c r="F723" s="109"/>
      <c r="G723" s="143"/>
      <c r="H723" s="14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>
      <c r="A724" s="17"/>
      <c r="B724" s="7"/>
      <c r="C724" s="17"/>
      <c r="D724" s="7"/>
      <c r="E724" s="17"/>
      <c r="F724" s="109"/>
      <c r="G724" s="143"/>
      <c r="H724" s="14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>
      <c r="A725" s="17"/>
      <c r="B725" s="7"/>
      <c r="C725" s="17"/>
      <c r="D725" s="7"/>
      <c r="E725" s="17"/>
      <c r="F725" s="109"/>
      <c r="G725" s="143"/>
      <c r="H725" s="14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>
      <c r="A726" s="17"/>
      <c r="B726" s="7"/>
      <c r="C726" s="17"/>
      <c r="D726" s="7"/>
      <c r="E726" s="17"/>
      <c r="F726" s="109"/>
      <c r="G726" s="143"/>
      <c r="H726" s="14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>
      <c r="A727" s="17"/>
      <c r="B727" s="7"/>
      <c r="C727" s="17"/>
      <c r="D727" s="7"/>
      <c r="E727" s="17"/>
      <c r="F727" s="109"/>
      <c r="G727" s="143"/>
      <c r="H727" s="14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>
      <c r="A728" s="17"/>
      <c r="B728" s="7"/>
      <c r="C728" s="17"/>
      <c r="D728" s="7"/>
      <c r="E728" s="17"/>
      <c r="F728" s="109"/>
      <c r="G728" s="143"/>
      <c r="H728" s="14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>
      <c r="A729" s="17"/>
      <c r="B729" s="7"/>
      <c r="C729" s="17"/>
      <c r="D729" s="7"/>
      <c r="E729" s="17"/>
      <c r="F729" s="109"/>
      <c r="G729" s="143"/>
      <c r="H729" s="14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>
      <c r="A730" s="17"/>
      <c r="B730" s="7"/>
      <c r="C730" s="17"/>
      <c r="D730" s="7"/>
      <c r="E730" s="17"/>
      <c r="F730" s="109"/>
      <c r="G730" s="143"/>
      <c r="H730" s="14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>
      <c r="A731" s="17"/>
      <c r="B731" s="7"/>
      <c r="C731" s="17"/>
      <c r="D731" s="7"/>
      <c r="E731" s="17"/>
      <c r="F731" s="109"/>
      <c r="G731" s="143"/>
      <c r="H731" s="14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>
      <c r="A732" s="17"/>
      <c r="B732" s="7"/>
      <c r="C732" s="17"/>
      <c r="D732" s="7"/>
      <c r="E732" s="17"/>
      <c r="F732" s="109"/>
      <c r="G732" s="143"/>
      <c r="H732" s="14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>
      <c r="A733" s="17"/>
      <c r="B733" s="7"/>
      <c r="C733" s="17"/>
      <c r="D733" s="7"/>
      <c r="E733" s="17"/>
      <c r="F733" s="109"/>
      <c r="G733" s="143"/>
      <c r="H733" s="14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>
      <c r="A734" s="17"/>
      <c r="B734" s="7"/>
      <c r="C734" s="17"/>
      <c r="D734" s="7"/>
      <c r="E734" s="17"/>
      <c r="F734" s="109"/>
      <c r="G734" s="143"/>
      <c r="H734" s="14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>
      <c r="A735" s="17"/>
      <c r="B735" s="7"/>
      <c r="C735" s="17"/>
      <c r="D735" s="7"/>
      <c r="E735" s="17"/>
      <c r="F735" s="109"/>
      <c r="G735" s="143"/>
      <c r="H735" s="14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>
      <c r="A736" s="17"/>
      <c r="B736" s="7"/>
      <c r="C736" s="17"/>
      <c r="D736" s="7"/>
      <c r="E736" s="17"/>
      <c r="F736" s="109"/>
      <c r="G736" s="143"/>
      <c r="H736" s="14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>
      <c r="A737" s="17"/>
      <c r="B737" s="7"/>
      <c r="C737" s="17"/>
      <c r="D737" s="7"/>
      <c r="E737" s="17"/>
      <c r="F737" s="109"/>
      <c r="G737" s="143"/>
      <c r="H737" s="14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>
      <c r="A738" s="17"/>
      <c r="B738" s="7"/>
      <c r="C738" s="17"/>
      <c r="D738" s="7"/>
      <c r="E738" s="17"/>
      <c r="F738" s="109"/>
      <c r="G738" s="143"/>
      <c r="H738" s="14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>
      <c r="A739" s="17"/>
      <c r="B739" s="7"/>
      <c r="C739" s="17"/>
      <c r="D739" s="7"/>
      <c r="E739" s="17"/>
      <c r="F739" s="109"/>
      <c r="G739" s="143"/>
      <c r="H739" s="14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>
      <c r="A740" s="17"/>
      <c r="B740" s="7"/>
      <c r="C740" s="17"/>
      <c r="D740" s="7"/>
      <c r="E740" s="17"/>
      <c r="F740" s="109"/>
      <c r="G740" s="143"/>
      <c r="H740" s="14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>
      <c r="A741" s="17"/>
      <c r="B741" s="7"/>
      <c r="C741" s="17"/>
      <c r="D741" s="7"/>
      <c r="E741" s="17"/>
      <c r="F741" s="109"/>
      <c r="G741" s="143"/>
      <c r="H741" s="14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>
      <c r="A742" s="17"/>
      <c r="B742" s="7"/>
      <c r="C742" s="17"/>
      <c r="D742" s="7"/>
      <c r="E742" s="17"/>
      <c r="F742" s="109"/>
      <c r="G742" s="143"/>
      <c r="H742" s="14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>
      <c r="A743" s="17"/>
      <c r="B743" s="7"/>
      <c r="C743" s="17"/>
      <c r="D743" s="7"/>
      <c r="E743" s="17"/>
      <c r="F743" s="109"/>
      <c r="G743" s="143"/>
      <c r="H743" s="14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>
      <c r="A744" s="17"/>
      <c r="B744" s="7"/>
      <c r="C744" s="17"/>
      <c r="D744" s="7"/>
      <c r="E744" s="17"/>
      <c r="F744" s="109"/>
      <c r="G744" s="143"/>
      <c r="H744" s="14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>
      <c r="A745" s="17"/>
      <c r="B745" s="7"/>
      <c r="C745" s="17"/>
      <c r="D745" s="7"/>
      <c r="E745" s="17"/>
      <c r="F745" s="109"/>
      <c r="G745" s="143"/>
      <c r="H745" s="14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>
      <c r="A746" s="17"/>
      <c r="B746" s="7"/>
      <c r="C746" s="17"/>
      <c r="D746" s="7"/>
      <c r="E746" s="17"/>
      <c r="F746" s="109"/>
      <c r="G746" s="143"/>
      <c r="H746" s="14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>
      <c r="A747" s="17"/>
      <c r="B747" s="7"/>
      <c r="C747" s="17"/>
      <c r="D747" s="7"/>
      <c r="E747" s="17"/>
      <c r="F747" s="109"/>
      <c r="G747" s="143"/>
      <c r="H747" s="14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>
      <c r="A748" s="17"/>
      <c r="B748" s="7"/>
      <c r="C748" s="17"/>
      <c r="D748" s="7"/>
      <c r="E748" s="17"/>
      <c r="F748" s="109"/>
      <c r="G748" s="143"/>
      <c r="H748" s="14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>
      <c r="A749" s="17"/>
      <c r="B749" s="7"/>
      <c r="C749" s="17"/>
      <c r="D749" s="7"/>
      <c r="E749" s="17"/>
      <c r="F749" s="109"/>
      <c r="G749" s="143"/>
      <c r="H749" s="14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>
      <c r="A750" s="17"/>
      <c r="B750" s="7"/>
      <c r="C750" s="17"/>
      <c r="D750" s="7"/>
      <c r="E750" s="17"/>
      <c r="F750" s="109"/>
      <c r="G750" s="143"/>
      <c r="H750" s="14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>
      <c r="A751" s="17"/>
      <c r="B751" s="7"/>
      <c r="C751" s="17"/>
      <c r="D751" s="7"/>
      <c r="E751" s="17"/>
      <c r="F751" s="109"/>
      <c r="G751" s="143"/>
      <c r="H751" s="14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>
      <c r="A752" s="17"/>
      <c r="B752" s="7"/>
      <c r="C752" s="17"/>
      <c r="D752" s="7"/>
      <c r="E752" s="17"/>
      <c r="F752" s="109"/>
      <c r="G752" s="143"/>
      <c r="H752" s="14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>
      <c r="A753" s="17"/>
      <c r="B753" s="7"/>
      <c r="C753" s="17"/>
      <c r="D753" s="7"/>
      <c r="E753" s="17"/>
      <c r="F753" s="109"/>
      <c r="G753" s="143"/>
      <c r="H753" s="14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>
      <c r="A754" s="17"/>
      <c r="B754" s="7"/>
      <c r="C754" s="17"/>
      <c r="D754" s="7"/>
      <c r="E754" s="17"/>
      <c r="F754" s="109"/>
      <c r="G754" s="143"/>
      <c r="H754" s="14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>
      <c r="A755" s="17"/>
      <c r="B755" s="7"/>
      <c r="C755" s="17"/>
      <c r="D755" s="7"/>
      <c r="E755" s="17"/>
      <c r="F755" s="109"/>
      <c r="G755" s="143"/>
      <c r="H755" s="14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>
      <c r="A756" s="17"/>
      <c r="B756" s="7"/>
      <c r="C756" s="17"/>
      <c r="D756" s="7"/>
      <c r="E756" s="17"/>
      <c r="F756" s="109"/>
      <c r="G756" s="143"/>
      <c r="H756" s="14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>
      <c r="A757" s="17"/>
      <c r="B757" s="7"/>
      <c r="C757" s="17"/>
      <c r="D757" s="7"/>
      <c r="E757" s="17"/>
      <c r="F757" s="109"/>
      <c r="G757" s="143"/>
      <c r="H757" s="14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>
      <c r="A758" s="17"/>
      <c r="B758" s="7"/>
      <c r="C758" s="17"/>
      <c r="D758" s="7"/>
      <c r="E758" s="17"/>
      <c r="F758" s="109"/>
      <c r="G758" s="143"/>
      <c r="H758" s="14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>
      <c r="A759" s="17"/>
      <c r="B759" s="7"/>
      <c r="C759" s="17"/>
      <c r="D759" s="7"/>
      <c r="E759" s="17"/>
      <c r="F759" s="109"/>
      <c r="G759" s="143"/>
      <c r="H759" s="14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>
      <c r="A760" s="17"/>
      <c r="B760" s="7"/>
      <c r="C760" s="17"/>
      <c r="D760" s="7"/>
      <c r="E760" s="17"/>
      <c r="F760" s="109"/>
      <c r="G760" s="143"/>
      <c r="H760" s="14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>
      <c r="A761" s="17"/>
      <c r="B761" s="7"/>
      <c r="C761" s="17"/>
      <c r="D761" s="7"/>
      <c r="E761" s="17"/>
      <c r="F761" s="109"/>
      <c r="G761" s="143"/>
      <c r="H761" s="14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>
      <c r="A762" s="17"/>
      <c r="B762" s="7"/>
      <c r="C762" s="17"/>
      <c r="D762" s="7"/>
      <c r="E762" s="17"/>
      <c r="F762" s="109"/>
      <c r="G762" s="143"/>
      <c r="H762" s="14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>
      <c r="A763" s="17"/>
      <c r="B763" s="7"/>
      <c r="C763" s="17"/>
      <c r="D763" s="7"/>
      <c r="E763" s="17"/>
      <c r="F763" s="109"/>
      <c r="G763" s="143"/>
      <c r="H763" s="14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>
      <c r="A764" s="17"/>
      <c r="B764" s="7"/>
      <c r="C764" s="17"/>
      <c r="D764" s="7"/>
      <c r="E764" s="17"/>
      <c r="F764" s="109"/>
      <c r="G764" s="143"/>
      <c r="H764" s="14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>
      <c r="A765" s="17"/>
      <c r="B765" s="7"/>
      <c r="C765" s="17"/>
      <c r="D765" s="7"/>
      <c r="E765" s="17"/>
      <c r="F765" s="109"/>
      <c r="G765" s="143"/>
      <c r="H765" s="14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>
      <c r="A766" s="17"/>
      <c r="B766" s="7"/>
      <c r="C766" s="17"/>
      <c r="D766" s="7"/>
      <c r="E766" s="17"/>
      <c r="F766" s="109"/>
      <c r="G766" s="143"/>
      <c r="H766" s="14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>
      <c r="A767" s="17"/>
      <c r="B767" s="7"/>
      <c r="C767" s="17"/>
      <c r="D767" s="7"/>
      <c r="E767" s="17"/>
      <c r="F767" s="109"/>
      <c r="G767" s="143"/>
      <c r="H767" s="14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>
      <c r="A768" s="17"/>
      <c r="B768" s="7"/>
      <c r="C768" s="17"/>
      <c r="D768" s="7"/>
      <c r="E768" s="17"/>
      <c r="F768" s="109"/>
      <c r="G768" s="143"/>
      <c r="H768" s="14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>
      <c r="A769" s="17"/>
      <c r="B769" s="7"/>
      <c r="C769" s="17"/>
      <c r="D769" s="7"/>
      <c r="E769" s="17"/>
      <c r="F769" s="109"/>
      <c r="G769" s="143"/>
      <c r="H769" s="14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>
      <c r="A770" s="17"/>
      <c r="B770" s="7"/>
      <c r="C770" s="17"/>
      <c r="D770" s="7"/>
      <c r="E770" s="17"/>
      <c r="F770" s="109"/>
      <c r="G770" s="143"/>
      <c r="H770" s="14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>
      <c r="A771" s="17"/>
      <c r="B771" s="7"/>
      <c r="C771" s="17"/>
      <c r="D771" s="7"/>
      <c r="E771" s="17"/>
      <c r="F771" s="109"/>
      <c r="G771" s="143"/>
      <c r="H771" s="14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>
      <c r="A772" s="17"/>
      <c r="B772" s="7"/>
      <c r="C772" s="17"/>
      <c r="D772" s="7"/>
      <c r="E772" s="17"/>
      <c r="F772" s="109"/>
      <c r="G772" s="143"/>
      <c r="H772" s="14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>
      <c r="A773" s="17"/>
      <c r="B773" s="7"/>
      <c r="C773" s="17"/>
      <c r="D773" s="7"/>
      <c r="E773" s="17"/>
      <c r="F773" s="109"/>
      <c r="G773" s="143"/>
      <c r="H773" s="14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>
      <c r="A774" s="17"/>
      <c r="B774" s="7"/>
      <c r="C774" s="17"/>
      <c r="D774" s="7"/>
      <c r="E774" s="17"/>
      <c r="F774" s="109"/>
      <c r="G774" s="143"/>
      <c r="H774" s="14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>
      <c r="A775" s="17"/>
      <c r="B775" s="7"/>
      <c r="C775" s="17"/>
      <c r="D775" s="7"/>
      <c r="E775" s="17"/>
      <c r="F775" s="109"/>
      <c r="G775" s="143"/>
      <c r="H775" s="14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>
      <c r="A776" s="17"/>
      <c r="B776" s="7"/>
      <c r="C776" s="17"/>
      <c r="D776" s="7"/>
      <c r="E776" s="17"/>
      <c r="F776" s="109"/>
      <c r="G776" s="143"/>
      <c r="H776" s="14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>
      <c r="A777" s="17"/>
      <c r="B777" s="7"/>
      <c r="C777" s="17"/>
      <c r="D777" s="7"/>
      <c r="E777" s="17"/>
      <c r="F777" s="109"/>
      <c r="G777" s="143"/>
      <c r="H777" s="14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>
      <c r="A778" s="17"/>
      <c r="B778" s="7"/>
      <c r="C778" s="17"/>
      <c r="D778" s="7"/>
      <c r="E778" s="17"/>
      <c r="F778" s="109"/>
      <c r="G778" s="143"/>
      <c r="H778" s="14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>
      <c r="A779" s="17"/>
      <c r="B779" s="7"/>
      <c r="C779" s="17"/>
      <c r="D779" s="7"/>
      <c r="E779" s="17"/>
      <c r="F779" s="109"/>
      <c r="G779" s="143"/>
      <c r="H779" s="14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>
      <c r="A780" s="17"/>
      <c r="B780" s="7"/>
      <c r="C780" s="17"/>
      <c r="D780" s="7"/>
      <c r="E780" s="17"/>
      <c r="F780" s="109"/>
      <c r="G780" s="143"/>
      <c r="H780" s="14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>
      <c r="A781" s="17"/>
      <c r="B781" s="7"/>
      <c r="C781" s="17"/>
      <c r="D781" s="7"/>
      <c r="E781" s="17"/>
      <c r="F781" s="109"/>
      <c r="G781" s="143"/>
      <c r="H781" s="14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>
      <c r="A782" s="17"/>
      <c r="B782" s="7"/>
      <c r="C782" s="17"/>
      <c r="D782" s="7"/>
      <c r="E782" s="17"/>
      <c r="F782" s="109"/>
      <c r="G782" s="143"/>
      <c r="H782" s="14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>
      <c r="A783" s="17"/>
      <c r="B783" s="7"/>
      <c r="C783" s="17"/>
      <c r="D783" s="7"/>
      <c r="E783" s="17"/>
      <c r="F783" s="109"/>
      <c r="G783" s="143"/>
      <c r="H783" s="14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>
      <c r="A784" s="17"/>
      <c r="B784" s="7"/>
      <c r="C784" s="17"/>
      <c r="D784" s="7"/>
      <c r="E784" s="17"/>
      <c r="F784" s="109"/>
      <c r="G784" s="143"/>
      <c r="H784" s="14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>
      <c r="A785" s="17"/>
      <c r="B785" s="7"/>
      <c r="C785" s="17"/>
      <c r="D785" s="7"/>
      <c r="E785" s="17"/>
      <c r="F785" s="109"/>
      <c r="G785" s="143"/>
      <c r="H785" s="14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>
      <c r="A786" s="17"/>
      <c r="B786" s="7"/>
      <c r="C786" s="17"/>
      <c r="D786" s="7"/>
      <c r="E786" s="17"/>
      <c r="F786" s="109"/>
      <c r="G786" s="143"/>
      <c r="H786" s="14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>
      <c r="A787" s="17"/>
      <c r="B787" s="7"/>
      <c r="C787" s="17"/>
      <c r="D787" s="7"/>
      <c r="E787" s="17"/>
      <c r="F787" s="109"/>
      <c r="G787" s="143"/>
      <c r="H787" s="14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>
      <c r="A788" s="17"/>
      <c r="B788" s="7"/>
      <c r="C788" s="17"/>
      <c r="D788" s="7"/>
      <c r="E788" s="17"/>
      <c r="F788" s="109"/>
      <c r="G788" s="143"/>
      <c r="H788" s="14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>
      <c r="A789" s="17"/>
      <c r="B789" s="7"/>
      <c r="C789" s="17"/>
      <c r="D789" s="7"/>
      <c r="E789" s="17"/>
      <c r="F789" s="109"/>
      <c r="G789" s="143"/>
      <c r="H789" s="14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>
      <c r="A790" s="17"/>
      <c r="B790" s="7"/>
      <c r="C790" s="17"/>
      <c r="D790" s="7"/>
      <c r="E790" s="17"/>
      <c r="F790" s="109"/>
      <c r="G790" s="143"/>
      <c r="H790" s="14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>
      <c r="A791" s="17"/>
      <c r="B791" s="7"/>
      <c r="C791" s="17"/>
      <c r="D791" s="7"/>
      <c r="E791" s="17"/>
      <c r="F791" s="109"/>
      <c r="G791" s="143"/>
      <c r="H791" s="14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>
      <c r="A792" s="17"/>
      <c r="B792" s="7"/>
      <c r="C792" s="17"/>
      <c r="D792" s="7"/>
      <c r="E792" s="17"/>
      <c r="F792" s="109"/>
      <c r="G792" s="143"/>
      <c r="H792" s="14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>
      <c r="A793" s="17"/>
      <c r="B793" s="7"/>
      <c r="C793" s="17"/>
      <c r="D793" s="7"/>
      <c r="E793" s="17"/>
      <c r="F793" s="109"/>
      <c r="G793" s="143"/>
      <c r="H793" s="14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>
      <c r="A794" s="17"/>
      <c r="B794" s="7"/>
      <c r="C794" s="17"/>
      <c r="D794" s="7"/>
      <c r="E794" s="17"/>
      <c r="F794" s="109"/>
      <c r="G794" s="143"/>
      <c r="H794" s="14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>
      <c r="A795" s="17"/>
      <c r="B795" s="7"/>
      <c r="C795" s="17"/>
      <c r="D795" s="7"/>
      <c r="E795" s="17"/>
      <c r="F795" s="109"/>
      <c r="G795" s="143"/>
      <c r="H795" s="14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>
      <c r="A796" s="17"/>
      <c r="B796" s="7"/>
      <c r="C796" s="17"/>
      <c r="D796" s="7"/>
      <c r="E796" s="17"/>
      <c r="F796" s="109"/>
      <c r="G796" s="143"/>
      <c r="H796" s="14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>
      <c r="A797" s="17"/>
      <c r="B797" s="7"/>
      <c r="C797" s="17"/>
      <c r="D797" s="7"/>
      <c r="E797" s="17"/>
      <c r="F797" s="109"/>
      <c r="G797" s="143"/>
      <c r="H797" s="14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>
      <c r="A798" s="17"/>
      <c r="B798" s="7"/>
      <c r="C798" s="17"/>
      <c r="D798" s="7"/>
      <c r="E798" s="17"/>
      <c r="F798" s="109"/>
      <c r="G798" s="143"/>
      <c r="H798" s="14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>
      <c r="A799" s="17"/>
      <c r="B799" s="7"/>
      <c r="C799" s="17"/>
      <c r="D799" s="7"/>
      <c r="E799" s="17"/>
      <c r="F799" s="109"/>
      <c r="G799" s="143"/>
      <c r="H799" s="14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>
      <c r="A800" s="17"/>
      <c r="B800" s="7"/>
      <c r="C800" s="17"/>
      <c r="D800" s="7"/>
      <c r="E800" s="17"/>
      <c r="F800" s="109"/>
      <c r="G800" s="143"/>
      <c r="H800" s="14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>
      <c r="A801" s="17"/>
      <c r="B801" s="7"/>
      <c r="C801" s="17"/>
      <c r="D801" s="7"/>
      <c r="E801" s="17"/>
      <c r="F801" s="109"/>
      <c r="G801" s="143"/>
      <c r="H801" s="14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>
      <c r="A802" s="17"/>
      <c r="B802" s="7"/>
      <c r="C802" s="17"/>
      <c r="D802" s="7"/>
      <c r="E802" s="17"/>
      <c r="F802" s="109"/>
      <c r="G802" s="143"/>
      <c r="H802" s="14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>
      <c r="A803" s="17"/>
      <c r="B803" s="7"/>
      <c r="C803" s="17"/>
      <c r="D803" s="7"/>
      <c r="E803" s="17"/>
      <c r="F803" s="109"/>
      <c r="G803" s="143"/>
      <c r="H803" s="14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>
      <c r="A804" s="17"/>
      <c r="B804" s="7"/>
      <c r="C804" s="17"/>
      <c r="D804" s="7"/>
      <c r="E804" s="17"/>
      <c r="F804" s="109"/>
      <c r="G804" s="143"/>
      <c r="H804" s="14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>
      <c r="A805" s="17"/>
      <c r="B805" s="7"/>
      <c r="C805" s="17"/>
      <c r="D805" s="7"/>
      <c r="E805" s="17"/>
      <c r="F805" s="109"/>
      <c r="G805" s="143"/>
      <c r="H805" s="14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>
      <c r="A806" s="17"/>
      <c r="B806" s="7"/>
      <c r="C806" s="17"/>
      <c r="D806" s="7"/>
      <c r="E806" s="17"/>
      <c r="F806" s="109"/>
      <c r="G806" s="143"/>
      <c r="H806" s="14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>
      <c r="A807" s="17"/>
      <c r="B807" s="7"/>
      <c r="C807" s="17"/>
      <c r="D807" s="7"/>
      <c r="E807" s="17"/>
      <c r="F807" s="109"/>
      <c r="G807" s="143"/>
      <c r="H807" s="14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>
      <c r="A808" s="17"/>
      <c r="B808" s="7"/>
      <c r="C808" s="17"/>
      <c r="D808" s="7"/>
      <c r="E808" s="17"/>
      <c r="F808" s="109"/>
      <c r="G808" s="143"/>
      <c r="H808" s="14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>
      <c r="A809" s="17"/>
      <c r="B809" s="7"/>
      <c r="C809" s="17"/>
      <c r="D809" s="7"/>
      <c r="E809" s="17"/>
      <c r="F809" s="109"/>
      <c r="G809" s="143"/>
      <c r="H809" s="14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>
      <c r="A810" s="17"/>
      <c r="B810" s="7"/>
      <c r="C810" s="17"/>
      <c r="D810" s="7"/>
      <c r="E810" s="17"/>
      <c r="F810" s="109"/>
      <c r="G810" s="143"/>
      <c r="H810" s="14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>
      <c r="A811" s="17"/>
      <c r="B811" s="7"/>
      <c r="C811" s="17"/>
      <c r="D811" s="7"/>
      <c r="E811" s="17"/>
      <c r="F811" s="109"/>
      <c r="G811" s="143"/>
      <c r="H811" s="14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>
      <c r="A812" s="17"/>
      <c r="B812" s="7"/>
      <c r="C812" s="17"/>
      <c r="D812" s="7"/>
      <c r="E812" s="17"/>
      <c r="F812" s="109"/>
      <c r="G812" s="143"/>
      <c r="H812" s="14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>
      <c r="A813" s="17"/>
      <c r="B813" s="7"/>
      <c r="C813" s="17"/>
      <c r="D813" s="7"/>
      <c r="E813" s="17"/>
      <c r="F813" s="109"/>
      <c r="G813" s="143"/>
      <c r="H813" s="14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>
      <c r="A814" s="17"/>
      <c r="B814" s="7"/>
      <c r="C814" s="17"/>
      <c r="D814" s="7"/>
      <c r="E814" s="17"/>
      <c r="F814" s="109"/>
      <c r="G814" s="143"/>
      <c r="H814" s="14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>
      <c r="A815" s="17"/>
      <c r="B815" s="7"/>
      <c r="C815" s="17"/>
      <c r="D815" s="7"/>
      <c r="E815" s="17"/>
      <c r="F815" s="109"/>
      <c r="G815" s="143"/>
      <c r="H815" s="14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>
      <c r="A816" s="17"/>
      <c r="B816" s="7"/>
      <c r="C816" s="17"/>
      <c r="D816" s="7"/>
      <c r="E816" s="17"/>
      <c r="F816" s="109"/>
      <c r="G816" s="143"/>
      <c r="H816" s="14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>
      <c r="A817" s="17"/>
      <c r="B817" s="7"/>
      <c r="C817" s="17"/>
      <c r="D817" s="7"/>
      <c r="E817" s="17"/>
      <c r="F817" s="109"/>
      <c r="G817" s="143"/>
      <c r="H817" s="14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>
      <c r="A818" s="17"/>
      <c r="B818" s="7"/>
      <c r="C818" s="17"/>
      <c r="D818" s="7"/>
      <c r="E818" s="17"/>
      <c r="F818" s="109"/>
      <c r="G818" s="143"/>
      <c r="H818" s="14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>
      <c r="A819" s="17"/>
      <c r="B819" s="7"/>
      <c r="C819" s="17"/>
      <c r="D819" s="7"/>
      <c r="E819" s="17"/>
      <c r="F819" s="109"/>
      <c r="G819" s="143"/>
      <c r="H819" s="14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>
      <c r="A820" s="17"/>
      <c r="B820" s="7"/>
      <c r="C820" s="17"/>
      <c r="D820" s="7"/>
      <c r="E820" s="17"/>
      <c r="F820" s="109"/>
      <c r="G820" s="143"/>
      <c r="H820" s="14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>
      <c r="A821" s="17"/>
      <c r="B821" s="7"/>
      <c r="C821" s="17"/>
      <c r="D821" s="7"/>
      <c r="E821" s="17"/>
      <c r="F821" s="109"/>
      <c r="G821" s="143"/>
      <c r="H821" s="14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>
      <c r="A822" s="17"/>
      <c r="B822" s="7"/>
      <c r="C822" s="17"/>
      <c r="D822" s="7"/>
      <c r="E822" s="17"/>
      <c r="F822" s="109"/>
      <c r="G822" s="143"/>
      <c r="H822" s="14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>
      <c r="A823" s="17"/>
      <c r="B823" s="7"/>
      <c r="C823" s="17"/>
      <c r="D823" s="7"/>
      <c r="E823" s="17"/>
      <c r="F823" s="109"/>
      <c r="G823" s="143"/>
      <c r="H823" s="14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>
      <c r="A824" s="17"/>
      <c r="B824" s="7"/>
      <c r="C824" s="17"/>
      <c r="D824" s="7"/>
      <c r="E824" s="17"/>
      <c r="F824" s="109"/>
      <c r="G824" s="143"/>
      <c r="H824" s="14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>
      <c r="A825" s="17"/>
      <c r="B825" s="7"/>
      <c r="C825" s="17"/>
      <c r="D825" s="7"/>
      <c r="E825" s="17"/>
      <c r="F825" s="109"/>
      <c r="G825" s="143"/>
      <c r="H825" s="14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>
      <c r="A826" s="17"/>
      <c r="B826" s="7"/>
      <c r="C826" s="17"/>
      <c r="D826" s="7"/>
      <c r="E826" s="17"/>
      <c r="F826" s="109"/>
      <c r="G826" s="143"/>
      <c r="H826" s="14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>
      <c r="A827" s="17"/>
      <c r="B827" s="7"/>
      <c r="C827" s="17"/>
      <c r="D827" s="7"/>
      <c r="E827" s="17"/>
      <c r="F827" s="109"/>
      <c r="G827" s="143"/>
      <c r="H827" s="14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>
      <c r="A828" s="17"/>
      <c r="B828" s="7"/>
      <c r="C828" s="17"/>
      <c r="D828" s="7"/>
      <c r="E828" s="17"/>
      <c r="F828" s="109"/>
      <c r="G828" s="143"/>
      <c r="H828" s="14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>
      <c r="A829" s="17"/>
      <c r="B829" s="7"/>
      <c r="C829" s="17"/>
      <c r="D829" s="7"/>
      <c r="E829" s="17"/>
      <c r="F829" s="109"/>
      <c r="G829" s="143"/>
      <c r="H829" s="14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>
      <c r="A830" s="17"/>
      <c r="B830" s="7"/>
      <c r="C830" s="17"/>
      <c r="D830" s="7"/>
      <c r="E830" s="17"/>
      <c r="F830" s="109"/>
      <c r="G830" s="143"/>
      <c r="H830" s="14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>
      <c r="A831" s="17"/>
      <c r="B831" s="7"/>
      <c r="C831" s="17"/>
      <c r="D831" s="7"/>
      <c r="E831" s="17"/>
      <c r="F831" s="109"/>
      <c r="G831" s="143"/>
      <c r="H831" s="14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>
      <c r="A832" s="17"/>
      <c r="B832" s="7"/>
      <c r="C832" s="17"/>
      <c r="D832" s="7"/>
      <c r="E832" s="17"/>
      <c r="F832" s="109"/>
      <c r="G832" s="143"/>
      <c r="H832" s="14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>
      <c r="A833" s="17"/>
      <c r="B833" s="7"/>
      <c r="C833" s="17"/>
      <c r="D833" s="7"/>
      <c r="E833" s="17"/>
      <c r="F833" s="109"/>
      <c r="G833" s="143"/>
      <c r="H833" s="14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>
      <c r="A834" s="17"/>
      <c r="B834" s="7"/>
      <c r="C834" s="17"/>
      <c r="D834" s="7"/>
      <c r="E834" s="17"/>
      <c r="F834" s="109"/>
      <c r="G834" s="143"/>
      <c r="H834" s="14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>
      <c r="A835" s="17"/>
      <c r="B835" s="7"/>
      <c r="C835" s="17"/>
      <c r="D835" s="7"/>
      <c r="E835" s="17"/>
      <c r="F835" s="109"/>
      <c r="G835" s="143"/>
      <c r="H835" s="14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>
      <c r="A836" s="17"/>
      <c r="B836" s="7"/>
      <c r="C836" s="17"/>
      <c r="D836" s="7"/>
      <c r="E836" s="17"/>
      <c r="F836" s="109"/>
      <c r="G836" s="143"/>
      <c r="H836" s="14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>
      <c r="A837" s="17"/>
      <c r="B837" s="7"/>
      <c r="C837" s="17"/>
      <c r="D837" s="7"/>
      <c r="E837" s="17"/>
      <c r="F837" s="109"/>
      <c r="G837" s="143"/>
      <c r="H837" s="14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>
      <c r="A838" s="17"/>
      <c r="B838" s="7"/>
      <c r="C838" s="17"/>
      <c r="D838" s="7"/>
      <c r="E838" s="17"/>
      <c r="F838" s="109"/>
      <c r="G838" s="143"/>
      <c r="H838" s="14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>
      <c r="A839" s="17"/>
      <c r="B839" s="7"/>
      <c r="C839" s="17"/>
      <c r="D839" s="7"/>
      <c r="E839" s="17"/>
      <c r="F839" s="109"/>
      <c r="G839" s="143"/>
      <c r="H839" s="14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>
      <c r="A840" s="17"/>
      <c r="B840" s="7"/>
      <c r="C840" s="17"/>
      <c r="D840" s="7"/>
      <c r="E840" s="17"/>
      <c r="F840" s="109"/>
      <c r="G840" s="143"/>
      <c r="H840" s="14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>
      <c r="A841" s="17"/>
      <c r="B841" s="7"/>
      <c r="C841" s="17"/>
      <c r="D841" s="7"/>
      <c r="E841" s="17"/>
      <c r="F841" s="109"/>
      <c r="G841" s="143"/>
      <c r="H841" s="14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>
      <c r="A842" s="17"/>
      <c r="B842" s="7"/>
      <c r="C842" s="17"/>
      <c r="D842" s="7"/>
      <c r="E842" s="17"/>
      <c r="F842" s="109"/>
      <c r="G842" s="143"/>
      <c r="H842" s="14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>
      <c r="A843" s="17"/>
      <c r="B843" s="7"/>
      <c r="C843" s="17"/>
      <c r="D843" s="7"/>
      <c r="E843" s="17"/>
      <c r="F843" s="109"/>
      <c r="G843" s="143"/>
      <c r="H843" s="14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>
      <c r="A844" s="17"/>
      <c r="B844" s="7"/>
      <c r="C844" s="17"/>
      <c r="D844" s="7"/>
      <c r="E844" s="17"/>
      <c r="F844" s="109"/>
      <c r="G844" s="143"/>
      <c r="H844" s="14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>
      <c r="A845" s="17"/>
      <c r="B845" s="7"/>
      <c r="C845" s="17"/>
      <c r="D845" s="7"/>
      <c r="E845" s="17"/>
      <c r="F845" s="109"/>
      <c r="G845" s="143"/>
      <c r="H845" s="14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>
      <c r="A846" s="17"/>
      <c r="B846" s="7"/>
      <c r="C846" s="17"/>
      <c r="D846" s="7"/>
      <c r="E846" s="17"/>
      <c r="F846" s="109"/>
      <c r="G846" s="143"/>
      <c r="H846" s="14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>
      <c r="A847" s="17"/>
      <c r="B847" s="7"/>
      <c r="C847" s="17"/>
      <c r="D847" s="7"/>
      <c r="E847" s="17"/>
      <c r="F847" s="109"/>
      <c r="G847" s="143"/>
      <c r="H847" s="14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>
      <c r="A848" s="17"/>
      <c r="B848" s="7"/>
      <c r="C848" s="17"/>
      <c r="D848" s="7"/>
      <c r="E848" s="17"/>
      <c r="F848" s="109"/>
      <c r="G848" s="143"/>
      <c r="H848" s="14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>
      <c r="A849" s="17"/>
      <c r="B849" s="7"/>
      <c r="C849" s="17"/>
      <c r="D849" s="7"/>
      <c r="E849" s="17"/>
      <c r="F849" s="109"/>
      <c r="G849" s="143"/>
      <c r="H849" s="14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>
      <c r="A850" s="17"/>
      <c r="B850" s="7"/>
      <c r="C850" s="17"/>
      <c r="D850" s="7"/>
      <c r="E850" s="17"/>
      <c r="F850" s="109"/>
      <c r="G850" s="143"/>
      <c r="H850" s="14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>
      <c r="A851" s="17"/>
      <c r="B851" s="7"/>
      <c r="C851" s="17"/>
      <c r="D851" s="7"/>
      <c r="E851" s="17"/>
      <c r="F851" s="109"/>
      <c r="G851" s="143"/>
      <c r="H851" s="14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>
      <c r="A852" s="17"/>
      <c r="B852" s="7"/>
      <c r="C852" s="17"/>
      <c r="D852" s="7"/>
      <c r="E852" s="17"/>
      <c r="F852" s="109"/>
      <c r="G852" s="143"/>
      <c r="H852" s="14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>
      <c r="A853" s="17"/>
      <c r="B853" s="7"/>
      <c r="C853" s="17"/>
      <c r="D853" s="7"/>
      <c r="E853" s="17"/>
      <c r="F853" s="109"/>
      <c r="G853" s="143"/>
      <c r="H853" s="14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>
      <c r="A854" s="17"/>
      <c r="B854" s="7"/>
      <c r="C854" s="17"/>
      <c r="D854" s="7"/>
      <c r="E854" s="17"/>
      <c r="F854" s="109"/>
      <c r="G854" s="143"/>
      <c r="H854" s="14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>
      <c r="A855" s="17"/>
      <c r="B855" s="7"/>
      <c r="C855" s="17"/>
      <c r="D855" s="7"/>
      <c r="E855" s="17"/>
      <c r="F855" s="109"/>
      <c r="G855" s="143"/>
      <c r="H855" s="14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>
      <c r="A856" s="17"/>
      <c r="B856" s="7"/>
      <c r="C856" s="17"/>
      <c r="D856" s="7"/>
      <c r="E856" s="17"/>
      <c r="F856" s="109"/>
      <c r="G856" s="143"/>
      <c r="H856" s="14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>
      <c r="A857" s="17"/>
      <c r="B857" s="7"/>
      <c r="C857" s="17"/>
      <c r="D857" s="7"/>
      <c r="E857" s="17"/>
      <c r="F857" s="109"/>
      <c r="G857" s="143"/>
      <c r="H857" s="14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>
      <c r="A858" s="17"/>
      <c r="B858" s="7"/>
      <c r="C858" s="17"/>
      <c r="D858" s="7"/>
      <c r="E858" s="17"/>
      <c r="F858" s="109"/>
      <c r="G858" s="143"/>
      <c r="H858" s="14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>
      <c r="A859" s="17"/>
      <c r="B859" s="7"/>
      <c r="C859" s="17"/>
      <c r="D859" s="7"/>
      <c r="E859" s="17"/>
      <c r="F859" s="109"/>
      <c r="G859" s="143"/>
      <c r="H859" s="14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>
      <c r="A860" s="17"/>
      <c r="B860" s="7"/>
      <c r="C860" s="17"/>
      <c r="D860" s="7"/>
      <c r="E860" s="17"/>
      <c r="F860" s="109"/>
      <c r="G860" s="143"/>
      <c r="H860" s="14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>
      <c r="A861" s="17"/>
      <c r="B861" s="7"/>
      <c r="C861" s="17"/>
      <c r="D861" s="7"/>
      <c r="E861" s="17"/>
      <c r="F861" s="109"/>
      <c r="G861" s="143"/>
      <c r="H861" s="14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>
      <c r="A862" s="17"/>
      <c r="B862" s="7"/>
      <c r="C862" s="17"/>
      <c r="D862" s="7"/>
      <c r="E862" s="17"/>
      <c r="F862" s="109"/>
      <c r="G862" s="143"/>
      <c r="H862" s="14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>
      <c r="A863" s="17"/>
      <c r="B863" s="7"/>
      <c r="C863" s="17"/>
      <c r="D863" s="7"/>
      <c r="E863" s="17"/>
      <c r="F863" s="109"/>
      <c r="G863" s="143"/>
      <c r="H863" s="14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>
      <c r="A864" s="17"/>
      <c r="B864" s="7"/>
      <c r="C864" s="17"/>
      <c r="D864" s="7"/>
      <c r="E864" s="17"/>
      <c r="F864" s="109"/>
      <c r="G864" s="143"/>
      <c r="H864" s="14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>
      <c r="A865" s="17"/>
      <c r="B865" s="7"/>
      <c r="C865" s="17"/>
      <c r="D865" s="7"/>
      <c r="E865" s="17"/>
      <c r="F865" s="109"/>
      <c r="G865" s="143"/>
      <c r="H865" s="14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>
      <c r="A866" s="17"/>
      <c r="B866" s="7"/>
      <c r="C866" s="17"/>
      <c r="D866" s="7"/>
      <c r="E866" s="17"/>
      <c r="F866" s="109"/>
      <c r="G866" s="143"/>
      <c r="H866" s="14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>
      <c r="A867" s="17"/>
      <c r="B867" s="7"/>
      <c r="C867" s="17"/>
      <c r="D867" s="7"/>
      <c r="E867" s="17"/>
      <c r="F867" s="109"/>
      <c r="G867" s="143"/>
      <c r="H867" s="14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>
      <c r="A868" s="17"/>
      <c r="B868" s="7"/>
      <c r="C868" s="17"/>
      <c r="D868" s="7"/>
      <c r="E868" s="17"/>
      <c r="F868" s="109"/>
      <c r="G868" s="143"/>
      <c r="H868" s="14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>
      <c r="A869" s="17"/>
      <c r="B869" s="7"/>
      <c r="C869" s="17"/>
      <c r="D869" s="7"/>
      <c r="E869" s="17"/>
      <c r="F869" s="109"/>
      <c r="G869" s="143"/>
      <c r="H869" s="14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>
      <c r="A870" s="17"/>
      <c r="B870" s="7"/>
      <c r="C870" s="17"/>
      <c r="D870" s="7"/>
      <c r="E870" s="17"/>
      <c r="F870" s="109"/>
      <c r="G870" s="143"/>
      <c r="H870" s="14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>
      <c r="A871" s="17"/>
      <c r="B871" s="7"/>
      <c r="C871" s="17"/>
      <c r="D871" s="7"/>
      <c r="E871" s="17"/>
      <c r="F871" s="109"/>
      <c r="G871" s="143"/>
      <c r="H871" s="14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>
      <c r="A872" s="17"/>
      <c r="B872" s="7"/>
      <c r="C872" s="17"/>
      <c r="D872" s="7"/>
      <c r="E872" s="17"/>
      <c r="F872" s="109"/>
      <c r="G872" s="143"/>
      <c r="H872" s="14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>
      <c r="A873" s="17"/>
      <c r="B873" s="7"/>
      <c r="C873" s="17"/>
      <c r="D873" s="7"/>
      <c r="E873" s="17"/>
      <c r="F873" s="109"/>
      <c r="G873" s="143"/>
      <c r="H873" s="14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>
      <c r="A874" s="17"/>
      <c r="B874" s="7"/>
      <c r="C874" s="17"/>
      <c r="D874" s="7"/>
      <c r="E874" s="17"/>
      <c r="F874" s="109"/>
      <c r="G874" s="143"/>
      <c r="H874" s="14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>
      <c r="A875" s="17"/>
      <c r="B875" s="7"/>
      <c r="C875" s="17"/>
      <c r="D875" s="7"/>
      <c r="E875" s="17"/>
      <c r="F875" s="109"/>
      <c r="G875" s="143"/>
      <c r="H875" s="14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>
      <c r="A876" s="17"/>
      <c r="B876" s="7"/>
      <c r="C876" s="17"/>
      <c r="D876" s="7"/>
      <c r="E876" s="17"/>
      <c r="F876" s="109"/>
      <c r="G876" s="143"/>
      <c r="H876" s="14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>
      <c r="A877" s="17"/>
      <c r="B877" s="7"/>
      <c r="C877" s="17"/>
      <c r="D877" s="7"/>
      <c r="E877" s="17"/>
      <c r="F877" s="109"/>
      <c r="G877" s="143"/>
      <c r="H877" s="14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>
      <c r="A878" s="17"/>
      <c r="B878" s="7"/>
      <c r="C878" s="17"/>
      <c r="D878" s="7"/>
      <c r="E878" s="17"/>
      <c r="F878" s="109"/>
      <c r="G878" s="143"/>
      <c r="H878" s="14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>
      <c r="A879" s="17"/>
      <c r="B879" s="7"/>
      <c r="C879" s="17"/>
      <c r="D879" s="7"/>
      <c r="E879" s="17"/>
      <c r="F879" s="109"/>
      <c r="G879" s="143"/>
      <c r="H879" s="14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>
      <c r="A880" s="17"/>
      <c r="B880" s="7"/>
      <c r="C880" s="17"/>
      <c r="D880" s="7"/>
      <c r="E880" s="17"/>
      <c r="F880" s="109"/>
      <c r="G880" s="143"/>
      <c r="H880" s="14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>
      <c r="A881" s="17"/>
      <c r="B881" s="7"/>
      <c r="C881" s="17"/>
      <c r="D881" s="7"/>
      <c r="E881" s="17"/>
      <c r="F881" s="109"/>
      <c r="G881" s="143"/>
      <c r="H881" s="14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>
      <c r="A882" s="17"/>
      <c r="B882" s="7"/>
      <c r="C882" s="17"/>
      <c r="D882" s="7"/>
      <c r="E882" s="17"/>
      <c r="F882" s="109"/>
      <c r="G882" s="143"/>
      <c r="H882" s="14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>
      <c r="A883" s="17"/>
      <c r="B883" s="7"/>
      <c r="C883" s="17"/>
      <c r="D883" s="7"/>
      <c r="E883" s="17"/>
      <c r="F883" s="109"/>
      <c r="G883" s="143"/>
      <c r="H883" s="14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>
      <c r="A884" s="17"/>
      <c r="B884" s="7"/>
      <c r="C884" s="17"/>
      <c r="D884" s="7"/>
      <c r="E884" s="17"/>
      <c r="F884" s="109"/>
      <c r="G884" s="143"/>
      <c r="H884" s="14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>
      <c r="A885" s="17"/>
      <c r="B885" s="7"/>
      <c r="C885" s="17"/>
      <c r="D885" s="7"/>
      <c r="E885" s="17"/>
      <c r="F885" s="109"/>
      <c r="G885" s="143"/>
      <c r="H885" s="14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>
      <c r="A886" s="17"/>
      <c r="B886" s="7"/>
      <c r="C886" s="17"/>
      <c r="D886" s="7"/>
      <c r="E886" s="17"/>
      <c r="F886" s="109"/>
      <c r="G886" s="143"/>
      <c r="H886" s="14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>
      <c r="A887" s="17"/>
      <c r="B887" s="7"/>
      <c r="C887" s="17"/>
      <c r="D887" s="7"/>
      <c r="E887" s="17"/>
      <c r="F887" s="109"/>
      <c r="G887" s="143"/>
      <c r="H887" s="14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>
      <c r="A888" s="17"/>
      <c r="B888" s="7"/>
      <c r="C888" s="17"/>
      <c r="D888" s="7"/>
      <c r="E888" s="17"/>
      <c r="F888" s="109"/>
      <c r="G888" s="143"/>
      <c r="H888" s="14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>
      <c r="A889" s="17"/>
      <c r="B889" s="7"/>
      <c r="C889" s="17"/>
      <c r="D889" s="7"/>
      <c r="E889" s="17"/>
      <c r="F889" s="109"/>
      <c r="G889" s="143"/>
      <c r="H889" s="14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>
      <c r="A890" s="17"/>
      <c r="B890" s="7"/>
      <c r="C890" s="17"/>
      <c r="D890" s="7"/>
      <c r="E890" s="17"/>
      <c r="F890" s="109"/>
      <c r="G890" s="143"/>
      <c r="H890" s="14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>
      <c r="A891" s="17"/>
      <c r="B891" s="7"/>
      <c r="C891" s="17"/>
      <c r="D891" s="7"/>
      <c r="E891" s="17"/>
      <c r="F891" s="109"/>
      <c r="G891" s="143"/>
      <c r="H891" s="14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>
      <c r="A892" s="17"/>
      <c r="B892" s="7"/>
      <c r="C892" s="17"/>
      <c r="D892" s="7"/>
      <c r="E892" s="17"/>
      <c r="F892" s="109"/>
      <c r="G892" s="143"/>
      <c r="H892" s="14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>
      <c r="A893" s="17"/>
      <c r="B893" s="7"/>
      <c r="C893" s="17"/>
      <c r="D893" s="7"/>
      <c r="E893" s="17"/>
      <c r="F893" s="109"/>
      <c r="G893" s="143"/>
      <c r="H893" s="14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>
      <c r="A894" s="17"/>
      <c r="B894" s="7"/>
      <c r="C894" s="17"/>
      <c r="D894" s="7"/>
      <c r="E894" s="17"/>
      <c r="F894" s="109"/>
      <c r="G894" s="143"/>
      <c r="H894" s="14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>
      <c r="A895" s="17"/>
      <c r="B895" s="7"/>
      <c r="C895" s="17"/>
      <c r="D895" s="7"/>
      <c r="E895" s="17"/>
      <c r="F895" s="109"/>
      <c r="G895" s="143"/>
      <c r="H895" s="14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>
      <c r="A896" s="17"/>
      <c r="B896" s="7"/>
      <c r="C896" s="17"/>
      <c r="D896" s="7"/>
      <c r="E896" s="17"/>
      <c r="F896" s="109"/>
      <c r="G896" s="143"/>
      <c r="H896" s="14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>
      <c r="A897" s="17"/>
      <c r="B897" s="7"/>
      <c r="C897" s="17"/>
      <c r="D897" s="7"/>
      <c r="E897" s="17"/>
      <c r="F897" s="109"/>
      <c r="G897" s="143"/>
      <c r="H897" s="14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>
      <c r="A898" s="17"/>
      <c r="B898" s="7"/>
      <c r="C898" s="17"/>
      <c r="D898" s="7"/>
      <c r="E898" s="17"/>
      <c r="F898" s="109"/>
      <c r="G898" s="143"/>
      <c r="H898" s="14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>
      <c r="A899" s="17"/>
      <c r="B899" s="7"/>
      <c r="C899" s="17"/>
      <c r="D899" s="7"/>
      <c r="E899" s="17"/>
      <c r="F899" s="109"/>
      <c r="G899" s="143"/>
      <c r="H899" s="14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>
      <c r="A900" s="17"/>
      <c r="B900" s="7"/>
      <c r="C900" s="17"/>
      <c r="D900" s="7"/>
      <c r="E900" s="17"/>
      <c r="F900" s="109"/>
      <c r="G900" s="143"/>
      <c r="H900" s="14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>
      <c r="A901" s="17"/>
      <c r="B901" s="7"/>
      <c r="C901" s="17"/>
      <c r="D901" s="7"/>
      <c r="E901" s="17"/>
      <c r="F901" s="109"/>
      <c r="G901" s="143"/>
      <c r="H901" s="14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>
      <c r="A902" s="17"/>
      <c r="B902" s="7"/>
      <c r="C902" s="17"/>
      <c r="D902" s="7"/>
      <c r="E902" s="17"/>
      <c r="F902" s="109"/>
      <c r="G902" s="143"/>
      <c r="H902" s="14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>
      <c r="A903" s="17"/>
      <c r="B903" s="7"/>
      <c r="C903" s="17"/>
      <c r="D903" s="7"/>
      <c r="E903" s="17"/>
      <c r="F903" s="109"/>
      <c r="G903" s="143"/>
      <c r="H903" s="14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>
      <c r="A904" s="17"/>
      <c r="B904" s="7"/>
      <c r="C904" s="17"/>
      <c r="D904" s="7"/>
      <c r="E904" s="17"/>
      <c r="F904" s="109"/>
      <c r="G904" s="143"/>
      <c r="H904" s="14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>
      <c r="A905" s="17"/>
      <c r="B905" s="7"/>
      <c r="C905" s="17"/>
      <c r="D905" s="7"/>
      <c r="E905" s="17"/>
      <c r="F905" s="109"/>
      <c r="G905" s="143"/>
      <c r="H905" s="14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>
      <c r="A906" s="17"/>
      <c r="B906" s="7"/>
      <c r="C906" s="17"/>
      <c r="D906" s="7"/>
      <c r="E906" s="17"/>
      <c r="F906" s="109"/>
      <c r="G906" s="143"/>
      <c r="H906" s="14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>
      <c r="A907" s="17"/>
      <c r="B907" s="7"/>
      <c r="C907" s="17"/>
      <c r="D907" s="7"/>
      <c r="E907" s="17"/>
      <c r="F907" s="109"/>
      <c r="G907" s="143"/>
      <c r="H907" s="14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>
      <c r="A908" s="17"/>
      <c r="B908" s="7"/>
      <c r="C908" s="17"/>
      <c r="D908" s="7"/>
      <c r="E908" s="17"/>
      <c r="F908" s="109"/>
      <c r="G908" s="143"/>
      <c r="H908" s="14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>
      <c r="A909" s="17"/>
      <c r="B909" s="7"/>
      <c r="C909" s="17"/>
      <c r="D909" s="7"/>
      <c r="E909" s="17"/>
      <c r="F909" s="109"/>
      <c r="G909" s="143"/>
      <c r="H909" s="14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>
      <c r="A910" s="17"/>
      <c r="B910" s="7"/>
      <c r="C910" s="17"/>
      <c r="D910" s="7"/>
      <c r="E910" s="17"/>
      <c r="F910" s="109"/>
      <c r="G910" s="143"/>
      <c r="H910" s="14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>
      <c r="A911" s="17"/>
      <c r="B911" s="7"/>
      <c r="C911" s="17"/>
      <c r="D911" s="7"/>
      <c r="E911" s="17"/>
      <c r="F911" s="109"/>
      <c r="G911" s="143"/>
      <c r="H911" s="14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>
      <c r="A912" s="17"/>
      <c r="B912" s="7"/>
      <c r="C912" s="17"/>
      <c r="D912" s="7"/>
      <c r="E912" s="17"/>
      <c r="F912" s="109"/>
      <c r="G912" s="143"/>
      <c r="H912" s="14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>
      <c r="A913" s="17"/>
      <c r="B913" s="7"/>
      <c r="C913" s="17"/>
      <c r="D913" s="7"/>
      <c r="E913" s="17"/>
      <c r="F913" s="109"/>
      <c r="G913" s="143"/>
      <c r="H913" s="14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>
      <c r="A914" s="17"/>
      <c r="B914" s="7"/>
      <c r="C914" s="17"/>
      <c r="D914" s="7"/>
      <c r="E914" s="17"/>
      <c r="F914" s="109"/>
      <c r="G914" s="143"/>
      <c r="H914" s="14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>
      <c r="A915" s="17"/>
      <c r="B915" s="7"/>
      <c r="C915" s="17"/>
      <c r="D915" s="7"/>
      <c r="E915" s="17"/>
      <c r="F915" s="109"/>
      <c r="G915" s="143"/>
      <c r="H915" s="14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>
      <c r="A916" s="17"/>
      <c r="B916" s="7"/>
      <c r="C916" s="17"/>
      <c r="D916" s="7"/>
      <c r="E916" s="17"/>
      <c r="F916" s="109"/>
      <c r="G916" s="143"/>
      <c r="H916" s="14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>
      <c r="A917" s="17"/>
      <c r="B917" s="7"/>
      <c r="C917" s="17"/>
      <c r="D917" s="7"/>
      <c r="E917" s="17"/>
      <c r="F917" s="109"/>
      <c r="G917" s="143"/>
      <c r="H917" s="14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>
      <c r="A918" s="17"/>
      <c r="B918" s="7"/>
      <c r="C918" s="17"/>
      <c r="D918" s="7"/>
      <c r="E918" s="17"/>
      <c r="F918" s="109"/>
      <c r="G918" s="143"/>
      <c r="H918" s="14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>
      <c r="A919" s="17"/>
      <c r="B919" s="7"/>
      <c r="C919" s="17"/>
      <c r="D919" s="7"/>
      <c r="E919" s="17"/>
      <c r="F919" s="109"/>
      <c r="G919" s="143"/>
      <c r="H919" s="14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>
      <c r="A920" s="17"/>
      <c r="B920" s="7"/>
      <c r="C920" s="17"/>
      <c r="D920" s="7"/>
      <c r="E920" s="17"/>
      <c r="F920" s="109"/>
      <c r="G920" s="143"/>
      <c r="H920" s="14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>
      <c r="A921" s="17"/>
      <c r="B921" s="7"/>
      <c r="C921" s="17"/>
      <c r="D921" s="7"/>
      <c r="E921" s="17"/>
      <c r="F921" s="109"/>
      <c r="G921" s="143"/>
      <c r="H921" s="14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>
      <c r="A922" s="17"/>
      <c r="B922" s="7"/>
      <c r="C922" s="17"/>
      <c r="D922" s="7"/>
      <c r="E922" s="17"/>
      <c r="F922" s="109"/>
      <c r="G922" s="143"/>
      <c r="H922" s="14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>
      <c r="A923" s="17"/>
      <c r="B923" s="7"/>
      <c r="C923" s="17"/>
      <c r="D923" s="7"/>
      <c r="E923" s="17"/>
      <c r="F923" s="109"/>
      <c r="G923" s="143"/>
      <c r="H923" s="14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>
      <c r="A924" s="17"/>
      <c r="B924" s="7"/>
      <c r="C924" s="17"/>
      <c r="D924" s="7"/>
      <c r="E924" s="17"/>
      <c r="F924" s="109"/>
      <c r="G924" s="143"/>
      <c r="H924" s="14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>
      <c r="A925" s="17"/>
      <c r="B925" s="7"/>
      <c r="C925" s="17"/>
      <c r="D925" s="7"/>
      <c r="E925" s="17"/>
      <c r="F925" s="109"/>
      <c r="G925" s="143"/>
      <c r="H925" s="14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>
      <c r="A926" s="17"/>
      <c r="B926" s="7"/>
      <c r="C926" s="17"/>
      <c r="D926" s="7"/>
      <c r="E926" s="17"/>
      <c r="F926" s="109"/>
      <c r="G926" s="143"/>
      <c r="H926" s="14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>
      <c r="A927" s="17"/>
      <c r="B927" s="7"/>
      <c r="C927" s="17"/>
      <c r="D927" s="7"/>
      <c r="E927" s="17"/>
      <c r="F927" s="109"/>
      <c r="G927" s="143"/>
      <c r="H927" s="14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>
      <c r="A928" s="17"/>
      <c r="B928" s="7"/>
      <c r="C928" s="17"/>
      <c r="D928" s="7"/>
      <c r="E928" s="17"/>
      <c r="F928" s="109"/>
      <c r="G928" s="143"/>
      <c r="H928" s="14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>
      <c r="A929" s="17"/>
      <c r="B929" s="7"/>
      <c r="C929" s="17"/>
      <c r="D929" s="7"/>
      <c r="E929" s="17"/>
      <c r="F929" s="109"/>
      <c r="G929" s="143"/>
      <c r="H929" s="14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>
      <c r="A930" s="17"/>
      <c r="B930" s="7"/>
      <c r="C930" s="17"/>
      <c r="D930" s="7"/>
      <c r="E930" s="17"/>
      <c r="F930" s="109"/>
      <c r="G930" s="143"/>
      <c r="H930" s="14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>
      <c r="A931" s="17"/>
      <c r="B931" s="7"/>
      <c r="C931" s="17"/>
      <c r="D931" s="7"/>
      <c r="E931" s="17"/>
      <c r="F931" s="109"/>
      <c r="G931" s="143"/>
      <c r="H931" s="14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>
      <c r="A932" s="17"/>
      <c r="B932" s="7"/>
      <c r="C932" s="17"/>
      <c r="D932" s="7"/>
      <c r="E932" s="17"/>
      <c r="F932" s="109"/>
      <c r="G932" s="143"/>
      <c r="H932" s="14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>
      <c r="A933" s="17"/>
      <c r="B933" s="7"/>
      <c r="C933" s="17"/>
      <c r="D933" s="7"/>
      <c r="E933" s="17"/>
      <c r="F933" s="109"/>
      <c r="G933" s="143"/>
      <c r="H933" s="14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>
      <c r="A934" s="17"/>
      <c r="B934" s="7"/>
      <c r="C934" s="17"/>
      <c r="D934" s="7"/>
      <c r="E934" s="17"/>
      <c r="F934" s="109"/>
      <c r="G934" s="143"/>
      <c r="H934" s="14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>
      <c r="A935" s="17"/>
      <c r="B935" s="7"/>
      <c r="C935" s="17"/>
      <c r="D935" s="7"/>
      <c r="E935" s="17"/>
      <c r="F935" s="109"/>
      <c r="G935" s="143"/>
      <c r="H935" s="14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>
      <c r="A936" s="17"/>
      <c r="B936" s="7"/>
      <c r="C936" s="17"/>
      <c r="D936" s="7"/>
      <c r="E936" s="17"/>
      <c r="F936" s="109"/>
      <c r="G936" s="143"/>
      <c r="H936" s="14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>
      <c r="A937" s="17"/>
      <c r="B937" s="7"/>
      <c r="C937" s="17"/>
      <c r="D937" s="7"/>
      <c r="E937" s="17"/>
      <c r="F937" s="109"/>
      <c r="G937" s="143"/>
      <c r="H937" s="14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>
      <c r="A938" s="17"/>
      <c r="B938" s="7"/>
      <c r="C938" s="17"/>
      <c r="D938" s="7"/>
      <c r="E938" s="17"/>
      <c r="F938" s="109"/>
      <c r="G938" s="143"/>
      <c r="H938" s="14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>
      <c r="A939" s="17"/>
      <c r="B939" s="7"/>
      <c r="C939" s="17"/>
      <c r="D939" s="7"/>
      <c r="E939" s="17"/>
      <c r="F939" s="109"/>
      <c r="G939" s="143"/>
      <c r="H939" s="14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>
      <c r="A940" s="17"/>
      <c r="B940" s="7"/>
      <c r="C940" s="17"/>
      <c r="D940" s="7"/>
      <c r="E940" s="17"/>
      <c r="F940" s="109"/>
      <c r="G940" s="143"/>
      <c r="H940" s="14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>
      <c r="A941" s="17"/>
      <c r="B941" s="7"/>
      <c r="C941" s="17"/>
      <c r="D941" s="7"/>
      <c r="E941" s="17"/>
      <c r="F941" s="109"/>
      <c r="G941" s="143"/>
      <c r="H941" s="14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>
      <c r="A942" s="17"/>
      <c r="B942" s="7"/>
      <c r="C942" s="17"/>
      <c r="D942" s="7"/>
      <c r="E942" s="17"/>
      <c r="F942" s="109"/>
      <c r="G942" s="143"/>
      <c r="H942" s="14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>
      <c r="A943" s="17"/>
      <c r="B943" s="7"/>
      <c r="C943" s="17"/>
      <c r="D943" s="7"/>
      <c r="E943" s="17"/>
      <c r="F943" s="109"/>
      <c r="G943" s="143"/>
      <c r="H943" s="14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>
      <c r="A944" s="17"/>
      <c r="B944" s="7"/>
      <c r="C944" s="17"/>
      <c r="D944" s="7"/>
      <c r="E944" s="17"/>
      <c r="F944" s="109"/>
      <c r="G944" s="143"/>
      <c r="H944" s="14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>
      <c r="A945" s="17"/>
      <c r="B945" s="7"/>
      <c r="C945" s="17"/>
      <c r="D945" s="7"/>
      <c r="E945" s="17"/>
      <c r="F945" s="109"/>
      <c r="G945" s="143"/>
      <c r="H945" s="14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>
      <c r="A946" s="17"/>
      <c r="B946" s="7"/>
      <c r="C946" s="17"/>
      <c r="D946" s="7"/>
      <c r="E946" s="17"/>
      <c r="F946" s="109"/>
      <c r="G946" s="143"/>
      <c r="H946" s="14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>
      <c r="A947" s="17"/>
      <c r="B947" s="7"/>
      <c r="C947" s="17"/>
      <c r="D947" s="7"/>
      <c r="E947" s="17"/>
      <c r="F947" s="109"/>
      <c r="G947" s="143"/>
      <c r="H947" s="14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>
      <c r="A948" s="17"/>
      <c r="B948" s="7"/>
      <c r="C948" s="17"/>
      <c r="D948" s="7"/>
      <c r="E948" s="17"/>
      <c r="F948" s="109"/>
      <c r="G948" s="143"/>
      <c r="H948" s="14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>
      <c r="A949" s="17"/>
      <c r="B949" s="7"/>
      <c r="C949" s="17"/>
      <c r="D949" s="7"/>
      <c r="E949" s="17"/>
      <c r="F949" s="109"/>
      <c r="G949" s="143"/>
      <c r="H949" s="14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>
      <c r="A950" s="17"/>
      <c r="B950" s="7"/>
      <c r="C950" s="17"/>
      <c r="D950" s="7"/>
      <c r="E950" s="17"/>
      <c r="F950" s="109"/>
      <c r="G950" s="143"/>
      <c r="H950" s="14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>
      <c r="A951" s="17"/>
      <c r="B951" s="7"/>
      <c r="C951" s="17"/>
      <c r="D951" s="7"/>
      <c r="E951" s="17"/>
      <c r="F951" s="109"/>
      <c r="G951" s="143"/>
      <c r="H951" s="14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>
      <c r="A952" s="17"/>
      <c r="B952" s="7"/>
      <c r="C952" s="17"/>
      <c r="D952" s="7"/>
      <c r="E952" s="17"/>
      <c r="F952" s="109"/>
      <c r="G952" s="143"/>
      <c r="H952" s="14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>
      <c r="A953" s="17"/>
      <c r="B953" s="7"/>
      <c r="C953" s="17"/>
      <c r="D953" s="7"/>
      <c r="E953" s="17"/>
      <c r="F953" s="109"/>
      <c r="G953" s="143"/>
      <c r="H953" s="14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>
      <c r="A954" s="17"/>
      <c r="B954" s="7"/>
      <c r="C954" s="17"/>
      <c r="D954" s="7"/>
      <c r="E954" s="17"/>
      <c r="F954" s="109"/>
      <c r="G954" s="143"/>
      <c r="H954" s="14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>
      <c r="A955" s="17"/>
      <c r="B955" s="7"/>
      <c r="C955" s="17"/>
      <c r="D955" s="7"/>
      <c r="E955" s="17"/>
      <c r="F955" s="109"/>
      <c r="G955" s="143"/>
      <c r="H955" s="14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>
      <c r="A956" s="17"/>
      <c r="B956" s="7"/>
      <c r="C956" s="17"/>
      <c r="D956" s="7"/>
      <c r="E956" s="17"/>
      <c r="F956" s="109"/>
      <c r="G956" s="143"/>
      <c r="H956" s="14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>
      <c r="A957" s="17"/>
      <c r="B957" s="7"/>
      <c r="C957" s="17"/>
      <c r="D957" s="7"/>
      <c r="E957" s="17"/>
      <c r="F957" s="109"/>
      <c r="G957" s="143"/>
      <c r="H957" s="14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>
      <c r="A958" s="17"/>
      <c r="B958" s="7"/>
      <c r="C958" s="17"/>
      <c r="D958" s="7"/>
      <c r="E958" s="17"/>
      <c r="F958" s="109"/>
      <c r="G958" s="143"/>
      <c r="H958" s="14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>
      <c r="A959" s="17"/>
      <c r="B959" s="7"/>
      <c r="C959" s="17"/>
      <c r="D959" s="7"/>
      <c r="E959" s="17"/>
      <c r="F959" s="109"/>
      <c r="G959" s="143"/>
      <c r="H959" s="14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>
      <c r="A960" s="17"/>
      <c r="B960" s="7"/>
      <c r="C960" s="17"/>
      <c r="D960" s="7"/>
      <c r="E960" s="17"/>
      <c r="F960" s="109"/>
      <c r="G960" s="143"/>
      <c r="H960" s="14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>
      <c r="A961" s="17"/>
      <c r="B961" s="7"/>
      <c r="C961" s="17"/>
      <c r="D961" s="7"/>
      <c r="E961" s="17"/>
      <c r="F961" s="109"/>
      <c r="G961" s="143"/>
      <c r="H961" s="14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>
      <c r="A962" s="17"/>
      <c r="B962" s="7"/>
      <c r="C962" s="17"/>
      <c r="D962" s="7"/>
      <c r="E962" s="17"/>
      <c r="F962" s="109"/>
      <c r="G962" s="143"/>
      <c r="H962" s="14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>
      <c r="A963" s="17"/>
      <c r="B963" s="7"/>
      <c r="C963" s="17"/>
      <c r="D963" s="7"/>
      <c r="E963" s="17"/>
      <c r="F963" s="109"/>
      <c r="G963" s="143"/>
      <c r="H963" s="14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>
      <c r="A964" s="17"/>
      <c r="B964" s="7"/>
      <c r="C964" s="17"/>
      <c r="D964" s="7"/>
      <c r="E964" s="17"/>
      <c r="F964" s="109"/>
      <c r="G964" s="143"/>
      <c r="H964" s="14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>
      <c r="A965" s="17"/>
      <c r="B965" s="7"/>
      <c r="C965" s="17"/>
      <c r="D965" s="7"/>
      <c r="E965" s="17"/>
      <c r="F965" s="109"/>
      <c r="G965" s="143"/>
      <c r="H965" s="14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>
      <c r="A966" s="17"/>
      <c r="B966" s="7"/>
      <c r="C966" s="17"/>
      <c r="D966" s="7"/>
      <c r="E966" s="17"/>
      <c r="F966" s="109"/>
      <c r="G966" s="143"/>
      <c r="H966" s="14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>
      <c r="A967" s="17"/>
      <c r="B967" s="7"/>
      <c r="C967" s="17"/>
      <c r="D967" s="7"/>
      <c r="E967" s="17"/>
      <c r="F967" s="109"/>
      <c r="G967" s="143"/>
      <c r="H967" s="14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>
      <c r="A968" s="17"/>
      <c r="B968" s="7"/>
      <c r="C968" s="17"/>
      <c r="D968" s="7"/>
      <c r="E968" s="17"/>
      <c r="F968" s="109"/>
      <c r="G968" s="143"/>
      <c r="H968" s="14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>
      <c r="A969" s="17"/>
      <c r="B969" s="7"/>
      <c r="C969" s="17"/>
      <c r="D969" s="7"/>
      <c r="E969" s="17"/>
      <c r="F969" s="109"/>
      <c r="G969" s="143"/>
      <c r="H969" s="14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>
      <c r="A970" s="17"/>
      <c r="B970" s="7"/>
      <c r="C970" s="17"/>
      <c r="D970" s="7"/>
      <c r="E970" s="17"/>
      <c r="F970" s="109"/>
      <c r="G970" s="143"/>
      <c r="H970" s="14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>
      <c r="A971" s="17"/>
      <c r="B971" s="7"/>
      <c r="C971" s="17"/>
      <c r="D971" s="7"/>
      <c r="E971" s="17"/>
      <c r="F971" s="109"/>
      <c r="G971" s="143"/>
      <c r="H971" s="14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>
      <c r="A972" s="17"/>
      <c r="B972" s="7"/>
      <c r="C972" s="17"/>
      <c r="D972" s="7"/>
      <c r="E972" s="17"/>
      <c r="F972" s="109"/>
      <c r="G972" s="143"/>
      <c r="H972" s="14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>
      <c r="A973" s="17"/>
      <c r="B973" s="7"/>
      <c r="C973" s="17"/>
      <c r="D973" s="7"/>
      <c r="E973" s="17"/>
      <c r="F973" s="109"/>
      <c r="G973" s="143"/>
      <c r="H973" s="14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>
      <c r="A974" s="17"/>
      <c r="B974" s="7"/>
      <c r="C974" s="17"/>
      <c r="D974" s="7"/>
      <c r="E974" s="17"/>
      <c r="F974" s="109"/>
      <c r="G974" s="143"/>
      <c r="H974" s="14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>
      <c r="A975" s="17"/>
      <c r="B975" s="7"/>
      <c r="C975" s="17"/>
      <c r="D975" s="7"/>
      <c r="E975" s="17"/>
      <c r="F975" s="109"/>
      <c r="G975" s="143"/>
      <c r="H975" s="14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>
      <c r="A976" s="17"/>
      <c r="B976" s="7"/>
      <c r="C976" s="17"/>
      <c r="D976" s="7"/>
      <c r="E976" s="17"/>
      <c r="F976" s="109"/>
      <c r="G976" s="143"/>
      <c r="H976" s="14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>
      <c r="A977" s="17"/>
      <c r="B977" s="7"/>
      <c r="C977" s="17"/>
      <c r="D977" s="7"/>
      <c r="E977" s="17"/>
      <c r="F977" s="109"/>
      <c r="G977" s="143"/>
      <c r="H977" s="14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>
      <c r="A978" s="17"/>
      <c r="B978" s="7"/>
      <c r="C978" s="17"/>
      <c r="D978" s="7"/>
      <c r="E978" s="17"/>
      <c r="F978" s="109"/>
      <c r="G978" s="143"/>
      <c r="H978" s="14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>
      <c r="A979" s="17"/>
      <c r="B979" s="7"/>
      <c r="C979" s="17"/>
      <c r="D979" s="7"/>
      <c r="E979" s="17"/>
      <c r="F979" s="109"/>
      <c r="G979" s="143"/>
      <c r="H979" s="14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>
      <c r="A980" s="17"/>
      <c r="B980" s="7"/>
      <c r="C980" s="17"/>
      <c r="D980" s="7"/>
      <c r="E980" s="17"/>
      <c r="F980" s="109"/>
      <c r="G980" s="143"/>
      <c r="H980" s="14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>
      <c r="A981" s="17"/>
      <c r="B981" s="7"/>
      <c r="C981" s="17"/>
      <c r="D981" s="7"/>
      <c r="E981" s="17"/>
      <c r="F981" s="109"/>
      <c r="G981" s="143"/>
      <c r="H981" s="14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>
      <c r="A982" s="17"/>
      <c r="B982" s="7"/>
      <c r="C982" s="17"/>
      <c r="D982" s="7"/>
      <c r="E982" s="17"/>
      <c r="F982" s="109"/>
      <c r="G982" s="143"/>
      <c r="H982" s="14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>
      <c r="A983" s="17"/>
      <c r="B983" s="7"/>
      <c r="C983" s="17"/>
      <c r="D983" s="7"/>
      <c r="E983" s="17"/>
      <c r="F983" s="109"/>
      <c r="G983" s="143"/>
      <c r="H983" s="14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>
      <c r="A984" s="17"/>
      <c r="B984" s="7"/>
      <c r="C984" s="17"/>
      <c r="D984" s="7"/>
      <c r="E984" s="17"/>
      <c r="F984" s="109"/>
      <c r="G984" s="143"/>
      <c r="H984" s="14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>
      <c r="A985" s="17"/>
      <c r="B985" s="7"/>
      <c r="C985" s="17"/>
      <c r="D985" s="7"/>
      <c r="E985" s="17"/>
      <c r="F985" s="109"/>
      <c r="G985" s="143"/>
      <c r="H985" s="14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>
      <c r="A986" s="17"/>
      <c r="B986" s="7"/>
      <c r="C986" s="17"/>
      <c r="D986" s="7"/>
      <c r="E986" s="17"/>
      <c r="F986" s="109"/>
      <c r="G986" s="143"/>
      <c r="H986" s="14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>
      <c r="A987" s="17"/>
      <c r="B987" s="7"/>
      <c r="C987" s="17"/>
      <c r="D987" s="7"/>
      <c r="E987" s="17"/>
      <c r="F987" s="109"/>
      <c r="G987" s="143"/>
      <c r="H987" s="14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>
      <c r="A988" s="17"/>
      <c r="B988" s="7"/>
      <c r="C988" s="17"/>
      <c r="D988" s="7"/>
      <c r="E988" s="17"/>
      <c r="F988" s="109"/>
      <c r="G988" s="143"/>
      <c r="H988" s="14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>
      <c r="A989" s="17"/>
      <c r="B989" s="7"/>
      <c r="C989" s="17"/>
      <c r="D989" s="7"/>
      <c r="E989" s="17"/>
      <c r="F989" s="109"/>
      <c r="G989" s="143"/>
      <c r="H989" s="14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>
      <c r="A990" s="17"/>
      <c r="B990" s="7"/>
      <c r="C990" s="17"/>
      <c r="D990" s="7"/>
      <c r="E990" s="17"/>
      <c r="F990" s="109"/>
      <c r="G990" s="143"/>
      <c r="H990" s="14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>
      <c r="A991" s="17"/>
      <c r="B991" s="7"/>
      <c r="C991" s="17"/>
      <c r="D991" s="7"/>
      <c r="E991" s="17"/>
      <c r="F991" s="109"/>
      <c r="G991" s="143"/>
      <c r="H991" s="14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>
      <c r="A992" s="17"/>
      <c r="B992" s="7"/>
      <c r="C992" s="17"/>
      <c r="D992" s="7"/>
      <c r="E992" s="17"/>
      <c r="F992" s="109"/>
      <c r="G992" s="143"/>
      <c r="H992" s="14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>
      <c r="A993" s="17"/>
      <c r="B993" s="7"/>
      <c r="C993" s="17"/>
      <c r="D993" s="7"/>
      <c r="E993" s="17"/>
      <c r="F993" s="109"/>
      <c r="G993" s="143"/>
      <c r="H993" s="14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>
      <c r="A994" s="17"/>
      <c r="B994" s="7"/>
      <c r="C994" s="17"/>
      <c r="D994" s="7"/>
      <c r="E994" s="17"/>
      <c r="F994" s="109"/>
      <c r="G994" s="143"/>
      <c r="H994" s="14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>
      <c r="A995" s="17"/>
      <c r="B995" s="7"/>
      <c r="C995" s="17"/>
      <c r="D995" s="7"/>
      <c r="E995" s="17"/>
      <c r="F995" s="109"/>
      <c r="G995" s="143"/>
      <c r="H995" s="14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>
      <c r="A996" s="17"/>
      <c r="B996" s="7"/>
      <c r="C996" s="17"/>
      <c r="D996" s="7"/>
      <c r="E996" s="17"/>
      <c r="F996" s="109"/>
      <c r="G996" s="143"/>
      <c r="H996" s="14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>
      <c r="A997" s="17"/>
      <c r="B997" s="7"/>
      <c r="C997" s="17"/>
      <c r="D997" s="7"/>
      <c r="E997" s="17"/>
      <c r="F997" s="109"/>
      <c r="G997" s="143"/>
      <c r="H997" s="14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>
      <c r="A998" s="17"/>
      <c r="B998" s="7"/>
      <c r="C998" s="17"/>
      <c r="D998" s="7"/>
      <c r="E998" s="17"/>
      <c r="F998" s="109"/>
      <c r="G998" s="143"/>
      <c r="H998" s="14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>
      <c r="A999" s="17"/>
      <c r="B999" s="7"/>
      <c r="C999" s="17"/>
      <c r="D999" s="7"/>
      <c r="E999" s="17"/>
      <c r="F999" s="109"/>
      <c r="G999" s="143"/>
      <c r="H999" s="14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>
      <c r="A1000" s="17"/>
      <c r="B1000" s="7"/>
      <c r="C1000" s="17"/>
      <c r="D1000" s="7"/>
      <c r="E1000" s="17"/>
      <c r="F1000" s="109"/>
      <c r="G1000" s="143"/>
      <c r="H1000" s="14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>
      <c r="A1001" s="17"/>
      <c r="B1001" s="7"/>
      <c r="C1001" s="17"/>
      <c r="D1001" s="7"/>
      <c r="E1001" s="17"/>
      <c r="F1001" s="109"/>
      <c r="G1001" s="143"/>
      <c r="H1001" s="144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>
      <c r="A1002" s="17"/>
      <c r="B1002" s="7"/>
      <c r="C1002" s="17"/>
      <c r="D1002" s="7"/>
      <c r="E1002" s="17"/>
      <c r="F1002" s="109"/>
      <c r="G1002" s="143"/>
      <c r="H1002" s="144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>
      <c r="A1003" s="17"/>
      <c r="B1003" s="7"/>
      <c r="C1003" s="17"/>
      <c r="D1003" s="7"/>
      <c r="E1003" s="17"/>
      <c r="F1003" s="109"/>
      <c r="G1003" s="143"/>
      <c r="H1003" s="144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>
      <c r="A1004" s="17"/>
      <c r="B1004" s="7"/>
      <c r="C1004" s="17"/>
      <c r="D1004" s="7"/>
      <c r="E1004" s="17"/>
      <c r="F1004" s="109"/>
      <c r="G1004" s="143"/>
      <c r="H1004" s="144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>
      <c r="A1005" s="17"/>
      <c r="B1005" s="7"/>
      <c r="C1005" s="17"/>
      <c r="D1005" s="7"/>
      <c r="E1005" s="17"/>
      <c r="F1005" s="109"/>
      <c r="G1005" s="143"/>
      <c r="H1005" s="144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>
      <c r="A1006" s="17"/>
      <c r="B1006" s="7"/>
      <c r="C1006" s="17"/>
      <c r="D1006" s="7"/>
      <c r="E1006" s="17"/>
      <c r="F1006" s="109"/>
      <c r="G1006" s="143"/>
      <c r="H1006" s="144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>
      <c r="A1007" s="17"/>
      <c r="B1007" s="7"/>
      <c r="C1007" s="17"/>
      <c r="D1007" s="7"/>
      <c r="E1007" s="17"/>
      <c r="F1007" s="109"/>
      <c r="G1007" s="143"/>
      <c r="H1007" s="144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>
      <c r="A1008" s="17"/>
      <c r="B1008" s="7"/>
      <c r="C1008" s="17"/>
      <c r="D1008" s="7"/>
      <c r="E1008" s="17"/>
      <c r="F1008" s="109"/>
      <c r="G1008" s="143"/>
      <c r="H1008" s="144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>
      <c r="A1009" s="17"/>
      <c r="B1009" s="7"/>
      <c r="C1009" s="17"/>
      <c r="D1009" s="7"/>
      <c r="E1009" s="17"/>
      <c r="F1009" s="109"/>
      <c r="G1009" s="143"/>
      <c r="H1009" s="144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>
      <c r="A1010" s="17"/>
      <c r="B1010" s="7"/>
      <c r="C1010" s="17"/>
      <c r="D1010" s="7"/>
      <c r="E1010" s="17"/>
      <c r="F1010" s="109"/>
      <c r="G1010" s="143"/>
      <c r="H1010" s="144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>
      <c r="A1011" s="17"/>
      <c r="B1011" s="7"/>
      <c r="C1011" s="17"/>
      <c r="D1011" s="7"/>
      <c r="E1011" s="17"/>
      <c r="F1011" s="109"/>
      <c r="G1011" s="143"/>
      <c r="H1011" s="144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>
      <c r="A1012" s="17"/>
      <c r="B1012" s="7"/>
      <c r="C1012" s="17"/>
      <c r="D1012" s="7"/>
      <c r="E1012" s="17"/>
      <c r="F1012" s="109"/>
      <c r="G1012" s="143"/>
      <c r="H1012" s="144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>
      <c r="A1013" s="17"/>
      <c r="B1013" s="7"/>
      <c r="C1013" s="17"/>
      <c r="D1013" s="7"/>
      <c r="E1013" s="17"/>
      <c r="F1013" s="109"/>
      <c r="G1013" s="143"/>
      <c r="H1013" s="144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>
      <c r="A1014" s="17"/>
      <c r="B1014" s="7"/>
      <c r="C1014" s="17"/>
      <c r="D1014" s="7"/>
      <c r="E1014" s="17"/>
      <c r="F1014" s="109"/>
      <c r="G1014" s="143"/>
      <c r="H1014" s="144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>
      <c r="A1015" s="17"/>
      <c r="B1015" s="7"/>
      <c r="C1015" s="17"/>
      <c r="D1015" s="7"/>
      <c r="E1015" s="17"/>
      <c r="F1015" s="109"/>
      <c r="G1015" s="143"/>
      <c r="H1015" s="144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>
      <c r="A1016" s="17"/>
      <c r="B1016" s="7"/>
      <c r="C1016" s="17"/>
      <c r="D1016" s="7"/>
      <c r="E1016" s="17"/>
      <c r="F1016" s="109"/>
      <c r="G1016" s="143"/>
      <c r="H1016" s="144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>
      <c r="A1017" s="17"/>
      <c r="B1017" s="7"/>
      <c r="C1017" s="17"/>
      <c r="D1017" s="7"/>
      <c r="E1017" s="17"/>
      <c r="F1017" s="109"/>
      <c r="G1017" s="143"/>
      <c r="H1017" s="144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>
      <c r="A1018" s="17"/>
      <c r="B1018" s="7"/>
      <c r="C1018" s="17"/>
      <c r="D1018" s="7"/>
      <c r="E1018" s="17"/>
      <c r="F1018" s="109"/>
      <c r="G1018" s="143"/>
      <c r="H1018" s="144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>
      <c r="A1019" s="17"/>
      <c r="B1019" s="7"/>
      <c r="C1019" s="17"/>
      <c r="D1019" s="7"/>
      <c r="E1019" s="17"/>
      <c r="F1019" s="109"/>
      <c r="G1019" s="143"/>
      <c r="H1019" s="144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>
      <c r="A1020" s="17"/>
      <c r="B1020" s="7"/>
      <c r="C1020" s="17"/>
      <c r="D1020" s="7"/>
      <c r="E1020" s="17"/>
      <c r="F1020" s="109"/>
      <c r="G1020" s="143"/>
      <c r="H1020" s="144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>
      <c r="A1021" s="17"/>
      <c r="B1021" s="7"/>
      <c r="C1021" s="17"/>
      <c r="D1021" s="7"/>
      <c r="E1021" s="17"/>
      <c r="F1021" s="109"/>
      <c r="G1021" s="143"/>
      <c r="H1021" s="144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>
      <c r="A1022" s="17"/>
      <c r="B1022" s="7"/>
      <c r="C1022" s="17"/>
      <c r="D1022" s="7"/>
      <c r="E1022" s="17"/>
      <c r="F1022" s="109"/>
      <c r="G1022" s="143"/>
      <c r="H1022" s="144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>
      <c r="A1023" s="17"/>
      <c r="B1023" s="7"/>
      <c r="C1023" s="17"/>
      <c r="D1023" s="7"/>
      <c r="E1023" s="17"/>
      <c r="F1023" s="109"/>
      <c r="G1023" s="143"/>
      <c r="H1023" s="144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>
      <c r="A1024" s="17"/>
      <c r="B1024" s="7"/>
      <c r="C1024" s="17"/>
      <c r="D1024" s="7"/>
      <c r="E1024" s="17"/>
      <c r="F1024" s="109"/>
      <c r="G1024" s="143"/>
      <c r="H1024" s="144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>
      <c r="A1025" s="17"/>
      <c r="B1025" s="7"/>
      <c r="C1025" s="17"/>
      <c r="D1025" s="7"/>
      <c r="E1025" s="17"/>
      <c r="F1025" s="109"/>
      <c r="G1025" s="143"/>
      <c r="H1025" s="144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>
      <c r="A1026" s="17"/>
      <c r="B1026" s="7"/>
      <c r="C1026" s="17"/>
      <c r="D1026" s="7"/>
      <c r="E1026" s="17"/>
      <c r="F1026" s="109"/>
      <c r="G1026" s="143"/>
      <c r="H1026" s="144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>
      <c r="A1027" s="17"/>
      <c r="B1027" s="7"/>
      <c r="C1027" s="17"/>
      <c r="D1027" s="7"/>
      <c r="E1027" s="17"/>
      <c r="F1027" s="109"/>
      <c r="G1027" s="143"/>
      <c r="H1027" s="144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>
      <c r="A1028" s="17"/>
      <c r="B1028" s="7"/>
      <c r="C1028" s="17"/>
      <c r="D1028" s="7"/>
      <c r="E1028" s="17"/>
      <c r="F1028" s="109"/>
      <c r="G1028" s="143"/>
      <c r="H1028" s="144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>
      <c r="A1029" s="17"/>
      <c r="B1029" s="7"/>
      <c r="C1029" s="17"/>
      <c r="D1029" s="7"/>
      <c r="E1029" s="17"/>
      <c r="F1029" s="109"/>
      <c r="G1029" s="143"/>
      <c r="H1029" s="144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>
      <c r="A1030" s="17"/>
      <c r="B1030" s="7"/>
      <c r="C1030" s="17"/>
      <c r="D1030" s="7"/>
      <c r="E1030" s="17"/>
      <c r="F1030" s="109"/>
      <c r="G1030" s="143"/>
      <c r="H1030" s="144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>
      <c r="A1031" s="17"/>
      <c r="B1031" s="7"/>
      <c r="C1031" s="17"/>
      <c r="D1031" s="7"/>
      <c r="E1031" s="17"/>
      <c r="F1031" s="109"/>
      <c r="G1031" s="143"/>
      <c r="H1031" s="144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>
      <c r="A1032" s="17"/>
      <c r="B1032" s="7"/>
      <c r="C1032" s="17"/>
      <c r="D1032" s="7"/>
      <c r="E1032" s="17"/>
      <c r="F1032" s="109"/>
      <c r="G1032" s="143"/>
      <c r="H1032" s="144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>
      <c r="A1033" s="17"/>
      <c r="B1033" s="7"/>
      <c r="C1033" s="17"/>
      <c r="D1033" s="7"/>
      <c r="E1033" s="17"/>
      <c r="F1033" s="109"/>
      <c r="G1033" s="143"/>
      <c r="H1033" s="144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>
      <c r="A1034" s="17"/>
      <c r="B1034" s="7"/>
      <c r="C1034" s="17"/>
      <c r="D1034" s="7"/>
      <c r="E1034" s="17"/>
      <c r="F1034" s="109"/>
      <c r="G1034" s="143"/>
      <c r="H1034" s="144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>
      <c r="A1035" s="17"/>
      <c r="B1035" s="7"/>
      <c r="C1035" s="17"/>
      <c r="D1035" s="7"/>
      <c r="E1035" s="17"/>
      <c r="F1035" s="109"/>
      <c r="G1035" s="143"/>
      <c r="H1035" s="144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>
      <c r="A1036" s="17"/>
      <c r="B1036" s="7"/>
      <c r="C1036" s="17"/>
      <c r="D1036" s="7"/>
      <c r="E1036" s="17"/>
      <c r="F1036" s="109"/>
      <c r="G1036" s="143"/>
      <c r="H1036" s="144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>
      <c r="A1037" s="17"/>
      <c r="B1037" s="7"/>
      <c r="C1037" s="17"/>
      <c r="D1037" s="7"/>
      <c r="E1037" s="17"/>
      <c r="F1037" s="109"/>
      <c r="G1037" s="143"/>
      <c r="H1037" s="144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>
      <c r="A1038" s="17"/>
      <c r="B1038" s="7"/>
      <c r="C1038" s="17"/>
      <c r="D1038" s="7"/>
      <c r="E1038" s="17"/>
      <c r="F1038" s="109"/>
      <c r="G1038" s="143"/>
      <c r="H1038" s="144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>
      <c r="A1039" s="17"/>
      <c r="B1039" s="7"/>
      <c r="C1039" s="17"/>
      <c r="D1039" s="7"/>
      <c r="E1039" s="17"/>
      <c r="F1039" s="109"/>
      <c r="G1039" s="143"/>
      <c r="H1039" s="144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>
      <c r="A1040" s="17"/>
      <c r="B1040" s="7"/>
      <c r="C1040" s="17"/>
      <c r="D1040" s="7"/>
      <c r="E1040" s="17"/>
      <c r="F1040" s="109"/>
      <c r="G1040" s="143"/>
      <c r="H1040" s="144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>
      <c r="A1041" s="17"/>
      <c r="B1041" s="7"/>
      <c r="C1041" s="17"/>
      <c r="D1041" s="7"/>
      <c r="E1041" s="17"/>
      <c r="F1041" s="109"/>
      <c r="G1041" s="143"/>
      <c r="H1041" s="144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>
      <c r="A1042" s="17"/>
      <c r="B1042" s="7"/>
      <c r="C1042" s="17"/>
      <c r="D1042" s="7"/>
      <c r="E1042" s="17"/>
      <c r="F1042" s="109"/>
      <c r="G1042" s="143"/>
      <c r="H1042" s="144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>
      <c r="A1043" s="17"/>
      <c r="B1043" s="7"/>
      <c r="C1043" s="17"/>
      <c r="D1043" s="7"/>
      <c r="E1043" s="17"/>
      <c r="F1043" s="109"/>
      <c r="G1043" s="143"/>
      <c r="H1043" s="144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>
      <c r="A1044" s="17"/>
      <c r="B1044" s="7"/>
      <c r="C1044" s="17"/>
      <c r="D1044" s="7"/>
      <c r="E1044" s="17"/>
      <c r="F1044" s="109"/>
      <c r="G1044" s="143"/>
      <c r="H1044" s="144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>
      <c r="A1045" s="17"/>
      <c r="B1045" s="7"/>
      <c r="C1045" s="17"/>
      <c r="D1045" s="7"/>
      <c r="E1045" s="17"/>
      <c r="F1045" s="109"/>
      <c r="G1045" s="143"/>
      <c r="H1045" s="144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>
      <c r="A1046" s="17"/>
      <c r="B1046" s="7"/>
      <c r="C1046" s="17"/>
      <c r="D1046" s="7"/>
      <c r="E1046" s="17"/>
      <c r="F1046" s="109"/>
      <c r="G1046" s="143"/>
      <c r="H1046" s="144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>
      <c r="A1047" s="17"/>
      <c r="B1047" s="7"/>
      <c r="C1047" s="17"/>
      <c r="D1047" s="7"/>
      <c r="E1047" s="17"/>
      <c r="F1047" s="109"/>
      <c r="G1047" s="143"/>
      <c r="H1047" s="144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>
      <c r="A1048" s="17"/>
      <c r="B1048" s="7"/>
      <c r="C1048" s="17"/>
      <c r="D1048" s="7"/>
      <c r="E1048" s="17"/>
      <c r="F1048" s="109"/>
      <c r="G1048" s="143"/>
      <c r="H1048" s="144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>
      <c r="A1049" s="17"/>
      <c r="B1049" s="7"/>
      <c r="C1049" s="17"/>
      <c r="D1049" s="7"/>
      <c r="E1049" s="17"/>
      <c r="F1049" s="109"/>
      <c r="G1049" s="143"/>
      <c r="H1049" s="144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>
      <c r="A1050" s="17"/>
      <c r="B1050" s="7"/>
      <c r="C1050" s="17"/>
      <c r="D1050" s="7"/>
      <c r="E1050" s="17"/>
      <c r="F1050" s="109"/>
      <c r="G1050" s="143"/>
      <c r="H1050" s="144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>
      <c r="A1051" s="17"/>
      <c r="B1051" s="7"/>
      <c r="C1051" s="17"/>
      <c r="D1051" s="7"/>
      <c r="E1051" s="17"/>
      <c r="F1051" s="109"/>
      <c r="G1051" s="143"/>
      <c r="H1051" s="144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>
      <c r="A1052" s="17"/>
      <c r="B1052" s="7"/>
      <c r="C1052" s="17"/>
      <c r="D1052" s="7"/>
      <c r="E1052" s="17"/>
      <c r="F1052" s="109"/>
      <c r="G1052" s="143"/>
      <c r="H1052" s="144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>
      <c r="A1053" s="17"/>
      <c r="B1053" s="7"/>
      <c r="C1053" s="17"/>
      <c r="D1053" s="7"/>
      <c r="E1053" s="17"/>
      <c r="F1053" s="109"/>
      <c r="G1053" s="143"/>
      <c r="H1053" s="144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>
      <c r="A1054" s="17"/>
      <c r="B1054" s="7"/>
      <c r="C1054" s="17"/>
      <c r="D1054" s="7"/>
      <c r="E1054" s="17"/>
      <c r="F1054" s="109"/>
      <c r="G1054" s="143"/>
      <c r="H1054" s="144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>
      <c r="A1055" s="17"/>
      <c r="B1055" s="7"/>
      <c r="C1055" s="17"/>
      <c r="D1055" s="7"/>
      <c r="E1055" s="17"/>
      <c r="F1055" s="109"/>
      <c r="G1055" s="143"/>
      <c r="H1055" s="144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>
      <c r="A1056" s="17"/>
      <c r="B1056" s="7"/>
      <c r="C1056" s="17"/>
      <c r="D1056" s="7"/>
      <c r="E1056" s="17"/>
      <c r="F1056" s="109"/>
      <c r="G1056" s="143"/>
      <c r="H1056" s="144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>
      <c r="A1057" s="17"/>
      <c r="B1057" s="7"/>
      <c r="C1057" s="17"/>
      <c r="D1057" s="7"/>
      <c r="E1057" s="17"/>
      <c r="F1057" s="109"/>
      <c r="G1057" s="143"/>
      <c r="H1057" s="144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>
      <c r="A1058" s="17"/>
      <c r="B1058" s="7"/>
      <c r="C1058" s="17"/>
      <c r="D1058" s="7"/>
      <c r="E1058" s="17"/>
      <c r="F1058" s="109"/>
      <c r="G1058" s="143"/>
      <c r="H1058" s="144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>
      <c r="A1059" s="17"/>
      <c r="B1059" s="7"/>
      <c r="C1059" s="17"/>
      <c r="D1059" s="7"/>
      <c r="E1059" s="17"/>
      <c r="F1059" s="109"/>
      <c r="G1059" s="143"/>
      <c r="H1059" s="144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>
      <c r="A1060" s="17"/>
      <c r="B1060" s="7"/>
      <c r="C1060" s="17"/>
      <c r="D1060" s="7"/>
      <c r="E1060" s="17"/>
      <c r="F1060" s="109"/>
      <c r="G1060" s="143"/>
      <c r="H1060" s="144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>
      <c r="A1061" s="17"/>
      <c r="B1061" s="7"/>
      <c r="C1061" s="17"/>
      <c r="D1061" s="7"/>
      <c r="E1061" s="17"/>
      <c r="F1061" s="109"/>
      <c r="G1061" s="143"/>
      <c r="H1061" s="144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>
      <c r="A1062" s="17"/>
      <c r="B1062" s="7"/>
      <c r="C1062" s="17"/>
      <c r="D1062" s="7"/>
      <c r="E1062" s="17"/>
      <c r="F1062" s="109"/>
      <c r="G1062" s="143"/>
      <c r="H1062" s="144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>
      <c r="A1063" s="17"/>
      <c r="B1063" s="7"/>
      <c r="C1063" s="17"/>
      <c r="D1063" s="7"/>
      <c r="E1063" s="17"/>
      <c r="F1063" s="109"/>
      <c r="G1063" s="143"/>
      <c r="H1063" s="144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>
      <c r="A1064" s="17"/>
      <c r="B1064" s="7"/>
      <c r="C1064" s="17"/>
      <c r="D1064" s="7"/>
      <c r="E1064" s="17"/>
      <c r="F1064" s="109"/>
      <c r="G1064" s="143"/>
      <c r="H1064" s="144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>
      <c r="A1065" s="17"/>
      <c r="B1065" s="7"/>
      <c r="C1065" s="17"/>
      <c r="D1065" s="7"/>
      <c r="E1065" s="17"/>
      <c r="F1065" s="109"/>
      <c r="G1065" s="143"/>
      <c r="H1065" s="144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>
      <c r="A1066" s="17"/>
      <c r="B1066" s="7"/>
      <c r="C1066" s="17"/>
      <c r="D1066" s="7"/>
      <c r="E1066" s="17"/>
      <c r="F1066" s="109"/>
      <c r="G1066" s="143"/>
      <c r="H1066" s="144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>
      <c r="A1067" s="17"/>
      <c r="B1067" s="7"/>
      <c r="C1067" s="17"/>
      <c r="D1067" s="7"/>
      <c r="E1067" s="17"/>
      <c r="F1067" s="109"/>
      <c r="G1067" s="143"/>
      <c r="H1067" s="144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>
      <c r="A1068" s="17"/>
      <c r="B1068" s="7"/>
      <c r="C1068" s="17"/>
      <c r="D1068" s="7"/>
      <c r="E1068" s="17"/>
      <c r="F1068" s="109"/>
      <c r="G1068" s="143"/>
      <c r="H1068" s="144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>
      <c r="A1069" s="17"/>
      <c r="B1069" s="7"/>
      <c r="C1069" s="17"/>
      <c r="D1069" s="7"/>
      <c r="E1069" s="17"/>
      <c r="F1069" s="109"/>
      <c r="G1069" s="143"/>
      <c r="H1069" s="144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>
      <c r="A1070" s="17"/>
      <c r="B1070" s="7"/>
      <c r="C1070" s="17"/>
      <c r="D1070" s="7"/>
      <c r="E1070" s="17"/>
      <c r="F1070" s="109"/>
      <c r="G1070" s="143"/>
      <c r="H1070" s="144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>
      <c r="A1071" s="17"/>
      <c r="B1071" s="7"/>
      <c r="C1071" s="17"/>
      <c r="D1071" s="7"/>
      <c r="E1071" s="17"/>
      <c r="F1071" s="109"/>
      <c r="G1071" s="143"/>
      <c r="H1071" s="144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>
      <c r="A1072" s="17"/>
      <c r="B1072" s="7"/>
      <c r="C1072" s="17"/>
      <c r="D1072" s="7"/>
      <c r="E1072" s="17"/>
      <c r="F1072" s="109"/>
      <c r="G1072" s="143"/>
      <c r="H1072" s="144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>
      <c r="A1073" s="17"/>
      <c r="B1073" s="7"/>
      <c r="C1073" s="17"/>
      <c r="D1073" s="7"/>
      <c r="E1073" s="17"/>
      <c r="F1073" s="109"/>
      <c r="G1073" s="143"/>
      <c r="H1073" s="144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>
      <c r="A1074" s="17"/>
      <c r="B1074" s="7"/>
      <c r="C1074" s="17"/>
      <c r="D1074" s="7"/>
      <c r="E1074" s="17"/>
      <c r="F1074" s="109"/>
      <c r="G1074" s="143"/>
      <c r="H1074" s="144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>
      <c r="A1075" s="17"/>
      <c r="B1075" s="7"/>
      <c r="C1075" s="17"/>
      <c r="D1075" s="7"/>
      <c r="E1075" s="17"/>
      <c r="F1075" s="109"/>
      <c r="G1075" s="143"/>
      <c r="H1075" s="144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>
      <c r="A1076" s="17"/>
      <c r="B1076" s="7"/>
      <c r="C1076" s="17"/>
      <c r="D1076" s="7"/>
      <c r="E1076" s="17"/>
      <c r="F1076" s="109"/>
      <c r="G1076" s="143"/>
      <c r="H1076" s="144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>
      <c r="A1077" s="17"/>
      <c r="B1077" s="7"/>
      <c r="C1077" s="17"/>
      <c r="D1077" s="7"/>
      <c r="E1077" s="17"/>
      <c r="F1077" s="109"/>
      <c r="G1077" s="143"/>
      <c r="H1077" s="144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>
      <c r="A1078" s="17"/>
      <c r="B1078" s="7"/>
      <c r="C1078" s="17"/>
      <c r="D1078" s="7"/>
      <c r="E1078" s="17"/>
      <c r="F1078" s="109"/>
      <c r="G1078" s="143"/>
      <c r="H1078" s="144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>
      <c r="A1079" s="17"/>
      <c r="B1079" s="7"/>
      <c r="C1079" s="17"/>
      <c r="D1079" s="7"/>
      <c r="E1079" s="17"/>
      <c r="F1079" s="109"/>
      <c r="G1079" s="143"/>
      <c r="H1079" s="144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>
      <c r="A1080" s="17"/>
      <c r="B1080" s="7"/>
      <c r="C1080" s="17"/>
      <c r="D1080" s="7"/>
      <c r="E1080" s="17"/>
      <c r="F1080" s="109"/>
      <c r="G1080" s="143"/>
      <c r="H1080" s="144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>
      <c r="A1081" s="17"/>
      <c r="B1081" s="7"/>
      <c r="C1081" s="17"/>
      <c r="D1081" s="7"/>
      <c r="E1081" s="17"/>
      <c r="F1081" s="109"/>
      <c r="G1081" s="143"/>
      <c r="H1081" s="144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>
      <c r="A1082" s="17"/>
      <c r="B1082" s="7"/>
      <c r="C1082" s="17"/>
      <c r="D1082" s="7"/>
      <c r="E1082" s="17"/>
      <c r="F1082" s="109"/>
      <c r="G1082" s="143"/>
      <c r="H1082" s="144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>
      <c r="A1083" s="17"/>
      <c r="B1083" s="7"/>
      <c r="C1083" s="17"/>
      <c r="D1083" s="7"/>
      <c r="E1083" s="17"/>
      <c r="F1083" s="109"/>
      <c r="G1083" s="143"/>
      <c r="H1083" s="144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>
      <c r="A1084" s="17"/>
      <c r="B1084" s="7"/>
      <c r="C1084" s="17"/>
      <c r="D1084" s="7"/>
      <c r="E1084" s="17"/>
      <c r="F1084" s="109"/>
      <c r="G1084" s="143"/>
      <c r="H1084" s="144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>
      <c r="A1085" s="17"/>
      <c r="B1085" s="7"/>
      <c r="C1085" s="17"/>
      <c r="D1085" s="7"/>
      <c r="E1085" s="17"/>
      <c r="F1085" s="109"/>
      <c r="G1085" s="143"/>
      <c r="H1085" s="144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>
      <c r="A1086" s="17"/>
      <c r="B1086" s="7"/>
      <c r="C1086" s="17"/>
      <c r="D1086" s="7"/>
      <c r="E1086" s="17"/>
      <c r="F1086" s="109"/>
      <c r="G1086" s="143"/>
      <c r="H1086" s="144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>
      <c r="A1087" s="17"/>
      <c r="B1087" s="7"/>
      <c r="C1087" s="17"/>
      <c r="D1087" s="7"/>
      <c r="E1087" s="17"/>
      <c r="F1087" s="109"/>
      <c r="G1087" s="143"/>
      <c r="H1087" s="144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>
      <c r="A1088" s="17"/>
      <c r="B1088" s="7"/>
      <c r="C1088" s="17"/>
      <c r="D1088" s="7"/>
      <c r="E1088" s="17"/>
      <c r="F1088" s="109"/>
      <c r="G1088" s="143"/>
      <c r="H1088" s="144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>
      <c r="A1089" s="17"/>
      <c r="B1089" s="7"/>
      <c r="C1089" s="17"/>
      <c r="D1089" s="7"/>
      <c r="E1089" s="17"/>
      <c r="F1089" s="109"/>
      <c r="G1089" s="143"/>
      <c r="H1089" s="144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>
      <c r="A1090" s="17"/>
      <c r="B1090" s="7"/>
      <c r="C1090" s="17"/>
      <c r="D1090" s="7"/>
      <c r="E1090" s="17"/>
      <c r="F1090" s="109"/>
      <c r="G1090" s="143"/>
      <c r="H1090" s="144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>
      <c r="A1091" s="17"/>
      <c r="B1091" s="7"/>
      <c r="C1091" s="17"/>
      <c r="D1091" s="7"/>
      <c r="E1091" s="17"/>
      <c r="F1091" s="109"/>
      <c r="G1091" s="143"/>
      <c r="H1091" s="144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>
      <c r="A1092" s="17"/>
      <c r="B1092" s="7"/>
      <c r="C1092" s="17"/>
      <c r="D1092" s="7"/>
      <c r="E1092" s="17"/>
      <c r="F1092" s="109"/>
      <c r="G1092" s="143"/>
      <c r="H1092" s="144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>
      <c r="A1093" s="17"/>
      <c r="B1093" s="7"/>
      <c r="C1093" s="17"/>
      <c r="D1093" s="7"/>
      <c r="E1093" s="17"/>
      <c r="F1093" s="109"/>
      <c r="G1093" s="143"/>
      <c r="H1093" s="144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>
      <c r="A1094" s="17"/>
      <c r="B1094" s="7"/>
      <c r="C1094" s="17"/>
      <c r="D1094" s="7"/>
      <c r="E1094" s="17"/>
      <c r="F1094" s="109"/>
      <c r="G1094" s="143"/>
      <c r="H1094" s="144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>
      <c r="A1095" s="17"/>
      <c r="B1095" s="7"/>
      <c r="C1095" s="17"/>
      <c r="D1095" s="7"/>
      <c r="E1095" s="17"/>
      <c r="F1095" s="109"/>
      <c r="G1095" s="143"/>
      <c r="H1095" s="144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>
      <c r="A1096" s="17"/>
      <c r="B1096" s="7"/>
      <c r="C1096" s="17"/>
      <c r="D1096" s="7"/>
      <c r="E1096" s="17"/>
      <c r="F1096" s="109"/>
      <c r="G1096" s="143"/>
      <c r="H1096" s="144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>
      <c r="A1097" s="17"/>
      <c r="B1097" s="7"/>
      <c r="C1097" s="17"/>
      <c r="D1097" s="7"/>
      <c r="E1097" s="17"/>
      <c r="F1097" s="109"/>
      <c r="G1097" s="143"/>
      <c r="H1097" s="144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>
      <c r="A1098" s="17"/>
      <c r="B1098" s="7"/>
      <c r="C1098" s="17"/>
      <c r="D1098" s="7"/>
      <c r="E1098" s="17"/>
      <c r="F1098" s="109"/>
      <c r="G1098" s="143"/>
      <c r="H1098" s="144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>
      <c r="A1099" s="17"/>
      <c r="B1099" s="7"/>
      <c r="C1099" s="17"/>
      <c r="D1099" s="7"/>
      <c r="E1099" s="17"/>
      <c r="F1099" s="109"/>
      <c r="G1099" s="143"/>
      <c r="H1099" s="144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>
      <c r="A1100" s="17"/>
      <c r="B1100" s="7"/>
      <c r="C1100" s="17"/>
      <c r="D1100" s="7"/>
      <c r="E1100" s="17"/>
      <c r="F1100" s="109"/>
      <c r="G1100" s="143"/>
      <c r="H1100" s="144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>
      <c r="A1101" s="17"/>
      <c r="B1101" s="7"/>
      <c r="C1101" s="17"/>
      <c r="D1101" s="7"/>
      <c r="E1101" s="17"/>
      <c r="F1101" s="109"/>
      <c r="G1101" s="143"/>
      <c r="H1101" s="144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>
      <c r="A1102" s="17"/>
      <c r="B1102" s="7"/>
      <c r="C1102" s="17"/>
      <c r="D1102" s="7"/>
      <c r="E1102" s="17"/>
      <c r="F1102" s="109"/>
      <c r="G1102" s="143"/>
      <c r="H1102" s="144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>
      <c r="A1103" s="17"/>
      <c r="B1103" s="7"/>
      <c r="C1103" s="17"/>
      <c r="D1103" s="7"/>
      <c r="E1103" s="17"/>
      <c r="F1103" s="109"/>
      <c r="G1103" s="143"/>
      <c r="H1103" s="144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>
      <c r="A1104" s="17"/>
      <c r="B1104" s="7"/>
      <c r="C1104" s="17"/>
      <c r="D1104" s="7"/>
      <c r="E1104" s="17"/>
      <c r="F1104" s="109"/>
      <c r="G1104" s="143"/>
      <c r="H1104" s="144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>
      <c r="A1105" s="17"/>
      <c r="B1105" s="7"/>
      <c r="C1105" s="17"/>
      <c r="D1105" s="7"/>
      <c r="E1105" s="17"/>
      <c r="F1105" s="109"/>
      <c r="G1105" s="143"/>
      <c r="H1105" s="144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>
      <c r="A1106" s="17"/>
      <c r="B1106" s="7"/>
      <c r="C1106" s="17"/>
      <c r="D1106" s="7"/>
      <c r="E1106" s="17"/>
      <c r="F1106" s="109"/>
      <c r="G1106" s="143"/>
      <c r="H1106" s="144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>
      <c r="A1107" s="17"/>
      <c r="B1107" s="7"/>
      <c r="C1107" s="17"/>
      <c r="D1107" s="7"/>
      <c r="E1107" s="17"/>
      <c r="F1107" s="109"/>
      <c r="G1107" s="143"/>
      <c r="H1107" s="144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>
      <c r="A1108" s="17"/>
      <c r="B1108" s="7"/>
      <c r="C1108" s="17"/>
      <c r="D1108" s="7"/>
      <c r="E1108" s="17"/>
      <c r="F1108" s="109"/>
      <c r="G1108" s="143"/>
      <c r="H1108" s="144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>
      <c r="A1109" s="17"/>
      <c r="B1109" s="7"/>
      <c r="C1109" s="17"/>
      <c r="D1109" s="7"/>
      <c r="E1109" s="17"/>
      <c r="F1109" s="109"/>
      <c r="G1109" s="143"/>
      <c r="H1109" s="144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>
      <c r="A1110" s="17"/>
      <c r="B1110" s="7"/>
      <c r="C1110" s="17"/>
      <c r="D1110" s="7"/>
      <c r="E1110" s="17"/>
      <c r="F1110" s="109"/>
      <c r="G1110" s="143"/>
      <c r="H1110" s="144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>
      <c r="A1111" s="17"/>
      <c r="B1111" s="7"/>
      <c r="C1111" s="17"/>
      <c r="D1111" s="7"/>
      <c r="E1111" s="17"/>
      <c r="F1111" s="109"/>
      <c r="G1111" s="143"/>
      <c r="H1111" s="144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>
      <c r="A1112" s="17"/>
      <c r="B1112" s="7"/>
      <c r="C1112" s="17"/>
      <c r="D1112" s="7"/>
      <c r="E1112" s="17"/>
      <c r="F1112" s="109"/>
      <c r="G1112" s="143"/>
      <c r="H1112" s="144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>
      <c r="A1113" s="17"/>
      <c r="B1113" s="7"/>
      <c r="C1113" s="17"/>
      <c r="D1113" s="7"/>
      <c r="E1113" s="17"/>
      <c r="F1113" s="109"/>
      <c r="G1113" s="143"/>
      <c r="H1113" s="144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>
      <c r="A1114" s="17"/>
      <c r="B1114" s="7"/>
      <c r="C1114" s="17"/>
      <c r="D1114" s="7"/>
      <c r="E1114" s="17"/>
      <c r="F1114" s="109"/>
      <c r="G1114" s="143"/>
      <c r="H1114" s="144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>
      <c r="A1115" s="17"/>
      <c r="B1115" s="7"/>
      <c r="C1115" s="17"/>
      <c r="D1115" s="7"/>
      <c r="E1115" s="17"/>
      <c r="F1115" s="109"/>
      <c r="G1115" s="143"/>
      <c r="H1115" s="144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>
      <c r="A1116" s="17"/>
      <c r="B1116" s="7"/>
      <c r="C1116" s="17"/>
      <c r="D1116" s="7"/>
      <c r="E1116" s="17"/>
      <c r="F1116" s="109"/>
      <c r="G1116" s="143"/>
      <c r="H1116" s="144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>
      <c r="A1117" s="17"/>
      <c r="B1117" s="7"/>
      <c r="C1117" s="17"/>
      <c r="D1117" s="7"/>
      <c r="E1117" s="17"/>
      <c r="F1117" s="109"/>
      <c r="G1117" s="143"/>
      <c r="H1117" s="144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>
      <c r="A1118" s="17"/>
      <c r="B1118" s="7"/>
      <c r="C1118" s="17"/>
      <c r="D1118" s="7"/>
      <c r="E1118" s="17"/>
      <c r="F1118" s="109"/>
      <c r="G1118" s="143"/>
      <c r="H1118" s="144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>
      <c r="A1119" s="17"/>
      <c r="B1119" s="7"/>
      <c r="C1119" s="17"/>
      <c r="D1119" s="7"/>
      <c r="E1119" s="17"/>
      <c r="F1119" s="109"/>
      <c r="G1119" s="143"/>
      <c r="H1119" s="144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>
      <c r="A1120" s="17"/>
      <c r="B1120" s="7"/>
      <c r="C1120" s="17"/>
      <c r="D1120" s="7"/>
      <c r="E1120" s="17"/>
      <c r="F1120" s="109"/>
      <c r="G1120" s="143"/>
      <c r="H1120" s="144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>
      <c r="A1121" s="17"/>
      <c r="B1121" s="7"/>
      <c r="C1121" s="17"/>
      <c r="D1121" s="7"/>
      <c r="E1121" s="17"/>
      <c r="F1121" s="109"/>
      <c r="G1121" s="143"/>
      <c r="H1121" s="144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>
      <c r="A1122" s="17"/>
      <c r="B1122" s="7"/>
      <c r="C1122" s="17"/>
      <c r="D1122" s="7"/>
      <c r="E1122" s="17"/>
      <c r="F1122" s="109"/>
      <c r="G1122" s="143"/>
      <c r="H1122" s="144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>
      <c r="A1123" s="17"/>
      <c r="B1123" s="7"/>
      <c r="C1123" s="17"/>
      <c r="D1123" s="7"/>
      <c r="E1123" s="17"/>
      <c r="F1123" s="109"/>
      <c r="G1123" s="143"/>
      <c r="H1123" s="144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>
      <c r="A1124" s="17"/>
      <c r="B1124" s="7"/>
      <c r="C1124" s="17"/>
      <c r="D1124" s="7"/>
      <c r="E1124" s="17"/>
      <c r="F1124" s="109"/>
      <c r="G1124" s="143"/>
      <c r="H1124" s="144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>
      <c r="A1125" s="17"/>
      <c r="B1125" s="7"/>
      <c r="C1125" s="17"/>
      <c r="D1125" s="7"/>
      <c r="E1125" s="17"/>
      <c r="F1125" s="109"/>
      <c r="G1125" s="143"/>
      <c r="H1125" s="144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>
      <c r="A1126" s="17"/>
      <c r="B1126" s="7"/>
      <c r="C1126" s="17"/>
      <c r="D1126" s="7"/>
      <c r="E1126" s="17"/>
      <c r="F1126" s="109"/>
      <c r="G1126" s="143"/>
      <c r="H1126" s="144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>
      <c r="A1127" s="17"/>
      <c r="B1127" s="7"/>
      <c r="C1127" s="17"/>
      <c r="D1127" s="7"/>
      <c r="E1127" s="17"/>
      <c r="F1127" s="109"/>
      <c r="G1127" s="143"/>
      <c r="H1127" s="144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>
      <c r="A1128" s="17"/>
      <c r="B1128" s="7"/>
      <c r="C1128" s="17"/>
      <c r="D1128" s="7"/>
      <c r="E1128" s="17"/>
      <c r="F1128" s="109"/>
      <c r="G1128" s="143"/>
      <c r="H1128" s="144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>
      <c r="A1129" s="17"/>
      <c r="B1129" s="7"/>
      <c r="C1129" s="17"/>
      <c r="D1129" s="7"/>
      <c r="E1129" s="17"/>
      <c r="F1129" s="109"/>
      <c r="G1129" s="143"/>
      <c r="H1129" s="144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>
      <c r="A1130" s="17"/>
      <c r="B1130" s="7"/>
      <c r="C1130" s="17"/>
      <c r="D1130" s="7"/>
      <c r="E1130" s="17"/>
      <c r="F1130" s="109"/>
      <c r="G1130" s="143"/>
      <c r="H1130" s="144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>
      <c r="A1131" s="17"/>
      <c r="B1131" s="7"/>
      <c r="C1131" s="17"/>
      <c r="D1131" s="7"/>
      <c r="E1131" s="17"/>
      <c r="F1131" s="109"/>
      <c r="G1131" s="143"/>
      <c r="H1131" s="144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>
      <c r="A1132" s="17"/>
      <c r="B1132" s="7"/>
      <c r="C1132" s="17"/>
      <c r="D1132" s="7"/>
      <c r="E1132" s="17"/>
      <c r="F1132" s="109"/>
      <c r="G1132" s="143"/>
      <c r="H1132" s="144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>
      <c r="A1133" s="17"/>
      <c r="B1133" s="7"/>
      <c r="C1133" s="17"/>
      <c r="D1133" s="7"/>
      <c r="E1133" s="17"/>
      <c r="F1133" s="109"/>
      <c r="G1133" s="143"/>
      <c r="H1133" s="144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>
      <c r="A1134" s="17"/>
      <c r="B1134" s="7"/>
      <c r="C1134" s="17"/>
      <c r="D1134" s="7"/>
      <c r="E1134" s="17"/>
      <c r="F1134" s="109"/>
      <c r="G1134" s="143"/>
      <c r="H1134" s="144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>
      <c r="A1135" s="17"/>
      <c r="B1135" s="7"/>
      <c r="C1135" s="17"/>
      <c r="D1135" s="7"/>
      <c r="E1135" s="17"/>
      <c r="F1135" s="109"/>
      <c r="G1135" s="143"/>
      <c r="H1135" s="144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>
      <c r="A1136" s="17"/>
      <c r="B1136" s="7"/>
      <c r="C1136" s="17"/>
      <c r="D1136" s="7"/>
      <c r="E1136" s="17"/>
      <c r="F1136" s="109"/>
      <c r="G1136" s="143"/>
      <c r="H1136" s="144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>
      <c r="A1137" s="17"/>
      <c r="B1137" s="7"/>
      <c r="C1137" s="17"/>
      <c r="D1137" s="7"/>
      <c r="E1137" s="17"/>
      <c r="F1137" s="109"/>
      <c r="G1137" s="143"/>
      <c r="H1137" s="144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>
      <c r="A1138" s="17"/>
      <c r="B1138" s="7"/>
      <c r="C1138" s="17"/>
      <c r="D1138" s="7"/>
      <c r="E1138" s="17"/>
      <c r="F1138" s="109"/>
      <c r="G1138" s="143"/>
      <c r="H1138" s="144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>
      <c r="A1139" s="17"/>
      <c r="B1139" s="7"/>
      <c r="C1139" s="17"/>
      <c r="D1139" s="7"/>
      <c r="E1139" s="17"/>
      <c r="F1139" s="109"/>
      <c r="G1139" s="143"/>
      <c r="H1139" s="144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>
      <c r="A1140" s="17"/>
      <c r="B1140" s="7"/>
      <c r="C1140" s="17"/>
      <c r="D1140" s="7"/>
      <c r="E1140" s="17"/>
      <c r="F1140" s="109"/>
      <c r="G1140" s="143"/>
      <c r="H1140" s="144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>
      <c r="A1141" s="17"/>
      <c r="B1141" s="7"/>
      <c r="C1141" s="17"/>
      <c r="D1141" s="7"/>
      <c r="E1141" s="17"/>
      <c r="F1141" s="109"/>
      <c r="G1141" s="143"/>
      <c r="H1141" s="144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>
      <c r="A1142" s="17"/>
      <c r="B1142" s="7"/>
      <c r="C1142" s="17"/>
      <c r="D1142" s="7"/>
      <c r="E1142" s="17"/>
      <c r="F1142" s="109"/>
      <c r="G1142" s="143"/>
      <c r="H1142" s="144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>
      <c r="A1143" s="17"/>
      <c r="B1143" s="7"/>
      <c r="C1143" s="17"/>
      <c r="D1143" s="7"/>
      <c r="E1143" s="17"/>
      <c r="F1143" s="109"/>
      <c r="G1143" s="143"/>
      <c r="H1143" s="144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>
      <c r="A1144" s="17"/>
      <c r="B1144" s="7"/>
      <c r="C1144" s="17"/>
      <c r="D1144" s="7"/>
      <c r="E1144" s="17"/>
      <c r="F1144" s="109"/>
      <c r="G1144" s="143"/>
      <c r="H1144" s="144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>
      <c r="A1145" s="17"/>
      <c r="B1145" s="7"/>
      <c r="C1145" s="17"/>
      <c r="D1145" s="7"/>
      <c r="E1145" s="17"/>
      <c r="F1145" s="109"/>
      <c r="G1145" s="143"/>
      <c r="H1145" s="144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>
      <c r="A1146" s="17"/>
      <c r="B1146" s="7"/>
      <c r="C1146" s="17"/>
      <c r="D1146" s="7"/>
      <c r="E1146" s="17"/>
      <c r="F1146" s="109"/>
      <c r="G1146" s="143"/>
      <c r="H1146" s="144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>
      <c r="A1147" s="17"/>
      <c r="B1147" s="7"/>
      <c r="C1147" s="17"/>
      <c r="D1147" s="7"/>
      <c r="E1147" s="17"/>
      <c r="F1147" s="109"/>
      <c r="G1147" s="143"/>
      <c r="H1147" s="144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>
      <c r="A1148" s="17"/>
      <c r="B1148" s="7"/>
      <c r="C1148" s="17"/>
      <c r="D1148" s="7"/>
      <c r="E1148" s="17"/>
      <c r="F1148" s="109"/>
      <c r="G1148" s="143"/>
      <c r="H1148" s="144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>
      <c r="A1149" s="17"/>
      <c r="B1149" s="7"/>
      <c r="C1149" s="17"/>
      <c r="D1149" s="7"/>
      <c r="E1149" s="17"/>
      <c r="F1149" s="109"/>
      <c r="G1149" s="143"/>
      <c r="H1149" s="144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>
      <c r="A1150" s="17"/>
      <c r="B1150" s="7"/>
      <c r="C1150" s="17"/>
      <c r="D1150" s="7"/>
      <c r="E1150" s="17"/>
      <c r="F1150" s="109"/>
      <c r="G1150" s="143"/>
      <c r="H1150" s="144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>
      <c r="A1151" s="17"/>
      <c r="B1151" s="7"/>
      <c r="C1151" s="17"/>
      <c r="D1151" s="7"/>
      <c r="E1151" s="17"/>
      <c r="F1151" s="109"/>
      <c r="G1151" s="143"/>
      <c r="H1151" s="144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>
      <c r="A1152" s="17"/>
      <c r="B1152" s="7"/>
      <c r="C1152" s="17"/>
      <c r="D1152" s="7"/>
      <c r="E1152" s="17"/>
      <c r="F1152" s="109"/>
      <c r="G1152" s="143"/>
      <c r="H1152" s="144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>
      <c r="A1153" s="17"/>
      <c r="B1153" s="7"/>
      <c r="C1153" s="17"/>
      <c r="D1153" s="7"/>
      <c r="E1153" s="17"/>
      <c r="F1153" s="109"/>
      <c r="G1153" s="143"/>
      <c r="H1153" s="144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>
      <c r="A1154" s="17"/>
      <c r="B1154" s="7"/>
      <c r="C1154" s="17"/>
      <c r="D1154" s="7"/>
      <c r="E1154" s="17"/>
      <c r="F1154" s="109"/>
      <c r="G1154" s="143"/>
      <c r="H1154" s="144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>
      <c r="A1155" s="17"/>
      <c r="B1155" s="7"/>
      <c r="C1155" s="17"/>
      <c r="D1155" s="7"/>
      <c r="E1155" s="17"/>
      <c r="F1155" s="109"/>
      <c r="G1155" s="143"/>
      <c r="H1155" s="144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>
      <c r="A1156" s="17"/>
      <c r="B1156" s="7"/>
      <c r="C1156" s="17"/>
      <c r="D1156" s="7"/>
      <c r="E1156" s="17"/>
      <c r="F1156" s="109"/>
      <c r="G1156" s="143"/>
      <c r="H1156" s="144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>
      <c r="A1157" s="17"/>
      <c r="B1157" s="7"/>
      <c r="C1157" s="17"/>
      <c r="D1157" s="7"/>
      <c r="E1157" s="17"/>
      <c r="F1157" s="109"/>
      <c r="G1157" s="143"/>
      <c r="H1157" s="144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>
      <c r="A1158" s="17"/>
      <c r="B1158" s="7"/>
      <c r="C1158" s="17"/>
      <c r="D1158" s="7"/>
      <c r="E1158" s="17"/>
      <c r="F1158" s="109"/>
      <c r="G1158" s="143"/>
      <c r="H1158" s="144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>
      <c r="A1159" s="17"/>
      <c r="B1159" s="7"/>
      <c r="C1159" s="17"/>
      <c r="D1159" s="7"/>
      <c r="E1159" s="17"/>
      <c r="F1159" s="109"/>
      <c r="G1159" s="143"/>
      <c r="H1159" s="144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>
      <c r="A1160" s="17"/>
      <c r="B1160" s="7"/>
      <c r="C1160" s="17"/>
      <c r="D1160" s="7"/>
      <c r="E1160" s="17"/>
      <c r="F1160" s="109"/>
      <c r="G1160" s="143"/>
      <c r="H1160" s="144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>
      <c r="A1161" s="17"/>
      <c r="B1161" s="7"/>
      <c r="C1161" s="17"/>
      <c r="D1161" s="7"/>
      <c r="E1161" s="17"/>
      <c r="F1161" s="109"/>
      <c r="G1161" s="143"/>
      <c r="H1161" s="144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>
      <c r="A1162" s="17"/>
      <c r="B1162" s="7"/>
      <c r="C1162" s="17"/>
      <c r="D1162" s="7"/>
      <c r="E1162" s="17"/>
      <c r="F1162" s="109"/>
      <c r="G1162" s="143"/>
      <c r="H1162" s="144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>
      <c r="A1163" s="17"/>
      <c r="B1163" s="7"/>
      <c r="C1163" s="17"/>
      <c r="D1163" s="7"/>
      <c r="E1163" s="17"/>
      <c r="F1163" s="109"/>
      <c r="G1163" s="143"/>
      <c r="H1163" s="144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>
      <c r="A1164" s="17"/>
      <c r="B1164" s="7"/>
      <c r="C1164" s="17"/>
      <c r="D1164" s="7"/>
      <c r="E1164" s="17"/>
      <c r="F1164" s="109"/>
      <c r="G1164" s="143"/>
      <c r="H1164" s="144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>
      <c r="A1165" s="17"/>
      <c r="B1165" s="7"/>
      <c r="C1165" s="17"/>
      <c r="D1165" s="7"/>
      <c r="E1165" s="17"/>
      <c r="F1165" s="109"/>
      <c r="G1165" s="143"/>
      <c r="H1165" s="144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>
      <c r="A1166" s="17"/>
      <c r="B1166" s="7"/>
      <c r="C1166" s="17"/>
      <c r="D1166" s="7"/>
      <c r="E1166" s="17"/>
      <c r="F1166" s="109"/>
      <c r="G1166" s="143"/>
      <c r="H1166" s="144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>
      <c r="A1167" s="17"/>
      <c r="B1167" s="7"/>
      <c r="C1167" s="17"/>
      <c r="D1167" s="7"/>
      <c r="E1167" s="17"/>
      <c r="F1167" s="109"/>
      <c r="G1167" s="143"/>
      <c r="H1167" s="144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>
      <c r="A1168" s="17"/>
      <c r="B1168" s="7"/>
      <c r="C1168" s="17"/>
      <c r="D1168" s="7"/>
      <c r="E1168" s="17"/>
      <c r="F1168" s="109"/>
      <c r="G1168" s="143"/>
      <c r="H1168" s="144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>
      <c r="A1169" s="17"/>
      <c r="B1169" s="7"/>
      <c r="C1169" s="17"/>
      <c r="D1169" s="7"/>
      <c r="E1169" s="17"/>
      <c r="F1169" s="109"/>
      <c r="G1169" s="143"/>
      <c r="H1169" s="144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>
      <c r="A1170" s="17"/>
      <c r="B1170" s="7"/>
      <c r="C1170" s="17"/>
      <c r="D1170" s="7"/>
      <c r="E1170" s="17"/>
      <c r="F1170" s="109"/>
      <c r="G1170" s="143"/>
      <c r="H1170" s="144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>
      <c r="A1171" s="17"/>
      <c r="B1171" s="7"/>
      <c r="C1171" s="17"/>
      <c r="D1171" s="7"/>
      <c r="E1171" s="17"/>
      <c r="F1171" s="109"/>
      <c r="G1171" s="143"/>
      <c r="H1171" s="144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>
      <c r="A1172" s="17"/>
      <c r="B1172" s="7"/>
      <c r="C1172" s="17"/>
      <c r="D1172" s="7"/>
      <c r="E1172" s="17"/>
      <c r="F1172" s="109"/>
      <c r="G1172" s="143"/>
      <c r="H1172" s="144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>
      <c r="A1173" s="17"/>
      <c r="B1173" s="7"/>
      <c r="C1173" s="17"/>
      <c r="D1173" s="7"/>
      <c r="E1173" s="17"/>
      <c r="F1173" s="109"/>
      <c r="G1173" s="143"/>
      <c r="H1173" s="144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>
      <c r="A1174" s="17"/>
      <c r="B1174" s="7"/>
      <c r="C1174" s="17"/>
      <c r="D1174" s="7"/>
      <c r="E1174" s="17"/>
      <c r="F1174" s="109"/>
      <c r="G1174" s="143"/>
      <c r="H1174" s="144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>
      <c r="A1175" s="17"/>
      <c r="B1175" s="7"/>
      <c r="C1175" s="17"/>
      <c r="D1175" s="7"/>
      <c r="E1175" s="17"/>
      <c r="F1175" s="109"/>
      <c r="G1175" s="143"/>
      <c r="H1175" s="144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>
      <c r="A1176" s="17"/>
      <c r="B1176" s="7"/>
      <c r="C1176" s="17"/>
      <c r="D1176" s="7"/>
      <c r="E1176" s="17"/>
      <c r="F1176" s="109"/>
      <c r="G1176" s="143"/>
      <c r="H1176" s="144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>
      <c r="A1177" s="17"/>
      <c r="B1177" s="7"/>
      <c r="C1177" s="17"/>
      <c r="D1177" s="7"/>
      <c r="E1177" s="17"/>
      <c r="F1177" s="109"/>
      <c r="G1177" s="143"/>
      <c r="H1177" s="144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>
      <c r="A1178" s="17"/>
      <c r="B1178" s="7"/>
      <c r="C1178" s="17"/>
      <c r="D1178" s="7"/>
      <c r="E1178" s="17"/>
      <c r="F1178" s="109"/>
      <c r="G1178" s="143"/>
      <c r="H1178" s="144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>
      <c r="A1179" s="17"/>
      <c r="B1179" s="7"/>
      <c r="C1179" s="17"/>
      <c r="D1179" s="7"/>
      <c r="E1179" s="17"/>
      <c r="F1179" s="109"/>
      <c r="G1179" s="143"/>
      <c r="H1179" s="144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>
      <c r="A1180" s="17"/>
      <c r="B1180" s="7"/>
      <c r="C1180" s="17"/>
      <c r="D1180" s="7"/>
      <c r="E1180" s="17"/>
      <c r="F1180" s="109"/>
      <c r="G1180" s="143"/>
      <c r="H1180" s="144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>
      <c r="A1181" s="17"/>
      <c r="B1181" s="7"/>
      <c r="C1181" s="17"/>
      <c r="D1181" s="7"/>
      <c r="E1181" s="17"/>
      <c r="F1181" s="109"/>
      <c r="G1181" s="143"/>
      <c r="H1181" s="144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>
      <c r="A1182" s="17"/>
      <c r="B1182" s="7"/>
      <c r="C1182" s="17"/>
      <c r="D1182" s="7"/>
      <c r="E1182" s="17"/>
      <c r="F1182" s="109"/>
      <c r="G1182" s="143"/>
      <c r="H1182" s="144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>
      <c r="A1183" s="17"/>
      <c r="B1183" s="7"/>
      <c r="C1183" s="17"/>
      <c r="D1183" s="7"/>
      <c r="E1183" s="17"/>
      <c r="F1183" s="109"/>
      <c r="G1183" s="143"/>
      <c r="H1183" s="144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>
      <c r="A1184" s="17"/>
      <c r="B1184" s="7"/>
      <c r="C1184" s="17"/>
      <c r="D1184" s="7"/>
      <c r="E1184" s="17"/>
      <c r="F1184" s="109"/>
      <c r="G1184" s="143"/>
      <c r="H1184" s="144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>
      <c r="A1185" s="17"/>
      <c r="B1185" s="7"/>
      <c r="C1185" s="17"/>
      <c r="D1185" s="7"/>
      <c r="E1185" s="17"/>
      <c r="F1185" s="109"/>
      <c r="G1185" s="143"/>
      <c r="H1185" s="144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>
      <c r="A1186" s="17"/>
      <c r="B1186" s="7"/>
      <c r="C1186" s="17"/>
      <c r="D1186" s="7"/>
      <c r="E1186" s="17"/>
      <c r="F1186" s="109"/>
      <c r="G1186" s="143"/>
      <c r="H1186" s="144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>
      <c r="A1187" s="17"/>
      <c r="B1187" s="7"/>
      <c r="C1187" s="17"/>
      <c r="D1187" s="7"/>
      <c r="E1187" s="17"/>
      <c r="F1187" s="109"/>
      <c r="G1187" s="143"/>
      <c r="H1187" s="144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>
      <c r="A1188" s="17"/>
      <c r="B1188" s="7"/>
      <c r="C1188" s="17"/>
      <c r="D1188" s="7"/>
      <c r="E1188" s="17"/>
      <c r="F1188" s="109"/>
      <c r="G1188" s="143"/>
      <c r="H1188" s="144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>
      <c r="A1189" s="17"/>
      <c r="B1189" s="7"/>
      <c r="C1189" s="17"/>
      <c r="D1189" s="7"/>
      <c r="E1189" s="17"/>
      <c r="F1189" s="109"/>
      <c r="G1189" s="143"/>
      <c r="H1189" s="144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>
      <c r="A1190" s="17"/>
      <c r="B1190" s="7"/>
      <c r="C1190" s="17"/>
      <c r="D1190" s="7"/>
      <c r="E1190" s="17"/>
      <c r="F1190" s="109"/>
      <c r="G1190" s="143"/>
      <c r="H1190" s="144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>
      <c r="A1191" s="17"/>
      <c r="B1191" s="7"/>
      <c r="C1191" s="17"/>
      <c r="D1191" s="7"/>
      <c r="E1191" s="17"/>
      <c r="F1191" s="109"/>
      <c r="G1191" s="143"/>
      <c r="H1191" s="144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>
      <c r="A1192" s="17"/>
      <c r="B1192" s="7"/>
      <c r="C1192" s="17"/>
      <c r="D1192" s="7"/>
      <c r="E1192" s="17"/>
      <c r="F1192" s="109"/>
      <c r="G1192" s="143"/>
      <c r="H1192" s="144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>
      <c r="A1193" s="17"/>
      <c r="B1193" s="7"/>
      <c r="C1193" s="17"/>
      <c r="D1193" s="7"/>
      <c r="E1193" s="17"/>
      <c r="F1193" s="109"/>
      <c r="G1193" s="143"/>
      <c r="H1193" s="144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>
      <c r="A1194" s="17"/>
      <c r="B1194" s="7"/>
      <c r="C1194" s="17"/>
      <c r="D1194" s="7"/>
      <c r="E1194" s="17"/>
      <c r="F1194" s="109"/>
      <c r="G1194" s="143"/>
      <c r="H1194" s="144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>
      <c r="A1195" s="17"/>
      <c r="B1195" s="7"/>
      <c r="C1195" s="17"/>
      <c r="D1195" s="7"/>
      <c r="E1195" s="17"/>
      <c r="F1195" s="109"/>
      <c r="G1195" s="143"/>
      <c r="H1195" s="144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>
      <c r="A1196" s="17"/>
      <c r="B1196" s="7"/>
      <c r="C1196" s="17"/>
      <c r="D1196" s="7"/>
      <c r="E1196" s="17"/>
      <c r="F1196" s="109"/>
      <c r="G1196" s="143"/>
      <c r="H1196" s="144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>
      <c r="A1197" s="17"/>
      <c r="B1197" s="7"/>
      <c r="C1197" s="17"/>
      <c r="D1197" s="7"/>
      <c r="E1197" s="17"/>
      <c r="F1197" s="109"/>
      <c r="G1197" s="143"/>
      <c r="H1197" s="144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>
      <c r="A1198" s="17"/>
      <c r="B1198" s="7"/>
      <c r="C1198" s="17"/>
      <c r="D1198" s="7"/>
      <c r="E1198" s="17"/>
      <c r="F1198" s="109"/>
      <c r="G1198" s="143"/>
      <c r="H1198" s="144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>
      <c r="A1199" s="17"/>
      <c r="B1199" s="7"/>
      <c r="C1199" s="17"/>
      <c r="D1199" s="7"/>
      <c r="E1199" s="17"/>
      <c r="F1199" s="109"/>
      <c r="G1199" s="143"/>
      <c r="H1199" s="144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>
      <c r="A1200" s="17"/>
      <c r="B1200" s="7"/>
      <c r="C1200" s="17"/>
      <c r="D1200" s="7"/>
      <c r="E1200" s="17"/>
      <c r="F1200" s="109"/>
      <c r="G1200" s="143"/>
      <c r="H1200" s="144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>
      <c r="A1201" s="17"/>
      <c r="B1201" s="7"/>
      <c r="C1201" s="17"/>
      <c r="D1201" s="7"/>
      <c r="E1201" s="17"/>
      <c r="F1201" s="109"/>
      <c r="G1201" s="143"/>
      <c r="H1201" s="144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>
      <c r="A1202" s="17"/>
      <c r="B1202" s="7"/>
      <c r="C1202" s="17"/>
      <c r="D1202" s="7"/>
      <c r="E1202" s="17"/>
      <c r="F1202" s="109"/>
      <c r="G1202" s="143"/>
      <c r="H1202" s="144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>
      <c r="A1203" s="17"/>
      <c r="B1203" s="7"/>
      <c r="C1203" s="17"/>
      <c r="D1203" s="7"/>
      <c r="E1203" s="17"/>
      <c r="F1203" s="109"/>
      <c r="G1203" s="143"/>
      <c r="H1203" s="144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>
      <c r="A1204" s="17"/>
      <c r="B1204" s="7"/>
      <c r="C1204" s="17"/>
      <c r="D1204" s="7"/>
      <c r="E1204" s="17"/>
      <c r="F1204" s="109"/>
      <c r="G1204" s="143"/>
      <c r="H1204" s="144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>
      <c r="A1205" s="17"/>
      <c r="B1205" s="7"/>
      <c r="C1205" s="17"/>
      <c r="D1205" s="7"/>
      <c r="E1205" s="17"/>
      <c r="F1205" s="109"/>
      <c r="G1205" s="143"/>
      <c r="H1205" s="144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>
      <c r="A1206" s="17"/>
      <c r="B1206" s="7"/>
      <c r="C1206" s="17"/>
      <c r="D1206" s="7"/>
      <c r="E1206" s="17"/>
      <c r="F1206" s="109"/>
      <c r="G1206" s="143"/>
      <c r="H1206" s="144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>
      <c r="A1207" s="17"/>
      <c r="B1207" s="7"/>
      <c r="C1207" s="17"/>
      <c r="D1207" s="7"/>
      <c r="E1207" s="17"/>
      <c r="F1207" s="109"/>
      <c r="G1207" s="143"/>
      <c r="H1207" s="144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>
      <c r="A1208" s="17"/>
      <c r="B1208" s="7"/>
      <c r="C1208" s="17"/>
      <c r="D1208" s="7"/>
      <c r="E1208" s="17"/>
      <c r="F1208" s="109"/>
      <c r="G1208" s="143"/>
      <c r="H1208" s="144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>
      <c r="A1209" s="17"/>
      <c r="B1209" s="7"/>
      <c r="C1209" s="17"/>
      <c r="D1209" s="7"/>
      <c r="E1209" s="17"/>
      <c r="F1209" s="109"/>
      <c r="G1209" s="143"/>
      <c r="H1209" s="144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>
      <c r="A1210" s="17"/>
      <c r="B1210" s="7"/>
      <c r="C1210" s="17"/>
      <c r="D1210" s="7"/>
      <c r="E1210" s="17"/>
      <c r="F1210" s="109"/>
      <c r="G1210" s="143"/>
      <c r="H1210" s="144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>
      <c r="A1211" s="17"/>
      <c r="B1211" s="7"/>
      <c r="C1211" s="17"/>
      <c r="D1211" s="7"/>
      <c r="E1211" s="17"/>
      <c r="F1211" s="109"/>
      <c r="G1211" s="143"/>
      <c r="H1211" s="144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>
      <c r="A1212" s="17"/>
      <c r="B1212" s="7"/>
      <c r="C1212" s="17"/>
      <c r="D1212" s="7"/>
      <c r="E1212" s="17"/>
      <c r="F1212" s="109"/>
      <c r="G1212" s="143"/>
      <c r="H1212" s="144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>
      <c r="A1213" s="17"/>
      <c r="B1213" s="7"/>
      <c r="C1213" s="17"/>
      <c r="D1213" s="7"/>
      <c r="E1213" s="17"/>
      <c r="F1213" s="109"/>
      <c r="G1213" s="143"/>
      <c r="H1213" s="144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>
      <c r="A1214" s="17"/>
      <c r="B1214" s="7"/>
      <c r="C1214" s="17"/>
      <c r="D1214" s="7"/>
      <c r="E1214" s="17"/>
      <c r="F1214" s="109"/>
      <c r="G1214" s="143"/>
      <c r="H1214" s="144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>
      <c r="A1215" s="17"/>
      <c r="B1215" s="7"/>
      <c r="C1215" s="17"/>
      <c r="D1215" s="7"/>
      <c r="E1215" s="17"/>
      <c r="F1215" s="109"/>
      <c r="G1215" s="143"/>
      <c r="H1215" s="144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>
      <c r="A1216" s="17"/>
      <c r="B1216" s="7"/>
      <c r="C1216" s="17"/>
      <c r="D1216" s="7"/>
      <c r="E1216" s="17"/>
      <c r="F1216" s="109"/>
      <c r="G1216" s="143"/>
      <c r="H1216" s="144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>
      <c r="A1217" s="17"/>
      <c r="B1217" s="7"/>
      <c r="C1217" s="17"/>
      <c r="D1217" s="7"/>
      <c r="E1217" s="17"/>
      <c r="F1217" s="109"/>
      <c r="G1217" s="143"/>
      <c r="H1217" s="144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>
      <c r="A1218" s="17"/>
      <c r="B1218" s="7"/>
      <c r="C1218" s="17"/>
      <c r="D1218" s="7"/>
      <c r="E1218" s="17"/>
      <c r="F1218" s="109"/>
      <c r="G1218" s="143"/>
      <c r="H1218" s="144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>
      <c r="A1219" s="17"/>
      <c r="B1219" s="7"/>
      <c r="C1219" s="17"/>
      <c r="D1219" s="7"/>
      <c r="E1219" s="17"/>
      <c r="F1219" s="109"/>
      <c r="G1219" s="143"/>
      <c r="H1219" s="144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>
      <c r="A1220" s="17"/>
      <c r="B1220" s="7"/>
      <c r="C1220" s="17"/>
      <c r="D1220" s="7"/>
      <c r="E1220" s="17"/>
      <c r="F1220" s="109"/>
      <c r="G1220" s="143"/>
      <c r="H1220" s="144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>
      <c r="A1221" s="17"/>
      <c r="B1221" s="7"/>
      <c r="C1221" s="17"/>
      <c r="D1221" s="7"/>
      <c r="E1221" s="17"/>
      <c r="F1221" s="109"/>
      <c r="G1221" s="143"/>
      <c r="H1221" s="144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>
      <c r="A1222" s="17"/>
      <c r="B1222" s="7"/>
      <c r="C1222" s="17"/>
      <c r="D1222" s="7"/>
      <c r="E1222" s="17"/>
      <c r="F1222" s="109"/>
      <c r="G1222" s="143"/>
      <c r="H1222" s="144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>
      <c r="A1223" s="17"/>
      <c r="B1223" s="7"/>
      <c r="C1223" s="17"/>
      <c r="D1223" s="7"/>
      <c r="E1223" s="17"/>
      <c r="F1223" s="109"/>
      <c r="G1223" s="143"/>
      <c r="H1223" s="144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>
      <c r="A1224" s="17"/>
      <c r="B1224" s="7"/>
      <c r="C1224" s="17"/>
      <c r="D1224" s="7"/>
      <c r="E1224" s="17"/>
      <c r="F1224" s="109"/>
      <c r="G1224" s="143"/>
      <c r="H1224" s="144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>
      <c r="A1225" s="17"/>
      <c r="B1225" s="7"/>
      <c r="C1225" s="17"/>
      <c r="D1225" s="7"/>
      <c r="E1225" s="17"/>
      <c r="F1225" s="109"/>
      <c r="G1225" s="143"/>
      <c r="H1225" s="144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>
      <c r="A1226" s="17"/>
      <c r="B1226" s="7"/>
      <c r="C1226" s="17"/>
      <c r="D1226" s="7"/>
      <c r="E1226" s="17"/>
      <c r="F1226" s="109"/>
      <c r="G1226" s="143"/>
      <c r="H1226" s="144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>
      <c r="A1227" s="17"/>
      <c r="B1227" s="7"/>
      <c r="C1227" s="17"/>
      <c r="D1227" s="7"/>
      <c r="E1227" s="17"/>
      <c r="F1227" s="109"/>
      <c r="G1227" s="143"/>
      <c r="H1227" s="144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>
      <c r="A1228" s="17"/>
      <c r="B1228" s="7"/>
      <c r="C1228" s="17"/>
      <c r="D1228" s="7"/>
      <c r="E1228" s="17"/>
      <c r="F1228" s="109"/>
      <c r="G1228" s="143"/>
      <c r="H1228" s="144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>
      <c r="A1229" s="17"/>
      <c r="B1229" s="7"/>
      <c r="C1229" s="17"/>
      <c r="D1229" s="7"/>
      <c r="E1229" s="17"/>
      <c r="F1229" s="109"/>
      <c r="G1229" s="143"/>
      <c r="H1229" s="144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>
      <c r="A1230" s="17"/>
      <c r="B1230" s="7"/>
      <c r="C1230" s="17"/>
      <c r="D1230" s="7"/>
      <c r="E1230" s="17"/>
      <c r="F1230" s="109"/>
      <c r="G1230" s="143"/>
      <c r="H1230" s="144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>
      <c r="A1231" s="17"/>
      <c r="B1231" s="7"/>
      <c r="C1231" s="17"/>
      <c r="D1231" s="7"/>
      <c r="E1231" s="17"/>
      <c r="F1231" s="109"/>
      <c r="G1231" s="143"/>
      <c r="H1231" s="144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>
      <c r="A1232" s="17"/>
      <c r="B1232" s="7"/>
      <c r="C1232" s="17"/>
      <c r="D1232" s="7"/>
      <c r="E1232" s="17"/>
      <c r="F1232" s="109"/>
      <c r="G1232" s="143"/>
      <c r="H1232" s="144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>
      <c r="A1233" s="17"/>
      <c r="B1233" s="7"/>
      <c r="C1233" s="17"/>
      <c r="D1233" s="7"/>
      <c r="E1233" s="17"/>
      <c r="F1233" s="109"/>
      <c r="G1233" s="143"/>
      <c r="H1233" s="144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>
      <c r="A1234" s="17"/>
      <c r="B1234" s="7"/>
      <c r="C1234" s="17"/>
      <c r="D1234" s="7"/>
      <c r="E1234" s="17"/>
      <c r="F1234" s="109"/>
      <c r="G1234" s="143"/>
      <c r="H1234" s="144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>
      <c r="A1235" s="17"/>
      <c r="B1235" s="7"/>
      <c r="C1235" s="17"/>
      <c r="D1235" s="7"/>
      <c r="E1235" s="17"/>
      <c r="F1235" s="109"/>
      <c r="G1235" s="143"/>
      <c r="H1235" s="144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>
      <c r="A1236" s="17"/>
      <c r="B1236" s="7"/>
      <c r="C1236" s="17"/>
      <c r="D1236" s="7"/>
      <c r="E1236" s="17"/>
      <c r="F1236" s="109"/>
      <c r="G1236" s="143"/>
      <c r="H1236" s="144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>
      <c r="A1237" s="17"/>
      <c r="B1237" s="7"/>
      <c r="C1237" s="17"/>
      <c r="D1237" s="7"/>
      <c r="E1237" s="17"/>
      <c r="F1237" s="109"/>
      <c r="G1237" s="143"/>
      <c r="H1237" s="144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>
      <c r="A1238" s="17"/>
      <c r="B1238" s="7"/>
      <c r="C1238" s="17"/>
      <c r="D1238" s="7"/>
      <c r="E1238" s="17"/>
      <c r="F1238" s="109"/>
      <c r="G1238" s="143"/>
      <c r="H1238" s="144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>
      <c r="A1239" s="17"/>
      <c r="B1239" s="7"/>
      <c r="C1239" s="17"/>
      <c r="D1239" s="7"/>
      <c r="E1239" s="17"/>
      <c r="F1239" s="109"/>
      <c r="G1239" s="143"/>
      <c r="H1239" s="144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>
      <c r="A1240" s="17"/>
      <c r="B1240" s="7"/>
      <c r="C1240" s="17"/>
      <c r="D1240" s="7"/>
      <c r="E1240" s="17"/>
      <c r="F1240" s="109"/>
      <c r="G1240" s="143"/>
      <c r="H1240" s="144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>
      <c r="A1241" s="17"/>
      <c r="B1241" s="7"/>
      <c r="C1241" s="17"/>
      <c r="D1241" s="7"/>
      <c r="E1241" s="17"/>
      <c r="F1241" s="109"/>
      <c r="G1241" s="143"/>
      <c r="H1241" s="144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>
      <c r="A1242" s="17"/>
      <c r="B1242" s="7"/>
      <c r="C1242" s="17"/>
      <c r="D1242" s="7"/>
      <c r="E1242" s="17"/>
      <c r="F1242" s="109"/>
      <c r="G1242" s="143"/>
      <c r="H1242" s="144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>
      <c r="A1243" s="17"/>
      <c r="B1243" s="7"/>
      <c r="C1243" s="17"/>
      <c r="D1243" s="7"/>
      <c r="E1243" s="17"/>
      <c r="F1243" s="109"/>
      <c r="G1243" s="143"/>
      <c r="H1243" s="144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>
      <c r="A1244" s="17"/>
      <c r="B1244" s="7"/>
      <c r="C1244" s="17"/>
      <c r="D1244" s="7"/>
      <c r="E1244" s="17"/>
      <c r="F1244" s="109"/>
      <c r="G1244" s="143"/>
      <c r="H1244" s="144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>
      <c r="A1245" s="17"/>
      <c r="B1245" s="7"/>
      <c r="C1245" s="17"/>
      <c r="D1245" s="7"/>
      <c r="E1245" s="17"/>
      <c r="F1245" s="109"/>
      <c r="G1245" s="143"/>
      <c r="H1245" s="144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>
      <c r="A1246" s="17"/>
      <c r="B1246" s="7"/>
      <c r="C1246" s="17"/>
      <c r="D1246" s="7"/>
      <c r="E1246" s="17"/>
      <c r="F1246" s="109"/>
      <c r="G1246" s="143"/>
      <c r="H1246" s="144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>
      <c r="A1247" s="17"/>
      <c r="B1247" s="7"/>
      <c r="C1247" s="17"/>
      <c r="D1247" s="7"/>
      <c r="E1247" s="17"/>
      <c r="F1247" s="109"/>
      <c r="G1247" s="143"/>
      <c r="H1247" s="144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>
      <c r="A1248" s="17"/>
      <c r="B1248" s="7"/>
      <c r="C1248" s="17"/>
      <c r="D1248" s="7"/>
      <c r="E1248" s="17"/>
      <c r="F1248" s="109"/>
      <c r="G1248" s="143"/>
      <c r="H1248" s="144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>
      <c r="A1249" s="17"/>
      <c r="B1249" s="7"/>
      <c r="C1249" s="17"/>
      <c r="D1249" s="7"/>
      <c r="E1249" s="17"/>
      <c r="F1249" s="109"/>
      <c r="G1249" s="143"/>
      <c r="H1249" s="144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>
      <c r="A1250" s="17"/>
      <c r="B1250" s="7"/>
      <c r="C1250" s="17"/>
      <c r="D1250" s="7"/>
      <c r="E1250" s="17"/>
      <c r="F1250" s="109"/>
      <c r="G1250" s="143"/>
      <c r="H1250" s="144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>
      <c r="A1251" s="17"/>
      <c r="B1251" s="7"/>
      <c r="C1251" s="17"/>
      <c r="D1251" s="7"/>
      <c r="E1251" s="17"/>
      <c r="F1251" s="109"/>
      <c r="G1251" s="143"/>
      <c r="H1251" s="144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>
      <c r="A1252" s="17"/>
      <c r="B1252" s="7"/>
      <c r="C1252" s="17"/>
      <c r="D1252" s="7"/>
      <c r="E1252" s="17"/>
      <c r="F1252" s="109"/>
      <c r="G1252" s="143"/>
      <c r="H1252" s="144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>
      <c r="A1253" s="17"/>
      <c r="B1253" s="7"/>
      <c r="C1253" s="17"/>
      <c r="D1253" s="7"/>
      <c r="E1253" s="17"/>
      <c r="F1253" s="109"/>
      <c r="G1253" s="143"/>
      <c r="H1253" s="144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>
      <c r="A1254" s="17"/>
      <c r="B1254" s="7"/>
      <c r="C1254" s="17"/>
      <c r="D1254" s="7"/>
      <c r="E1254" s="17"/>
      <c r="F1254" s="109"/>
      <c r="G1254" s="143"/>
      <c r="H1254" s="144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>
      <c r="A1255" s="17"/>
      <c r="B1255" s="7"/>
      <c r="C1255" s="17"/>
      <c r="D1255" s="7"/>
      <c r="E1255" s="17"/>
      <c r="F1255" s="109"/>
      <c r="G1255" s="143"/>
      <c r="H1255" s="144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>
      <c r="A1256" s="17"/>
      <c r="B1256" s="7"/>
      <c r="C1256" s="17"/>
      <c r="D1256" s="7"/>
      <c r="E1256" s="17"/>
      <c r="F1256" s="109"/>
      <c r="G1256" s="143"/>
      <c r="H1256" s="144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>
      <c r="A1257" s="17"/>
      <c r="B1257" s="7"/>
      <c r="C1257" s="17"/>
      <c r="D1257" s="7"/>
      <c r="E1257" s="17"/>
      <c r="F1257" s="109"/>
      <c r="G1257" s="143"/>
      <c r="H1257" s="144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>
      <c r="A1258" s="17"/>
      <c r="B1258" s="7"/>
      <c r="C1258" s="17"/>
      <c r="D1258" s="7"/>
      <c r="E1258" s="17"/>
      <c r="F1258" s="109"/>
      <c r="G1258" s="143"/>
      <c r="H1258" s="144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>
      <c r="A1259" s="17"/>
      <c r="B1259" s="7"/>
      <c r="C1259" s="17"/>
      <c r="D1259" s="7"/>
      <c r="E1259" s="17"/>
      <c r="F1259" s="109"/>
      <c r="G1259" s="143"/>
      <c r="H1259" s="144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>
      <c r="A1260" s="17"/>
      <c r="B1260" s="7"/>
      <c r="C1260" s="17"/>
      <c r="D1260" s="7"/>
      <c r="E1260" s="17"/>
      <c r="F1260" s="109"/>
      <c r="G1260" s="143"/>
      <c r="H1260" s="144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>
      <c r="A1261" s="17"/>
      <c r="B1261" s="7"/>
      <c r="C1261" s="17"/>
      <c r="D1261" s="7"/>
      <c r="E1261" s="17"/>
      <c r="F1261" s="109"/>
      <c r="G1261" s="143"/>
      <c r="H1261" s="144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>
      <c r="A1262" s="17"/>
      <c r="B1262" s="7"/>
      <c r="C1262" s="17"/>
      <c r="D1262" s="7"/>
      <c r="E1262" s="17"/>
      <c r="F1262" s="109"/>
      <c r="G1262" s="143"/>
      <c r="H1262" s="144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>
      <c r="A1263" s="17"/>
      <c r="B1263" s="7"/>
      <c r="C1263" s="17"/>
      <c r="D1263" s="7"/>
      <c r="E1263" s="17"/>
      <c r="F1263" s="109"/>
      <c r="G1263" s="143"/>
      <c r="H1263" s="144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>
      <c r="A1264" s="17"/>
      <c r="B1264" s="7"/>
      <c r="C1264" s="17"/>
      <c r="D1264" s="7"/>
      <c r="E1264" s="17"/>
      <c r="F1264" s="109"/>
      <c r="G1264" s="143"/>
      <c r="H1264" s="144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>
      <c r="A1265" s="17"/>
      <c r="B1265" s="7"/>
      <c r="C1265" s="17"/>
      <c r="D1265" s="7"/>
      <c r="E1265" s="17"/>
      <c r="F1265" s="109"/>
      <c r="G1265" s="143"/>
      <c r="H1265" s="144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>
      <c r="A1266" s="17"/>
      <c r="B1266" s="7"/>
      <c r="C1266" s="17"/>
      <c r="D1266" s="7"/>
      <c r="E1266" s="17"/>
      <c r="F1266" s="109"/>
      <c r="G1266" s="143"/>
      <c r="H1266" s="144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>
      <c r="A1267" s="17"/>
      <c r="B1267" s="7"/>
      <c r="C1267" s="17"/>
      <c r="D1267" s="7"/>
      <c r="E1267" s="17"/>
      <c r="F1267" s="109"/>
      <c r="G1267" s="143"/>
      <c r="H1267" s="144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>
      <c r="A1268" s="17"/>
      <c r="B1268" s="7"/>
      <c r="C1268" s="17"/>
      <c r="D1268" s="7"/>
      <c r="E1268" s="17"/>
      <c r="F1268" s="109"/>
      <c r="G1268" s="143"/>
      <c r="H1268" s="144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>
      <c r="A1269" s="17"/>
      <c r="B1269" s="7"/>
      <c r="C1269" s="17"/>
      <c r="D1269" s="7"/>
      <c r="E1269" s="17"/>
      <c r="F1269" s="109"/>
      <c r="G1269" s="143"/>
      <c r="H1269" s="144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>
      <c r="A1270" s="17"/>
      <c r="B1270" s="7"/>
      <c r="C1270" s="17"/>
      <c r="D1270" s="7"/>
      <c r="E1270" s="17"/>
      <c r="F1270" s="109"/>
      <c r="G1270" s="143"/>
      <c r="H1270" s="144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>
      <c r="A1271" s="17"/>
      <c r="B1271" s="7"/>
      <c r="C1271" s="17"/>
      <c r="D1271" s="7"/>
      <c r="E1271" s="17"/>
      <c r="F1271" s="109"/>
      <c r="G1271" s="143"/>
      <c r="H1271" s="144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>
      <c r="A1272" s="17"/>
      <c r="B1272" s="7"/>
      <c r="C1272" s="17"/>
      <c r="D1272" s="7"/>
      <c r="E1272" s="17"/>
      <c r="F1272" s="109"/>
      <c r="G1272" s="143"/>
      <c r="H1272" s="144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>
      <c r="A1273" s="17"/>
      <c r="B1273" s="7"/>
      <c r="C1273" s="17"/>
      <c r="D1273" s="7"/>
      <c r="E1273" s="17"/>
      <c r="F1273" s="109"/>
      <c r="G1273" s="143"/>
      <c r="H1273" s="144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>
      <c r="A1274" s="17"/>
      <c r="B1274" s="7"/>
      <c r="C1274" s="17"/>
      <c r="D1274" s="7"/>
      <c r="E1274" s="17"/>
      <c r="F1274" s="109"/>
      <c r="G1274" s="143"/>
      <c r="H1274" s="144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>
      <c r="A1275" s="17"/>
      <c r="B1275" s="7"/>
      <c r="C1275" s="17"/>
      <c r="D1275" s="7"/>
      <c r="E1275" s="17"/>
      <c r="F1275" s="109"/>
      <c r="G1275" s="143"/>
      <c r="H1275" s="144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>
      <c r="A1276" s="17"/>
      <c r="B1276" s="7"/>
      <c r="C1276" s="17"/>
      <c r="D1276" s="7"/>
      <c r="E1276" s="17"/>
      <c r="F1276" s="109"/>
      <c r="G1276" s="143"/>
      <c r="H1276" s="144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>
      <c r="A1277" s="17"/>
      <c r="B1277" s="7"/>
      <c r="C1277" s="17"/>
      <c r="D1277" s="7"/>
      <c r="E1277" s="17"/>
      <c r="F1277" s="109"/>
      <c r="G1277" s="143"/>
      <c r="H1277" s="144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>
      <c r="A1278" s="17"/>
      <c r="B1278" s="7"/>
      <c r="C1278" s="17"/>
      <c r="D1278" s="7"/>
      <c r="E1278" s="17"/>
      <c r="F1278" s="109"/>
      <c r="G1278" s="143"/>
      <c r="H1278" s="144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>
      <c r="A1279" s="17"/>
      <c r="B1279" s="7"/>
      <c r="C1279" s="17"/>
      <c r="D1279" s="7"/>
      <c r="E1279" s="17"/>
      <c r="F1279" s="109"/>
      <c r="G1279" s="143"/>
      <c r="H1279" s="144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>
      <c r="A1280" s="17"/>
      <c r="B1280" s="7"/>
      <c r="C1280" s="17"/>
      <c r="D1280" s="7"/>
      <c r="E1280" s="17"/>
      <c r="F1280" s="109"/>
      <c r="G1280" s="143"/>
      <c r="H1280" s="144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>
      <c r="A1281" s="17"/>
      <c r="B1281" s="7"/>
      <c r="C1281" s="17"/>
      <c r="D1281" s="7"/>
      <c r="E1281" s="17"/>
      <c r="F1281" s="109"/>
      <c r="G1281" s="143"/>
      <c r="H1281" s="144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>
      <c r="A1282" s="17"/>
      <c r="B1282" s="7"/>
      <c r="C1282" s="17"/>
      <c r="D1282" s="7"/>
      <c r="E1282" s="17"/>
      <c r="F1282" s="109"/>
      <c r="G1282" s="143"/>
      <c r="H1282" s="144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>
      <c r="A1283" s="17"/>
      <c r="B1283" s="7"/>
      <c r="C1283" s="17"/>
      <c r="D1283" s="7"/>
      <c r="E1283" s="17"/>
      <c r="F1283" s="109"/>
      <c r="G1283" s="143"/>
      <c r="H1283" s="144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>
      <c r="A1284" s="17"/>
      <c r="B1284" s="7"/>
      <c r="C1284" s="17"/>
      <c r="D1284" s="7"/>
      <c r="E1284" s="17"/>
      <c r="F1284" s="109"/>
      <c r="G1284" s="143"/>
      <c r="H1284" s="144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>
      <c r="A1285" s="17"/>
      <c r="B1285" s="7"/>
      <c r="C1285" s="17"/>
      <c r="D1285" s="7"/>
      <c r="E1285" s="17"/>
      <c r="F1285" s="109"/>
      <c r="G1285" s="143"/>
      <c r="H1285" s="144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>
      <c r="A1286" s="17"/>
      <c r="B1286" s="7"/>
      <c r="C1286" s="17"/>
      <c r="D1286" s="7"/>
      <c r="E1286" s="17"/>
      <c r="F1286" s="109"/>
      <c r="G1286" s="143"/>
      <c r="H1286" s="144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>
      <c r="A1287" s="17"/>
      <c r="B1287" s="7"/>
      <c r="C1287" s="17"/>
      <c r="D1287" s="7"/>
      <c r="E1287" s="17"/>
      <c r="F1287" s="109"/>
      <c r="G1287" s="143"/>
      <c r="H1287" s="144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>
      <c r="A1288" s="17"/>
      <c r="B1288" s="7"/>
      <c r="C1288" s="17"/>
      <c r="D1288" s="7"/>
      <c r="E1288" s="17"/>
      <c r="F1288" s="109"/>
      <c r="G1288" s="143"/>
      <c r="H1288" s="144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>
      <c r="A1289" s="17"/>
      <c r="B1289" s="7"/>
      <c r="C1289" s="17"/>
      <c r="D1289" s="7"/>
      <c r="E1289" s="17"/>
      <c r="F1289" s="109"/>
      <c r="G1289" s="143"/>
      <c r="H1289" s="144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>
      <c r="A1290" s="17"/>
      <c r="B1290" s="7"/>
      <c r="C1290" s="17"/>
      <c r="D1290" s="7"/>
      <c r="E1290" s="17"/>
      <c r="F1290" s="109"/>
      <c r="G1290" s="143"/>
      <c r="H1290" s="144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>
      <c r="A1291" s="17"/>
      <c r="B1291" s="7"/>
      <c r="C1291" s="17"/>
      <c r="D1291" s="7"/>
      <c r="E1291" s="17"/>
      <c r="F1291" s="109"/>
      <c r="G1291" s="143"/>
      <c r="H1291" s="144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>
      <c r="A1292" s="17"/>
      <c r="B1292" s="7"/>
      <c r="C1292" s="17"/>
      <c r="D1292" s="7"/>
      <c r="E1292" s="17"/>
      <c r="F1292" s="109"/>
      <c r="G1292" s="143"/>
      <c r="H1292" s="144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>
      <c r="A1293" s="17"/>
      <c r="B1293" s="7"/>
      <c r="C1293" s="17"/>
      <c r="D1293" s="7"/>
      <c r="E1293" s="17"/>
      <c r="F1293" s="109"/>
      <c r="G1293" s="143"/>
      <c r="H1293" s="144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>
      <c r="A1294" s="17"/>
      <c r="B1294" s="7"/>
      <c r="C1294" s="17"/>
      <c r="D1294" s="7"/>
      <c r="E1294" s="17"/>
      <c r="F1294" s="109"/>
      <c r="G1294" s="143"/>
      <c r="H1294" s="144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>
      <c r="A1295" s="17"/>
      <c r="B1295" s="7"/>
      <c r="C1295" s="17"/>
      <c r="D1295" s="7"/>
      <c r="E1295" s="17"/>
      <c r="F1295" s="109"/>
      <c r="G1295" s="143"/>
      <c r="H1295" s="144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>
      <c r="A1296" s="17"/>
      <c r="B1296" s="7"/>
      <c r="C1296" s="17"/>
      <c r="D1296" s="7"/>
      <c r="E1296" s="17"/>
      <c r="F1296" s="109"/>
      <c r="G1296" s="143"/>
      <c r="H1296" s="144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>
      <c r="A1297" s="17"/>
      <c r="B1297" s="7"/>
      <c r="C1297" s="17"/>
      <c r="D1297" s="7"/>
      <c r="E1297" s="17"/>
      <c r="F1297" s="109"/>
      <c r="G1297" s="143"/>
      <c r="H1297" s="144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>
      <c r="A1298" s="17"/>
      <c r="B1298" s="7"/>
      <c r="C1298" s="17"/>
      <c r="D1298" s="7"/>
      <c r="E1298" s="17"/>
      <c r="F1298" s="109"/>
      <c r="G1298" s="143"/>
      <c r="H1298" s="144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>
      <c r="A1299" s="17"/>
      <c r="B1299" s="7"/>
      <c r="C1299" s="17"/>
      <c r="D1299" s="7"/>
      <c r="E1299" s="17"/>
      <c r="F1299" s="109"/>
      <c r="G1299" s="143"/>
      <c r="H1299" s="144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>
      <c r="A1300" s="17"/>
      <c r="B1300" s="7"/>
      <c r="C1300" s="17"/>
      <c r="D1300" s="7"/>
      <c r="E1300" s="17"/>
      <c r="F1300" s="109"/>
      <c r="G1300" s="143"/>
      <c r="H1300" s="144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>
      <c r="A1301" s="17"/>
      <c r="B1301" s="7"/>
      <c r="C1301" s="17"/>
      <c r="D1301" s="7"/>
      <c r="E1301" s="17"/>
      <c r="F1301" s="109"/>
      <c r="G1301" s="143"/>
      <c r="H1301" s="144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>
      <c r="A1302" s="17"/>
      <c r="B1302" s="7"/>
      <c r="C1302" s="17"/>
      <c r="D1302" s="7"/>
      <c r="E1302" s="17"/>
      <c r="F1302" s="109"/>
      <c r="G1302" s="143"/>
      <c r="H1302" s="144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>
      <c r="A1303" s="17"/>
      <c r="B1303" s="7"/>
      <c r="C1303" s="17"/>
      <c r="D1303" s="7"/>
      <c r="E1303" s="17"/>
      <c r="F1303" s="109"/>
      <c r="G1303" s="143"/>
      <c r="H1303" s="144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>
      <c r="A1304" s="17"/>
      <c r="B1304" s="7"/>
      <c r="C1304" s="17"/>
      <c r="D1304" s="7"/>
      <c r="E1304" s="17"/>
      <c r="F1304" s="109"/>
      <c r="G1304" s="143"/>
      <c r="H1304" s="144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>
      <c r="A1305" s="17"/>
      <c r="B1305" s="7"/>
      <c r="C1305" s="17"/>
      <c r="D1305" s="7"/>
      <c r="E1305" s="17"/>
      <c r="F1305" s="109"/>
      <c r="G1305" s="143"/>
      <c r="H1305" s="144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>
      <c r="A1306" s="17"/>
      <c r="B1306" s="7"/>
      <c r="C1306" s="17"/>
      <c r="D1306" s="7"/>
      <c r="E1306" s="17"/>
      <c r="F1306" s="109"/>
      <c r="G1306" s="143"/>
      <c r="H1306" s="144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>
      <c r="A1307" s="17"/>
      <c r="B1307" s="7"/>
      <c r="C1307" s="17"/>
      <c r="D1307" s="7"/>
      <c r="E1307" s="17"/>
      <c r="F1307" s="109"/>
      <c r="G1307" s="143"/>
      <c r="H1307" s="144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>
      <c r="A1308" s="17"/>
      <c r="B1308" s="7"/>
      <c r="C1308" s="17"/>
      <c r="D1308" s="7"/>
      <c r="E1308" s="17"/>
      <c r="F1308" s="109"/>
      <c r="G1308" s="143"/>
      <c r="H1308" s="144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>
      <c r="A1309" s="17"/>
      <c r="B1309" s="7"/>
      <c r="C1309" s="17"/>
      <c r="D1309" s="7"/>
      <c r="E1309" s="17"/>
      <c r="F1309" s="109"/>
      <c r="G1309" s="143"/>
      <c r="H1309" s="144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>
      <c r="A1310" s="17"/>
      <c r="B1310" s="7"/>
      <c r="C1310" s="17"/>
      <c r="D1310" s="7"/>
      <c r="E1310" s="17"/>
      <c r="F1310" s="109"/>
      <c r="G1310" s="143"/>
      <c r="H1310" s="144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>
      <c r="A1311" s="17"/>
      <c r="B1311" s="7"/>
      <c r="C1311" s="17"/>
      <c r="D1311" s="7"/>
      <c r="E1311" s="17"/>
      <c r="F1311" s="109"/>
      <c r="G1311" s="143"/>
      <c r="H1311" s="144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>
      <c r="A1312" s="17"/>
      <c r="B1312" s="7"/>
      <c r="C1312" s="17"/>
      <c r="D1312" s="7"/>
      <c r="E1312" s="17"/>
      <c r="F1312" s="109"/>
      <c r="G1312" s="143"/>
      <c r="H1312" s="144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>
      <c r="A1313" s="17"/>
      <c r="B1313" s="7"/>
      <c r="C1313" s="17"/>
      <c r="D1313" s="7"/>
      <c r="E1313" s="17"/>
      <c r="F1313" s="109"/>
      <c r="G1313" s="143"/>
      <c r="H1313" s="144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>
      <c r="A1314" s="17"/>
      <c r="B1314" s="7"/>
      <c r="C1314" s="17"/>
      <c r="D1314" s="7"/>
      <c r="E1314" s="17"/>
      <c r="F1314" s="109"/>
      <c r="G1314" s="143"/>
      <c r="H1314" s="144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>
      <c r="A1315" s="17"/>
      <c r="B1315" s="7"/>
      <c r="C1315" s="17"/>
      <c r="D1315" s="7"/>
      <c r="E1315" s="17"/>
      <c r="F1315" s="109"/>
      <c r="G1315" s="143"/>
      <c r="H1315" s="144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>
      <c r="A1316" s="17"/>
      <c r="B1316" s="7"/>
      <c r="C1316" s="17"/>
      <c r="D1316" s="7"/>
      <c r="E1316" s="17"/>
      <c r="F1316" s="109"/>
      <c r="G1316" s="143"/>
      <c r="H1316" s="144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>
      <c r="A1317" s="17"/>
      <c r="B1317" s="7"/>
      <c r="C1317" s="17"/>
      <c r="D1317" s="7"/>
      <c r="E1317" s="17"/>
      <c r="F1317" s="109"/>
      <c r="G1317" s="143"/>
      <c r="H1317" s="144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>
      <c r="A1318" s="17"/>
      <c r="B1318" s="7"/>
      <c r="C1318" s="17"/>
      <c r="D1318" s="7"/>
      <c r="E1318" s="17"/>
      <c r="F1318" s="109"/>
      <c r="G1318" s="143"/>
      <c r="H1318" s="144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>
      <c r="A1319" s="17"/>
      <c r="B1319" s="7"/>
      <c r="C1319" s="17"/>
      <c r="D1319" s="7"/>
      <c r="E1319" s="17"/>
      <c r="F1319" s="109"/>
      <c r="G1319" s="143"/>
      <c r="H1319" s="144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>
      <c r="A1320" s="17"/>
      <c r="B1320" s="7"/>
      <c r="C1320" s="17"/>
      <c r="D1320" s="7"/>
      <c r="E1320" s="17"/>
      <c r="F1320" s="109"/>
      <c r="G1320" s="143"/>
      <c r="H1320" s="144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>
      <c r="A1321" s="17"/>
      <c r="B1321" s="7"/>
      <c r="C1321" s="17"/>
      <c r="D1321" s="7"/>
      <c r="E1321" s="17"/>
      <c r="F1321" s="109"/>
      <c r="G1321" s="143"/>
      <c r="H1321" s="144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>
      <c r="A1322" s="17"/>
      <c r="B1322" s="7"/>
      <c r="C1322" s="17"/>
      <c r="D1322" s="7"/>
      <c r="E1322" s="17"/>
      <c r="F1322" s="109"/>
      <c r="G1322" s="143"/>
      <c r="H1322" s="144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>
      <c r="A1323" s="17"/>
      <c r="B1323" s="7"/>
      <c r="C1323" s="17"/>
      <c r="D1323" s="7"/>
      <c r="E1323" s="17"/>
      <c r="F1323" s="109"/>
      <c r="G1323" s="143"/>
      <c r="H1323" s="144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>
      <c r="A1324" s="17"/>
      <c r="B1324" s="7"/>
      <c r="C1324" s="17"/>
      <c r="D1324" s="7"/>
      <c r="E1324" s="17"/>
      <c r="F1324" s="109"/>
      <c r="G1324" s="143"/>
      <c r="H1324" s="144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>
      <c r="A1325" s="17"/>
      <c r="B1325" s="7"/>
      <c r="C1325" s="17"/>
      <c r="D1325" s="7"/>
      <c r="E1325" s="17"/>
      <c r="F1325" s="109"/>
      <c r="G1325" s="143"/>
      <c r="H1325" s="144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>
      <c r="A1326" s="17"/>
      <c r="B1326" s="7"/>
      <c r="C1326" s="17"/>
      <c r="D1326" s="7"/>
      <c r="E1326" s="17"/>
      <c r="F1326" s="109"/>
      <c r="G1326" s="143"/>
      <c r="H1326" s="144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>
      <c r="A1327" s="17"/>
      <c r="B1327" s="7"/>
      <c r="C1327" s="17"/>
      <c r="D1327" s="7"/>
      <c r="E1327" s="17"/>
      <c r="F1327" s="109"/>
      <c r="G1327" s="143"/>
      <c r="H1327" s="144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>
      <c r="A1328" s="17"/>
      <c r="B1328" s="7"/>
      <c r="C1328" s="17"/>
      <c r="D1328" s="7"/>
      <c r="E1328" s="17"/>
      <c r="F1328" s="109"/>
      <c r="G1328" s="143"/>
      <c r="H1328" s="144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>
      <c r="A1329" s="17"/>
      <c r="B1329" s="7"/>
      <c r="C1329" s="17"/>
      <c r="D1329" s="7"/>
      <c r="E1329" s="17"/>
      <c r="F1329" s="109"/>
      <c r="G1329" s="143"/>
      <c r="H1329" s="144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>
      <c r="A1330" s="17"/>
      <c r="B1330" s="7"/>
      <c r="C1330" s="17"/>
      <c r="D1330" s="7"/>
      <c r="E1330" s="17"/>
      <c r="F1330" s="109"/>
      <c r="G1330" s="143"/>
      <c r="H1330" s="144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>
      <c r="A1331" s="17"/>
      <c r="B1331" s="7"/>
      <c r="C1331" s="17"/>
      <c r="D1331" s="7"/>
      <c r="E1331" s="17"/>
      <c r="F1331" s="109"/>
      <c r="G1331" s="143"/>
      <c r="H1331" s="144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>
      <c r="A1332" s="17"/>
      <c r="B1332" s="7"/>
      <c r="C1332" s="17"/>
      <c r="D1332" s="7"/>
      <c r="E1332" s="17"/>
      <c r="F1332" s="109"/>
      <c r="G1332" s="143"/>
      <c r="H1332" s="144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>
      <c r="A1333" s="17"/>
      <c r="B1333" s="7"/>
      <c r="C1333" s="17"/>
      <c r="D1333" s="7"/>
      <c r="E1333" s="17"/>
      <c r="F1333" s="109"/>
      <c r="G1333" s="143"/>
      <c r="H1333" s="144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>
      <c r="A1334" s="17"/>
      <c r="B1334" s="7"/>
      <c r="C1334" s="17"/>
      <c r="D1334" s="7"/>
      <c r="E1334" s="17"/>
      <c r="F1334" s="109"/>
      <c r="G1334" s="143"/>
      <c r="H1334" s="144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>
      <c r="A1335" s="17"/>
      <c r="B1335" s="7"/>
      <c r="C1335" s="17"/>
      <c r="D1335" s="7"/>
      <c r="E1335" s="17"/>
      <c r="F1335" s="109"/>
      <c r="G1335" s="143"/>
      <c r="H1335" s="144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>
      <c r="A1336" s="17"/>
      <c r="B1336" s="7"/>
      <c r="C1336" s="17"/>
      <c r="D1336" s="7"/>
      <c r="E1336" s="17"/>
      <c r="F1336" s="109"/>
      <c r="G1336" s="143"/>
      <c r="H1336" s="144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>
      <c r="A1337" s="17"/>
      <c r="B1337" s="7"/>
      <c r="C1337" s="17"/>
      <c r="D1337" s="7"/>
      <c r="E1337" s="17"/>
      <c r="F1337" s="109"/>
      <c r="G1337" s="143"/>
      <c r="H1337" s="144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>
      <c r="A1338" s="17"/>
      <c r="B1338" s="7"/>
      <c r="C1338" s="17"/>
      <c r="D1338" s="7"/>
      <c r="E1338" s="17"/>
      <c r="F1338" s="109"/>
      <c r="G1338" s="143"/>
      <c r="H1338" s="144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>
      <c r="A1339" s="17"/>
      <c r="B1339" s="7"/>
      <c r="C1339" s="17"/>
      <c r="D1339" s="7"/>
      <c r="E1339" s="17"/>
      <c r="F1339" s="109"/>
      <c r="G1339" s="143"/>
      <c r="H1339" s="144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>
      <c r="A1340" s="17"/>
      <c r="B1340" s="7"/>
      <c r="C1340" s="17"/>
      <c r="D1340" s="7"/>
      <c r="E1340" s="17"/>
      <c r="F1340" s="109"/>
      <c r="G1340" s="143"/>
      <c r="H1340" s="144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>
      <c r="A1341" s="17"/>
      <c r="B1341" s="7"/>
      <c r="C1341" s="17"/>
      <c r="D1341" s="7"/>
      <c r="E1341" s="17"/>
      <c r="F1341" s="109"/>
      <c r="G1341" s="143"/>
      <c r="H1341" s="144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>
      <c r="A1342" s="17"/>
      <c r="B1342" s="7"/>
      <c r="C1342" s="17"/>
      <c r="D1342" s="7"/>
      <c r="E1342" s="17"/>
      <c r="F1342" s="109"/>
      <c r="G1342" s="143"/>
      <c r="H1342" s="144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>
      <c r="A1343" s="17"/>
      <c r="B1343" s="7"/>
      <c r="C1343" s="17"/>
      <c r="D1343" s="7"/>
      <c r="E1343" s="17"/>
      <c r="F1343" s="109"/>
      <c r="G1343" s="143"/>
      <c r="H1343" s="144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>
      <c r="A1344" s="17"/>
      <c r="B1344" s="7"/>
      <c r="C1344" s="17"/>
      <c r="D1344" s="7"/>
      <c r="E1344" s="17"/>
      <c r="F1344" s="109"/>
      <c r="G1344" s="143"/>
      <c r="H1344" s="144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>
      <c r="A1345" s="17"/>
      <c r="B1345" s="7"/>
      <c r="C1345" s="17"/>
      <c r="D1345" s="7"/>
      <c r="E1345" s="17"/>
      <c r="F1345" s="109"/>
      <c r="G1345" s="143"/>
      <c r="H1345" s="144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>
      <c r="A1346" s="17"/>
      <c r="B1346" s="7"/>
      <c r="C1346" s="17"/>
      <c r="D1346" s="7"/>
      <c r="E1346" s="17"/>
      <c r="F1346" s="109"/>
      <c r="G1346" s="143"/>
      <c r="H1346" s="144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>
      <c r="A1347" s="17"/>
      <c r="B1347" s="7"/>
      <c r="C1347" s="17"/>
      <c r="D1347" s="7"/>
      <c r="E1347" s="17"/>
      <c r="F1347" s="109"/>
      <c r="G1347" s="143"/>
      <c r="H1347" s="144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>
      <c r="A1348" s="17"/>
      <c r="B1348" s="7"/>
      <c r="C1348" s="17"/>
      <c r="D1348" s="7"/>
      <c r="E1348" s="17"/>
      <c r="F1348" s="109"/>
      <c r="G1348" s="143"/>
      <c r="H1348" s="144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>
      <c r="A1349" s="17"/>
      <c r="B1349" s="7"/>
      <c r="C1349" s="17"/>
      <c r="D1349" s="7"/>
      <c r="E1349" s="17"/>
      <c r="F1349" s="109"/>
      <c r="G1349" s="143"/>
      <c r="H1349" s="144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>
      <c r="A1350" s="17"/>
      <c r="B1350" s="7"/>
      <c r="C1350" s="17"/>
      <c r="D1350" s="7"/>
      <c r="E1350" s="17"/>
      <c r="F1350" s="109"/>
      <c r="G1350" s="143"/>
      <c r="H1350" s="144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>
      <c r="A1351" s="17"/>
      <c r="B1351" s="7"/>
      <c r="C1351" s="17"/>
      <c r="D1351" s="7"/>
      <c r="E1351" s="17"/>
      <c r="F1351" s="109"/>
      <c r="G1351" s="143"/>
      <c r="H1351" s="144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>
      <c r="A1352" s="17"/>
      <c r="B1352" s="7"/>
      <c r="C1352" s="17"/>
      <c r="D1352" s="7"/>
      <c r="E1352" s="17"/>
      <c r="F1352" s="109"/>
      <c r="G1352" s="143"/>
      <c r="H1352" s="144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>
      <c r="A1353" s="17"/>
      <c r="B1353" s="7"/>
      <c r="C1353" s="17"/>
      <c r="D1353" s="7"/>
      <c r="E1353" s="17"/>
      <c r="F1353" s="109"/>
      <c r="G1353" s="143"/>
      <c r="H1353" s="144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>
      <c r="A1354" s="17"/>
      <c r="B1354" s="7"/>
      <c r="C1354" s="17"/>
      <c r="D1354" s="7"/>
      <c r="E1354" s="17"/>
      <c r="F1354" s="109"/>
      <c r="G1354" s="143"/>
      <c r="H1354" s="144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>
      <c r="A1355" s="17"/>
      <c r="B1355" s="7"/>
      <c r="C1355" s="17"/>
      <c r="D1355" s="7"/>
      <c r="E1355" s="17"/>
      <c r="F1355" s="109"/>
      <c r="G1355" s="143"/>
      <c r="H1355" s="144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>
      <c r="A1356" s="17"/>
      <c r="B1356" s="7"/>
      <c r="C1356" s="17"/>
      <c r="D1356" s="7"/>
      <c r="E1356" s="17"/>
      <c r="F1356" s="109"/>
      <c r="G1356" s="143"/>
      <c r="H1356" s="144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>
      <c r="A1357" s="17"/>
      <c r="B1357" s="7"/>
      <c r="C1357" s="17"/>
      <c r="D1357" s="7"/>
      <c r="E1357" s="17"/>
      <c r="F1357" s="109"/>
      <c r="G1357" s="143"/>
      <c r="H1357" s="144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>
      <c r="A1358" s="17"/>
      <c r="B1358" s="7"/>
      <c r="C1358" s="17"/>
      <c r="D1358" s="7"/>
      <c r="E1358" s="17"/>
      <c r="F1358" s="109"/>
      <c r="G1358" s="143"/>
      <c r="H1358" s="144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>
      <c r="A1359" s="17"/>
      <c r="B1359" s="7"/>
      <c r="C1359" s="17"/>
      <c r="D1359" s="7"/>
      <c r="E1359" s="17"/>
      <c r="F1359" s="109"/>
      <c r="G1359" s="143"/>
      <c r="H1359" s="144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>
      <c r="A1360" s="17"/>
      <c r="B1360" s="7"/>
      <c r="C1360" s="17"/>
      <c r="D1360" s="7"/>
      <c r="E1360" s="17"/>
      <c r="F1360" s="109"/>
      <c r="G1360" s="143"/>
      <c r="H1360" s="144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>
      <c r="A1361" s="17"/>
      <c r="B1361" s="7"/>
      <c r="C1361" s="17"/>
      <c r="D1361" s="7"/>
      <c r="E1361" s="17"/>
      <c r="F1361" s="109"/>
      <c r="G1361" s="143"/>
      <c r="H1361" s="144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>
      <c r="A1362" s="17"/>
      <c r="B1362" s="7"/>
      <c r="C1362" s="17"/>
      <c r="D1362" s="7"/>
      <c r="E1362" s="17"/>
      <c r="F1362" s="109"/>
      <c r="G1362" s="143"/>
      <c r="H1362" s="144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>
      <c r="A1363" s="17"/>
      <c r="B1363" s="7"/>
      <c r="C1363" s="17"/>
      <c r="D1363" s="7"/>
      <c r="E1363" s="17"/>
      <c r="F1363" s="109"/>
      <c r="G1363" s="143"/>
      <c r="H1363" s="144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>
      <c r="A1364" s="17"/>
      <c r="B1364" s="7"/>
      <c r="C1364" s="17"/>
      <c r="D1364" s="7"/>
      <c r="E1364" s="17"/>
      <c r="F1364" s="109"/>
      <c r="G1364" s="143"/>
      <c r="H1364" s="144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>
      <c r="A1365" s="17"/>
      <c r="B1365" s="7"/>
      <c r="C1365" s="17"/>
      <c r="D1365" s="7"/>
      <c r="E1365" s="17"/>
      <c r="F1365" s="109"/>
      <c r="G1365" s="143"/>
      <c r="H1365" s="144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>
      <c r="A1366" s="17"/>
      <c r="B1366" s="7"/>
      <c r="C1366" s="17"/>
      <c r="D1366" s="7"/>
      <c r="E1366" s="17"/>
      <c r="F1366" s="109"/>
      <c r="G1366" s="143"/>
      <c r="H1366" s="144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>
      <c r="A1367" s="17"/>
      <c r="B1367" s="7"/>
      <c r="C1367" s="17"/>
      <c r="D1367" s="7"/>
      <c r="E1367" s="17"/>
      <c r="F1367" s="109"/>
      <c r="G1367" s="143"/>
      <c r="H1367" s="144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>
      <c r="A1368" s="17"/>
      <c r="B1368" s="7"/>
      <c r="C1368" s="17"/>
      <c r="D1368" s="7"/>
      <c r="E1368" s="17"/>
      <c r="F1368" s="109"/>
      <c r="G1368" s="143"/>
      <c r="H1368" s="144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>
      <c r="A1369" s="17"/>
      <c r="B1369" s="7"/>
      <c r="C1369" s="17"/>
      <c r="D1369" s="7"/>
      <c r="E1369" s="17"/>
      <c r="F1369" s="109"/>
      <c r="G1369" s="143"/>
      <c r="H1369" s="144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>
      <c r="A1370" s="17"/>
      <c r="B1370" s="7"/>
      <c r="C1370" s="17"/>
      <c r="D1370" s="7"/>
      <c r="E1370" s="17"/>
      <c r="F1370" s="109"/>
      <c r="G1370" s="143"/>
      <c r="H1370" s="144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>
      <c r="A1371" s="17"/>
      <c r="B1371" s="7"/>
      <c r="C1371" s="17"/>
      <c r="D1371" s="7"/>
      <c r="E1371" s="17"/>
      <c r="F1371" s="109"/>
      <c r="G1371" s="143"/>
      <c r="H1371" s="144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>
      <c r="A1372" s="17"/>
      <c r="B1372" s="7"/>
      <c r="C1372" s="17"/>
      <c r="D1372" s="7"/>
      <c r="E1372" s="17"/>
      <c r="F1372" s="109"/>
      <c r="G1372" s="143"/>
      <c r="H1372" s="144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>
      <c r="A1373" s="17"/>
      <c r="B1373" s="7"/>
      <c r="C1373" s="17"/>
      <c r="D1373" s="7"/>
      <c r="E1373" s="17"/>
      <c r="F1373" s="109"/>
      <c r="G1373" s="143"/>
      <c r="H1373" s="144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>
      <c r="A1374" s="17"/>
      <c r="B1374" s="7"/>
      <c r="C1374" s="17"/>
      <c r="D1374" s="7"/>
      <c r="E1374" s="17"/>
      <c r="F1374" s="109"/>
      <c r="G1374" s="143"/>
      <c r="H1374" s="144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>
      <c r="A1375" s="17"/>
      <c r="B1375" s="7"/>
      <c r="C1375" s="17"/>
      <c r="D1375" s="7"/>
      <c r="E1375" s="17"/>
      <c r="F1375" s="109"/>
      <c r="G1375" s="143"/>
      <c r="H1375" s="144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>
      <c r="A1376" s="17"/>
      <c r="B1376" s="7"/>
      <c r="C1376" s="17"/>
      <c r="D1376" s="7"/>
      <c r="E1376" s="17"/>
      <c r="F1376" s="109"/>
      <c r="G1376" s="143"/>
      <c r="H1376" s="144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>
      <c r="A1377" s="17"/>
      <c r="B1377" s="7"/>
      <c r="C1377" s="17"/>
      <c r="D1377" s="7"/>
      <c r="E1377" s="17"/>
      <c r="F1377" s="109"/>
      <c r="G1377" s="143"/>
      <c r="H1377" s="144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>
      <c r="A1378" s="17"/>
      <c r="B1378" s="7"/>
      <c r="C1378" s="17"/>
      <c r="D1378" s="7"/>
      <c r="E1378" s="17"/>
      <c r="F1378" s="109"/>
      <c r="G1378" s="143"/>
      <c r="H1378" s="144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>
      <c r="A1379" s="17"/>
      <c r="B1379" s="7"/>
      <c r="C1379" s="17"/>
      <c r="D1379" s="7"/>
      <c r="E1379" s="17"/>
      <c r="F1379" s="109"/>
      <c r="G1379" s="143"/>
      <c r="H1379" s="144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>
      <c r="A1380" s="17"/>
      <c r="B1380" s="7"/>
      <c r="C1380" s="17"/>
      <c r="D1380" s="7"/>
      <c r="E1380" s="17"/>
      <c r="F1380" s="109"/>
      <c r="G1380" s="143"/>
      <c r="H1380" s="144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>
      <c r="A1381" s="17"/>
      <c r="B1381" s="7"/>
      <c r="C1381" s="17"/>
      <c r="D1381" s="7"/>
      <c r="E1381" s="17"/>
      <c r="F1381" s="109"/>
      <c r="G1381" s="143"/>
      <c r="H1381" s="144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>
      <c r="A1382" s="17"/>
      <c r="B1382" s="7"/>
      <c r="C1382" s="17"/>
      <c r="D1382" s="7"/>
      <c r="E1382" s="17"/>
      <c r="F1382" s="109"/>
      <c r="G1382" s="143"/>
      <c r="H1382" s="144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>
      <c r="A1383" s="17"/>
      <c r="B1383" s="7"/>
      <c r="C1383" s="17"/>
      <c r="D1383" s="7"/>
      <c r="E1383" s="17"/>
      <c r="F1383" s="109"/>
      <c r="G1383" s="143"/>
      <c r="H1383" s="144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>
      <c r="A1384" s="17"/>
      <c r="B1384" s="7"/>
      <c r="C1384" s="17"/>
      <c r="D1384" s="7"/>
      <c r="E1384" s="17"/>
      <c r="F1384" s="109"/>
      <c r="G1384" s="143"/>
      <c r="H1384" s="144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>
      <c r="A1385" s="17"/>
      <c r="B1385" s="7"/>
      <c r="C1385" s="17"/>
      <c r="D1385" s="7"/>
      <c r="E1385" s="17"/>
      <c r="F1385" s="109"/>
      <c r="G1385" s="143"/>
      <c r="H1385" s="144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>
      <c r="A1386" s="17"/>
      <c r="B1386" s="7"/>
      <c r="C1386" s="17"/>
      <c r="D1386" s="7"/>
      <c r="E1386" s="17"/>
      <c r="F1386" s="109"/>
      <c r="G1386" s="143"/>
      <c r="H1386" s="144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>
      <c r="A1387" s="17"/>
      <c r="B1387" s="7"/>
      <c r="C1387" s="17"/>
      <c r="D1387" s="7"/>
      <c r="E1387" s="17"/>
      <c r="F1387" s="109"/>
      <c r="G1387" s="143"/>
      <c r="H1387" s="144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>
      <c r="A1388" s="17"/>
      <c r="B1388" s="7"/>
      <c r="C1388" s="17"/>
      <c r="D1388" s="7"/>
      <c r="E1388" s="17"/>
      <c r="F1388" s="109"/>
      <c r="G1388" s="143"/>
      <c r="H1388" s="144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>
      <c r="A1389" s="17"/>
      <c r="B1389" s="7"/>
      <c r="C1389" s="17"/>
      <c r="D1389" s="7"/>
      <c r="E1389" s="17"/>
      <c r="F1389" s="109"/>
      <c r="G1389" s="143"/>
      <c r="H1389" s="144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>
      <c r="A1390" s="17"/>
      <c r="B1390" s="7"/>
      <c r="C1390" s="17"/>
      <c r="D1390" s="7"/>
      <c r="E1390" s="17"/>
      <c r="F1390" s="109"/>
      <c r="G1390" s="143"/>
      <c r="H1390" s="144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>
      <c r="A1391" s="17"/>
      <c r="B1391" s="7"/>
      <c r="C1391" s="17"/>
      <c r="D1391" s="7"/>
      <c r="E1391" s="17"/>
      <c r="F1391" s="109"/>
      <c r="G1391" s="143"/>
      <c r="H1391" s="144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>
      <c r="A1392" s="17"/>
      <c r="B1392" s="7"/>
      <c r="C1392" s="17"/>
      <c r="D1392" s="7"/>
      <c r="E1392" s="17"/>
      <c r="F1392" s="109"/>
      <c r="G1392" s="143"/>
      <c r="H1392" s="144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>
      <c r="A1393" s="17"/>
      <c r="B1393" s="7"/>
      <c r="C1393" s="17"/>
      <c r="D1393" s="7"/>
      <c r="E1393" s="17"/>
      <c r="F1393" s="109"/>
      <c r="G1393" s="143"/>
      <c r="H1393" s="144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>
      <c r="A1394" s="17"/>
      <c r="B1394" s="7"/>
      <c r="C1394" s="17"/>
      <c r="D1394" s="7"/>
      <c r="E1394" s="17"/>
      <c r="F1394" s="109"/>
      <c r="G1394" s="143"/>
      <c r="H1394" s="144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>
      <c r="A1395" s="17"/>
      <c r="B1395" s="7"/>
      <c r="C1395" s="17"/>
      <c r="D1395" s="7"/>
      <c r="E1395" s="17"/>
      <c r="F1395" s="109"/>
      <c r="G1395" s="143"/>
      <c r="H1395" s="144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>
      <c r="A1396" s="17"/>
      <c r="B1396" s="7"/>
      <c r="C1396" s="17"/>
      <c r="D1396" s="7"/>
      <c r="E1396" s="17"/>
      <c r="F1396" s="109"/>
      <c r="G1396" s="143"/>
      <c r="H1396" s="144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>
      <c r="A1397" s="17"/>
      <c r="B1397" s="7"/>
      <c r="C1397" s="17"/>
      <c r="D1397" s="7"/>
      <c r="E1397" s="17"/>
      <c r="F1397" s="109"/>
      <c r="G1397" s="143"/>
      <c r="H1397" s="144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>
      <c r="A1398" s="17"/>
      <c r="B1398" s="7"/>
      <c r="C1398" s="17"/>
      <c r="D1398" s="7"/>
      <c r="E1398" s="17"/>
      <c r="F1398" s="109"/>
      <c r="G1398" s="143"/>
      <c r="H1398" s="144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>
      <c r="A1399" s="17"/>
      <c r="B1399" s="7"/>
      <c r="C1399" s="17"/>
      <c r="D1399" s="7"/>
      <c r="E1399" s="17"/>
      <c r="F1399" s="109"/>
      <c r="G1399" s="143"/>
      <c r="H1399" s="144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>
      <c r="A1400" s="17"/>
      <c r="B1400" s="7"/>
      <c r="C1400" s="17"/>
      <c r="D1400" s="7"/>
      <c r="E1400" s="17"/>
      <c r="F1400" s="109"/>
      <c r="G1400" s="143"/>
      <c r="H1400" s="144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>
      <c r="A1401" s="17"/>
      <c r="B1401" s="7"/>
      <c r="C1401" s="17"/>
      <c r="D1401" s="7"/>
      <c r="E1401" s="17"/>
      <c r="F1401" s="109"/>
      <c r="G1401" s="143"/>
      <c r="H1401" s="144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>
      <c r="A1402" s="17"/>
      <c r="B1402" s="7"/>
      <c r="C1402" s="17"/>
      <c r="D1402" s="7"/>
      <c r="E1402" s="17"/>
      <c r="F1402" s="109"/>
      <c r="G1402" s="143"/>
      <c r="H1402" s="144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>
      <c r="A1403" s="17"/>
      <c r="B1403" s="7"/>
      <c r="C1403" s="17"/>
      <c r="D1403" s="7"/>
      <c r="E1403" s="17"/>
      <c r="F1403" s="109"/>
      <c r="G1403" s="143"/>
      <c r="H1403" s="144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>
      <c r="A1404" s="17"/>
      <c r="B1404" s="7"/>
      <c r="C1404" s="17"/>
      <c r="D1404" s="7"/>
      <c r="E1404" s="17"/>
      <c r="F1404" s="109"/>
      <c r="G1404" s="143"/>
      <c r="H1404" s="144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>
      <c r="A1405" s="17"/>
      <c r="B1405" s="7"/>
      <c r="C1405" s="17"/>
      <c r="D1405" s="7"/>
      <c r="E1405" s="17"/>
      <c r="F1405" s="109"/>
      <c r="G1405" s="143"/>
      <c r="H1405" s="144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>
      <c r="A1406" s="17"/>
      <c r="B1406" s="7"/>
      <c r="C1406" s="17"/>
      <c r="D1406" s="7"/>
      <c r="E1406" s="17"/>
      <c r="F1406" s="109"/>
      <c r="G1406" s="143"/>
      <c r="H1406" s="144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>
      <c r="A1407" s="17"/>
      <c r="B1407" s="7"/>
      <c r="C1407" s="17"/>
      <c r="D1407" s="7"/>
      <c r="E1407" s="17"/>
      <c r="F1407" s="109"/>
      <c r="G1407" s="143"/>
      <c r="H1407" s="144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>
      <c r="A1408" s="17"/>
      <c r="B1408" s="7"/>
      <c r="C1408" s="17"/>
      <c r="D1408" s="7"/>
      <c r="E1408" s="17"/>
      <c r="F1408" s="109"/>
      <c r="G1408" s="143"/>
      <c r="H1408" s="144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>
      <c r="A1409" s="17"/>
      <c r="B1409" s="7"/>
      <c r="C1409" s="17"/>
      <c r="D1409" s="7"/>
      <c r="E1409" s="17"/>
      <c r="F1409" s="109"/>
      <c r="G1409" s="143"/>
      <c r="H1409" s="144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>
      <c r="A1410" s="17"/>
      <c r="B1410" s="7"/>
      <c r="C1410" s="17"/>
      <c r="D1410" s="7"/>
      <c r="E1410" s="17"/>
      <c r="F1410" s="109"/>
      <c r="G1410" s="143"/>
      <c r="H1410" s="144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>
      <c r="A1411" s="17"/>
      <c r="B1411" s="7"/>
      <c r="C1411" s="17"/>
      <c r="D1411" s="7"/>
      <c r="E1411" s="17"/>
      <c r="F1411" s="109"/>
      <c r="G1411" s="143"/>
      <c r="H1411" s="144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>
      <c r="A1412" s="17"/>
      <c r="B1412" s="7"/>
      <c r="C1412" s="17"/>
      <c r="D1412" s="7"/>
      <c r="E1412" s="17"/>
      <c r="F1412" s="109"/>
      <c r="G1412" s="143"/>
      <c r="H1412" s="144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>
      <c r="A1413" s="17"/>
      <c r="B1413" s="7"/>
      <c r="C1413" s="17"/>
      <c r="D1413" s="7"/>
      <c r="E1413" s="17"/>
      <c r="F1413" s="109"/>
      <c r="G1413" s="143"/>
      <c r="H1413" s="144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>
      <c r="A1414" s="17"/>
      <c r="B1414" s="7"/>
      <c r="C1414" s="17"/>
      <c r="D1414" s="7"/>
      <c r="E1414" s="17"/>
      <c r="F1414" s="109"/>
      <c r="G1414" s="143"/>
      <c r="H1414" s="144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>
      <c r="A1415" s="17"/>
      <c r="B1415" s="7"/>
      <c r="C1415" s="17"/>
      <c r="D1415" s="7"/>
      <c r="E1415" s="17"/>
      <c r="F1415" s="109"/>
      <c r="G1415" s="143"/>
      <c r="H1415" s="144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>
      <c r="A1416" s="17"/>
      <c r="B1416" s="7"/>
      <c r="C1416" s="17"/>
      <c r="D1416" s="7"/>
      <c r="E1416" s="17"/>
      <c r="F1416" s="109"/>
      <c r="G1416" s="143"/>
      <c r="H1416" s="144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>
      <c r="A1417" s="17"/>
      <c r="B1417" s="7"/>
      <c r="C1417" s="17"/>
      <c r="D1417" s="7"/>
      <c r="E1417" s="17"/>
      <c r="F1417" s="109"/>
      <c r="G1417" s="143"/>
      <c r="H1417" s="144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>
      <c r="A1418" s="17"/>
      <c r="B1418" s="7"/>
      <c r="C1418" s="17"/>
      <c r="D1418" s="7"/>
      <c r="E1418" s="17"/>
      <c r="F1418" s="109"/>
      <c r="G1418" s="143"/>
      <c r="H1418" s="144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>
      <c r="A1419" s="17"/>
      <c r="B1419" s="7"/>
      <c r="C1419" s="17"/>
      <c r="D1419" s="7"/>
      <c r="E1419" s="17"/>
      <c r="F1419" s="109"/>
      <c r="G1419" s="143"/>
      <c r="H1419" s="144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>
      <c r="A1420" s="17"/>
      <c r="B1420" s="7"/>
      <c r="C1420" s="17"/>
      <c r="D1420" s="7"/>
      <c r="E1420" s="17"/>
      <c r="F1420" s="109"/>
      <c r="G1420" s="143"/>
      <c r="H1420" s="144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>
      <c r="A1421" s="17"/>
      <c r="B1421" s="7"/>
      <c r="C1421" s="17"/>
      <c r="D1421" s="7"/>
      <c r="E1421" s="17"/>
      <c r="F1421" s="109"/>
      <c r="G1421" s="143"/>
      <c r="H1421" s="144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>
      <c r="A1422" s="17"/>
      <c r="B1422" s="7"/>
      <c r="C1422" s="17"/>
      <c r="D1422" s="7"/>
      <c r="E1422" s="17"/>
      <c r="F1422" s="109"/>
      <c r="G1422" s="143"/>
      <c r="H1422" s="144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>
      <c r="A1423" s="17"/>
      <c r="B1423" s="7"/>
      <c r="C1423" s="17"/>
      <c r="D1423" s="7"/>
      <c r="E1423" s="17"/>
      <c r="F1423" s="109"/>
      <c r="G1423" s="143"/>
      <c r="H1423" s="144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>
      <c r="A1424" s="17"/>
      <c r="B1424" s="7"/>
      <c r="C1424" s="17"/>
      <c r="D1424" s="7"/>
      <c r="E1424" s="17"/>
      <c r="F1424" s="109"/>
      <c r="G1424" s="143"/>
      <c r="H1424" s="144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>
      <c r="A1425" s="17"/>
      <c r="B1425" s="7"/>
      <c r="C1425" s="17"/>
      <c r="D1425" s="7"/>
      <c r="E1425" s="17"/>
      <c r="F1425" s="109"/>
      <c r="G1425" s="143"/>
      <c r="H1425" s="144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>
      <c r="A1426" s="17"/>
      <c r="B1426" s="7"/>
      <c r="C1426" s="17"/>
      <c r="D1426" s="7"/>
      <c r="E1426" s="17"/>
      <c r="F1426" s="109"/>
      <c r="G1426" s="143"/>
      <c r="H1426" s="144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>
      <c r="A1427" s="17"/>
      <c r="B1427" s="7"/>
      <c r="C1427" s="17"/>
      <c r="D1427" s="7"/>
      <c r="E1427" s="17"/>
      <c r="F1427" s="109"/>
      <c r="G1427" s="143"/>
      <c r="H1427" s="144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>
      <c r="A1428" s="17"/>
      <c r="B1428" s="7"/>
      <c r="C1428" s="17"/>
      <c r="D1428" s="7"/>
      <c r="E1428" s="17"/>
      <c r="F1428" s="109"/>
      <c r="G1428" s="143"/>
      <c r="H1428" s="144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>
      <c r="A1429" s="17"/>
      <c r="B1429" s="7"/>
      <c r="C1429" s="17"/>
      <c r="D1429" s="7"/>
      <c r="E1429" s="17"/>
      <c r="F1429" s="109"/>
      <c r="G1429" s="143"/>
      <c r="H1429" s="144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>
      <c r="A1430" s="17"/>
      <c r="B1430" s="7"/>
      <c r="C1430" s="17"/>
      <c r="D1430" s="7"/>
      <c r="E1430" s="17"/>
      <c r="F1430" s="109"/>
      <c r="G1430" s="143"/>
      <c r="H1430" s="144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>
      <c r="A1431" s="17"/>
      <c r="B1431" s="7"/>
      <c r="C1431" s="17"/>
      <c r="D1431" s="7"/>
      <c r="E1431" s="17"/>
      <c r="F1431" s="109"/>
      <c r="G1431" s="143"/>
      <c r="H1431" s="144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>
      <c r="A1432" s="17"/>
      <c r="B1432" s="7"/>
      <c r="C1432" s="17"/>
      <c r="D1432" s="7"/>
      <c r="E1432" s="17"/>
      <c r="F1432" s="109"/>
      <c r="G1432" s="143"/>
      <c r="H1432" s="144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>
      <c r="A1433" s="17"/>
      <c r="B1433" s="7"/>
      <c r="C1433" s="17"/>
      <c r="D1433" s="7"/>
      <c r="E1433" s="17"/>
      <c r="F1433" s="109"/>
      <c r="G1433" s="143"/>
      <c r="H1433" s="144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>
      <c r="A1434" s="17"/>
      <c r="B1434" s="7"/>
      <c r="C1434" s="17"/>
      <c r="D1434" s="7"/>
      <c r="E1434" s="17"/>
      <c r="F1434" s="109"/>
      <c r="G1434" s="143"/>
      <c r="H1434" s="144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>
      <c r="A1435" s="17"/>
      <c r="B1435" s="7"/>
      <c r="C1435" s="17"/>
      <c r="D1435" s="7"/>
      <c r="E1435" s="17"/>
      <c r="F1435" s="109"/>
      <c r="G1435" s="143"/>
      <c r="H1435" s="144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>
      <c r="A1436" s="17"/>
      <c r="B1436" s="7"/>
      <c r="C1436" s="17"/>
      <c r="D1436" s="7"/>
      <c r="E1436" s="17"/>
      <c r="F1436" s="109"/>
      <c r="G1436" s="143"/>
      <c r="H1436" s="144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>
      <c r="A1437" s="17"/>
      <c r="B1437" s="7"/>
      <c r="C1437" s="17"/>
      <c r="D1437" s="7"/>
      <c r="E1437" s="17"/>
      <c r="F1437" s="109"/>
      <c r="G1437" s="143"/>
      <c r="H1437" s="144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>
      <c r="A1438" s="17"/>
      <c r="B1438" s="7"/>
      <c r="C1438" s="17"/>
      <c r="D1438" s="7"/>
      <c r="E1438" s="17"/>
      <c r="F1438" s="109"/>
      <c r="G1438" s="143"/>
      <c r="H1438" s="144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>
      <c r="A1439" s="17"/>
      <c r="B1439" s="7"/>
      <c r="C1439" s="17"/>
      <c r="D1439" s="7"/>
      <c r="E1439" s="17"/>
      <c r="F1439" s="109"/>
      <c r="G1439" s="143"/>
      <c r="H1439" s="144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>
      <c r="A1440" s="17"/>
      <c r="B1440" s="7"/>
      <c r="C1440" s="17"/>
      <c r="D1440" s="7"/>
      <c r="E1440" s="17"/>
      <c r="F1440" s="109"/>
      <c r="G1440" s="143"/>
      <c r="H1440" s="144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>
      <c r="A1441" s="17"/>
      <c r="B1441" s="7"/>
      <c r="C1441" s="17"/>
      <c r="D1441" s="7"/>
      <c r="E1441" s="17"/>
      <c r="F1441" s="109"/>
      <c r="G1441" s="143"/>
      <c r="H1441" s="144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>
      <c r="A1442" s="17"/>
      <c r="B1442" s="7"/>
      <c r="C1442" s="17"/>
      <c r="D1442" s="7"/>
      <c r="E1442" s="17"/>
      <c r="F1442" s="109"/>
      <c r="G1442" s="143"/>
      <c r="H1442" s="144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>
      <c r="A1443" s="17"/>
      <c r="B1443" s="7"/>
      <c r="C1443" s="17"/>
      <c r="D1443" s="7"/>
      <c r="E1443" s="17"/>
      <c r="F1443" s="109"/>
      <c r="G1443" s="143"/>
      <c r="H1443" s="144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>
      <c r="A1444" s="17"/>
      <c r="B1444" s="7"/>
      <c r="C1444" s="17"/>
      <c r="D1444" s="7"/>
      <c r="E1444" s="17"/>
      <c r="F1444" s="109"/>
      <c r="G1444" s="143"/>
      <c r="H1444" s="144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>
      <c r="A1445" s="17"/>
      <c r="B1445" s="7"/>
      <c r="C1445" s="17"/>
      <c r="D1445" s="7"/>
      <c r="E1445" s="17"/>
      <c r="F1445" s="109"/>
      <c r="G1445" s="143"/>
      <c r="H1445" s="144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>
      <c r="A1446" s="17"/>
      <c r="B1446" s="7"/>
      <c r="C1446" s="17"/>
      <c r="D1446" s="7"/>
      <c r="E1446" s="17"/>
      <c r="F1446" s="109"/>
      <c r="G1446" s="143"/>
      <c r="H1446" s="144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>
      <c r="A1447" s="17"/>
      <c r="B1447" s="7"/>
      <c r="C1447" s="17"/>
      <c r="D1447" s="7"/>
      <c r="E1447" s="17"/>
      <c r="F1447" s="109"/>
      <c r="G1447" s="143"/>
      <c r="H1447" s="144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>
      <c r="A1448" s="17"/>
      <c r="B1448" s="7"/>
      <c r="C1448" s="17"/>
      <c r="D1448" s="7"/>
      <c r="E1448" s="17"/>
      <c r="F1448" s="109"/>
      <c r="G1448" s="143"/>
      <c r="H1448" s="144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>
      <c r="A1449" s="17"/>
      <c r="B1449" s="7"/>
      <c r="C1449" s="17"/>
      <c r="D1449" s="7"/>
      <c r="E1449" s="17"/>
      <c r="F1449" s="109"/>
      <c r="G1449" s="143"/>
      <c r="H1449" s="144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>
      <c r="A1450" s="17"/>
      <c r="B1450" s="7"/>
      <c r="C1450" s="17"/>
      <c r="D1450" s="7"/>
      <c r="E1450" s="17"/>
      <c r="F1450" s="109"/>
      <c r="G1450" s="143"/>
      <c r="H1450" s="144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>
      <c r="A1451" s="17"/>
      <c r="B1451" s="7"/>
      <c r="C1451" s="17"/>
      <c r="D1451" s="7"/>
      <c r="E1451" s="17"/>
      <c r="F1451" s="109"/>
      <c r="G1451" s="143"/>
      <c r="H1451" s="144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>
      <c r="A1452" s="17"/>
      <c r="B1452" s="7"/>
      <c r="C1452" s="17"/>
      <c r="D1452" s="7"/>
      <c r="E1452" s="17"/>
      <c r="F1452" s="109"/>
      <c r="G1452" s="143"/>
      <c r="H1452" s="144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>
      <c r="A1453" s="17"/>
      <c r="B1453" s="7"/>
      <c r="C1453" s="17"/>
      <c r="D1453" s="7"/>
      <c r="E1453" s="17"/>
      <c r="F1453" s="109"/>
      <c r="G1453" s="143"/>
      <c r="H1453" s="144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>
      <c r="A1454" s="17"/>
      <c r="B1454" s="7"/>
      <c r="C1454" s="17"/>
      <c r="D1454" s="7"/>
      <c r="E1454" s="17"/>
      <c r="F1454" s="109"/>
      <c r="G1454" s="143"/>
      <c r="H1454" s="144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>
      <c r="A1455" s="17"/>
      <c r="B1455" s="7"/>
      <c r="C1455" s="17"/>
      <c r="D1455" s="7"/>
      <c r="E1455" s="17"/>
      <c r="F1455" s="109"/>
      <c r="G1455" s="143"/>
      <c r="H1455" s="144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>
      <c r="A1456" s="17"/>
      <c r="B1456" s="7"/>
      <c r="C1456" s="17"/>
      <c r="D1456" s="7"/>
      <c r="E1456" s="17"/>
      <c r="F1456" s="109"/>
      <c r="G1456" s="143"/>
      <c r="H1456" s="144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>
      <c r="A1457" s="17"/>
      <c r="B1457" s="7"/>
      <c r="C1457" s="17"/>
      <c r="D1457" s="7"/>
      <c r="E1457" s="17"/>
      <c r="F1457" s="109"/>
      <c r="G1457" s="143"/>
      <c r="H1457" s="144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>
      <c r="A1458" s="17"/>
      <c r="B1458" s="7"/>
      <c r="C1458" s="17"/>
      <c r="D1458" s="7"/>
      <c r="E1458" s="17"/>
      <c r="F1458" s="109"/>
      <c r="G1458" s="143"/>
      <c r="H1458" s="144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>
      <c r="A1459" s="17"/>
      <c r="B1459" s="7"/>
      <c r="C1459" s="17"/>
      <c r="D1459" s="7"/>
      <c r="E1459" s="17"/>
      <c r="F1459" s="109"/>
      <c r="G1459" s="143"/>
      <c r="H1459" s="144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>
      <c r="A1460" s="17"/>
      <c r="B1460" s="7"/>
      <c r="C1460" s="17"/>
      <c r="D1460" s="7"/>
      <c r="E1460" s="17"/>
      <c r="F1460" s="109"/>
      <c r="G1460" s="143"/>
      <c r="H1460" s="144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>
      <c r="A1461" s="17"/>
      <c r="B1461" s="7"/>
      <c r="C1461" s="17"/>
      <c r="D1461" s="7"/>
      <c r="E1461" s="17"/>
      <c r="F1461" s="109"/>
      <c r="G1461" s="143"/>
      <c r="H1461" s="144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>
      <c r="A1462" s="17"/>
      <c r="B1462" s="7"/>
      <c r="C1462" s="17"/>
      <c r="D1462" s="7"/>
      <c r="E1462" s="17"/>
      <c r="F1462" s="109"/>
      <c r="G1462" s="143"/>
      <c r="H1462" s="144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>
      <c r="A1463" s="17"/>
      <c r="B1463" s="7"/>
      <c r="C1463" s="17"/>
      <c r="D1463" s="7"/>
      <c r="E1463" s="17"/>
      <c r="F1463" s="109"/>
      <c r="G1463" s="143"/>
      <c r="H1463" s="144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>
      <c r="A1464" s="17"/>
      <c r="B1464" s="7"/>
      <c r="C1464" s="17"/>
      <c r="D1464" s="7"/>
      <c r="E1464" s="17"/>
      <c r="F1464" s="109"/>
      <c r="G1464" s="143"/>
      <c r="H1464" s="144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>
      <c r="A1465" s="17"/>
      <c r="B1465" s="7"/>
      <c r="C1465" s="17"/>
      <c r="D1465" s="7"/>
      <c r="E1465" s="17"/>
      <c r="F1465" s="109"/>
      <c r="G1465" s="143"/>
      <c r="H1465" s="144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>
      <c r="A1466" s="17"/>
      <c r="B1466" s="7"/>
      <c r="C1466" s="17"/>
      <c r="D1466" s="7"/>
      <c r="E1466" s="17"/>
      <c r="F1466" s="109"/>
      <c r="G1466" s="143"/>
      <c r="H1466" s="144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>
      <c r="A1467" s="17"/>
      <c r="B1467" s="7"/>
      <c r="C1467" s="17"/>
      <c r="D1467" s="7"/>
      <c r="E1467" s="17"/>
      <c r="F1467" s="109"/>
      <c r="G1467" s="143"/>
      <c r="H1467" s="144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>
      <c r="A1468" s="17"/>
      <c r="B1468" s="7"/>
      <c r="C1468" s="17"/>
      <c r="D1468" s="7"/>
      <c r="E1468" s="17"/>
      <c r="F1468" s="109"/>
      <c r="G1468" s="143"/>
      <c r="H1468" s="144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>
      <c r="A1469" s="17"/>
      <c r="B1469" s="7"/>
      <c r="C1469" s="17"/>
      <c r="D1469" s="7"/>
      <c r="E1469" s="17"/>
      <c r="F1469" s="109"/>
      <c r="G1469" s="143"/>
      <c r="H1469" s="144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>
      <c r="A1470" s="17"/>
      <c r="B1470" s="7"/>
      <c r="C1470" s="17"/>
      <c r="D1470" s="7"/>
      <c r="E1470" s="17"/>
      <c r="F1470" s="109"/>
      <c r="G1470" s="143"/>
      <c r="H1470" s="144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>
      <c r="A1471" s="17"/>
      <c r="B1471" s="7"/>
      <c r="C1471" s="17"/>
      <c r="D1471" s="7"/>
      <c r="E1471" s="17"/>
      <c r="F1471" s="109"/>
      <c r="G1471" s="143"/>
      <c r="H1471" s="144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>
      <c r="A1472" s="17"/>
      <c r="B1472" s="7"/>
      <c r="C1472" s="17"/>
      <c r="D1472" s="7"/>
      <c r="E1472" s="17"/>
      <c r="F1472" s="109"/>
      <c r="G1472" s="143"/>
      <c r="H1472" s="144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>
      <c r="A1473" s="17"/>
      <c r="B1473" s="7"/>
      <c r="C1473" s="17"/>
      <c r="D1473" s="7"/>
      <c r="E1473" s="17"/>
      <c r="F1473" s="109"/>
      <c r="G1473" s="143"/>
      <c r="H1473" s="144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>
      <c r="A1474" s="17"/>
      <c r="B1474" s="7"/>
      <c r="C1474" s="17"/>
      <c r="D1474" s="7"/>
      <c r="E1474" s="17"/>
      <c r="F1474" s="109"/>
      <c r="G1474" s="143"/>
      <c r="H1474" s="144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>
      <c r="A1475" s="17"/>
      <c r="B1475" s="7"/>
      <c r="C1475" s="17"/>
      <c r="D1475" s="7"/>
      <c r="E1475" s="17"/>
      <c r="F1475" s="109"/>
      <c r="G1475" s="143"/>
      <c r="H1475" s="144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>
      <c r="A1476" s="17"/>
      <c r="B1476" s="7"/>
      <c r="C1476" s="17"/>
      <c r="D1476" s="7"/>
      <c r="E1476" s="17"/>
      <c r="F1476" s="109"/>
      <c r="G1476" s="143"/>
      <c r="H1476" s="144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>
      <c r="A1477" s="17"/>
      <c r="B1477" s="7"/>
      <c r="C1477" s="17"/>
      <c r="D1477" s="7"/>
      <c r="E1477" s="17"/>
      <c r="F1477" s="109"/>
      <c r="G1477" s="143"/>
      <c r="H1477" s="144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>
      <c r="A1478" s="17"/>
      <c r="B1478" s="7"/>
      <c r="C1478" s="17"/>
      <c r="D1478" s="7"/>
      <c r="E1478" s="17"/>
      <c r="F1478" s="109"/>
      <c r="G1478" s="143"/>
      <c r="H1478" s="144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>
      <c r="A1479" s="17"/>
      <c r="B1479" s="7"/>
      <c r="C1479" s="17"/>
      <c r="D1479" s="7"/>
      <c r="E1479" s="17"/>
      <c r="F1479" s="109"/>
      <c r="G1479" s="143"/>
      <c r="H1479" s="144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>
      <c r="A1480" s="17"/>
      <c r="B1480" s="7"/>
      <c r="C1480" s="17"/>
      <c r="D1480" s="7"/>
      <c r="E1480" s="17"/>
      <c r="F1480" s="109"/>
      <c r="G1480" s="143"/>
      <c r="H1480" s="144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>
      <c r="A1481" s="17"/>
      <c r="B1481" s="7"/>
      <c r="C1481" s="17"/>
      <c r="D1481" s="7"/>
      <c r="E1481" s="17"/>
      <c r="F1481" s="109"/>
      <c r="G1481" s="143"/>
      <c r="H1481" s="144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>
      <c r="A1482" s="17"/>
      <c r="B1482" s="7"/>
      <c r="C1482" s="17"/>
      <c r="D1482" s="7"/>
      <c r="E1482" s="17"/>
      <c r="F1482" s="109"/>
      <c r="G1482" s="143"/>
      <c r="H1482" s="144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>
      <c r="A1483" s="17"/>
      <c r="B1483" s="7"/>
      <c r="C1483" s="17"/>
      <c r="D1483" s="7"/>
      <c r="E1483" s="17"/>
      <c r="F1483" s="109"/>
      <c r="G1483" s="143"/>
      <c r="H1483" s="144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>
      <c r="A1484" s="17"/>
      <c r="B1484" s="7"/>
      <c r="C1484" s="17"/>
      <c r="D1484" s="7"/>
      <c r="E1484" s="17"/>
      <c r="F1484" s="109"/>
      <c r="G1484" s="143"/>
      <c r="H1484" s="144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>
      <c r="A1485" s="17"/>
      <c r="B1485" s="7"/>
      <c r="C1485" s="17"/>
      <c r="D1485" s="7"/>
      <c r="E1485" s="17"/>
      <c r="F1485" s="109"/>
      <c r="G1485" s="143"/>
      <c r="H1485" s="144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>
      <c r="A1486" s="17"/>
      <c r="B1486" s="7"/>
      <c r="C1486" s="17"/>
      <c r="D1486" s="7"/>
      <c r="E1486" s="17"/>
      <c r="F1486" s="109"/>
      <c r="G1486" s="143"/>
      <c r="H1486" s="144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>
      <c r="A1487" s="17"/>
      <c r="B1487" s="7"/>
      <c r="C1487" s="17"/>
      <c r="D1487" s="7"/>
      <c r="E1487" s="17"/>
      <c r="F1487" s="109"/>
      <c r="G1487" s="143"/>
      <c r="H1487" s="144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>
      <c r="A1488" s="17"/>
      <c r="B1488" s="7"/>
      <c r="C1488" s="17"/>
      <c r="D1488" s="7"/>
      <c r="E1488" s="17"/>
      <c r="F1488" s="109"/>
      <c r="G1488" s="143"/>
      <c r="H1488" s="144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>
      <c r="A1489" s="17"/>
      <c r="B1489" s="7"/>
      <c r="C1489" s="17"/>
      <c r="D1489" s="7"/>
      <c r="E1489" s="17"/>
      <c r="F1489" s="109"/>
      <c r="G1489" s="143"/>
      <c r="H1489" s="144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>
      <c r="A1490" s="17"/>
      <c r="B1490" s="7"/>
      <c r="C1490" s="17"/>
      <c r="D1490" s="7"/>
      <c r="E1490" s="17"/>
      <c r="F1490" s="109"/>
      <c r="G1490" s="143"/>
      <c r="H1490" s="144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>
      <c r="A1491" s="17"/>
      <c r="B1491" s="7"/>
      <c r="C1491" s="17"/>
      <c r="D1491" s="7"/>
      <c r="E1491" s="17"/>
      <c r="F1491" s="109"/>
      <c r="G1491" s="143"/>
      <c r="H1491" s="144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>
      <c r="A1492" s="17"/>
      <c r="B1492" s="7"/>
      <c r="C1492" s="17"/>
      <c r="D1492" s="7"/>
      <c r="E1492" s="17"/>
      <c r="F1492" s="109"/>
      <c r="G1492" s="143"/>
      <c r="H1492" s="144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>
      <c r="A1493" s="17"/>
      <c r="B1493" s="7"/>
      <c r="C1493" s="17"/>
      <c r="D1493" s="7"/>
      <c r="E1493" s="17"/>
      <c r="F1493" s="109"/>
      <c r="G1493" s="143"/>
      <c r="H1493" s="144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>
      <c r="A1494" s="17"/>
      <c r="B1494" s="7"/>
      <c r="C1494" s="17"/>
      <c r="D1494" s="7"/>
      <c r="E1494" s="17"/>
      <c r="F1494" s="109"/>
      <c r="G1494" s="143"/>
      <c r="H1494" s="144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>
      <c r="A1495" s="17"/>
      <c r="B1495" s="7"/>
      <c r="C1495" s="17"/>
      <c r="D1495" s="7"/>
      <c r="E1495" s="17"/>
      <c r="F1495" s="109"/>
      <c r="G1495" s="143"/>
      <c r="H1495" s="144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>
      <c r="A1496" s="17"/>
      <c r="B1496" s="7"/>
      <c r="C1496" s="17"/>
      <c r="D1496" s="7"/>
      <c r="E1496" s="17"/>
      <c r="F1496" s="109"/>
      <c r="G1496" s="143"/>
      <c r="H1496" s="144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>
      <c r="A1497" s="17"/>
      <c r="B1497" s="7"/>
      <c r="C1497" s="17"/>
      <c r="D1497" s="7"/>
      <c r="E1497" s="17"/>
      <c r="F1497" s="109"/>
      <c r="G1497" s="143"/>
      <c r="H1497" s="144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>
      <c r="A1498" s="17"/>
      <c r="B1498" s="7"/>
      <c r="C1498" s="17"/>
      <c r="D1498" s="7"/>
      <c r="E1498" s="17"/>
      <c r="F1498" s="109"/>
      <c r="G1498" s="143"/>
      <c r="H1498" s="144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>
      <c r="A1499" s="17"/>
      <c r="B1499" s="7"/>
      <c r="C1499" s="17"/>
      <c r="D1499" s="7"/>
      <c r="E1499" s="17"/>
      <c r="F1499" s="109"/>
      <c r="G1499" s="143"/>
      <c r="H1499" s="144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>
      <c r="A1500" s="17"/>
      <c r="B1500" s="7"/>
      <c r="C1500" s="17"/>
      <c r="D1500" s="7"/>
      <c r="E1500" s="17"/>
      <c r="F1500" s="109"/>
      <c r="G1500" s="143"/>
      <c r="H1500" s="144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>
      <c r="A1501" s="17"/>
      <c r="B1501" s="7"/>
      <c r="C1501" s="17"/>
      <c r="D1501" s="7"/>
      <c r="E1501" s="17"/>
      <c r="F1501" s="109"/>
      <c r="G1501" s="143"/>
      <c r="H1501" s="144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>
      <c r="A1502" s="17"/>
      <c r="B1502" s="7"/>
      <c r="C1502" s="17"/>
      <c r="D1502" s="7"/>
      <c r="E1502" s="17"/>
      <c r="F1502" s="109"/>
      <c r="G1502" s="143"/>
      <c r="H1502" s="144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>
      <c r="A1503" s="17"/>
      <c r="B1503" s="7"/>
      <c r="C1503" s="17"/>
      <c r="D1503" s="7"/>
      <c r="E1503" s="17"/>
      <c r="F1503" s="109"/>
      <c r="G1503" s="143"/>
      <c r="H1503" s="144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>
      <c r="A1504" s="17"/>
      <c r="B1504" s="7"/>
      <c r="C1504" s="17"/>
      <c r="D1504" s="7"/>
      <c r="E1504" s="17"/>
      <c r="F1504" s="109"/>
      <c r="G1504" s="143"/>
      <c r="H1504" s="144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>
      <c r="A1505" s="17"/>
      <c r="B1505" s="7"/>
      <c r="C1505" s="17"/>
      <c r="D1505" s="7"/>
      <c r="E1505" s="17"/>
      <c r="F1505" s="109"/>
      <c r="G1505" s="143"/>
      <c r="H1505" s="144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>
      <c r="A1506" s="17"/>
      <c r="B1506" s="7"/>
      <c r="C1506" s="17"/>
      <c r="D1506" s="7"/>
      <c r="E1506" s="17"/>
      <c r="F1506" s="109"/>
      <c r="G1506" s="143"/>
      <c r="H1506" s="144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>
      <c r="A1507" s="17"/>
      <c r="B1507" s="7"/>
      <c r="C1507" s="17"/>
      <c r="D1507" s="7"/>
      <c r="E1507" s="17"/>
      <c r="F1507" s="109"/>
      <c r="G1507" s="143"/>
      <c r="H1507" s="144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>
      <c r="A1508" s="17"/>
      <c r="B1508" s="7"/>
      <c r="C1508" s="17"/>
      <c r="D1508" s="7"/>
      <c r="E1508" s="17"/>
      <c r="F1508" s="109"/>
      <c r="G1508" s="143"/>
      <c r="H1508" s="144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>
      <c r="A1509" s="17"/>
      <c r="B1509" s="7"/>
      <c r="C1509" s="17"/>
      <c r="D1509" s="7"/>
      <c r="E1509" s="17"/>
      <c r="F1509" s="109"/>
      <c r="G1509" s="143"/>
      <c r="H1509" s="144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>
      <c r="A1510" s="17"/>
      <c r="B1510" s="7"/>
      <c r="C1510" s="17"/>
      <c r="D1510" s="7"/>
      <c r="E1510" s="17"/>
      <c r="F1510" s="109"/>
      <c r="G1510" s="143"/>
      <c r="H1510" s="144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>
      <c r="A1511" s="17"/>
      <c r="B1511" s="7"/>
      <c r="C1511" s="17"/>
      <c r="D1511" s="7"/>
      <c r="E1511" s="17"/>
      <c r="F1511" s="109"/>
      <c r="G1511" s="143"/>
      <c r="H1511" s="144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>
      <c r="A1512" s="17"/>
      <c r="B1512" s="7"/>
      <c r="C1512" s="17"/>
      <c r="D1512" s="7"/>
      <c r="E1512" s="17"/>
      <c r="F1512" s="109"/>
      <c r="G1512" s="143"/>
      <c r="H1512" s="144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>
      <c r="A1513" s="17"/>
      <c r="B1513" s="7"/>
      <c r="C1513" s="17"/>
      <c r="D1513" s="7"/>
      <c r="E1513" s="17"/>
      <c r="F1513" s="109"/>
      <c r="G1513" s="143"/>
      <c r="H1513" s="144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>
      <c r="A1514" s="17"/>
      <c r="B1514" s="7"/>
      <c r="C1514" s="17"/>
      <c r="D1514" s="7"/>
      <c r="E1514" s="17"/>
      <c r="F1514" s="109"/>
      <c r="G1514" s="143"/>
      <c r="H1514" s="144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>
      <c r="A1515" s="17"/>
      <c r="B1515" s="7"/>
      <c r="C1515" s="17"/>
      <c r="D1515" s="7"/>
      <c r="E1515" s="17"/>
      <c r="F1515" s="109"/>
      <c r="G1515" s="143"/>
      <c r="H1515" s="144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>
      <c r="A1516" s="17"/>
      <c r="B1516" s="7"/>
      <c r="C1516" s="17"/>
      <c r="D1516" s="7"/>
      <c r="E1516" s="17"/>
      <c r="F1516" s="109"/>
      <c r="G1516" s="143"/>
      <c r="H1516" s="144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>
      <c r="A1517" s="17"/>
      <c r="B1517" s="7"/>
      <c r="C1517" s="17"/>
      <c r="D1517" s="7"/>
      <c r="E1517" s="17"/>
      <c r="F1517" s="109"/>
      <c r="G1517" s="143"/>
      <c r="H1517" s="144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>
      <c r="A1518" s="17"/>
      <c r="B1518" s="7"/>
      <c r="C1518" s="17"/>
      <c r="D1518" s="7"/>
      <c r="E1518" s="17"/>
      <c r="F1518" s="109"/>
      <c r="G1518" s="143"/>
      <c r="H1518" s="144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>
      <c r="A1519" s="17"/>
      <c r="B1519" s="7"/>
      <c r="C1519" s="17"/>
      <c r="D1519" s="7"/>
      <c r="E1519" s="17"/>
      <c r="F1519" s="109"/>
      <c r="G1519" s="143"/>
      <c r="H1519" s="144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>
      <c r="A1520" s="17"/>
      <c r="B1520" s="7"/>
      <c r="C1520" s="17"/>
      <c r="D1520" s="7"/>
      <c r="E1520" s="17"/>
      <c r="F1520" s="109"/>
      <c r="G1520" s="143"/>
      <c r="H1520" s="144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>
      <c r="A1521" s="17"/>
      <c r="B1521" s="7"/>
      <c r="C1521" s="17"/>
      <c r="D1521" s="7"/>
      <c r="E1521" s="17"/>
      <c r="F1521" s="109"/>
      <c r="G1521" s="143"/>
      <c r="H1521" s="144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>
      <c r="A1522" s="17"/>
      <c r="B1522" s="7"/>
      <c r="C1522" s="17"/>
      <c r="D1522" s="7"/>
      <c r="E1522" s="17"/>
      <c r="F1522" s="109"/>
      <c r="G1522" s="143"/>
      <c r="H1522" s="144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>
      <c r="A1523" s="17"/>
      <c r="B1523" s="7"/>
      <c r="C1523" s="17"/>
      <c r="D1523" s="7"/>
      <c r="E1523" s="17"/>
      <c r="F1523" s="109"/>
      <c r="G1523" s="143"/>
      <c r="H1523" s="144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>
      <c r="A1524" s="17"/>
      <c r="B1524" s="7"/>
      <c r="C1524" s="17"/>
      <c r="D1524" s="7"/>
      <c r="E1524" s="17"/>
      <c r="F1524" s="109"/>
      <c r="G1524" s="143"/>
      <c r="H1524" s="144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>
      <c r="A1525" s="17"/>
      <c r="B1525" s="7"/>
      <c r="C1525" s="17"/>
      <c r="D1525" s="7"/>
      <c r="E1525" s="17"/>
      <c r="F1525" s="109"/>
      <c r="G1525" s="143"/>
      <c r="H1525" s="144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>
      <c r="A1526" s="17"/>
      <c r="B1526" s="7"/>
      <c r="C1526" s="17"/>
      <c r="D1526" s="7"/>
      <c r="E1526" s="17"/>
      <c r="F1526" s="109"/>
      <c r="G1526" s="143"/>
      <c r="H1526" s="144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>
      <c r="A1527" s="17"/>
      <c r="B1527" s="7"/>
      <c r="C1527" s="17"/>
      <c r="D1527" s="7"/>
      <c r="E1527" s="17"/>
      <c r="F1527" s="109"/>
      <c r="G1527" s="143"/>
      <c r="H1527" s="144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>
      <c r="A1528" s="17"/>
      <c r="B1528" s="7"/>
      <c r="C1528" s="17"/>
      <c r="D1528" s="7"/>
      <c r="E1528" s="17"/>
      <c r="F1528" s="109"/>
      <c r="G1528" s="143"/>
      <c r="H1528" s="144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>
      <c r="A1529" s="17"/>
      <c r="B1529" s="7"/>
      <c r="C1529" s="17"/>
      <c r="D1529" s="7"/>
      <c r="E1529" s="17"/>
      <c r="F1529" s="109"/>
      <c r="G1529" s="143"/>
      <c r="H1529" s="144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>
      <c r="A1530" s="17"/>
      <c r="B1530" s="7"/>
      <c r="C1530" s="17"/>
      <c r="D1530" s="7"/>
      <c r="E1530" s="17"/>
      <c r="F1530" s="109"/>
      <c r="G1530" s="143"/>
      <c r="H1530" s="144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>
      <c r="A1531" s="17"/>
      <c r="B1531" s="7"/>
      <c r="C1531" s="17"/>
      <c r="D1531" s="7"/>
      <c r="E1531" s="17"/>
      <c r="F1531" s="109"/>
      <c r="G1531" s="143"/>
      <c r="H1531" s="144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>
      <c r="A1532" s="17"/>
      <c r="B1532" s="7"/>
      <c r="C1532" s="17"/>
      <c r="D1532" s="7"/>
      <c r="E1532" s="17"/>
      <c r="F1532" s="109"/>
      <c r="G1532" s="143"/>
      <c r="H1532" s="144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>
      <c r="A1533" s="17"/>
      <c r="B1533" s="7"/>
      <c r="C1533" s="17"/>
      <c r="D1533" s="7"/>
      <c r="E1533" s="17"/>
      <c r="F1533" s="109"/>
      <c r="G1533" s="143"/>
      <c r="H1533" s="144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>
      <c r="A1534" s="17"/>
      <c r="B1534" s="7"/>
      <c r="C1534" s="17"/>
      <c r="D1534" s="7"/>
      <c r="E1534" s="17"/>
      <c r="F1534" s="109"/>
      <c r="G1534" s="143"/>
      <c r="H1534" s="144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>
      <c r="A1535" s="17"/>
      <c r="B1535" s="7"/>
      <c r="C1535" s="17"/>
      <c r="D1535" s="7"/>
      <c r="E1535" s="17"/>
      <c r="F1535" s="109"/>
      <c r="G1535" s="143"/>
      <c r="H1535" s="144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>
      <c r="A1536" s="17"/>
      <c r="B1536" s="7"/>
      <c r="C1536" s="17"/>
      <c r="D1536" s="7"/>
      <c r="E1536" s="17"/>
      <c r="F1536" s="109"/>
      <c r="G1536" s="143"/>
      <c r="H1536" s="144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>
      <c r="A1537" s="17"/>
      <c r="B1537" s="7"/>
      <c r="C1537" s="17"/>
      <c r="D1537" s="7"/>
      <c r="E1537" s="17"/>
      <c r="F1537" s="109"/>
      <c r="G1537" s="143"/>
      <c r="H1537" s="144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>
      <c r="A1538" s="17"/>
      <c r="B1538" s="7"/>
      <c r="C1538" s="17"/>
      <c r="D1538" s="7"/>
      <c r="E1538" s="17"/>
      <c r="F1538" s="109"/>
      <c r="G1538" s="143"/>
      <c r="H1538" s="144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>
      <c r="A1539" s="17"/>
      <c r="B1539" s="7"/>
      <c r="C1539" s="17"/>
      <c r="D1539" s="7"/>
      <c r="E1539" s="17"/>
      <c r="F1539" s="109"/>
      <c r="G1539" s="143"/>
      <c r="H1539" s="144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>
      <c r="A1540" s="17"/>
      <c r="B1540" s="7"/>
      <c r="C1540" s="17"/>
      <c r="D1540" s="7"/>
      <c r="E1540" s="17"/>
      <c r="F1540" s="109"/>
      <c r="G1540" s="143"/>
      <c r="H1540" s="144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>
      <c r="A1541" s="17"/>
      <c r="B1541" s="7"/>
      <c r="C1541" s="17"/>
      <c r="D1541" s="7"/>
      <c r="E1541" s="17"/>
      <c r="F1541" s="109"/>
      <c r="G1541" s="143"/>
      <c r="H1541" s="144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>
      <c r="A1542" s="17"/>
      <c r="B1542" s="7"/>
      <c r="C1542" s="17"/>
      <c r="D1542" s="7"/>
      <c r="E1542" s="17"/>
      <c r="F1542" s="109"/>
      <c r="G1542" s="143"/>
      <c r="H1542" s="144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>
      <c r="A1543" s="17"/>
      <c r="B1543" s="7"/>
      <c r="C1543" s="17"/>
      <c r="D1543" s="7"/>
      <c r="E1543" s="17"/>
      <c r="F1543" s="109"/>
      <c r="G1543" s="143"/>
      <c r="H1543" s="144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>
      <c r="A1544" s="17"/>
      <c r="B1544" s="7"/>
      <c r="C1544" s="17"/>
      <c r="D1544" s="7"/>
      <c r="E1544" s="17"/>
      <c r="F1544" s="109"/>
      <c r="G1544" s="143"/>
      <c r="H1544" s="144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>
      <c r="A1545" s="17"/>
      <c r="B1545" s="7"/>
      <c r="C1545" s="17"/>
      <c r="D1545" s="7"/>
      <c r="E1545" s="17"/>
      <c r="F1545" s="109"/>
      <c r="G1545" s="143"/>
      <c r="H1545" s="144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>
      <c r="A1546" s="17"/>
      <c r="B1546" s="7"/>
      <c r="C1546" s="17"/>
      <c r="D1546" s="7"/>
      <c r="E1546" s="17"/>
      <c r="F1546" s="109"/>
      <c r="G1546" s="143"/>
      <c r="H1546" s="144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>
      <c r="A1547" s="17"/>
      <c r="B1547" s="7"/>
      <c r="C1547" s="17"/>
      <c r="D1547" s="7"/>
      <c r="E1547" s="17"/>
      <c r="F1547" s="109"/>
      <c r="G1547" s="143"/>
      <c r="H1547" s="144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>
      <c r="A1548" s="17"/>
      <c r="B1548" s="7"/>
      <c r="C1548" s="17"/>
      <c r="D1548" s="7"/>
      <c r="E1548" s="17"/>
      <c r="F1548" s="109"/>
      <c r="G1548" s="143"/>
      <c r="H1548" s="144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>
      <c r="A1549" s="17"/>
      <c r="B1549" s="7"/>
      <c r="C1549" s="17"/>
      <c r="D1549" s="7"/>
      <c r="E1549" s="17"/>
      <c r="F1549" s="109"/>
      <c r="G1549" s="143"/>
      <c r="H1549" s="144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>
      <c r="A1550" s="17"/>
      <c r="B1550" s="7"/>
      <c r="C1550" s="17"/>
      <c r="D1550" s="7"/>
      <c r="E1550" s="17"/>
      <c r="F1550" s="109"/>
      <c r="G1550" s="143"/>
      <c r="H1550" s="144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>
      <c r="A1551" s="17"/>
      <c r="B1551" s="7"/>
      <c r="C1551" s="17"/>
      <c r="D1551" s="7"/>
      <c r="E1551" s="17"/>
      <c r="F1551" s="109"/>
      <c r="G1551" s="143"/>
      <c r="H1551" s="144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>
      <c r="A1552" s="17"/>
      <c r="B1552" s="7"/>
      <c r="C1552" s="17"/>
      <c r="D1552" s="7"/>
      <c r="E1552" s="17"/>
      <c r="F1552" s="109"/>
      <c r="G1552" s="143"/>
      <c r="H1552" s="144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>
      <c r="A1553" s="17"/>
      <c r="B1553" s="7"/>
      <c r="C1553" s="17"/>
      <c r="D1553" s="7"/>
      <c r="E1553" s="17"/>
      <c r="F1553" s="109"/>
      <c r="G1553" s="143"/>
      <c r="H1553" s="144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>
      <c r="A1554" s="17"/>
      <c r="B1554" s="7"/>
      <c r="C1554" s="17"/>
      <c r="D1554" s="7"/>
      <c r="E1554" s="17"/>
      <c r="F1554" s="109"/>
      <c r="G1554" s="143"/>
      <c r="H1554" s="144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>
      <c r="A1555" s="17"/>
      <c r="B1555" s="7"/>
      <c r="C1555" s="17"/>
      <c r="D1555" s="7"/>
      <c r="E1555" s="17"/>
      <c r="F1555" s="109"/>
      <c r="G1555" s="143"/>
      <c r="H1555" s="144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>
      <c r="A1556" s="17"/>
      <c r="B1556" s="7"/>
      <c r="C1556" s="17"/>
      <c r="D1556" s="7"/>
      <c r="E1556" s="17"/>
      <c r="F1556" s="109"/>
      <c r="G1556" s="143"/>
      <c r="H1556" s="144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>
      <c r="A1557" s="17"/>
      <c r="B1557" s="7"/>
      <c r="C1557" s="17"/>
      <c r="D1557" s="7"/>
      <c r="E1557" s="17"/>
      <c r="F1557" s="109"/>
      <c r="G1557" s="143"/>
      <c r="H1557" s="144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>
      <c r="A1558" s="17"/>
      <c r="B1558" s="7"/>
      <c r="C1558" s="17"/>
      <c r="D1558" s="7"/>
      <c r="E1558" s="17"/>
      <c r="F1558" s="109"/>
      <c r="G1558" s="143"/>
      <c r="H1558" s="144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>
      <c r="A1559" s="17"/>
      <c r="B1559" s="7"/>
      <c r="C1559" s="17"/>
      <c r="D1559" s="7"/>
      <c r="E1559" s="17"/>
      <c r="F1559" s="109"/>
      <c r="G1559" s="143"/>
      <c r="H1559" s="144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>
      <c r="A1560" s="17"/>
      <c r="B1560" s="7"/>
      <c r="C1560" s="17"/>
      <c r="D1560" s="7"/>
      <c r="E1560" s="17"/>
      <c r="F1560" s="109"/>
      <c r="G1560" s="143"/>
      <c r="H1560" s="144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>
      <c r="A1561" s="17"/>
      <c r="B1561" s="7"/>
      <c r="C1561" s="17"/>
      <c r="D1561" s="7"/>
      <c r="E1561" s="17"/>
      <c r="F1561" s="109"/>
      <c r="G1561" s="143"/>
      <c r="H1561" s="144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>
      <c r="A1562" s="17"/>
      <c r="B1562" s="7"/>
      <c r="C1562" s="17"/>
      <c r="D1562" s="7"/>
      <c r="E1562" s="17"/>
      <c r="F1562" s="109"/>
      <c r="G1562" s="143"/>
      <c r="H1562" s="144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>
      <c r="A1563" s="17"/>
      <c r="B1563" s="7"/>
      <c r="C1563" s="17"/>
      <c r="D1563" s="7"/>
      <c r="E1563" s="17"/>
      <c r="F1563" s="109"/>
      <c r="G1563" s="143"/>
      <c r="H1563" s="144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>
      <c r="A1564" s="17"/>
      <c r="B1564" s="7"/>
      <c r="C1564" s="17"/>
      <c r="D1564" s="7"/>
      <c r="E1564" s="17"/>
      <c r="F1564" s="109"/>
      <c r="G1564" s="143"/>
      <c r="H1564" s="144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>
      <c r="A1565" s="17"/>
      <c r="B1565" s="7"/>
      <c r="C1565" s="17"/>
      <c r="D1565" s="7"/>
      <c r="E1565" s="17"/>
      <c r="F1565" s="109"/>
      <c r="G1565" s="143"/>
      <c r="H1565" s="144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>
      <c r="A1566" s="17"/>
      <c r="B1566" s="7"/>
      <c r="C1566" s="17"/>
      <c r="D1566" s="7"/>
      <c r="E1566" s="17"/>
      <c r="F1566" s="109"/>
      <c r="G1566" s="143"/>
      <c r="H1566" s="144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>
      <c r="A1567" s="17"/>
      <c r="B1567" s="7"/>
      <c r="C1567" s="17"/>
      <c r="D1567" s="7"/>
      <c r="E1567" s="17"/>
      <c r="F1567" s="109"/>
      <c r="G1567" s="143"/>
      <c r="H1567" s="144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>
      <c r="A1568" s="17"/>
      <c r="B1568" s="7"/>
      <c r="C1568" s="17"/>
      <c r="D1568" s="7"/>
      <c r="E1568" s="17"/>
      <c r="F1568" s="109"/>
      <c r="G1568" s="143"/>
      <c r="H1568" s="144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>
      <c r="A1569" s="17"/>
      <c r="B1569" s="7"/>
      <c r="C1569" s="17"/>
      <c r="D1569" s="7"/>
      <c r="E1569" s="17"/>
      <c r="F1569" s="109"/>
      <c r="G1569" s="143"/>
      <c r="H1569" s="144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>
      <c r="A1570" s="17"/>
      <c r="B1570" s="7"/>
      <c r="C1570" s="17"/>
      <c r="D1570" s="7"/>
      <c r="E1570" s="17"/>
      <c r="F1570" s="109"/>
      <c r="G1570" s="143"/>
      <c r="H1570" s="144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>
      <c r="A1571" s="17"/>
      <c r="B1571" s="7"/>
      <c r="C1571" s="17"/>
      <c r="D1571" s="7"/>
      <c r="E1571" s="17"/>
      <c r="F1571" s="109"/>
      <c r="G1571" s="143"/>
      <c r="H1571" s="144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>
      <c r="A1572" s="17"/>
      <c r="B1572" s="7"/>
      <c r="C1572" s="17"/>
      <c r="D1572" s="7"/>
      <c r="E1572" s="17"/>
      <c r="F1572" s="109"/>
      <c r="G1572" s="143"/>
      <c r="H1572" s="144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>
      <c r="A1573" s="17"/>
      <c r="B1573" s="7"/>
      <c r="C1573" s="17"/>
      <c r="D1573" s="7"/>
      <c r="E1573" s="17"/>
      <c r="F1573" s="109"/>
      <c r="G1573" s="143"/>
      <c r="H1573" s="144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>
      <c r="A1574" s="17"/>
      <c r="B1574" s="7"/>
      <c r="C1574" s="17"/>
      <c r="D1574" s="7"/>
      <c r="E1574" s="17"/>
      <c r="F1574" s="109"/>
      <c r="G1574" s="143"/>
      <c r="H1574" s="144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>
      <c r="A1575" s="17"/>
      <c r="B1575" s="7"/>
      <c r="C1575" s="17"/>
      <c r="D1575" s="7"/>
      <c r="E1575" s="17"/>
      <c r="F1575" s="109"/>
      <c r="G1575" s="143"/>
      <c r="H1575" s="144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>
      <c r="A1576" s="17"/>
      <c r="B1576" s="7"/>
      <c r="C1576" s="17"/>
      <c r="D1576" s="7"/>
      <c r="E1576" s="17"/>
      <c r="F1576" s="109"/>
      <c r="G1576" s="143"/>
      <c r="H1576" s="144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>
      <c r="A1577" s="17"/>
      <c r="B1577" s="7"/>
      <c r="C1577" s="17"/>
      <c r="D1577" s="7"/>
      <c r="E1577" s="17"/>
      <c r="F1577" s="109"/>
      <c r="G1577" s="143"/>
      <c r="H1577" s="144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>
      <c r="A1578" s="17"/>
      <c r="B1578" s="7"/>
      <c r="C1578" s="17"/>
      <c r="D1578" s="7"/>
      <c r="E1578" s="17"/>
      <c r="F1578" s="109"/>
      <c r="G1578" s="143"/>
      <c r="H1578" s="144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>
      <c r="A1579" s="17"/>
      <c r="B1579" s="7"/>
      <c r="C1579" s="17"/>
      <c r="D1579" s="7"/>
      <c r="E1579" s="17"/>
      <c r="F1579" s="109"/>
      <c r="G1579" s="143"/>
      <c r="H1579" s="144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>
      <c r="A1580" s="17"/>
      <c r="B1580" s="7"/>
      <c r="C1580" s="17"/>
      <c r="D1580" s="7"/>
      <c r="E1580" s="17"/>
      <c r="F1580" s="109"/>
      <c r="G1580" s="143"/>
      <c r="H1580" s="144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>
      <c r="A1581" s="17"/>
      <c r="B1581" s="7"/>
      <c r="C1581" s="17"/>
      <c r="D1581" s="7"/>
      <c r="E1581" s="17"/>
      <c r="F1581" s="109"/>
      <c r="G1581" s="143"/>
      <c r="H1581" s="144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>
      <c r="A1582" s="17"/>
      <c r="B1582" s="7"/>
      <c r="C1582" s="17"/>
      <c r="D1582" s="7"/>
      <c r="E1582" s="17"/>
      <c r="F1582" s="109"/>
      <c r="G1582" s="143"/>
      <c r="H1582" s="144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>
      <c r="A1583" s="17"/>
      <c r="B1583" s="7"/>
      <c r="C1583" s="17"/>
      <c r="D1583" s="7"/>
      <c r="E1583" s="17"/>
      <c r="F1583" s="109"/>
      <c r="G1583" s="143"/>
      <c r="H1583" s="144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>
      <c r="A1584" s="17"/>
      <c r="B1584" s="7"/>
      <c r="C1584" s="17"/>
      <c r="D1584" s="7"/>
      <c r="E1584" s="17"/>
      <c r="F1584" s="109"/>
      <c r="G1584" s="143"/>
      <c r="H1584" s="144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>
      <c r="A1585" s="17"/>
      <c r="B1585" s="7"/>
      <c r="C1585" s="17"/>
      <c r="D1585" s="7"/>
      <c r="E1585" s="17"/>
      <c r="F1585" s="109"/>
      <c r="G1585" s="143"/>
      <c r="H1585" s="144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>
      <c r="A1586" s="17"/>
      <c r="B1586" s="7"/>
      <c r="C1586" s="17"/>
      <c r="D1586" s="7"/>
      <c r="E1586" s="17"/>
      <c r="F1586" s="109"/>
      <c r="G1586" s="143"/>
      <c r="H1586" s="144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>
      <c r="A1587" s="17"/>
      <c r="B1587" s="7"/>
      <c r="C1587" s="17"/>
      <c r="D1587" s="7"/>
      <c r="E1587" s="17"/>
      <c r="F1587" s="109"/>
      <c r="G1587" s="143"/>
      <c r="H1587" s="144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>
      <c r="A1588" s="17"/>
      <c r="B1588" s="7"/>
      <c r="C1588" s="17"/>
      <c r="D1588" s="7"/>
      <c r="E1588" s="17"/>
      <c r="F1588" s="109"/>
      <c r="G1588" s="143"/>
      <c r="H1588" s="144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>
      <c r="A1589" s="17"/>
      <c r="B1589" s="7"/>
      <c r="C1589" s="17"/>
      <c r="D1589" s="7"/>
      <c r="E1589" s="17"/>
      <c r="F1589" s="109"/>
      <c r="G1589" s="143"/>
      <c r="H1589" s="144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>
      <c r="A1590" s="17"/>
      <c r="B1590" s="7"/>
      <c r="C1590" s="17"/>
      <c r="D1590" s="7"/>
      <c r="E1590" s="17"/>
      <c r="F1590" s="109"/>
      <c r="G1590" s="143"/>
      <c r="H1590" s="144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>
      <c r="A1591" s="17"/>
      <c r="B1591" s="7"/>
      <c r="C1591" s="17"/>
      <c r="D1591" s="7"/>
      <c r="E1591" s="17"/>
      <c r="F1591" s="109"/>
      <c r="G1591" s="143"/>
      <c r="H1591" s="144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>
      <c r="A1592" s="17"/>
      <c r="B1592" s="7"/>
      <c r="C1592" s="17"/>
      <c r="D1592" s="7"/>
      <c r="E1592" s="17"/>
      <c r="F1592" s="109"/>
      <c r="G1592" s="143"/>
      <c r="H1592" s="144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>
      <c r="A1593" s="17"/>
      <c r="B1593" s="7"/>
      <c r="C1593" s="17"/>
      <c r="D1593" s="7"/>
      <c r="E1593" s="17"/>
      <c r="F1593" s="109"/>
      <c r="G1593" s="143"/>
      <c r="H1593" s="144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>
      <c r="A1594" s="17"/>
      <c r="B1594" s="7"/>
      <c r="C1594" s="17"/>
      <c r="D1594" s="7"/>
      <c r="E1594" s="17"/>
      <c r="F1594" s="109"/>
      <c r="G1594" s="143"/>
      <c r="H1594" s="144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>
      <c r="A1595" s="17"/>
      <c r="B1595" s="7"/>
      <c r="C1595" s="17"/>
      <c r="D1595" s="7"/>
      <c r="E1595" s="17"/>
      <c r="F1595" s="109"/>
      <c r="G1595" s="143"/>
      <c r="H1595" s="144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>
      <c r="A1596" s="17"/>
      <c r="B1596" s="7"/>
      <c r="C1596" s="17"/>
      <c r="D1596" s="7"/>
      <c r="E1596" s="17"/>
      <c r="F1596" s="109"/>
      <c r="G1596" s="143"/>
      <c r="H1596" s="144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>
      <c r="A1597" s="17"/>
      <c r="B1597" s="7"/>
      <c r="C1597" s="17"/>
      <c r="D1597" s="7"/>
      <c r="E1597" s="17"/>
      <c r="F1597" s="109"/>
      <c r="G1597" s="143"/>
      <c r="H1597" s="144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>
      <c r="A1598" s="17"/>
      <c r="B1598" s="7"/>
      <c r="C1598" s="17"/>
      <c r="D1598" s="7"/>
      <c r="E1598" s="17"/>
      <c r="F1598" s="109"/>
      <c r="G1598" s="143"/>
      <c r="H1598" s="144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>
      <c r="A1599" s="17"/>
      <c r="B1599" s="7"/>
      <c r="C1599" s="17"/>
      <c r="D1599" s="7"/>
      <c r="E1599" s="17"/>
      <c r="F1599" s="109"/>
      <c r="G1599" s="143"/>
      <c r="H1599" s="144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>
      <c r="A1600" s="17"/>
      <c r="B1600" s="7"/>
      <c r="C1600" s="17"/>
      <c r="D1600" s="7"/>
      <c r="E1600" s="17"/>
      <c r="F1600" s="109"/>
      <c r="G1600" s="143"/>
      <c r="H1600" s="144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>
      <c r="A1601" s="17"/>
      <c r="B1601" s="7"/>
      <c r="C1601" s="17"/>
      <c r="D1601" s="7"/>
      <c r="E1601" s="17"/>
      <c r="F1601" s="109"/>
      <c r="G1601" s="143"/>
      <c r="H1601" s="144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>
      <c r="A1602" s="17"/>
      <c r="B1602" s="7"/>
      <c r="C1602" s="17"/>
      <c r="D1602" s="7"/>
      <c r="E1602" s="17"/>
      <c r="F1602" s="109"/>
      <c r="G1602" s="143"/>
      <c r="H1602" s="144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>
      <c r="A1603" s="17"/>
      <c r="B1603" s="7"/>
      <c r="C1603" s="17"/>
      <c r="D1603" s="7"/>
      <c r="E1603" s="17"/>
      <c r="F1603" s="109"/>
      <c r="G1603" s="143"/>
      <c r="H1603" s="144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>
      <c r="A1604" s="17"/>
      <c r="B1604" s="7"/>
      <c r="C1604" s="17"/>
      <c r="D1604" s="7"/>
      <c r="E1604" s="17"/>
      <c r="F1604" s="109"/>
      <c r="G1604" s="143"/>
      <c r="H1604" s="144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>
      <c r="A1605" s="17"/>
      <c r="B1605" s="7"/>
      <c r="C1605" s="17"/>
      <c r="D1605" s="7"/>
      <c r="E1605" s="17"/>
      <c r="F1605" s="109"/>
      <c r="G1605" s="143"/>
      <c r="H1605" s="144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>
      <c r="A1606" s="17"/>
      <c r="B1606" s="7"/>
      <c r="C1606" s="17"/>
      <c r="D1606" s="7"/>
      <c r="E1606" s="17"/>
      <c r="F1606" s="109"/>
      <c r="G1606" s="143"/>
      <c r="H1606" s="144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>
      <c r="A1607" s="17"/>
      <c r="B1607" s="7"/>
      <c r="C1607" s="17"/>
      <c r="D1607" s="7"/>
      <c r="E1607" s="17"/>
      <c r="F1607" s="109"/>
      <c r="G1607" s="143"/>
      <c r="H1607" s="144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>
      <c r="A1608" s="17"/>
      <c r="B1608" s="7"/>
      <c r="C1608" s="17"/>
      <c r="D1608" s="7"/>
      <c r="E1608" s="17"/>
      <c r="F1608" s="109"/>
      <c r="G1608" s="143"/>
      <c r="H1608" s="144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>
      <c r="A1609" s="17"/>
      <c r="B1609" s="7"/>
      <c r="C1609" s="17"/>
      <c r="D1609" s="7"/>
      <c r="E1609" s="17"/>
      <c r="F1609" s="109"/>
      <c r="G1609" s="143"/>
      <c r="H1609" s="144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>
      <c r="A1610" s="17"/>
      <c r="B1610" s="7"/>
      <c r="C1610" s="17"/>
      <c r="D1610" s="7"/>
      <c r="E1610" s="17"/>
      <c r="F1610" s="109"/>
      <c r="G1610" s="143"/>
      <c r="H1610" s="144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>
      <c r="A1611" s="17"/>
      <c r="B1611" s="7"/>
      <c r="C1611" s="17"/>
      <c r="D1611" s="7"/>
      <c r="E1611" s="17"/>
      <c r="F1611" s="109"/>
      <c r="G1611" s="143"/>
      <c r="H1611" s="144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>
      <c r="A1612" s="17"/>
      <c r="B1612" s="7"/>
      <c r="C1612" s="17"/>
      <c r="D1612" s="7"/>
      <c r="E1612" s="17"/>
      <c r="F1612" s="109"/>
      <c r="G1612" s="143"/>
      <c r="H1612" s="144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>
      <c r="A1613" s="17"/>
      <c r="B1613" s="7"/>
      <c r="C1613" s="17"/>
      <c r="D1613" s="7"/>
      <c r="E1613" s="17"/>
      <c r="F1613" s="109"/>
      <c r="G1613" s="143"/>
      <c r="H1613" s="144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>
      <c r="A1614" s="17"/>
      <c r="B1614" s="7"/>
      <c r="C1614" s="17"/>
      <c r="D1614" s="7"/>
      <c r="E1614" s="17"/>
      <c r="F1614" s="109"/>
      <c r="G1614" s="143"/>
      <c r="H1614" s="144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>
      <c r="A1615" s="17"/>
      <c r="B1615" s="7"/>
      <c r="C1615" s="17"/>
      <c r="D1615" s="7"/>
      <c r="E1615" s="17"/>
      <c r="F1615" s="109"/>
      <c r="G1615" s="143"/>
      <c r="H1615" s="144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>
      <c r="A1616" s="17"/>
      <c r="B1616" s="7"/>
      <c r="C1616" s="17"/>
      <c r="D1616" s="7"/>
      <c r="E1616" s="17"/>
      <c r="F1616" s="109"/>
      <c r="G1616" s="143"/>
      <c r="H1616" s="144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>
      <c r="A1617" s="17"/>
      <c r="B1617" s="7"/>
      <c r="C1617" s="17"/>
      <c r="D1617" s="7"/>
      <c r="E1617" s="17"/>
      <c r="F1617" s="109"/>
      <c r="G1617" s="143"/>
      <c r="H1617" s="144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>
      <c r="A1618" s="17"/>
      <c r="B1618" s="7"/>
      <c r="C1618" s="17"/>
      <c r="D1618" s="7"/>
      <c r="E1618" s="17"/>
      <c r="F1618" s="109"/>
      <c r="G1618" s="143"/>
      <c r="H1618" s="144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>
      <c r="A1619" s="17"/>
      <c r="B1619" s="7"/>
      <c r="C1619" s="17"/>
      <c r="D1619" s="7"/>
      <c r="E1619" s="17"/>
      <c r="F1619" s="109"/>
      <c r="G1619" s="143"/>
      <c r="H1619" s="144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>
      <c r="A1620" s="17"/>
      <c r="B1620" s="7"/>
      <c r="C1620" s="17"/>
      <c r="D1620" s="7"/>
      <c r="E1620" s="17"/>
      <c r="F1620" s="109"/>
      <c r="G1620" s="143"/>
      <c r="H1620" s="144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>
      <c r="A1621" s="17"/>
      <c r="B1621" s="7"/>
      <c r="C1621" s="17"/>
      <c r="D1621" s="7"/>
      <c r="E1621" s="17"/>
      <c r="F1621" s="109"/>
      <c r="G1621" s="143"/>
      <c r="H1621" s="144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>
      <c r="A1622" s="17"/>
      <c r="B1622" s="7"/>
      <c r="C1622" s="17"/>
      <c r="D1622" s="7"/>
      <c r="E1622" s="17"/>
      <c r="F1622" s="109"/>
      <c r="G1622" s="143"/>
      <c r="H1622" s="144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>
      <c r="A1623" s="17"/>
      <c r="B1623" s="7"/>
      <c r="C1623" s="17"/>
      <c r="D1623" s="7"/>
      <c r="E1623" s="17"/>
      <c r="F1623" s="109"/>
      <c r="G1623" s="143"/>
      <c r="H1623" s="144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>
      <c r="A1624" s="17"/>
      <c r="B1624" s="7"/>
      <c r="C1624" s="17"/>
      <c r="D1624" s="7"/>
      <c r="E1624" s="17"/>
      <c r="F1624" s="109"/>
      <c r="G1624" s="143"/>
      <c r="H1624" s="144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>
      <c r="A1625" s="17"/>
      <c r="B1625" s="7"/>
      <c r="C1625" s="17"/>
      <c r="D1625" s="7"/>
      <c r="E1625" s="17"/>
      <c r="F1625" s="109"/>
      <c r="G1625" s="143"/>
      <c r="H1625" s="144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>
      <c r="A1626" s="17"/>
      <c r="B1626" s="7"/>
      <c r="C1626" s="17"/>
      <c r="D1626" s="7"/>
      <c r="E1626" s="17"/>
      <c r="F1626" s="109"/>
      <c r="G1626" s="143"/>
      <c r="H1626" s="144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>
      <c r="A1627" s="17"/>
      <c r="B1627" s="7"/>
      <c r="C1627" s="17"/>
      <c r="D1627" s="7"/>
      <c r="E1627" s="17"/>
      <c r="F1627" s="109"/>
      <c r="G1627" s="143"/>
      <c r="H1627" s="144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>
      <c r="A1628" s="17"/>
      <c r="B1628" s="7"/>
      <c r="C1628" s="17"/>
      <c r="D1628" s="7"/>
      <c r="E1628" s="17"/>
      <c r="F1628" s="109"/>
      <c r="G1628" s="143"/>
      <c r="H1628" s="144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>
      <c r="A1629" s="17"/>
      <c r="B1629" s="7"/>
      <c r="C1629" s="17"/>
      <c r="D1629" s="7"/>
      <c r="E1629" s="17"/>
      <c r="F1629" s="109"/>
      <c r="G1629" s="143"/>
      <c r="H1629" s="144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>
      <c r="A1630" s="17"/>
      <c r="B1630" s="7"/>
      <c r="C1630" s="17"/>
      <c r="D1630" s="7"/>
      <c r="E1630" s="17"/>
      <c r="F1630" s="109"/>
      <c r="G1630" s="143"/>
      <c r="H1630" s="144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>
      <c r="A1631" s="17"/>
      <c r="B1631" s="7"/>
      <c r="C1631" s="17"/>
      <c r="D1631" s="7"/>
      <c r="E1631" s="17"/>
      <c r="F1631" s="109"/>
      <c r="G1631" s="143"/>
      <c r="H1631" s="144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>
      <c r="A1632" s="17"/>
      <c r="B1632" s="7"/>
      <c r="C1632" s="17"/>
      <c r="D1632" s="7"/>
      <c r="E1632" s="17"/>
      <c r="F1632" s="109"/>
      <c r="G1632" s="143"/>
      <c r="H1632" s="144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>
      <c r="A1633" s="17"/>
      <c r="B1633" s="7"/>
      <c r="C1633" s="17"/>
      <c r="D1633" s="7"/>
      <c r="E1633" s="17"/>
      <c r="F1633" s="109"/>
      <c r="G1633" s="143"/>
      <c r="H1633" s="144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>
      <c r="A1634" s="17"/>
      <c r="B1634" s="7"/>
      <c r="C1634" s="17"/>
      <c r="D1634" s="7"/>
      <c r="E1634" s="17"/>
      <c r="F1634" s="109"/>
      <c r="G1634" s="143"/>
      <c r="H1634" s="144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>
      <c r="A1635" s="17"/>
      <c r="B1635" s="7"/>
      <c r="C1635" s="17"/>
      <c r="D1635" s="7"/>
      <c r="E1635" s="17"/>
      <c r="F1635" s="109"/>
      <c r="G1635" s="143"/>
      <c r="H1635" s="144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>
      <c r="A1636" s="17"/>
      <c r="B1636" s="7"/>
      <c r="C1636" s="17"/>
      <c r="D1636" s="7"/>
      <c r="E1636" s="17"/>
      <c r="F1636" s="109"/>
      <c r="G1636" s="143"/>
      <c r="H1636" s="144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>
      <c r="A1637" s="17"/>
      <c r="B1637" s="7"/>
      <c r="C1637" s="17"/>
      <c r="D1637" s="7"/>
      <c r="E1637" s="17"/>
      <c r="F1637" s="109"/>
      <c r="G1637" s="143"/>
      <c r="H1637" s="144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>
      <c r="A1638" s="17"/>
      <c r="B1638" s="7"/>
      <c r="C1638" s="17"/>
      <c r="D1638" s="7"/>
      <c r="E1638" s="17"/>
      <c r="F1638" s="109"/>
      <c r="G1638" s="143"/>
      <c r="H1638" s="144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>
      <c r="A1639" s="17"/>
      <c r="B1639" s="7"/>
      <c r="C1639" s="17"/>
      <c r="D1639" s="7"/>
      <c r="E1639" s="17"/>
      <c r="F1639" s="109"/>
      <c r="G1639" s="143"/>
      <c r="H1639" s="144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>
      <c r="A1640" s="17"/>
      <c r="B1640" s="7"/>
      <c r="C1640" s="17"/>
      <c r="D1640" s="7"/>
      <c r="E1640" s="17"/>
      <c r="F1640" s="109"/>
      <c r="G1640" s="143"/>
      <c r="H1640" s="144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>
      <c r="A1641" s="17"/>
      <c r="B1641" s="7"/>
      <c r="C1641" s="17"/>
      <c r="D1641" s="7"/>
      <c r="E1641" s="17"/>
      <c r="F1641" s="109"/>
      <c r="G1641" s="143"/>
      <c r="H1641" s="144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>
      <c r="A1642" s="17"/>
      <c r="B1642" s="7"/>
      <c r="C1642" s="17"/>
      <c r="D1642" s="7"/>
      <c r="E1642" s="17"/>
      <c r="F1642" s="109"/>
      <c r="G1642" s="143"/>
      <c r="H1642" s="144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>
      <c r="A1643" s="17"/>
      <c r="B1643" s="7"/>
      <c r="C1643" s="17"/>
      <c r="D1643" s="7"/>
      <c r="E1643" s="17"/>
      <c r="F1643" s="109"/>
      <c r="G1643" s="143"/>
      <c r="H1643" s="144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>
      <c r="A1644" s="17"/>
      <c r="B1644" s="7"/>
      <c r="C1644" s="17"/>
      <c r="D1644" s="7"/>
      <c r="E1644" s="17"/>
      <c r="F1644" s="109"/>
      <c r="G1644" s="143"/>
      <c r="H1644" s="144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>
      <c r="A1645" s="17"/>
      <c r="B1645" s="7"/>
      <c r="C1645" s="17"/>
      <c r="D1645" s="7"/>
      <c r="E1645" s="17"/>
      <c r="F1645" s="109"/>
      <c r="G1645" s="143"/>
      <c r="H1645" s="144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>
      <c r="A1646" s="17"/>
      <c r="B1646" s="7"/>
      <c r="C1646" s="17"/>
      <c r="D1646" s="7"/>
      <c r="E1646" s="17"/>
      <c r="F1646" s="109"/>
      <c r="G1646" s="143"/>
      <c r="H1646" s="144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>
      <c r="A1647" s="17"/>
      <c r="B1647" s="7"/>
      <c r="C1647" s="17"/>
      <c r="D1647" s="7"/>
      <c r="E1647" s="17"/>
      <c r="F1647" s="109"/>
      <c r="G1647" s="143"/>
      <c r="H1647" s="144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>
      <c r="A1648" s="17"/>
      <c r="B1648" s="7"/>
      <c r="C1648" s="17"/>
      <c r="D1648" s="7"/>
      <c r="E1648" s="17"/>
      <c r="F1648" s="109"/>
      <c r="G1648" s="143"/>
      <c r="H1648" s="144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>
      <c r="A1649" s="17"/>
      <c r="B1649" s="7"/>
      <c r="C1649" s="17"/>
      <c r="D1649" s="7"/>
      <c r="E1649" s="17"/>
      <c r="F1649" s="109"/>
      <c r="G1649" s="143"/>
      <c r="H1649" s="144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>
      <c r="A1650" s="17"/>
      <c r="B1650" s="7"/>
      <c r="C1650" s="17"/>
      <c r="D1650" s="7"/>
      <c r="E1650" s="17"/>
      <c r="F1650" s="109"/>
      <c r="G1650" s="143"/>
      <c r="H1650" s="144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>
      <c r="A1651" s="17"/>
      <c r="B1651" s="7"/>
      <c r="C1651" s="17"/>
      <c r="D1651" s="7"/>
      <c r="E1651" s="17"/>
      <c r="F1651" s="109"/>
      <c r="G1651" s="143"/>
      <c r="H1651" s="144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>
      <c r="A1652" s="17"/>
      <c r="B1652" s="7"/>
      <c r="C1652" s="17"/>
      <c r="D1652" s="7"/>
      <c r="E1652" s="17"/>
      <c r="F1652" s="109"/>
      <c r="G1652" s="143"/>
      <c r="H1652" s="144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>
      <c r="A1653" s="17"/>
      <c r="B1653" s="7"/>
      <c r="C1653" s="17"/>
      <c r="D1653" s="7"/>
      <c r="E1653" s="17"/>
      <c r="F1653" s="109"/>
      <c r="G1653" s="143"/>
      <c r="H1653" s="144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>
      <c r="A1654" s="17"/>
      <c r="B1654" s="7"/>
      <c r="C1654" s="17"/>
      <c r="D1654" s="7"/>
      <c r="E1654" s="17"/>
      <c r="F1654" s="109"/>
      <c r="G1654" s="143"/>
      <c r="H1654" s="144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>
      <c r="A1655" s="17"/>
      <c r="B1655" s="7"/>
      <c r="C1655" s="17"/>
      <c r="D1655" s="7"/>
      <c r="E1655" s="17"/>
      <c r="F1655" s="109"/>
      <c r="G1655" s="143"/>
      <c r="H1655" s="144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>
      <c r="A1656" s="17"/>
      <c r="B1656" s="7"/>
      <c r="C1656" s="17"/>
      <c r="D1656" s="7"/>
      <c r="E1656" s="17"/>
      <c r="F1656" s="109"/>
      <c r="G1656" s="143"/>
      <c r="H1656" s="144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>
      <c r="A1657" s="17"/>
      <c r="B1657" s="7"/>
      <c r="C1657" s="17"/>
      <c r="D1657" s="7"/>
      <c r="E1657" s="17"/>
      <c r="F1657" s="109"/>
      <c r="G1657" s="143"/>
      <c r="H1657" s="144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>
      <c r="A1658" s="17"/>
      <c r="B1658" s="7"/>
      <c r="C1658" s="17"/>
      <c r="D1658" s="7"/>
      <c r="E1658" s="17"/>
      <c r="F1658" s="109"/>
      <c r="G1658" s="143"/>
      <c r="H1658" s="144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>
      <c r="A1659" s="17"/>
      <c r="B1659" s="7"/>
      <c r="C1659" s="17"/>
      <c r="D1659" s="7"/>
      <c r="E1659" s="17"/>
      <c r="F1659" s="109"/>
      <c r="G1659" s="143"/>
      <c r="H1659" s="144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>
      <c r="A1660" s="17"/>
      <c r="B1660" s="7"/>
      <c r="C1660" s="17"/>
      <c r="D1660" s="7"/>
      <c r="E1660" s="17"/>
      <c r="F1660" s="109"/>
      <c r="G1660" s="143"/>
      <c r="H1660" s="144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>
      <c r="A1661" s="17"/>
      <c r="B1661" s="7"/>
      <c r="C1661" s="17"/>
      <c r="D1661" s="7"/>
      <c r="E1661" s="17"/>
      <c r="F1661" s="109"/>
      <c r="G1661" s="143"/>
      <c r="H1661" s="144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>
      <c r="A1662" s="17"/>
      <c r="B1662" s="7"/>
      <c r="C1662" s="17"/>
      <c r="D1662" s="7"/>
      <c r="E1662" s="17"/>
      <c r="F1662" s="109"/>
      <c r="G1662" s="143"/>
      <c r="H1662" s="144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>
      <c r="A1663" s="17"/>
      <c r="B1663" s="7"/>
      <c r="C1663" s="17"/>
      <c r="D1663" s="7"/>
      <c r="E1663" s="17"/>
      <c r="F1663" s="109"/>
      <c r="G1663" s="143"/>
      <c r="H1663" s="144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>
      <c r="A1664" s="17"/>
      <c r="B1664" s="7"/>
      <c r="C1664" s="17"/>
      <c r="D1664" s="7"/>
      <c r="E1664" s="17"/>
      <c r="F1664" s="109"/>
      <c r="G1664" s="143"/>
      <c r="H1664" s="144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>
      <c r="A1665" s="17"/>
      <c r="B1665" s="7"/>
      <c r="C1665" s="17"/>
      <c r="D1665" s="7"/>
      <c r="E1665" s="17"/>
      <c r="F1665" s="109"/>
      <c r="G1665" s="143"/>
      <c r="H1665" s="144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>
      <c r="A1666" s="17"/>
      <c r="B1666" s="7"/>
      <c r="C1666" s="17"/>
      <c r="D1666" s="7"/>
      <c r="E1666" s="17"/>
      <c r="F1666" s="109"/>
      <c r="G1666" s="143"/>
      <c r="H1666" s="144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>
      <c r="A1667" s="17"/>
      <c r="B1667" s="7"/>
      <c r="C1667" s="17"/>
      <c r="D1667" s="7"/>
      <c r="E1667" s="17"/>
      <c r="F1667" s="109"/>
      <c r="G1667" s="143"/>
      <c r="H1667" s="144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>
      <c r="A1668" s="17"/>
      <c r="B1668" s="7"/>
      <c r="C1668" s="17"/>
      <c r="D1668" s="7"/>
      <c r="E1668" s="17"/>
      <c r="F1668" s="109"/>
      <c r="G1668" s="143"/>
      <c r="H1668" s="144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>
      <c r="A1669" s="17"/>
      <c r="B1669" s="7"/>
      <c r="C1669" s="17"/>
      <c r="D1669" s="7"/>
      <c r="E1669" s="17"/>
      <c r="F1669" s="109"/>
      <c r="G1669" s="143"/>
      <c r="H1669" s="144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>
      <c r="A1670" s="17"/>
      <c r="B1670" s="7"/>
      <c r="C1670" s="17"/>
      <c r="D1670" s="7"/>
      <c r="E1670" s="17"/>
      <c r="F1670" s="109"/>
      <c r="G1670" s="143"/>
      <c r="H1670" s="144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>
      <c r="A1671" s="17"/>
      <c r="B1671" s="7"/>
      <c r="C1671" s="17"/>
      <c r="D1671" s="7"/>
      <c r="E1671" s="17"/>
      <c r="F1671" s="109"/>
      <c r="G1671" s="143"/>
      <c r="H1671" s="144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>
      <c r="A1672" s="17"/>
      <c r="B1672" s="7"/>
      <c r="C1672" s="17"/>
      <c r="D1672" s="7"/>
      <c r="E1672" s="17"/>
      <c r="F1672" s="109"/>
      <c r="G1672" s="143"/>
      <c r="H1672" s="144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>
      <c r="A1673" s="17"/>
      <c r="B1673" s="7"/>
      <c r="C1673" s="17"/>
      <c r="D1673" s="7"/>
      <c r="E1673" s="17"/>
      <c r="F1673" s="109"/>
      <c r="G1673" s="143"/>
      <c r="H1673" s="144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>
      <c r="A1674" s="17"/>
      <c r="B1674" s="7"/>
      <c r="C1674" s="17"/>
      <c r="D1674" s="7"/>
      <c r="E1674" s="17"/>
      <c r="F1674" s="109"/>
      <c r="G1674" s="143"/>
      <c r="H1674" s="144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>
      <c r="A1675" s="17"/>
      <c r="B1675" s="7"/>
      <c r="C1675" s="17"/>
      <c r="D1675" s="7"/>
      <c r="E1675" s="17"/>
      <c r="F1675" s="109"/>
      <c r="G1675" s="143"/>
      <c r="H1675" s="144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>
      <c r="A1676" s="17"/>
      <c r="B1676" s="7"/>
      <c r="C1676" s="17"/>
      <c r="D1676" s="7"/>
      <c r="E1676" s="17"/>
      <c r="F1676" s="109"/>
      <c r="G1676" s="143"/>
      <c r="H1676" s="144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>
      <c r="A1677" s="17"/>
      <c r="B1677" s="7"/>
      <c r="C1677" s="17"/>
      <c r="D1677" s="7"/>
      <c r="E1677" s="17"/>
      <c r="F1677" s="109"/>
      <c r="G1677" s="143"/>
      <c r="H1677" s="144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>
      <c r="A1678" s="17"/>
      <c r="B1678" s="7"/>
      <c r="C1678" s="17"/>
      <c r="D1678" s="7"/>
      <c r="E1678" s="17"/>
      <c r="F1678" s="109"/>
      <c r="G1678" s="143"/>
      <c r="H1678" s="144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>
      <c r="A1679" s="17"/>
      <c r="B1679" s="7"/>
      <c r="C1679" s="17"/>
      <c r="D1679" s="7"/>
      <c r="E1679" s="17"/>
      <c r="F1679" s="109"/>
      <c r="G1679" s="143"/>
      <c r="H1679" s="144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>
      <c r="A1680" s="17"/>
      <c r="B1680" s="7"/>
      <c r="C1680" s="17"/>
      <c r="D1680" s="7"/>
      <c r="E1680" s="17"/>
      <c r="F1680" s="109"/>
      <c r="G1680" s="143"/>
      <c r="H1680" s="144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>
      <c r="A1681" s="17"/>
      <c r="B1681" s="7"/>
      <c r="C1681" s="17"/>
      <c r="D1681" s="7"/>
      <c r="E1681" s="17"/>
      <c r="F1681" s="109"/>
      <c r="G1681" s="143"/>
      <c r="H1681" s="144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>
      <c r="A1682" s="17"/>
      <c r="B1682" s="7"/>
      <c r="C1682" s="17"/>
      <c r="D1682" s="7"/>
      <c r="E1682" s="17"/>
      <c r="F1682" s="109"/>
      <c r="G1682" s="143"/>
      <c r="H1682" s="144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>
      <c r="A1683" s="17"/>
      <c r="B1683" s="7"/>
      <c r="C1683" s="17"/>
      <c r="D1683" s="7"/>
      <c r="E1683" s="17"/>
      <c r="F1683" s="109"/>
      <c r="G1683" s="143"/>
      <c r="H1683" s="144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>
      <c r="A1684" s="17"/>
      <c r="B1684" s="7"/>
      <c r="C1684" s="17"/>
      <c r="D1684" s="7"/>
      <c r="E1684" s="17"/>
      <c r="F1684" s="109"/>
      <c r="G1684" s="143"/>
      <c r="H1684" s="144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>
      <c r="A1685" s="17"/>
      <c r="B1685" s="7"/>
      <c r="C1685" s="17"/>
      <c r="D1685" s="7"/>
      <c r="E1685" s="17"/>
      <c r="F1685" s="109"/>
      <c r="G1685" s="143"/>
      <c r="H1685" s="144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>
      <c r="A1686" s="17"/>
      <c r="B1686" s="7"/>
      <c r="C1686" s="17"/>
      <c r="D1686" s="7"/>
      <c r="E1686" s="17"/>
      <c r="F1686" s="109"/>
      <c r="G1686" s="143"/>
      <c r="H1686" s="144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>
      <c r="A1687" s="17"/>
      <c r="B1687" s="7"/>
      <c r="C1687" s="17"/>
      <c r="D1687" s="7"/>
      <c r="E1687" s="17"/>
      <c r="F1687" s="109"/>
      <c r="G1687" s="143"/>
      <c r="H1687" s="144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>
      <c r="A1688" s="17"/>
      <c r="B1688" s="7"/>
      <c r="C1688" s="17"/>
      <c r="D1688" s="7"/>
      <c r="E1688" s="17"/>
      <c r="F1688" s="109"/>
      <c r="G1688" s="143"/>
      <c r="H1688" s="144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>
      <c r="A1689" s="17"/>
      <c r="B1689" s="7"/>
      <c r="C1689" s="17"/>
      <c r="D1689" s="7"/>
      <c r="E1689" s="17"/>
      <c r="F1689" s="109"/>
      <c r="G1689" s="143"/>
      <c r="H1689" s="144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>
      <c r="A1690" s="17"/>
      <c r="B1690" s="7"/>
      <c r="C1690" s="17"/>
      <c r="D1690" s="7"/>
      <c r="E1690" s="17"/>
      <c r="F1690" s="109"/>
      <c r="G1690" s="143"/>
      <c r="H1690" s="144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>
      <c r="A1691" s="17"/>
      <c r="B1691" s="7"/>
      <c r="C1691" s="17"/>
      <c r="D1691" s="7"/>
      <c r="E1691" s="17"/>
      <c r="F1691" s="109"/>
      <c r="G1691" s="143"/>
      <c r="H1691" s="144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>
      <c r="A1692" s="17"/>
      <c r="B1692" s="7"/>
      <c r="C1692" s="17"/>
      <c r="D1692" s="7"/>
      <c r="E1692" s="17"/>
      <c r="F1692" s="109"/>
      <c r="G1692" s="143"/>
      <c r="H1692" s="144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>
      <c r="A1693" s="17"/>
      <c r="B1693" s="7"/>
      <c r="C1693" s="17"/>
      <c r="D1693" s="7"/>
      <c r="E1693" s="17"/>
      <c r="F1693" s="109"/>
      <c r="G1693" s="143"/>
      <c r="H1693" s="144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>
      <c r="A1694" s="17"/>
      <c r="B1694" s="7"/>
      <c r="C1694" s="17"/>
      <c r="D1694" s="7"/>
      <c r="E1694" s="17"/>
      <c r="F1694" s="109"/>
      <c r="G1694" s="143"/>
      <c r="H1694" s="144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>
      <c r="A1695" s="17"/>
      <c r="B1695" s="7"/>
      <c r="C1695" s="17"/>
      <c r="D1695" s="7"/>
      <c r="E1695" s="17"/>
      <c r="F1695" s="109"/>
      <c r="G1695" s="143"/>
      <c r="H1695" s="144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>
      <c r="A1696" s="17"/>
      <c r="B1696" s="7"/>
      <c r="C1696" s="17"/>
      <c r="D1696" s="7"/>
      <c r="E1696" s="17"/>
      <c r="F1696" s="109"/>
      <c r="G1696" s="143"/>
      <c r="H1696" s="144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>
      <c r="A1697" s="17"/>
      <c r="B1697" s="7"/>
      <c r="C1697" s="17"/>
      <c r="D1697" s="7"/>
      <c r="E1697" s="17"/>
      <c r="F1697" s="109"/>
      <c r="G1697" s="143"/>
      <c r="H1697" s="144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>
      <c r="A1698" s="17"/>
      <c r="B1698" s="7"/>
      <c r="C1698" s="17"/>
      <c r="D1698" s="7"/>
      <c r="E1698" s="17"/>
      <c r="F1698" s="109"/>
      <c r="G1698" s="143"/>
      <c r="H1698" s="144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>
      <c r="A1699" s="17"/>
      <c r="B1699" s="7"/>
      <c r="C1699" s="17"/>
      <c r="D1699" s="7"/>
      <c r="E1699" s="17"/>
      <c r="F1699" s="109"/>
      <c r="G1699" s="143"/>
      <c r="H1699" s="144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>
      <c r="A1700" s="17"/>
      <c r="B1700" s="7"/>
      <c r="C1700" s="17"/>
      <c r="D1700" s="7"/>
      <c r="E1700" s="17"/>
      <c r="F1700" s="109"/>
      <c r="G1700" s="143"/>
      <c r="H1700" s="144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>
      <c r="A1701" s="17"/>
      <c r="B1701" s="7"/>
      <c r="C1701" s="17"/>
      <c r="D1701" s="7"/>
      <c r="E1701" s="17"/>
      <c r="F1701" s="109"/>
      <c r="G1701" s="143"/>
      <c r="H1701" s="144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>
      <c r="A1702" s="17"/>
      <c r="B1702" s="7"/>
      <c r="C1702" s="17"/>
      <c r="D1702" s="7"/>
      <c r="E1702" s="17"/>
      <c r="F1702" s="109"/>
      <c r="G1702" s="143"/>
      <c r="H1702" s="144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>
      <c r="A1703" s="17"/>
      <c r="B1703" s="7"/>
      <c r="C1703" s="17"/>
      <c r="D1703" s="7"/>
      <c r="E1703" s="17"/>
      <c r="F1703" s="109"/>
      <c r="G1703" s="143"/>
      <c r="H1703" s="144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>
      <c r="A1704" s="17"/>
      <c r="B1704" s="7"/>
      <c r="C1704" s="17"/>
      <c r="D1704" s="7"/>
      <c r="E1704" s="17"/>
      <c r="F1704" s="109"/>
      <c r="G1704" s="143"/>
      <c r="H1704" s="144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>
      <c r="A1705" s="17"/>
      <c r="B1705" s="7"/>
      <c r="C1705" s="17"/>
      <c r="D1705" s="7"/>
      <c r="E1705" s="17"/>
      <c r="F1705" s="109"/>
      <c r="G1705" s="143"/>
      <c r="H1705" s="144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>
      <c r="A1706" s="17"/>
      <c r="B1706" s="7"/>
      <c r="C1706" s="17"/>
      <c r="D1706" s="7"/>
      <c r="E1706" s="17"/>
      <c r="F1706" s="109"/>
      <c r="G1706" s="143"/>
      <c r="H1706" s="144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>
      <c r="A1707" s="17"/>
      <c r="B1707" s="7"/>
      <c r="C1707" s="17"/>
      <c r="D1707" s="7"/>
      <c r="E1707" s="17"/>
      <c r="F1707" s="109"/>
      <c r="G1707" s="143"/>
      <c r="H1707" s="144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>
      <c r="A1708" s="17"/>
      <c r="B1708" s="7"/>
      <c r="C1708" s="17"/>
      <c r="D1708" s="7"/>
      <c r="E1708" s="17"/>
      <c r="F1708" s="109"/>
      <c r="G1708" s="143"/>
      <c r="H1708" s="144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>
      <c r="A1709" s="17"/>
      <c r="B1709" s="7"/>
      <c r="C1709" s="17"/>
      <c r="D1709" s="7"/>
      <c r="E1709" s="17"/>
      <c r="F1709" s="109"/>
      <c r="G1709" s="143"/>
      <c r="H1709" s="144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>
      <c r="A1710" s="17"/>
      <c r="B1710" s="7"/>
      <c r="C1710" s="17"/>
      <c r="D1710" s="7"/>
      <c r="E1710" s="17"/>
      <c r="F1710" s="109"/>
      <c r="G1710" s="143"/>
      <c r="H1710" s="144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>
      <c r="A1711" s="17"/>
      <c r="B1711" s="7"/>
      <c r="C1711" s="17"/>
      <c r="D1711" s="7"/>
      <c r="E1711" s="17"/>
      <c r="F1711" s="109"/>
      <c r="G1711" s="143"/>
      <c r="H1711" s="144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>
      <c r="A1712" s="17"/>
      <c r="B1712" s="7"/>
      <c r="C1712" s="17"/>
      <c r="D1712" s="7"/>
      <c r="E1712" s="17"/>
      <c r="F1712" s="109"/>
      <c r="G1712" s="143"/>
      <c r="H1712" s="144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>
      <c r="A1713" s="17"/>
      <c r="B1713" s="7"/>
      <c r="C1713" s="17"/>
      <c r="D1713" s="7"/>
      <c r="E1713" s="17"/>
      <c r="F1713" s="109"/>
      <c r="G1713" s="143"/>
      <c r="H1713" s="144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>
      <c r="A1714" s="17"/>
      <c r="B1714" s="7"/>
      <c r="C1714" s="17"/>
      <c r="D1714" s="7"/>
      <c r="E1714" s="17"/>
      <c r="F1714" s="109"/>
      <c r="G1714" s="143"/>
      <c r="H1714" s="144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>
      <c r="A1715" s="17"/>
      <c r="B1715" s="7"/>
      <c r="C1715" s="17"/>
      <c r="D1715" s="7"/>
      <c r="E1715" s="17"/>
      <c r="F1715" s="109"/>
      <c r="G1715" s="143"/>
      <c r="H1715" s="144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>
      <c r="A1716" s="17"/>
      <c r="B1716" s="7"/>
      <c r="C1716" s="17"/>
      <c r="D1716" s="7"/>
      <c r="E1716" s="17"/>
      <c r="F1716" s="109"/>
      <c r="G1716" s="143"/>
      <c r="H1716" s="144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>
      <c r="A1717" s="17"/>
      <c r="B1717" s="7"/>
      <c r="C1717" s="17"/>
      <c r="D1717" s="7"/>
      <c r="E1717" s="17"/>
      <c r="F1717" s="109"/>
      <c r="G1717" s="143"/>
      <c r="H1717" s="144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>
      <c r="A1718" s="17"/>
      <c r="B1718" s="7"/>
      <c r="C1718" s="17"/>
      <c r="D1718" s="7"/>
      <c r="E1718" s="17"/>
      <c r="F1718" s="109"/>
      <c r="G1718" s="143"/>
      <c r="H1718" s="144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>
      <c r="A1719" s="17"/>
      <c r="B1719" s="7"/>
      <c r="C1719" s="17"/>
      <c r="D1719" s="7"/>
      <c r="E1719" s="17"/>
      <c r="F1719" s="109"/>
      <c r="G1719" s="143"/>
      <c r="H1719" s="144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>
      <c r="A1720" s="17"/>
      <c r="B1720" s="7"/>
      <c r="C1720" s="17"/>
      <c r="D1720" s="7"/>
      <c r="E1720" s="17"/>
      <c r="F1720" s="109"/>
      <c r="G1720" s="143"/>
      <c r="H1720" s="144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>
      <c r="A1721" s="17"/>
      <c r="B1721" s="7"/>
      <c r="C1721" s="17"/>
      <c r="D1721" s="7"/>
      <c r="E1721" s="17"/>
      <c r="F1721" s="109"/>
      <c r="G1721" s="143"/>
      <c r="H1721" s="144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>
      <c r="A1722" s="17"/>
      <c r="B1722" s="7"/>
      <c r="C1722" s="17"/>
      <c r="D1722" s="7"/>
      <c r="E1722" s="17"/>
      <c r="F1722" s="109"/>
      <c r="G1722" s="143"/>
      <c r="H1722" s="144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>
      <c r="A1723" s="17"/>
      <c r="B1723" s="7"/>
      <c r="C1723" s="17"/>
      <c r="D1723" s="7"/>
      <c r="E1723" s="17"/>
      <c r="F1723" s="109"/>
      <c r="G1723" s="143"/>
      <c r="H1723" s="144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>
      <c r="A1724" s="17"/>
      <c r="B1724" s="7"/>
      <c r="C1724" s="17"/>
      <c r="D1724" s="7"/>
      <c r="E1724" s="17"/>
      <c r="F1724" s="109"/>
      <c r="G1724" s="143"/>
      <c r="H1724" s="144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>
      <c r="A1725" s="17"/>
      <c r="B1725" s="7"/>
      <c r="C1725" s="17"/>
      <c r="D1725" s="7"/>
      <c r="E1725" s="17"/>
      <c r="F1725" s="109"/>
      <c r="G1725" s="143"/>
      <c r="H1725" s="144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>
      <c r="A1726" s="17"/>
      <c r="B1726" s="7"/>
      <c r="C1726" s="17"/>
      <c r="D1726" s="7"/>
      <c r="E1726" s="17"/>
      <c r="F1726" s="109"/>
      <c r="G1726" s="143"/>
      <c r="H1726" s="144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>
      <c r="A1727" s="17"/>
      <c r="B1727" s="7"/>
      <c r="C1727" s="17"/>
      <c r="D1727" s="7"/>
      <c r="E1727" s="17"/>
      <c r="F1727" s="109"/>
      <c r="G1727" s="143"/>
      <c r="H1727" s="144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>
      <c r="A1728" s="17"/>
      <c r="B1728" s="7"/>
      <c r="C1728" s="17"/>
      <c r="D1728" s="7"/>
      <c r="E1728" s="17"/>
      <c r="F1728" s="109"/>
      <c r="G1728" s="143"/>
      <c r="H1728" s="144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>
      <c r="A1729" s="17"/>
      <c r="B1729" s="7"/>
      <c r="C1729" s="17"/>
      <c r="D1729" s="7"/>
      <c r="E1729" s="17"/>
      <c r="F1729" s="109"/>
      <c r="G1729" s="143"/>
      <c r="H1729" s="144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>
      <c r="A1730" s="17"/>
      <c r="B1730" s="7"/>
      <c r="C1730" s="17"/>
      <c r="D1730" s="7"/>
      <c r="E1730" s="17"/>
      <c r="F1730" s="109"/>
      <c r="G1730" s="143"/>
      <c r="H1730" s="144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>
      <c r="A1731" s="17"/>
      <c r="B1731" s="7"/>
      <c r="C1731" s="17"/>
      <c r="D1731" s="7"/>
      <c r="E1731" s="17"/>
      <c r="F1731" s="109"/>
      <c r="G1731" s="143"/>
      <c r="H1731" s="144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>
      <c r="A1732" s="17"/>
      <c r="B1732" s="7"/>
      <c r="C1732" s="17"/>
      <c r="D1732" s="7"/>
      <c r="E1732" s="17"/>
      <c r="F1732" s="109"/>
      <c r="G1732" s="143"/>
      <c r="H1732" s="144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>
      <c r="A1733" s="17"/>
      <c r="B1733" s="7"/>
      <c r="C1733" s="17"/>
      <c r="D1733" s="7"/>
      <c r="E1733" s="17"/>
      <c r="F1733" s="109"/>
      <c r="G1733" s="143"/>
      <c r="H1733" s="144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>
      <c r="A1734" s="17"/>
      <c r="B1734" s="7"/>
      <c r="C1734" s="17"/>
      <c r="D1734" s="7"/>
      <c r="E1734" s="17"/>
      <c r="F1734" s="109"/>
      <c r="G1734" s="143"/>
      <c r="H1734" s="144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>
      <c r="A1735" s="17"/>
      <c r="B1735" s="7"/>
      <c r="C1735" s="17"/>
      <c r="D1735" s="7"/>
      <c r="E1735" s="17"/>
      <c r="F1735" s="109"/>
      <c r="G1735" s="143"/>
      <c r="H1735" s="144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>
      <c r="A1736" s="17"/>
      <c r="B1736" s="7"/>
      <c r="C1736" s="17"/>
      <c r="D1736" s="7"/>
      <c r="E1736" s="17"/>
      <c r="F1736" s="109"/>
      <c r="G1736" s="143"/>
      <c r="H1736" s="144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>
      <c r="A1737" s="17"/>
      <c r="B1737" s="7"/>
      <c r="C1737" s="17"/>
      <c r="D1737" s="7"/>
      <c r="E1737" s="17"/>
      <c r="F1737" s="109"/>
      <c r="G1737" s="143"/>
      <c r="H1737" s="144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>
      <c r="A1738" s="17"/>
      <c r="B1738" s="7"/>
      <c r="C1738" s="17"/>
      <c r="D1738" s="7"/>
      <c r="E1738" s="17"/>
      <c r="F1738" s="109"/>
      <c r="G1738" s="143"/>
      <c r="H1738" s="144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>
      <c r="A1739" s="17"/>
      <c r="B1739" s="7"/>
      <c r="C1739" s="17"/>
      <c r="D1739" s="7"/>
      <c r="E1739" s="17"/>
      <c r="F1739" s="109"/>
      <c r="G1739" s="143"/>
      <c r="H1739" s="144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>
      <c r="A1740" s="17"/>
      <c r="B1740" s="7"/>
      <c r="C1740" s="17"/>
      <c r="D1740" s="7"/>
      <c r="E1740" s="17"/>
      <c r="F1740" s="109"/>
      <c r="G1740" s="143"/>
      <c r="H1740" s="144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>
      <c r="A1741" s="17"/>
      <c r="B1741" s="7"/>
      <c r="C1741" s="17"/>
      <c r="D1741" s="7"/>
      <c r="E1741" s="17"/>
      <c r="F1741" s="109"/>
      <c r="G1741" s="143"/>
      <c r="H1741" s="144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>
      <c r="A1742" s="17"/>
      <c r="B1742" s="7"/>
      <c r="C1742" s="17"/>
      <c r="D1742" s="7"/>
      <c r="E1742" s="17"/>
      <c r="F1742" s="109"/>
      <c r="G1742" s="143"/>
      <c r="H1742" s="144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>
      <c r="A1743" s="17"/>
      <c r="B1743" s="7"/>
      <c r="C1743" s="17"/>
      <c r="D1743" s="7"/>
      <c r="E1743" s="17"/>
      <c r="F1743" s="109"/>
      <c r="G1743" s="143"/>
      <c r="H1743" s="144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>
      <c r="A1744" s="17"/>
      <c r="B1744" s="7"/>
      <c r="C1744" s="17"/>
      <c r="D1744" s="7"/>
      <c r="E1744" s="17"/>
      <c r="F1744" s="109"/>
      <c r="G1744" s="143"/>
      <c r="H1744" s="144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>
      <c r="A1745" s="17"/>
      <c r="B1745" s="7"/>
      <c r="C1745" s="17"/>
      <c r="D1745" s="7"/>
      <c r="E1745" s="17"/>
      <c r="F1745" s="109"/>
      <c r="G1745" s="143"/>
      <c r="H1745" s="144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>
      <c r="A1746" s="17"/>
      <c r="B1746" s="7"/>
      <c r="C1746" s="17"/>
      <c r="D1746" s="7"/>
      <c r="E1746" s="17"/>
      <c r="F1746" s="109"/>
      <c r="G1746" s="143"/>
      <c r="H1746" s="144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>
      <c r="A1747" s="17"/>
      <c r="B1747" s="7"/>
      <c r="C1747" s="17"/>
      <c r="D1747" s="7"/>
      <c r="E1747" s="17"/>
      <c r="F1747" s="109"/>
      <c r="G1747" s="143"/>
      <c r="H1747" s="144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>
      <c r="A1748" s="17"/>
      <c r="B1748" s="7"/>
      <c r="C1748" s="17"/>
      <c r="D1748" s="7"/>
      <c r="E1748" s="17"/>
      <c r="F1748" s="109"/>
      <c r="G1748" s="143"/>
      <c r="H1748" s="144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>
      <c r="A1749" s="17"/>
      <c r="B1749" s="7"/>
      <c r="C1749" s="17"/>
      <c r="D1749" s="7"/>
      <c r="E1749" s="17"/>
      <c r="F1749" s="109"/>
      <c r="G1749" s="143"/>
      <c r="H1749" s="144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>
      <c r="A1750" s="17"/>
      <c r="B1750" s="7"/>
      <c r="C1750" s="17"/>
      <c r="D1750" s="7"/>
      <c r="E1750" s="17"/>
      <c r="F1750" s="109"/>
      <c r="G1750" s="143"/>
      <c r="H1750" s="144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>
      <c r="A1751" s="17"/>
      <c r="B1751" s="7"/>
      <c r="C1751" s="17"/>
      <c r="D1751" s="7"/>
      <c r="E1751" s="17"/>
      <c r="F1751" s="109"/>
      <c r="G1751" s="143"/>
      <c r="H1751" s="144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>
      <c r="A1752" s="17"/>
      <c r="B1752" s="7"/>
      <c r="C1752" s="17"/>
      <c r="D1752" s="7"/>
      <c r="E1752" s="17"/>
      <c r="F1752" s="109"/>
      <c r="G1752" s="143"/>
      <c r="H1752" s="144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>
      <c r="A1753" s="17"/>
      <c r="B1753" s="7"/>
      <c r="C1753" s="17"/>
      <c r="D1753" s="7"/>
      <c r="E1753" s="17"/>
      <c r="F1753" s="109"/>
      <c r="G1753" s="143"/>
      <c r="H1753" s="144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>
      <c r="A1754" s="17"/>
      <c r="B1754" s="7"/>
      <c r="C1754" s="17"/>
      <c r="D1754" s="7"/>
      <c r="E1754" s="17"/>
      <c r="F1754" s="109"/>
      <c r="G1754" s="143"/>
      <c r="H1754" s="144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>
      <c r="A1755" s="17"/>
      <c r="B1755" s="7"/>
      <c r="C1755" s="17"/>
      <c r="D1755" s="7"/>
      <c r="E1755" s="17"/>
      <c r="F1755" s="109"/>
      <c r="G1755" s="143"/>
      <c r="H1755" s="144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>
      <c r="A1756" s="17"/>
      <c r="B1756" s="7"/>
      <c r="C1756" s="17"/>
      <c r="D1756" s="7"/>
      <c r="E1756" s="17"/>
      <c r="F1756" s="109"/>
      <c r="G1756" s="143"/>
      <c r="H1756" s="144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>
      <c r="A1757" s="17"/>
      <c r="B1757" s="7"/>
      <c r="C1757" s="17"/>
      <c r="D1757" s="7"/>
      <c r="E1757" s="17"/>
      <c r="F1757" s="109"/>
      <c r="G1757" s="143"/>
      <c r="H1757" s="144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>
      <c r="A1758" s="17"/>
      <c r="B1758" s="7"/>
      <c r="C1758" s="17"/>
      <c r="D1758" s="7"/>
      <c r="E1758" s="17"/>
      <c r="F1758" s="109"/>
      <c r="G1758" s="143"/>
      <c r="H1758" s="144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>
      <c r="A1759" s="17"/>
      <c r="B1759" s="7"/>
      <c r="C1759" s="17"/>
      <c r="D1759" s="7"/>
      <c r="E1759" s="17"/>
      <c r="F1759" s="109"/>
      <c r="G1759" s="143"/>
      <c r="H1759" s="144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>
      <c r="A1760" s="17"/>
      <c r="B1760" s="7"/>
      <c r="C1760" s="17"/>
      <c r="D1760" s="7"/>
      <c r="E1760" s="17"/>
      <c r="F1760" s="109"/>
      <c r="G1760" s="143"/>
      <c r="H1760" s="144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>
      <c r="A1761" s="17"/>
      <c r="B1761" s="7"/>
      <c r="C1761" s="17"/>
      <c r="D1761" s="7"/>
      <c r="E1761" s="17"/>
      <c r="F1761" s="109"/>
      <c r="G1761" s="143"/>
      <c r="H1761" s="144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>
      <c r="A1762" s="17"/>
      <c r="B1762" s="7"/>
      <c r="C1762" s="17"/>
      <c r="D1762" s="7"/>
      <c r="E1762" s="17"/>
      <c r="F1762" s="109"/>
      <c r="G1762" s="143"/>
      <c r="H1762" s="144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>
      <c r="A1763" s="17"/>
      <c r="B1763" s="7"/>
      <c r="C1763" s="17"/>
      <c r="D1763" s="7"/>
      <c r="E1763" s="17"/>
      <c r="F1763" s="109"/>
      <c r="G1763" s="143"/>
      <c r="H1763" s="144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>
      <c r="A1764" s="17"/>
      <c r="B1764" s="7"/>
      <c r="C1764" s="17"/>
      <c r="D1764" s="7"/>
      <c r="E1764" s="17"/>
      <c r="F1764" s="109"/>
      <c r="G1764" s="143"/>
      <c r="H1764" s="144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>
      <c r="A1765" s="17"/>
      <c r="B1765" s="7"/>
      <c r="C1765" s="17"/>
      <c r="D1765" s="7"/>
      <c r="E1765" s="17"/>
      <c r="F1765" s="109"/>
      <c r="G1765" s="143"/>
      <c r="H1765" s="144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>
      <c r="A1766" s="17"/>
      <c r="B1766" s="7"/>
      <c r="C1766" s="17"/>
      <c r="D1766" s="7"/>
      <c r="E1766" s="17"/>
      <c r="F1766" s="109"/>
      <c r="G1766" s="143"/>
      <c r="H1766" s="144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>
      <c r="A1767" s="17"/>
      <c r="B1767" s="7"/>
      <c r="C1767" s="17"/>
      <c r="D1767" s="7"/>
      <c r="E1767" s="17"/>
      <c r="F1767" s="109"/>
      <c r="G1767" s="143"/>
      <c r="H1767" s="144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>
      <c r="A1768" s="17"/>
      <c r="B1768" s="7"/>
      <c r="C1768" s="17"/>
      <c r="D1768" s="7"/>
      <c r="E1768" s="17"/>
      <c r="F1768" s="109"/>
      <c r="G1768" s="143"/>
      <c r="H1768" s="144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>
      <c r="A1769" s="17"/>
      <c r="B1769" s="7"/>
      <c r="C1769" s="17"/>
      <c r="D1769" s="7"/>
      <c r="E1769" s="17"/>
      <c r="F1769" s="109"/>
      <c r="G1769" s="143"/>
      <c r="H1769" s="144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>
      <c r="A1770" s="17"/>
      <c r="B1770" s="7"/>
      <c r="C1770" s="17"/>
      <c r="D1770" s="7"/>
      <c r="E1770" s="17"/>
      <c r="F1770" s="109"/>
      <c r="G1770" s="143"/>
      <c r="H1770" s="144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>
      <c r="A1771" s="17"/>
      <c r="B1771" s="7"/>
      <c r="C1771" s="17"/>
      <c r="D1771" s="7"/>
      <c r="E1771" s="17"/>
      <c r="F1771" s="109"/>
      <c r="G1771" s="143"/>
      <c r="H1771" s="144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>
      <c r="A1772" s="17"/>
      <c r="B1772" s="7"/>
      <c r="C1772" s="17"/>
      <c r="D1772" s="7"/>
      <c r="E1772" s="17"/>
      <c r="F1772" s="109"/>
      <c r="G1772" s="143"/>
      <c r="H1772" s="144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>
      <c r="A1773" s="17"/>
      <c r="B1773" s="7"/>
      <c r="C1773" s="17"/>
      <c r="D1773" s="7"/>
      <c r="E1773" s="17"/>
      <c r="F1773" s="109"/>
      <c r="G1773" s="143"/>
      <c r="H1773" s="144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>
      <c r="A1774" s="17"/>
      <c r="B1774" s="7"/>
      <c r="C1774" s="17"/>
      <c r="D1774" s="7"/>
      <c r="E1774" s="17"/>
      <c r="F1774" s="109"/>
      <c r="G1774" s="143"/>
      <c r="H1774" s="144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>
      <c r="A1775" s="17"/>
      <c r="B1775" s="7"/>
      <c r="C1775" s="17"/>
      <c r="D1775" s="7"/>
      <c r="E1775" s="17"/>
      <c r="F1775" s="109"/>
      <c r="G1775" s="143"/>
      <c r="H1775" s="144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>
      <c r="A1776" s="17"/>
      <c r="B1776" s="7"/>
      <c r="C1776" s="17"/>
      <c r="D1776" s="7"/>
      <c r="E1776" s="17"/>
      <c r="F1776" s="109"/>
      <c r="G1776" s="143"/>
      <c r="H1776" s="144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>
      <c r="A1777" s="17"/>
      <c r="B1777" s="7"/>
      <c r="C1777" s="17"/>
      <c r="D1777" s="7"/>
      <c r="E1777" s="17"/>
      <c r="F1777" s="109"/>
      <c r="G1777" s="143"/>
      <c r="H1777" s="144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>
      <c r="A1778" s="17"/>
      <c r="B1778" s="7"/>
      <c r="C1778" s="17"/>
      <c r="D1778" s="7"/>
      <c r="E1778" s="17"/>
      <c r="F1778" s="109"/>
      <c r="G1778" s="143"/>
      <c r="H1778" s="144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>
      <c r="A1779" s="17"/>
      <c r="B1779" s="7"/>
      <c r="C1779" s="17"/>
      <c r="D1779" s="7"/>
      <c r="E1779" s="17"/>
      <c r="F1779" s="109"/>
      <c r="G1779" s="143"/>
      <c r="H1779" s="144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>
      <c r="A1780" s="17"/>
      <c r="B1780" s="7"/>
      <c r="C1780" s="17"/>
      <c r="D1780" s="7"/>
      <c r="E1780" s="17"/>
      <c r="F1780" s="109"/>
      <c r="G1780" s="143"/>
      <c r="H1780" s="144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>
      <c r="A1781" s="17"/>
      <c r="B1781" s="7"/>
      <c r="C1781" s="17"/>
      <c r="D1781" s="7"/>
      <c r="E1781" s="17"/>
      <c r="F1781" s="109"/>
      <c r="G1781" s="143"/>
      <c r="H1781" s="144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>
      <c r="A1782" s="17"/>
      <c r="B1782" s="7"/>
      <c r="C1782" s="17"/>
      <c r="D1782" s="7"/>
      <c r="E1782" s="17"/>
      <c r="F1782" s="109"/>
      <c r="G1782" s="143"/>
      <c r="H1782" s="144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>
      <c r="A1783" s="17"/>
      <c r="B1783" s="7"/>
      <c r="C1783" s="17"/>
      <c r="D1783" s="7"/>
      <c r="E1783" s="17"/>
      <c r="F1783" s="109"/>
      <c r="G1783" s="143"/>
      <c r="H1783" s="144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>
      <c r="A1784" s="17"/>
      <c r="B1784" s="7"/>
      <c r="C1784" s="17"/>
      <c r="D1784" s="7"/>
      <c r="E1784" s="17"/>
      <c r="F1784" s="109"/>
      <c r="G1784" s="143"/>
      <c r="H1784" s="144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>
      <c r="A1785" s="17"/>
      <c r="B1785" s="7"/>
      <c r="C1785" s="17"/>
      <c r="D1785" s="7"/>
      <c r="E1785" s="17"/>
      <c r="F1785" s="109"/>
      <c r="G1785" s="143"/>
      <c r="H1785" s="144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>
      <c r="A1786" s="17"/>
      <c r="B1786" s="7"/>
      <c r="C1786" s="17"/>
      <c r="D1786" s="7"/>
      <c r="E1786" s="17"/>
      <c r="F1786" s="109"/>
      <c r="G1786" s="143"/>
      <c r="H1786" s="144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>
      <c r="A1787" s="17"/>
      <c r="B1787" s="7"/>
      <c r="C1787" s="17"/>
      <c r="D1787" s="7"/>
      <c r="E1787" s="17"/>
      <c r="F1787" s="109"/>
      <c r="G1787" s="143"/>
      <c r="H1787" s="144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>
      <c r="A1788" s="17"/>
      <c r="B1788" s="7"/>
      <c r="C1788" s="17"/>
      <c r="D1788" s="7"/>
      <c r="E1788" s="17"/>
      <c r="F1788" s="109"/>
      <c r="G1788" s="143"/>
      <c r="H1788" s="144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>
      <c r="A1789" s="17"/>
      <c r="B1789" s="7"/>
      <c r="C1789" s="17"/>
      <c r="D1789" s="7"/>
      <c r="E1789" s="17"/>
      <c r="F1789" s="109"/>
      <c r="G1789" s="143"/>
      <c r="H1789" s="144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>
      <c r="A1790" s="17"/>
      <c r="B1790" s="7"/>
      <c r="C1790" s="17"/>
      <c r="D1790" s="7"/>
      <c r="E1790" s="17"/>
      <c r="F1790" s="109"/>
      <c r="G1790" s="143"/>
      <c r="H1790" s="144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>
      <c r="A1791" s="17"/>
      <c r="B1791" s="7"/>
      <c r="C1791" s="17"/>
      <c r="D1791" s="7"/>
      <c r="E1791" s="17"/>
      <c r="F1791" s="109"/>
      <c r="G1791" s="143"/>
      <c r="H1791" s="144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>
      <c r="A1792" s="17"/>
      <c r="B1792" s="7"/>
      <c r="C1792" s="17"/>
      <c r="D1792" s="7"/>
      <c r="E1792" s="17"/>
      <c r="F1792" s="109"/>
      <c r="G1792" s="143"/>
      <c r="H1792" s="144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>
      <c r="A1793" s="17"/>
      <c r="B1793" s="7"/>
      <c r="C1793" s="17"/>
      <c r="D1793" s="7"/>
      <c r="E1793" s="17"/>
      <c r="F1793" s="109"/>
      <c r="G1793" s="143"/>
      <c r="H1793" s="144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>
      <c r="A1794" s="17"/>
      <c r="B1794" s="7"/>
      <c r="C1794" s="17"/>
      <c r="D1794" s="7"/>
      <c r="E1794" s="17"/>
      <c r="F1794" s="109"/>
      <c r="G1794" s="143"/>
      <c r="H1794" s="144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>
      <c r="A1795" s="17"/>
      <c r="B1795" s="7"/>
      <c r="C1795" s="17"/>
      <c r="D1795" s="7"/>
      <c r="E1795" s="17"/>
      <c r="F1795" s="109"/>
      <c r="G1795" s="143"/>
      <c r="H1795" s="144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>
      <c r="A1796" s="17"/>
      <c r="B1796" s="7"/>
      <c r="C1796" s="17"/>
      <c r="D1796" s="7"/>
      <c r="E1796" s="17"/>
      <c r="F1796" s="109"/>
      <c r="G1796" s="143"/>
      <c r="H1796" s="144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>
      <c r="A1797" s="17"/>
      <c r="B1797" s="7"/>
      <c r="C1797" s="17"/>
      <c r="D1797" s="7"/>
      <c r="E1797" s="17"/>
      <c r="F1797" s="109"/>
      <c r="G1797" s="143"/>
      <c r="H1797" s="144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>
      <c r="A1798" s="17"/>
      <c r="B1798" s="7"/>
      <c r="C1798" s="17"/>
      <c r="D1798" s="7"/>
      <c r="E1798" s="17"/>
      <c r="F1798" s="109"/>
      <c r="G1798" s="143"/>
      <c r="H1798" s="144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>
      <c r="A1799" s="17"/>
      <c r="B1799" s="7"/>
      <c r="C1799" s="17"/>
      <c r="D1799" s="7"/>
      <c r="E1799" s="17"/>
      <c r="F1799" s="109"/>
      <c r="G1799" s="143"/>
      <c r="H1799" s="144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>
      <c r="A1800" s="17"/>
      <c r="B1800" s="7"/>
      <c r="C1800" s="17"/>
      <c r="D1800" s="7"/>
      <c r="E1800" s="17"/>
      <c r="F1800" s="109"/>
      <c r="G1800" s="143"/>
      <c r="H1800" s="144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>
      <c r="A1801" s="17"/>
      <c r="B1801" s="7"/>
      <c r="C1801" s="17"/>
      <c r="D1801" s="7"/>
      <c r="E1801" s="17"/>
      <c r="F1801" s="109"/>
      <c r="G1801" s="143"/>
      <c r="H1801" s="144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>
      <c r="A1802" s="17"/>
      <c r="B1802" s="7"/>
      <c r="C1802" s="17"/>
      <c r="D1802" s="7"/>
      <c r="E1802" s="17"/>
      <c r="F1802" s="109"/>
      <c r="G1802" s="143"/>
      <c r="H1802" s="144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>
      <c r="A1803" s="17"/>
      <c r="B1803" s="7"/>
      <c r="C1803" s="17"/>
      <c r="D1803" s="7"/>
      <c r="E1803" s="17"/>
      <c r="F1803" s="109"/>
      <c r="G1803" s="143"/>
      <c r="H1803" s="144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>
      <c r="A1804" s="17"/>
      <c r="B1804" s="7"/>
      <c r="C1804" s="17"/>
      <c r="D1804" s="7"/>
      <c r="E1804" s="17"/>
      <c r="F1804" s="109"/>
      <c r="G1804" s="143"/>
      <c r="H1804" s="144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>
      <c r="A1805" s="17"/>
      <c r="B1805" s="7"/>
      <c r="C1805" s="17"/>
      <c r="D1805" s="7"/>
      <c r="E1805" s="17"/>
      <c r="F1805" s="109"/>
      <c r="G1805" s="143"/>
      <c r="H1805" s="144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>
      <c r="A1806" s="17"/>
      <c r="B1806" s="7"/>
      <c r="C1806" s="17"/>
      <c r="D1806" s="7"/>
      <c r="E1806" s="17"/>
      <c r="F1806" s="109"/>
      <c r="G1806" s="143"/>
      <c r="H1806" s="144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>
      <c r="A1807" s="17"/>
      <c r="B1807" s="7"/>
      <c r="C1807" s="17"/>
      <c r="D1807" s="7"/>
      <c r="E1807" s="17"/>
      <c r="F1807" s="109"/>
      <c r="G1807" s="143"/>
      <c r="H1807" s="144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>
      <c r="A1808" s="17"/>
      <c r="B1808" s="7"/>
      <c r="C1808" s="17"/>
      <c r="D1808" s="7"/>
      <c r="E1808" s="17"/>
      <c r="F1808" s="109"/>
      <c r="G1808" s="143"/>
      <c r="H1808" s="144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>
      <c r="A1809" s="17"/>
      <c r="B1809" s="7"/>
      <c r="C1809" s="17"/>
      <c r="D1809" s="7"/>
      <c r="E1809" s="17"/>
      <c r="F1809" s="109"/>
      <c r="G1809" s="143"/>
      <c r="H1809" s="144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>
      <c r="A1810" s="17"/>
      <c r="B1810" s="7"/>
      <c r="C1810" s="17"/>
      <c r="D1810" s="7"/>
      <c r="E1810" s="17"/>
      <c r="F1810" s="109"/>
      <c r="G1810" s="143"/>
      <c r="H1810" s="144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>
      <c r="A1811" s="17"/>
      <c r="B1811" s="7"/>
      <c r="C1811" s="17"/>
      <c r="D1811" s="7"/>
      <c r="E1811" s="17"/>
      <c r="F1811" s="109"/>
      <c r="G1811" s="143"/>
      <c r="H1811" s="144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>
      <c r="A1812" s="17"/>
      <c r="B1812" s="7"/>
      <c r="C1812" s="17"/>
      <c r="D1812" s="7"/>
      <c r="E1812" s="17"/>
      <c r="F1812" s="109"/>
      <c r="G1812" s="143"/>
      <c r="H1812" s="144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>
      <c r="A1813" s="17"/>
      <c r="B1813" s="7"/>
      <c r="C1813" s="17"/>
      <c r="D1813" s="7"/>
      <c r="E1813" s="17"/>
      <c r="F1813" s="109"/>
      <c r="G1813" s="143"/>
      <c r="H1813" s="144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>
      <c r="A1814" s="17"/>
      <c r="B1814" s="7"/>
      <c r="C1814" s="17"/>
      <c r="D1814" s="7"/>
      <c r="E1814" s="17"/>
      <c r="F1814" s="109"/>
      <c r="G1814" s="143"/>
      <c r="H1814" s="144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>
      <c r="A1815" s="17"/>
      <c r="B1815" s="7"/>
      <c r="C1815" s="17"/>
      <c r="D1815" s="7"/>
      <c r="E1815" s="17"/>
      <c r="F1815" s="109"/>
      <c r="G1815" s="143"/>
      <c r="H1815" s="144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>
      <c r="A1816" s="17"/>
      <c r="B1816" s="7"/>
      <c r="C1816" s="17"/>
      <c r="D1816" s="7"/>
      <c r="E1816" s="17"/>
      <c r="F1816" s="109"/>
      <c r="G1816" s="143"/>
      <c r="H1816" s="144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>
      <c r="A1817" s="17"/>
      <c r="B1817" s="7"/>
      <c r="C1817" s="17"/>
      <c r="D1817" s="7"/>
      <c r="E1817" s="17"/>
      <c r="F1817" s="109"/>
      <c r="G1817" s="143"/>
      <c r="H1817" s="144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>
      <c r="A1818" s="17"/>
      <c r="B1818" s="7"/>
      <c r="C1818" s="17"/>
      <c r="D1818" s="7"/>
      <c r="E1818" s="17"/>
      <c r="F1818" s="109"/>
      <c r="G1818" s="143"/>
      <c r="H1818" s="144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>
      <c r="A1819" s="17"/>
      <c r="B1819" s="7"/>
      <c r="C1819" s="17"/>
      <c r="D1819" s="7"/>
      <c r="E1819" s="17"/>
      <c r="F1819" s="109"/>
      <c r="G1819" s="143"/>
      <c r="H1819" s="144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>
      <c r="A1820" s="17"/>
      <c r="B1820" s="7"/>
      <c r="C1820" s="17"/>
      <c r="D1820" s="7"/>
      <c r="E1820" s="17"/>
      <c r="F1820" s="109"/>
      <c r="G1820" s="143"/>
      <c r="H1820" s="144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>
      <c r="A1821" s="17"/>
      <c r="B1821" s="7"/>
      <c r="C1821" s="17"/>
      <c r="D1821" s="7"/>
      <c r="E1821" s="17"/>
      <c r="F1821" s="109"/>
      <c r="G1821" s="143"/>
      <c r="H1821" s="144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>
      <c r="A1822" s="17"/>
      <c r="B1822" s="7"/>
      <c r="C1822" s="17"/>
      <c r="D1822" s="7"/>
      <c r="E1822" s="17"/>
      <c r="F1822" s="109"/>
      <c r="G1822" s="143"/>
      <c r="H1822" s="144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>
      <c r="A1823" s="17"/>
      <c r="B1823" s="7"/>
      <c r="C1823" s="17"/>
      <c r="D1823" s="7"/>
      <c r="E1823" s="17"/>
      <c r="F1823" s="109"/>
      <c r="G1823" s="143"/>
      <c r="H1823" s="144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>
      <c r="A1824" s="17"/>
      <c r="B1824" s="7"/>
      <c r="C1824" s="17"/>
      <c r="D1824" s="7"/>
      <c r="E1824" s="17"/>
      <c r="F1824" s="109"/>
      <c r="G1824" s="143"/>
      <c r="H1824" s="144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>
      <c r="A1825" s="17"/>
      <c r="B1825" s="7"/>
      <c r="C1825" s="17"/>
      <c r="D1825" s="7"/>
      <c r="E1825" s="17"/>
      <c r="F1825" s="109"/>
      <c r="G1825" s="143"/>
      <c r="H1825" s="144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>
      <c r="A1826" s="17"/>
      <c r="B1826" s="7"/>
      <c r="C1826" s="17"/>
      <c r="D1826" s="7"/>
      <c r="E1826" s="17"/>
      <c r="F1826" s="109"/>
      <c r="G1826" s="143"/>
      <c r="H1826" s="144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>
      <c r="A1827" s="17"/>
      <c r="B1827" s="7"/>
      <c r="C1827" s="17"/>
      <c r="D1827" s="7"/>
      <c r="E1827" s="17"/>
      <c r="F1827" s="109"/>
      <c r="G1827" s="143"/>
      <c r="H1827" s="144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>
      <c r="A1828" s="17"/>
      <c r="B1828" s="7"/>
      <c r="C1828" s="17"/>
      <c r="D1828" s="7"/>
      <c r="E1828" s="17"/>
      <c r="F1828" s="109"/>
      <c r="G1828" s="143"/>
      <c r="H1828" s="144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>
      <c r="A1829" s="17"/>
      <c r="B1829" s="7"/>
      <c r="C1829" s="17"/>
      <c r="D1829" s="7"/>
      <c r="E1829" s="17"/>
      <c r="F1829" s="109"/>
      <c r="G1829" s="143"/>
      <c r="H1829" s="144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>
      <c r="A1830" s="17"/>
      <c r="B1830" s="7"/>
      <c r="C1830" s="17"/>
      <c r="D1830" s="7"/>
      <c r="E1830" s="17"/>
      <c r="F1830" s="109"/>
      <c r="G1830" s="143"/>
      <c r="H1830" s="144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>
      <c r="A1831" s="17"/>
      <c r="B1831" s="7"/>
      <c r="C1831" s="17"/>
      <c r="D1831" s="7"/>
      <c r="E1831" s="17"/>
      <c r="F1831" s="109"/>
      <c r="G1831" s="143"/>
      <c r="H1831" s="144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>
      <c r="A1832" s="17"/>
      <c r="B1832" s="7"/>
      <c r="C1832" s="17"/>
      <c r="D1832" s="7"/>
      <c r="E1832" s="17"/>
      <c r="F1832" s="109"/>
      <c r="G1832" s="143"/>
      <c r="H1832" s="144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>
      <c r="A1833" s="17"/>
      <c r="B1833" s="7"/>
      <c r="C1833" s="17"/>
      <c r="D1833" s="7"/>
      <c r="E1833" s="17"/>
      <c r="F1833" s="109"/>
      <c r="G1833" s="143"/>
      <c r="H1833" s="144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>
      <c r="A1834" s="17"/>
      <c r="B1834" s="7"/>
      <c r="C1834" s="17"/>
      <c r="D1834" s="7"/>
      <c r="E1834" s="17"/>
      <c r="F1834" s="109"/>
      <c r="G1834" s="143"/>
      <c r="H1834" s="144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>
      <c r="A1835" s="17"/>
      <c r="B1835" s="7"/>
      <c r="C1835" s="17"/>
      <c r="D1835" s="7"/>
      <c r="E1835" s="17"/>
      <c r="F1835" s="109"/>
      <c r="G1835" s="143"/>
      <c r="H1835" s="144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>
      <c r="A1836" s="17"/>
      <c r="B1836" s="7"/>
      <c r="C1836" s="17"/>
      <c r="D1836" s="7"/>
      <c r="E1836" s="17"/>
      <c r="F1836" s="109"/>
      <c r="G1836" s="143"/>
      <c r="H1836" s="144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>
      <c r="A1837" s="17"/>
      <c r="B1837" s="7"/>
      <c r="C1837" s="17"/>
      <c r="D1837" s="7"/>
      <c r="E1837" s="17"/>
      <c r="F1837" s="109"/>
      <c r="G1837" s="143"/>
      <c r="H1837" s="144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>
      <c r="A1838" s="17"/>
      <c r="B1838" s="7"/>
      <c r="C1838" s="17"/>
      <c r="D1838" s="7"/>
      <c r="E1838" s="17"/>
      <c r="F1838" s="109"/>
      <c r="G1838" s="143"/>
      <c r="H1838" s="144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>
      <c r="A1839" s="17"/>
      <c r="B1839" s="7"/>
      <c r="C1839" s="17"/>
      <c r="D1839" s="7"/>
      <c r="E1839" s="17"/>
      <c r="F1839" s="109"/>
      <c r="G1839" s="143"/>
      <c r="H1839" s="144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>
      <c r="A1840" s="17"/>
      <c r="B1840" s="7"/>
      <c r="C1840" s="17"/>
      <c r="D1840" s="7"/>
      <c r="E1840" s="17"/>
      <c r="F1840" s="109"/>
      <c r="G1840" s="143"/>
      <c r="H1840" s="144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>
      <c r="A1841" s="17"/>
      <c r="B1841" s="7"/>
      <c r="C1841" s="17"/>
      <c r="D1841" s="7"/>
      <c r="E1841" s="17"/>
      <c r="F1841" s="109"/>
      <c r="G1841" s="143"/>
      <c r="H1841" s="144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>
      <c r="A1842" s="17"/>
      <c r="B1842" s="7"/>
      <c r="C1842" s="17"/>
      <c r="D1842" s="7"/>
      <c r="E1842" s="17"/>
      <c r="F1842" s="109"/>
      <c r="G1842" s="143"/>
      <c r="H1842" s="144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>
      <c r="A1843" s="17"/>
      <c r="B1843" s="7"/>
      <c r="C1843" s="17"/>
      <c r="D1843" s="7"/>
      <c r="E1843" s="17"/>
      <c r="F1843" s="109"/>
      <c r="G1843" s="143"/>
      <c r="H1843" s="144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>
      <c r="A1844" s="17"/>
      <c r="B1844" s="7"/>
      <c r="C1844" s="17"/>
      <c r="D1844" s="7"/>
      <c r="E1844" s="17"/>
      <c r="F1844" s="109"/>
      <c r="G1844" s="143"/>
      <c r="H1844" s="144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>
      <c r="A1845" s="17"/>
      <c r="B1845" s="7"/>
      <c r="C1845" s="17"/>
      <c r="D1845" s="7"/>
      <c r="E1845" s="17"/>
      <c r="F1845" s="109"/>
      <c r="G1845" s="143"/>
      <c r="H1845" s="144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>
      <c r="A1846" s="17"/>
      <c r="B1846" s="7"/>
      <c r="C1846" s="17"/>
      <c r="D1846" s="7"/>
      <c r="E1846" s="17"/>
      <c r="F1846" s="109"/>
      <c r="G1846" s="143"/>
      <c r="H1846" s="144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>
      <c r="A1847" s="17"/>
      <c r="B1847" s="7"/>
      <c r="C1847" s="17"/>
      <c r="D1847" s="7"/>
      <c r="E1847" s="17"/>
      <c r="F1847" s="109"/>
      <c r="G1847" s="143"/>
      <c r="H1847" s="144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>
      <c r="A1848" s="17"/>
      <c r="B1848" s="7"/>
      <c r="C1848" s="17"/>
      <c r="D1848" s="7"/>
      <c r="E1848" s="17"/>
      <c r="F1848" s="109"/>
      <c r="G1848" s="143"/>
      <c r="H1848" s="144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>
      <c r="A1849" s="17"/>
      <c r="B1849" s="7"/>
      <c r="C1849" s="17"/>
      <c r="D1849" s="7"/>
      <c r="E1849" s="17"/>
      <c r="F1849" s="109"/>
      <c r="G1849" s="143"/>
      <c r="H1849" s="144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>
      <c r="A1850" s="17"/>
      <c r="B1850" s="7"/>
      <c r="C1850" s="17"/>
      <c r="D1850" s="7"/>
      <c r="E1850" s="17"/>
      <c r="F1850" s="109"/>
      <c r="G1850" s="143"/>
      <c r="H1850" s="144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>
      <c r="A1851" s="17"/>
      <c r="B1851" s="7"/>
      <c r="C1851" s="17"/>
      <c r="D1851" s="7"/>
      <c r="E1851" s="17"/>
      <c r="F1851" s="109"/>
      <c r="G1851" s="143"/>
      <c r="H1851" s="144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>
      <c r="A1852" s="17"/>
      <c r="B1852" s="7"/>
      <c r="C1852" s="17"/>
      <c r="D1852" s="7"/>
      <c r="E1852" s="17"/>
      <c r="F1852" s="109"/>
      <c r="G1852" s="143"/>
      <c r="H1852" s="144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>
      <c r="A1853" s="17"/>
      <c r="B1853" s="7"/>
      <c r="C1853" s="17"/>
      <c r="D1853" s="7"/>
      <c r="E1853" s="17"/>
      <c r="F1853" s="109"/>
      <c r="G1853" s="143"/>
      <c r="H1853" s="144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>
      <c r="A1854" s="17"/>
      <c r="B1854" s="7"/>
      <c r="C1854" s="17"/>
      <c r="D1854" s="7"/>
      <c r="E1854" s="17"/>
      <c r="F1854" s="109"/>
      <c r="G1854" s="143"/>
      <c r="H1854" s="144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>
      <c r="A1855" s="17"/>
      <c r="B1855" s="7"/>
      <c r="C1855" s="17"/>
      <c r="D1855" s="7"/>
      <c r="E1855" s="17"/>
      <c r="F1855" s="109"/>
      <c r="G1855" s="143"/>
      <c r="H1855" s="144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>
      <c r="A1856" s="17"/>
      <c r="B1856" s="7"/>
      <c r="C1856" s="17"/>
      <c r="D1856" s="7"/>
      <c r="E1856" s="17"/>
      <c r="F1856" s="109"/>
      <c r="G1856" s="143"/>
      <c r="H1856" s="144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>
      <c r="A1857" s="17"/>
      <c r="B1857" s="7"/>
      <c r="C1857" s="17"/>
      <c r="D1857" s="7"/>
      <c r="E1857" s="17"/>
      <c r="F1857" s="109"/>
      <c r="G1857" s="143"/>
      <c r="H1857" s="144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>
      <c r="A1858" s="17"/>
      <c r="B1858" s="7"/>
      <c r="C1858" s="17"/>
      <c r="D1858" s="7"/>
      <c r="E1858" s="17"/>
      <c r="F1858" s="109"/>
      <c r="G1858" s="143"/>
      <c r="H1858" s="144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>
      <c r="A1859" s="17"/>
      <c r="B1859" s="7"/>
      <c r="C1859" s="17"/>
      <c r="D1859" s="7"/>
      <c r="E1859" s="17"/>
      <c r="F1859" s="109"/>
      <c r="G1859" s="143"/>
      <c r="H1859" s="144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>
      <c r="A1860" s="17"/>
      <c r="B1860" s="7"/>
      <c r="C1860" s="17"/>
      <c r="D1860" s="7"/>
      <c r="E1860" s="17"/>
      <c r="F1860" s="109"/>
      <c r="G1860" s="143"/>
      <c r="H1860" s="144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>
      <c r="A1861" s="17"/>
      <c r="B1861" s="7"/>
      <c r="C1861" s="17"/>
      <c r="D1861" s="7"/>
      <c r="E1861" s="17"/>
      <c r="F1861" s="109"/>
      <c r="G1861" s="143"/>
      <c r="H1861" s="144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>
      <c r="A1862" s="17"/>
      <c r="B1862" s="7"/>
      <c r="C1862" s="17"/>
      <c r="D1862" s="7"/>
      <c r="E1862" s="17"/>
      <c r="F1862" s="109"/>
      <c r="G1862" s="143"/>
      <c r="H1862" s="144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>
      <c r="A1863" s="17"/>
      <c r="B1863" s="7"/>
      <c r="C1863" s="17"/>
      <c r="D1863" s="7"/>
      <c r="E1863" s="17"/>
      <c r="F1863" s="109"/>
      <c r="G1863" s="143"/>
      <c r="H1863" s="144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>
      <c r="A1864" s="17"/>
      <c r="B1864" s="7"/>
      <c r="C1864" s="17"/>
      <c r="D1864" s="7"/>
      <c r="E1864" s="17"/>
      <c r="F1864" s="109"/>
      <c r="G1864" s="143"/>
      <c r="H1864" s="144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>
      <c r="A1865" s="17"/>
      <c r="B1865" s="7"/>
      <c r="C1865" s="17"/>
      <c r="D1865" s="7"/>
      <c r="E1865" s="17"/>
      <c r="F1865" s="109"/>
      <c r="G1865" s="143"/>
      <c r="H1865" s="144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>
      <c r="A1866" s="17"/>
      <c r="B1866" s="7"/>
      <c r="C1866" s="17"/>
      <c r="D1866" s="7"/>
      <c r="E1866" s="17"/>
      <c r="F1866" s="109"/>
      <c r="G1866" s="143"/>
      <c r="H1866" s="144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>
      <c r="A1867" s="17"/>
      <c r="B1867" s="7"/>
      <c r="C1867" s="17"/>
      <c r="D1867" s="7"/>
      <c r="E1867" s="17"/>
      <c r="F1867" s="109"/>
      <c r="G1867" s="143"/>
      <c r="H1867" s="144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>
      <c r="A1868" s="17"/>
      <c r="B1868" s="7"/>
      <c r="C1868" s="17"/>
      <c r="D1868" s="7"/>
      <c r="E1868" s="17"/>
      <c r="F1868" s="109"/>
      <c r="G1868" s="143"/>
      <c r="H1868" s="144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>
      <c r="A1869" s="17"/>
      <c r="B1869" s="7"/>
      <c r="C1869" s="17"/>
      <c r="D1869" s="7"/>
      <c r="E1869" s="17"/>
      <c r="F1869" s="109"/>
      <c r="G1869" s="143"/>
      <c r="H1869" s="144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>
      <c r="A1870" s="17"/>
      <c r="B1870" s="7"/>
      <c r="C1870" s="17"/>
      <c r="D1870" s="7"/>
      <c r="E1870" s="17"/>
      <c r="F1870" s="109"/>
      <c r="G1870" s="143"/>
      <c r="H1870" s="144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>
      <c r="A1871" s="17"/>
      <c r="B1871" s="7"/>
      <c r="C1871" s="17"/>
      <c r="D1871" s="7"/>
      <c r="E1871" s="17"/>
      <c r="F1871" s="109"/>
      <c r="G1871" s="143"/>
      <c r="H1871" s="144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>
      <c r="A1872" s="17"/>
      <c r="B1872" s="7"/>
      <c r="C1872" s="17"/>
      <c r="D1872" s="7"/>
      <c r="E1872" s="17"/>
      <c r="F1872" s="109"/>
      <c r="G1872" s="143"/>
      <c r="H1872" s="144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>
      <c r="A1873" s="17"/>
      <c r="B1873" s="7"/>
      <c r="C1873" s="17"/>
      <c r="D1873" s="7"/>
      <c r="E1873" s="17"/>
      <c r="F1873" s="109"/>
      <c r="G1873" s="143"/>
      <c r="H1873" s="144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>
      <c r="A1874" s="17"/>
      <c r="B1874" s="7"/>
      <c r="C1874" s="17"/>
      <c r="D1874" s="7"/>
      <c r="E1874" s="17"/>
      <c r="F1874" s="109"/>
      <c r="G1874" s="143"/>
      <c r="H1874" s="144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>
      <c r="A1875" s="17"/>
      <c r="B1875" s="7"/>
      <c r="C1875" s="17"/>
      <c r="D1875" s="7"/>
      <c r="E1875" s="17"/>
      <c r="F1875" s="109"/>
      <c r="G1875" s="143"/>
      <c r="H1875" s="144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>
      <c r="A1876" s="17"/>
      <c r="B1876" s="7"/>
      <c r="C1876" s="17"/>
      <c r="D1876" s="7"/>
      <c r="E1876" s="17"/>
      <c r="F1876" s="109"/>
      <c r="G1876" s="143"/>
      <c r="H1876" s="144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>
      <c r="A1877" s="17"/>
      <c r="B1877" s="7"/>
      <c r="C1877" s="17"/>
      <c r="D1877" s="7"/>
      <c r="E1877" s="17"/>
      <c r="F1877" s="109"/>
      <c r="G1877" s="143"/>
      <c r="H1877" s="144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>
      <c r="A1878" s="17"/>
      <c r="B1878" s="7"/>
      <c r="C1878" s="17"/>
      <c r="D1878" s="7"/>
      <c r="E1878" s="17"/>
      <c r="F1878" s="109"/>
      <c r="G1878" s="143"/>
      <c r="H1878" s="144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>
      <c r="A1879" s="17"/>
      <c r="B1879" s="7"/>
      <c r="C1879" s="17"/>
      <c r="D1879" s="7"/>
      <c r="E1879" s="17"/>
      <c r="F1879" s="109"/>
      <c r="G1879" s="143"/>
      <c r="H1879" s="144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>
      <c r="A1880" s="17"/>
      <c r="B1880" s="7"/>
      <c r="C1880" s="17"/>
      <c r="D1880" s="7"/>
      <c r="E1880" s="17"/>
      <c r="F1880" s="109"/>
      <c r="G1880" s="143"/>
      <c r="H1880" s="144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>
      <c r="A1881" s="17"/>
      <c r="B1881" s="7"/>
      <c r="C1881" s="17"/>
      <c r="D1881" s="7"/>
      <c r="E1881" s="17"/>
      <c r="F1881" s="109"/>
      <c r="G1881" s="143"/>
      <c r="H1881" s="144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>
      <c r="A1882" s="17"/>
      <c r="B1882" s="7"/>
      <c r="C1882" s="17"/>
      <c r="D1882" s="7"/>
      <c r="E1882" s="17"/>
      <c r="F1882" s="109"/>
      <c r="G1882" s="143"/>
      <c r="H1882" s="144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>
      <c r="A1883" s="17"/>
      <c r="B1883" s="7"/>
      <c r="C1883" s="17"/>
      <c r="D1883" s="7"/>
      <c r="E1883" s="17"/>
      <c r="F1883" s="109"/>
      <c r="G1883" s="143"/>
      <c r="H1883" s="144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>
      <c r="A1884" s="17"/>
      <c r="B1884" s="7"/>
      <c r="C1884" s="17"/>
      <c r="D1884" s="7"/>
      <c r="E1884" s="17"/>
      <c r="F1884" s="109"/>
      <c r="G1884" s="143"/>
      <c r="H1884" s="144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>
      <c r="A1885" s="17"/>
      <c r="B1885" s="7"/>
      <c r="C1885" s="17"/>
      <c r="D1885" s="7"/>
      <c r="E1885" s="17"/>
      <c r="F1885" s="109"/>
      <c r="G1885" s="143"/>
      <c r="H1885" s="144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>
      <c r="A1886" s="17"/>
      <c r="B1886" s="7"/>
      <c r="C1886" s="17"/>
      <c r="D1886" s="7"/>
      <c r="E1886" s="17"/>
      <c r="F1886" s="109"/>
      <c r="G1886" s="143"/>
      <c r="H1886" s="144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>
      <c r="A1887" s="17"/>
      <c r="B1887" s="7"/>
      <c r="C1887" s="17"/>
      <c r="D1887" s="7"/>
      <c r="E1887" s="17"/>
      <c r="F1887" s="109"/>
      <c r="G1887" s="143"/>
      <c r="H1887" s="144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>
      <c r="A1888" s="17"/>
      <c r="B1888" s="7"/>
      <c r="C1888" s="17"/>
      <c r="D1888" s="7"/>
      <c r="E1888" s="17"/>
      <c r="F1888" s="109"/>
      <c r="G1888" s="143"/>
      <c r="H1888" s="144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>
      <c r="A1889" s="17"/>
      <c r="B1889" s="7"/>
      <c r="C1889" s="17"/>
      <c r="D1889" s="7"/>
      <c r="E1889" s="17"/>
      <c r="F1889" s="109"/>
      <c r="G1889" s="143"/>
      <c r="H1889" s="144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>
      <c r="A1890" s="17"/>
      <c r="B1890" s="7"/>
      <c r="C1890" s="17"/>
      <c r="D1890" s="7"/>
      <c r="E1890" s="17"/>
      <c r="F1890" s="109"/>
      <c r="G1890" s="143"/>
      <c r="H1890" s="144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>
      <c r="A1891" s="17"/>
      <c r="B1891" s="7"/>
      <c r="C1891" s="17"/>
      <c r="D1891" s="7"/>
      <c r="E1891" s="17"/>
      <c r="F1891" s="109"/>
      <c r="G1891" s="143"/>
      <c r="H1891" s="144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>
      <c r="A1892" s="17"/>
      <c r="B1892" s="7"/>
      <c r="C1892" s="17"/>
      <c r="D1892" s="7"/>
      <c r="E1892" s="17"/>
      <c r="F1892" s="109"/>
      <c r="G1892" s="143"/>
      <c r="H1892" s="144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>
      <c r="A1893" s="17"/>
      <c r="B1893" s="7"/>
      <c r="C1893" s="17"/>
      <c r="D1893" s="7"/>
      <c r="E1893" s="17"/>
      <c r="F1893" s="109"/>
      <c r="G1893" s="143"/>
      <c r="H1893" s="144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>
      <c r="A1894" s="17"/>
      <c r="B1894" s="7"/>
      <c r="C1894" s="17"/>
      <c r="D1894" s="7"/>
      <c r="E1894" s="17"/>
      <c r="F1894" s="109"/>
      <c r="G1894" s="143"/>
      <c r="H1894" s="144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>
      <c r="A1895" s="17"/>
      <c r="B1895" s="7"/>
      <c r="C1895" s="17"/>
      <c r="D1895" s="7"/>
      <c r="E1895" s="17"/>
      <c r="F1895" s="109"/>
      <c r="G1895" s="143"/>
      <c r="H1895" s="144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>
      <c r="A1896" s="17"/>
      <c r="B1896" s="7"/>
      <c r="C1896" s="17"/>
      <c r="D1896" s="7"/>
      <c r="E1896" s="17"/>
      <c r="F1896" s="109"/>
      <c r="G1896" s="143"/>
      <c r="H1896" s="144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>
      <c r="A1897" s="17"/>
      <c r="B1897" s="7"/>
      <c r="C1897" s="17"/>
      <c r="D1897" s="7"/>
      <c r="E1897" s="17"/>
      <c r="F1897" s="109"/>
      <c r="G1897" s="143"/>
      <c r="H1897" s="144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>
      <c r="A1898" s="17"/>
      <c r="B1898" s="7"/>
      <c r="C1898" s="17"/>
      <c r="D1898" s="7"/>
      <c r="E1898" s="17"/>
      <c r="F1898" s="109"/>
      <c r="G1898" s="143"/>
      <c r="H1898" s="144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>
      <c r="A1899" s="17"/>
      <c r="B1899" s="7"/>
      <c r="C1899" s="17"/>
      <c r="D1899" s="7"/>
      <c r="E1899" s="17"/>
      <c r="F1899" s="109"/>
      <c r="G1899" s="143"/>
      <c r="H1899" s="144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>
      <c r="A1900" s="17"/>
      <c r="B1900" s="7"/>
      <c r="C1900" s="17"/>
      <c r="D1900" s="7"/>
      <c r="E1900" s="17"/>
      <c r="F1900" s="109"/>
      <c r="G1900" s="143"/>
      <c r="H1900" s="144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>
      <c r="A1901" s="17"/>
      <c r="B1901" s="7"/>
      <c r="C1901" s="17"/>
      <c r="D1901" s="7"/>
      <c r="E1901" s="17"/>
      <c r="F1901" s="109"/>
      <c r="G1901" s="143"/>
      <c r="H1901" s="144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>
      <c r="A1902" s="17"/>
      <c r="B1902" s="7"/>
      <c r="C1902" s="17"/>
      <c r="D1902" s="7"/>
      <c r="E1902" s="17"/>
      <c r="F1902" s="109"/>
      <c r="G1902" s="143"/>
      <c r="H1902" s="144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>
      <c r="A1903" s="17"/>
      <c r="B1903" s="7"/>
      <c r="C1903" s="17"/>
      <c r="D1903" s="7"/>
      <c r="E1903" s="17"/>
      <c r="F1903" s="109"/>
      <c r="G1903" s="143"/>
      <c r="H1903" s="144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>
      <c r="A1904" s="17"/>
      <c r="B1904" s="7"/>
      <c r="C1904" s="17"/>
      <c r="D1904" s="7"/>
      <c r="E1904" s="17"/>
      <c r="F1904" s="109"/>
      <c r="G1904" s="143"/>
      <c r="H1904" s="144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>
      <c r="A1905" s="17"/>
      <c r="B1905" s="7"/>
      <c r="C1905" s="17"/>
      <c r="D1905" s="7"/>
      <c r="E1905" s="17"/>
      <c r="F1905" s="109"/>
      <c r="G1905" s="143"/>
      <c r="H1905" s="144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>
      <c r="A1906" s="17"/>
      <c r="B1906" s="7"/>
      <c r="C1906" s="17"/>
      <c r="D1906" s="7"/>
      <c r="E1906" s="17"/>
      <c r="F1906" s="109"/>
      <c r="G1906" s="143"/>
      <c r="H1906" s="144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>
      <c r="A1907" s="17"/>
      <c r="B1907" s="7"/>
      <c r="C1907" s="17"/>
      <c r="D1907" s="7"/>
      <c r="E1907" s="17"/>
      <c r="F1907" s="109"/>
      <c r="G1907" s="143"/>
      <c r="H1907" s="144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>
      <c r="A1908" s="17"/>
      <c r="B1908" s="7"/>
      <c r="C1908" s="17"/>
      <c r="D1908" s="7"/>
      <c r="E1908" s="17"/>
      <c r="F1908" s="109"/>
      <c r="G1908" s="143"/>
      <c r="H1908" s="144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>
      <c r="A1909" s="17"/>
      <c r="B1909" s="7"/>
      <c r="C1909" s="17"/>
      <c r="D1909" s="7"/>
      <c r="E1909" s="17"/>
      <c r="F1909" s="109"/>
      <c r="G1909" s="143"/>
      <c r="H1909" s="144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>
      <c r="A1910" s="17"/>
      <c r="B1910" s="7"/>
      <c r="C1910" s="17"/>
      <c r="D1910" s="7"/>
      <c r="E1910" s="17"/>
      <c r="F1910" s="109"/>
      <c r="G1910" s="143"/>
      <c r="H1910" s="144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>
      <c r="A1911" s="17"/>
      <c r="B1911" s="7"/>
      <c r="C1911" s="17"/>
      <c r="D1911" s="7"/>
      <c r="E1911" s="17"/>
      <c r="F1911" s="109"/>
      <c r="G1911" s="143"/>
      <c r="H1911" s="144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>
      <c r="A1912" s="17"/>
      <c r="B1912" s="7"/>
      <c r="C1912" s="17"/>
      <c r="D1912" s="7"/>
      <c r="E1912" s="17"/>
      <c r="F1912" s="109"/>
      <c r="G1912" s="143"/>
      <c r="H1912" s="144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>
      <c r="A1913" s="17"/>
      <c r="B1913" s="7"/>
      <c r="C1913" s="17"/>
      <c r="D1913" s="7"/>
      <c r="E1913" s="17"/>
      <c r="F1913" s="109"/>
      <c r="G1913" s="143"/>
      <c r="H1913" s="144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>
      <c r="A1914" s="17"/>
      <c r="B1914" s="7"/>
      <c r="C1914" s="17"/>
      <c r="D1914" s="7"/>
      <c r="E1914" s="17"/>
      <c r="F1914" s="109"/>
      <c r="G1914" s="143"/>
      <c r="H1914" s="144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>
      <c r="A1915" s="17"/>
      <c r="B1915" s="7"/>
      <c r="C1915" s="17"/>
      <c r="D1915" s="7"/>
      <c r="E1915" s="17"/>
      <c r="F1915" s="109"/>
      <c r="G1915" s="143"/>
      <c r="H1915" s="144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>
      <c r="A1916" s="17"/>
      <c r="B1916" s="7"/>
      <c r="C1916" s="17"/>
      <c r="D1916" s="7"/>
      <c r="E1916" s="17"/>
      <c r="F1916" s="109"/>
      <c r="G1916" s="143"/>
      <c r="H1916" s="144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>
      <c r="A1917" s="17"/>
      <c r="B1917" s="7"/>
      <c r="C1917" s="17"/>
      <c r="D1917" s="7"/>
      <c r="E1917" s="17"/>
      <c r="F1917" s="109"/>
      <c r="G1917" s="143"/>
      <c r="H1917" s="144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>
      <c r="A1918" s="17"/>
      <c r="B1918" s="7"/>
      <c r="C1918" s="17"/>
      <c r="D1918" s="7"/>
      <c r="E1918" s="17"/>
      <c r="F1918" s="109"/>
      <c r="G1918" s="143"/>
      <c r="H1918" s="144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>
      <c r="A1919" s="17"/>
      <c r="B1919" s="7"/>
      <c r="C1919" s="17"/>
      <c r="D1919" s="7"/>
      <c r="E1919" s="17"/>
      <c r="F1919" s="109"/>
      <c r="G1919" s="143"/>
      <c r="H1919" s="144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>
      <c r="A1920" s="17"/>
      <c r="B1920" s="7"/>
      <c r="C1920" s="17"/>
      <c r="D1920" s="7"/>
      <c r="E1920" s="17"/>
      <c r="F1920" s="109"/>
      <c r="G1920" s="143"/>
      <c r="H1920" s="144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>
      <c r="A1921" s="17"/>
      <c r="B1921" s="7"/>
      <c r="C1921" s="17"/>
      <c r="D1921" s="7"/>
      <c r="E1921" s="17"/>
      <c r="F1921" s="109"/>
      <c r="G1921" s="143"/>
      <c r="H1921" s="144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>
      <c r="A1922" s="17"/>
      <c r="B1922" s="7"/>
      <c r="C1922" s="17"/>
      <c r="D1922" s="7"/>
      <c r="E1922" s="17"/>
      <c r="F1922" s="109"/>
      <c r="G1922" s="143"/>
      <c r="H1922" s="144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>
      <c r="A1923" s="17"/>
      <c r="B1923" s="7"/>
      <c r="C1923" s="17"/>
      <c r="D1923" s="7"/>
      <c r="E1923" s="17"/>
      <c r="F1923" s="109"/>
      <c r="G1923" s="143"/>
      <c r="H1923" s="144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>
      <c r="A1924" s="17"/>
      <c r="B1924" s="7"/>
      <c r="C1924" s="17"/>
      <c r="D1924" s="7"/>
      <c r="E1924" s="17"/>
      <c r="F1924" s="109"/>
      <c r="G1924" s="143"/>
      <c r="H1924" s="144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>
      <c r="A1925" s="17"/>
      <c r="B1925" s="7"/>
      <c r="C1925" s="17"/>
      <c r="D1925" s="7"/>
      <c r="E1925" s="17"/>
      <c r="F1925" s="109"/>
      <c r="G1925" s="143"/>
      <c r="H1925" s="144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>
      <c r="A1926" s="17"/>
      <c r="B1926" s="7"/>
      <c r="C1926" s="17"/>
      <c r="D1926" s="7"/>
      <c r="E1926" s="17"/>
      <c r="F1926" s="109"/>
      <c r="G1926" s="143"/>
      <c r="H1926" s="144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>
      <c r="A1927" s="17"/>
      <c r="B1927" s="7"/>
      <c r="C1927" s="17"/>
      <c r="D1927" s="7"/>
      <c r="E1927" s="17"/>
      <c r="F1927" s="109"/>
      <c r="G1927" s="143"/>
      <c r="H1927" s="144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>
      <c r="A1928" s="17"/>
      <c r="B1928" s="7"/>
      <c r="C1928" s="17"/>
      <c r="D1928" s="7"/>
      <c r="E1928" s="17"/>
      <c r="F1928" s="109"/>
      <c r="G1928" s="143"/>
      <c r="H1928" s="144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>
      <c r="A1929" s="17"/>
      <c r="B1929" s="7"/>
      <c r="C1929" s="17"/>
      <c r="D1929" s="7"/>
      <c r="E1929" s="17"/>
      <c r="F1929" s="109"/>
      <c r="G1929" s="143"/>
      <c r="H1929" s="144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>
      <c r="A1930" s="17"/>
      <c r="B1930" s="7"/>
      <c r="C1930" s="17"/>
      <c r="D1930" s="7"/>
      <c r="E1930" s="17"/>
      <c r="F1930" s="109"/>
      <c r="G1930" s="143"/>
      <c r="H1930" s="144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>
      <c r="A1931" s="17"/>
      <c r="B1931" s="7"/>
      <c r="C1931" s="17"/>
      <c r="D1931" s="7"/>
      <c r="E1931" s="17"/>
      <c r="F1931" s="109"/>
      <c r="G1931" s="143"/>
      <c r="H1931" s="144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>
      <c r="A1932" s="17"/>
      <c r="B1932" s="7"/>
      <c r="C1932" s="17"/>
      <c r="D1932" s="7"/>
      <c r="E1932" s="17"/>
      <c r="F1932" s="109"/>
      <c r="G1932" s="143"/>
      <c r="H1932" s="144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>
      <c r="A1933" s="17"/>
      <c r="B1933" s="7"/>
      <c r="C1933" s="17"/>
      <c r="D1933" s="7"/>
      <c r="E1933" s="17"/>
      <c r="F1933" s="109"/>
      <c r="G1933" s="143"/>
      <c r="H1933" s="144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>
      <c r="A1934" s="17"/>
      <c r="B1934" s="7"/>
      <c r="C1934" s="17"/>
      <c r="D1934" s="7"/>
      <c r="E1934" s="17"/>
      <c r="F1934" s="109"/>
      <c r="G1934" s="143"/>
      <c r="H1934" s="144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>
      <c r="A1935" s="17"/>
      <c r="B1935" s="7"/>
      <c r="C1935" s="17"/>
      <c r="D1935" s="7"/>
      <c r="E1935" s="17"/>
      <c r="F1935" s="109"/>
      <c r="G1935" s="143"/>
      <c r="H1935" s="144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>
      <c r="A1936" s="17"/>
      <c r="B1936" s="7"/>
      <c r="C1936" s="17"/>
      <c r="D1936" s="7"/>
      <c r="E1936" s="17"/>
      <c r="F1936" s="109"/>
      <c r="G1936" s="143"/>
      <c r="H1936" s="144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>
      <c r="A1937" s="17"/>
      <c r="B1937" s="7"/>
      <c r="C1937" s="17"/>
      <c r="D1937" s="7"/>
      <c r="E1937" s="17"/>
      <c r="F1937" s="109"/>
      <c r="G1937" s="143"/>
      <c r="H1937" s="144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>
      <c r="A1938" s="17"/>
      <c r="B1938" s="7"/>
      <c r="C1938" s="17"/>
      <c r="D1938" s="7"/>
      <c r="E1938" s="17"/>
      <c r="F1938" s="109"/>
      <c r="G1938" s="143"/>
      <c r="H1938" s="144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>
      <c r="A1939" s="17"/>
      <c r="B1939" s="7"/>
      <c r="C1939" s="17"/>
      <c r="D1939" s="7"/>
      <c r="E1939" s="17"/>
      <c r="F1939" s="109"/>
      <c r="G1939" s="143"/>
      <c r="H1939" s="144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>
      <c r="A1940" s="17"/>
      <c r="B1940" s="7"/>
      <c r="C1940" s="17"/>
      <c r="D1940" s="7"/>
      <c r="E1940" s="17"/>
      <c r="F1940" s="109"/>
      <c r="G1940" s="143"/>
      <c r="H1940" s="144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>
      <c r="A1941" s="17"/>
      <c r="B1941" s="7"/>
      <c r="C1941" s="17"/>
      <c r="D1941" s="7"/>
      <c r="E1941" s="17"/>
      <c r="F1941" s="109"/>
      <c r="G1941" s="143"/>
      <c r="H1941" s="144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>
      <c r="A1942" s="17"/>
      <c r="B1942" s="7"/>
      <c r="C1942" s="17"/>
      <c r="D1942" s="7"/>
      <c r="E1942" s="17"/>
      <c r="F1942" s="109"/>
      <c r="G1942" s="143"/>
      <c r="H1942" s="144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>
      <c r="A1943" s="17"/>
      <c r="B1943" s="7"/>
      <c r="C1943" s="17"/>
      <c r="D1943" s="7"/>
      <c r="E1943" s="17"/>
      <c r="F1943" s="109"/>
      <c r="G1943" s="143"/>
      <c r="H1943" s="144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>
      <c r="A1944" s="17"/>
      <c r="B1944" s="7"/>
      <c r="C1944" s="17"/>
      <c r="D1944" s="7"/>
      <c r="E1944" s="17"/>
      <c r="F1944" s="109"/>
      <c r="G1944" s="143"/>
      <c r="H1944" s="144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>
      <c r="A1945" s="17"/>
      <c r="B1945" s="7"/>
      <c r="C1945" s="17"/>
      <c r="D1945" s="7"/>
      <c r="E1945" s="17"/>
      <c r="F1945" s="109"/>
      <c r="G1945" s="143"/>
      <c r="H1945" s="144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>
      <c r="A1946" s="17"/>
      <c r="B1946" s="7"/>
      <c r="C1946" s="17"/>
      <c r="D1946" s="7"/>
      <c r="E1946" s="17"/>
      <c r="F1946" s="109"/>
      <c r="G1946" s="143"/>
      <c r="H1946" s="144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>
      <c r="A1947" s="17"/>
      <c r="B1947" s="7"/>
      <c r="C1947" s="17"/>
      <c r="D1947" s="7"/>
      <c r="E1947" s="17"/>
      <c r="F1947" s="109"/>
      <c r="G1947" s="143"/>
      <c r="H1947" s="144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>
      <c r="A1948" s="17"/>
      <c r="B1948" s="7"/>
      <c r="C1948" s="17"/>
      <c r="D1948" s="7"/>
      <c r="E1948" s="17"/>
      <c r="F1948" s="109"/>
      <c r="G1948" s="143"/>
      <c r="H1948" s="144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>
      <c r="A1949" s="17"/>
      <c r="B1949" s="7"/>
      <c r="C1949" s="17"/>
      <c r="D1949" s="7"/>
      <c r="E1949" s="17"/>
      <c r="F1949" s="109"/>
      <c r="G1949" s="143"/>
      <c r="H1949" s="144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>
      <c r="A1950" s="17"/>
      <c r="B1950" s="7"/>
      <c r="C1950" s="17"/>
      <c r="D1950" s="7"/>
      <c r="E1950" s="17"/>
      <c r="F1950" s="109"/>
      <c r="G1950" s="143"/>
      <c r="H1950" s="144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>
      <c r="A1951" s="17"/>
      <c r="B1951" s="7"/>
      <c r="C1951" s="17"/>
      <c r="D1951" s="7"/>
      <c r="E1951" s="17"/>
      <c r="F1951" s="109"/>
      <c r="G1951" s="143"/>
      <c r="H1951" s="144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>
      <c r="A1952" s="17"/>
      <c r="B1952" s="7"/>
      <c r="C1952" s="17"/>
      <c r="D1952" s="7"/>
      <c r="E1952" s="17"/>
      <c r="F1952" s="109"/>
      <c r="G1952" s="143"/>
      <c r="H1952" s="144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>
      <c r="A1953" s="17"/>
      <c r="B1953" s="7"/>
      <c r="C1953" s="17"/>
      <c r="D1953" s="7"/>
      <c r="E1953" s="17"/>
      <c r="F1953" s="109"/>
      <c r="G1953" s="143"/>
      <c r="H1953" s="144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>
      <c r="A1954" s="17"/>
      <c r="B1954" s="7"/>
      <c r="C1954" s="17"/>
      <c r="D1954" s="7"/>
      <c r="E1954" s="17"/>
      <c r="F1954" s="109"/>
      <c r="G1954" s="143"/>
      <c r="H1954" s="144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>
      <c r="A1955" s="17"/>
      <c r="B1955" s="7"/>
      <c r="C1955" s="17"/>
      <c r="D1955" s="7"/>
      <c r="E1955" s="17"/>
      <c r="F1955" s="109"/>
      <c r="G1955" s="143"/>
      <c r="H1955" s="144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>
      <c r="A1956" s="17"/>
      <c r="B1956" s="7"/>
      <c r="C1956" s="17"/>
      <c r="D1956" s="7"/>
      <c r="E1956" s="17"/>
      <c r="F1956" s="109"/>
      <c r="G1956" s="143"/>
      <c r="H1956" s="144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>
      <c r="A1957" s="17"/>
      <c r="B1957" s="7"/>
      <c r="C1957" s="17"/>
      <c r="D1957" s="7"/>
      <c r="E1957" s="17"/>
      <c r="F1957" s="109"/>
      <c r="G1957" s="143"/>
      <c r="H1957" s="144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>
      <c r="A1958" s="17"/>
      <c r="B1958" s="7"/>
      <c r="C1958" s="17"/>
      <c r="D1958" s="7"/>
      <c r="E1958" s="17"/>
      <c r="F1958" s="109"/>
      <c r="G1958" s="143"/>
      <c r="H1958" s="144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>
      <c r="A1959" s="17"/>
      <c r="B1959" s="7"/>
      <c r="C1959" s="17"/>
      <c r="D1959" s="7"/>
      <c r="E1959" s="17"/>
      <c r="F1959" s="109"/>
      <c r="G1959" s="143"/>
      <c r="H1959" s="144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>
      <c r="A1960" s="17"/>
      <c r="B1960" s="7"/>
      <c r="C1960" s="17"/>
      <c r="D1960" s="7"/>
      <c r="E1960" s="17"/>
      <c r="F1960" s="109"/>
      <c r="G1960" s="143"/>
      <c r="H1960" s="144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>
      <c r="A1961" s="17"/>
      <c r="B1961" s="7"/>
      <c r="C1961" s="17"/>
      <c r="D1961" s="7"/>
      <c r="E1961" s="17"/>
      <c r="F1961" s="109"/>
      <c r="G1961" s="143"/>
      <c r="H1961" s="144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>
      <c r="A1962" s="17"/>
      <c r="B1962" s="7"/>
      <c r="C1962" s="17"/>
      <c r="D1962" s="7"/>
      <c r="E1962" s="17"/>
      <c r="F1962" s="109"/>
      <c r="G1962" s="143"/>
      <c r="H1962" s="144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>
      <c r="A1963" s="17"/>
      <c r="B1963" s="7"/>
      <c r="C1963" s="17"/>
      <c r="D1963" s="7"/>
      <c r="E1963" s="17"/>
      <c r="F1963" s="109"/>
      <c r="G1963" s="143"/>
      <c r="H1963" s="144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>
      <c r="A1964" s="17"/>
      <c r="B1964" s="7"/>
      <c r="C1964" s="17"/>
      <c r="D1964" s="7"/>
      <c r="E1964" s="17"/>
      <c r="F1964" s="109"/>
      <c r="G1964" s="143"/>
      <c r="H1964" s="144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>
      <c r="A1965" s="17"/>
      <c r="B1965" s="7"/>
      <c r="C1965" s="17"/>
      <c r="D1965" s="7"/>
      <c r="E1965" s="17"/>
      <c r="F1965" s="109"/>
      <c r="G1965" s="143"/>
      <c r="H1965" s="144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>
      <c r="A1966" s="17"/>
      <c r="B1966" s="7"/>
      <c r="C1966" s="17"/>
      <c r="D1966" s="7"/>
      <c r="E1966" s="17"/>
      <c r="F1966" s="109"/>
      <c r="G1966" s="143"/>
      <c r="H1966" s="144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>
      <c r="A1967" s="17"/>
      <c r="B1967" s="7"/>
      <c r="C1967" s="17"/>
      <c r="D1967" s="7"/>
      <c r="E1967" s="17"/>
      <c r="F1967" s="109"/>
      <c r="G1967" s="143"/>
      <c r="H1967" s="144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>
      <c r="A1968" s="17"/>
      <c r="B1968" s="7"/>
      <c r="C1968" s="17"/>
      <c r="D1968" s="7"/>
      <c r="E1968" s="17"/>
      <c r="F1968" s="109"/>
      <c r="G1968" s="143"/>
      <c r="H1968" s="144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>
      <c r="A1969" s="17"/>
      <c r="B1969" s="7"/>
      <c r="C1969" s="17"/>
      <c r="D1969" s="7"/>
      <c r="E1969" s="17"/>
      <c r="F1969" s="109"/>
      <c r="G1969" s="143"/>
      <c r="H1969" s="144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>
      <c r="A1970" s="17"/>
      <c r="B1970" s="7"/>
      <c r="C1970" s="17"/>
      <c r="D1970" s="7"/>
      <c r="E1970" s="17"/>
      <c r="F1970" s="109"/>
      <c r="G1970" s="143"/>
      <c r="H1970" s="144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>
      <c r="A1971" s="17"/>
      <c r="B1971" s="7"/>
      <c r="C1971" s="17"/>
      <c r="D1971" s="7"/>
      <c r="E1971" s="17"/>
      <c r="F1971" s="109"/>
      <c r="G1971" s="143"/>
      <c r="H1971" s="144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>
      <c r="A1972" s="17"/>
      <c r="B1972" s="7"/>
      <c r="C1972" s="17"/>
      <c r="D1972" s="7"/>
      <c r="E1972" s="17"/>
      <c r="F1972" s="109"/>
      <c r="G1972" s="143"/>
      <c r="H1972" s="144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>
      <c r="A1973" s="17"/>
      <c r="B1973" s="7"/>
      <c r="C1973" s="17"/>
      <c r="D1973" s="7"/>
      <c r="E1973" s="17"/>
      <c r="F1973" s="109"/>
      <c r="G1973" s="143"/>
      <c r="H1973" s="144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>
      <c r="A1974" s="17"/>
      <c r="B1974" s="7"/>
      <c r="C1974" s="17"/>
      <c r="D1974" s="7"/>
      <c r="E1974" s="17"/>
      <c r="F1974" s="109"/>
      <c r="G1974" s="143"/>
      <c r="H1974" s="144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>
      <c r="A1975" s="17"/>
      <c r="B1975" s="7"/>
      <c r="C1975" s="17"/>
      <c r="D1975" s="7"/>
      <c r="E1975" s="17"/>
      <c r="F1975" s="109"/>
      <c r="G1975" s="143"/>
      <c r="H1975" s="144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>
      <c r="A1976" s="17"/>
      <c r="B1976" s="7"/>
      <c r="C1976" s="17"/>
      <c r="D1976" s="7"/>
      <c r="E1976" s="17"/>
      <c r="F1976" s="109"/>
      <c r="G1976" s="143"/>
      <c r="H1976" s="144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>
      <c r="A1977" s="17"/>
      <c r="B1977" s="7"/>
      <c r="C1977" s="17"/>
      <c r="D1977" s="7"/>
      <c r="E1977" s="17"/>
      <c r="F1977" s="109"/>
      <c r="G1977" s="143"/>
      <c r="H1977" s="144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>
      <c r="A1978" s="17"/>
      <c r="B1978" s="7"/>
      <c r="C1978" s="17"/>
      <c r="D1978" s="7"/>
      <c r="E1978" s="17"/>
      <c r="F1978" s="109"/>
      <c r="G1978" s="143"/>
      <c r="H1978" s="144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>
      <c r="A1979" s="17"/>
      <c r="B1979" s="7"/>
      <c r="C1979" s="17"/>
      <c r="D1979" s="7"/>
      <c r="E1979" s="17"/>
      <c r="F1979" s="109"/>
      <c r="G1979" s="143"/>
      <c r="H1979" s="144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>
      <c r="A1980" s="17"/>
      <c r="B1980" s="7"/>
      <c r="C1980" s="17"/>
      <c r="D1980" s="7"/>
      <c r="E1980" s="17"/>
      <c r="F1980" s="109"/>
      <c r="G1980" s="143"/>
      <c r="H1980" s="144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>
      <c r="A1981" s="17"/>
      <c r="B1981" s="7"/>
      <c r="C1981" s="17"/>
      <c r="D1981" s="7"/>
      <c r="E1981" s="17"/>
      <c r="F1981" s="109"/>
      <c r="G1981" s="143"/>
      <c r="H1981" s="144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>
      <c r="A1982" s="17"/>
      <c r="B1982" s="7"/>
      <c r="C1982" s="17"/>
      <c r="D1982" s="7"/>
      <c r="E1982" s="17"/>
      <c r="F1982" s="109"/>
      <c r="G1982" s="143"/>
      <c r="H1982" s="144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>
      <c r="A1983" s="17"/>
      <c r="B1983" s="7"/>
      <c r="C1983" s="17"/>
      <c r="D1983" s="7"/>
      <c r="E1983" s="17"/>
      <c r="F1983" s="109"/>
      <c r="G1983" s="143"/>
      <c r="H1983" s="144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>
      <c r="A1984" s="17"/>
      <c r="B1984" s="7"/>
      <c r="C1984" s="17"/>
      <c r="D1984" s="7"/>
      <c r="E1984" s="17"/>
      <c r="F1984" s="109"/>
      <c r="G1984" s="143"/>
      <c r="H1984" s="144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>
      <c r="A1985" s="17"/>
      <c r="B1985" s="7"/>
      <c r="C1985" s="17"/>
      <c r="D1985" s="7"/>
      <c r="E1985" s="17"/>
      <c r="F1985" s="109"/>
      <c r="G1985" s="143"/>
      <c r="H1985" s="144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>
      <c r="A1986" s="17"/>
      <c r="B1986" s="7"/>
      <c r="C1986" s="17"/>
      <c r="D1986" s="7"/>
      <c r="E1986" s="17"/>
      <c r="F1986" s="109"/>
      <c r="G1986" s="143"/>
      <c r="H1986" s="144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>
      <c r="A1987" s="17"/>
      <c r="B1987" s="7"/>
      <c r="C1987" s="17"/>
      <c r="D1987" s="7"/>
      <c r="E1987" s="17"/>
      <c r="F1987" s="109"/>
      <c r="G1987" s="143"/>
      <c r="H1987" s="144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>
      <c r="A1988" s="17"/>
      <c r="B1988" s="7"/>
      <c r="C1988" s="17"/>
      <c r="D1988" s="7"/>
      <c r="E1988" s="17"/>
      <c r="F1988" s="109"/>
      <c r="G1988" s="143"/>
      <c r="H1988" s="144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>
      <c r="A1989" s="17"/>
      <c r="B1989" s="7"/>
      <c r="C1989" s="17"/>
      <c r="D1989" s="7"/>
      <c r="E1989" s="17"/>
      <c r="F1989" s="109"/>
      <c r="G1989" s="143"/>
      <c r="H1989" s="144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>
      <c r="A1990" s="17"/>
      <c r="B1990" s="7"/>
      <c r="C1990" s="17"/>
      <c r="D1990" s="7"/>
      <c r="E1990" s="17"/>
      <c r="F1990" s="109"/>
      <c r="G1990" s="143"/>
      <c r="H1990" s="144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>
      <c r="A1991" s="17"/>
      <c r="B1991" s="7"/>
      <c r="C1991" s="17"/>
      <c r="D1991" s="7"/>
      <c r="E1991" s="17"/>
      <c r="F1991" s="109"/>
      <c r="G1991" s="143"/>
      <c r="H1991" s="144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>
      <c r="A1992" s="17"/>
      <c r="B1992" s="7"/>
      <c r="C1992" s="17"/>
      <c r="D1992" s="7"/>
      <c r="E1992" s="17"/>
      <c r="F1992" s="109"/>
      <c r="G1992" s="143"/>
      <c r="H1992" s="144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>
      <c r="A1993" s="17"/>
      <c r="B1993" s="7"/>
      <c r="C1993" s="17"/>
      <c r="D1993" s="7"/>
      <c r="E1993" s="17"/>
      <c r="F1993" s="109"/>
      <c r="G1993" s="143"/>
      <c r="H1993" s="144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>
      <c r="A1994" s="17"/>
      <c r="B1994" s="7"/>
      <c r="C1994" s="17"/>
      <c r="D1994" s="7"/>
      <c r="E1994" s="17"/>
      <c r="F1994" s="109"/>
      <c r="G1994" s="143"/>
      <c r="H1994" s="144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>
      <c r="A1995" s="17"/>
      <c r="B1995" s="7"/>
      <c r="C1995" s="17"/>
      <c r="D1995" s="7"/>
      <c r="E1995" s="17"/>
      <c r="F1995" s="109"/>
      <c r="G1995" s="143"/>
      <c r="H1995" s="144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>
      <c r="A1996" s="17"/>
      <c r="B1996" s="7"/>
      <c r="C1996" s="17"/>
      <c r="D1996" s="7"/>
      <c r="E1996" s="17"/>
      <c r="F1996" s="109"/>
      <c r="G1996" s="143"/>
      <c r="H1996" s="144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>
      <c r="A1997" s="17"/>
      <c r="B1997" s="7"/>
      <c r="C1997" s="17"/>
      <c r="D1997" s="7"/>
      <c r="E1997" s="17"/>
      <c r="F1997" s="109"/>
      <c r="G1997" s="143"/>
      <c r="H1997" s="144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>
      <c r="A1998" s="17"/>
      <c r="B1998" s="7"/>
      <c r="C1998" s="17"/>
      <c r="D1998" s="7"/>
      <c r="E1998" s="17"/>
      <c r="F1998" s="109"/>
      <c r="G1998" s="143"/>
      <c r="H1998" s="144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>
      <c r="A1999" s="17"/>
      <c r="B1999" s="7"/>
      <c r="C1999" s="17"/>
      <c r="D1999" s="7"/>
      <c r="E1999" s="17"/>
      <c r="F1999" s="109"/>
      <c r="G1999" s="143"/>
      <c r="H1999" s="144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>
      <c r="A2000" s="17"/>
      <c r="B2000" s="7"/>
      <c r="C2000" s="17"/>
      <c r="D2000" s="7"/>
      <c r="E2000" s="17"/>
      <c r="F2000" s="109"/>
      <c r="G2000" s="143"/>
      <c r="H2000" s="144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>
      <c r="A2001" s="17"/>
      <c r="B2001" s="7"/>
      <c r="C2001" s="17"/>
      <c r="D2001" s="7"/>
      <c r="E2001" s="17"/>
      <c r="F2001" s="109"/>
      <c r="G2001" s="143"/>
      <c r="H2001" s="144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>
      <c r="A2002" s="17"/>
      <c r="B2002" s="7"/>
      <c r="C2002" s="17"/>
      <c r="D2002" s="7"/>
      <c r="E2002" s="17"/>
      <c r="F2002" s="109"/>
      <c r="G2002" s="143"/>
      <c r="H2002" s="144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>
      <c r="A2003" s="17"/>
      <c r="B2003" s="7"/>
      <c r="C2003" s="17"/>
      <c r="D2003" s="7"/>
      <c r="E2003" s="17"/>
      <c r="F2003" s="109"/>
      <c r="G2003" s="143"/>
      <c r="H2003" s="144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>
      <c r="A2004" s="17"/>
      <c r="B2004" s="7"/>
      <c r="C2004" s="17"/>
      <c r="D2004" s="7"/>
      <c r="E2004" s="17"/>
      <c r="F2004" s="109"/>
      <c r="G2004" s="143"/>
      <c r="H2004" s="144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>
      <c r="A2005" s="17"/>
      <c r="B2005" s="7"/>
      <c r="C2005" s="17"/>
      <c r="D2005" s="7"/>
      <c r="E2005" s="17"/>
      <c r="F2005" s="109"/>
      <c r="G2005" s="143"/>
      <c r="H2005" s="144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>
      <c r="A2006" s="17"/>
      <c r="B2006" s="7"/>
      <c r="C2006" s="17"/>
      <c r="D2006" s="7"/>
      <c r="E2006" s="17"/>
      <c r="F2006" s="109"/>
      <c r="G2006" s="143"/>
      <c r="H2006" s="144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>
      <c r="A2007" s="17"/>
      <c r="B2007" s="7"/>
      <c r="C2007" s="17"/>
      <c r="D2007" s="7"/>
      <c r="E2007" s="17"/>
      <c r="F2007" s="109"/>
      <c r="G2007" s="143"/>
      <c r="H2007" s="144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>
      <c r="A2008" s="17"/>
      <c r="B2008" s="7"/>
      <c r="C2008" s="17"/>
      <c r="D2008" s="7"/>
      <c r="E2008" s="17"/>
      <c r="F2008" s="109"/>
      <c r="G2008" s="143"/>
      <c r="H2008" s="144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>
      <c r="A2009" s="17"/>
      <c r="B2009" s="7"/>
      <c r="C2009" s="17"/>
      <c r="D2009" s="7"/>
      <c r="E2009" s="17"/>
      <c r="F2009" s="109"/>
      <c r="G2009" s="143"/>
      <c r="H2009" s="144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>
      <c r="A2010" s="17"/>
      <c r="B2010" s="7"/>
      <c r="C2010" s="17"/>
      <c r="D2010" s="7"/>
      <c r="E2010" s="17"/>
      <c r="F2010" s="109"/>
      <c r="G2010" s="143"/>
      <c r="H2010" s="144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>
      <c r="A2011" s="17"/>
      <c r="B2011" s="7"/>
      <c r="C2011" s="17"/>
      <c r="D2011" s="7"/>
      <c r="E2011" s="17"/>
      <c r="F2011" s="109"/>
      <c r="G2011" s="143"/>
      <c r="H2011" s="144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>
      <c r="A2012" s="17"/>
      <c r="B2012" s="7"/>
      <c r="C2012" s="17"/>
      <c r="D2012" s="7"/>
      <c r="E2012" s="17"/>
      <c r="F2012" s="109"/>
      <c r="G2012" s="143"/>
      <c r="H2012" s="144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>
      <c r="A2013" s="17"/>
      <c r="B2013" s="7"/>
      <c r="C2013" s="17"/>
      <c r="D2013" s="7"/>
      <c r="E2013" s="17"/>
      <c r="F2013" s="109"/>
      <c r="G2013" s="143"/>
      <c r="H2013" s="144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>
      <c r="A2014" s="17"/>
      <c r="B2014" s="7"/>
      <c r="C2014" s="17"/>
      <c r="D2014" s="7"/>
      <c r="E2014" s="17"/>
      <c r="F2014" s="109"/>
      <c r="G2014" s="143"/>
      <c r="H2014" s="144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>
      <c r="A2015" s="17"/>
      <c r="B2015" s="7"/>
      <c r="C2015" s="17"/>
      <c r="D2015" s="7"/>
      <c r="E2015" s="17"/>
      <c r="F2015" s="109"/>
      <c r="G2015" s="143"/>
      <c r="H2015" s="144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>
      <c r="A2016" s="17"/>
      <c r="B2016" s="7"/>
      <c r="C2016" s="17"/>
      <c r="D2016" s="7"/>
      <c r="E2016" s="17"/>
      <c r="F2016" s="109"/>
      <c r="G2016" s="143"/>
      <c r="H2016" s="144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>
      <c r="A2017" s="17"/>
      <c r="B2017" s="7"/>
      <c r="C2017" s="17"/>
      <c r="D2017" s="7"/>
      <c r="E2017" s="17"/>
      <c r="F2017" s="109"/>
      <c r="G2017" s="143"/>
      <c r="H2017" s="144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>
      <c r="A2018" s="17"/>
      <c r="B2018" s="7"/>
      <c r="C2018" s="17"/>
      <c r="D2018" s="7"/>
      <c r="E2018" s="17"/>
      <c r="F2018" s="109"/>
      <c r="G2018" s="143"/>
      <c r="H2018" s="144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>
      <c r="A2019" s="17"/>
      <c r="B2019" s="7"/>
      <c r="C2019" s="17"/>
      <c r="D2019" s="7"/>
      <c r="E2019" s="17"/>
      <c r="F2019" s="109"/>
      <c r="G2019" s="143"/>
      <c r="H2019" s="144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>
      <c r="A2020" s="17"/>
      <c r="B2020" s="7"/>
      <c r="C2020" s="17"/>
      <c r="D2020" s="7"/>
      <c r="E2020" s="17"/>
      <c r="F2020" s="109"/>
      <c r="G2020" s="143"/>
      <c r="H2020" s="144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>
      <c r="A2021" s="17"/>
      <c r="B2021" s="7"/>
      <c r="C2021" s="17"/>
      <c r="D2021" s="7"/>
      <c r="E2021" s="17"/>
      <c r="F2021" s="109"/>
      <c r="G2021" s="143"/>
      <c r="H2021" s="144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>
      <c r="A2022" s="17"/>
      <c r="B2022" s="7"/>
      <c r="C2022" s="17"/>
      <c r="D2022" s="7"/>
      <c r="E2022" s="17"/>
      <c r="F2022" s="109"/>
      <c r="G2022" s="143"/>
      <c r="H2022" s="144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>
      <c r="A2023" s="17"/>
      <c r="B2023" s="7"/>
      <c r="C2023" s="17"/>
      <c r="D2023" s="7"/>
      <c r="E2023" s="17"/>
      <c r="F2023" s="109"/>
      <c r="G2023" s="143"/>
      <c r="H2023" s="144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>
      <c r="A2024" s="17"/>
      <c r="B2024" s="7"/>
      <c r="C2024" s="17"/>
      <c r="D2024" s="7"/>
      <c r="E2024" s="17"/>
      <c r="F2024" s="109"/>
      <c r="G2024" s="143"/>
      <c r="H2024" s="144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>
      <c r="A2025" s="17"/>
      <c r="B2025" s="7"/>
      <c r="C2025" s="17"/>
      <c r="D2025" s="7"/>
      <c r="E2025" s="17"/>
      <c r="F2025" s="109"/>
      <c r="G2025" s="143"/>
      <c r="H2025" s="144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>
      <c r="A2026" s="17"/>
      <c r="B2026" s="7"/>
      <c r="C2026" s="17"/>
      <c r="D2026" s="7"/>
      <c r="E2026" s="17"/>
      <c r="F2026" s="109"/>
      <c r="G2026" s="143"/>
      <c r="H2026" s="144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>
      <c r="A2027" s="17"/>
      <c r="B2027" s="7"/>
      <c r="C2027" s="17"/>
      <c r="D2027" s="7"/>
      <c r="E2027" s="17"/>
      <c r="F2027" s="109"/>
      <c r="G2027" s="143"/>
      <c r="H2027" s="144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>
      <c r="A2028" s="17"/>
      <c r="B2028" s="7"/>
      <c r="C2028" s="17"/>
      <c r="D2028" s="7"/>
      <c r="E2028" s="17"/>
      <c r="F2028" s="109"/>
      <c r="G2028" s="143"/>
      <c r="H2028" s="144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>
      <c r="A2029" s="17"/>
      <c r="B2029" s="7"/>
      <c r="C2029" s="17"/>
      <c r="D2029" s="7"/>
      <c r="E2029" s="17"/>
      <c r="F2029" s="109"/>
      <c r="G2029" s="143"/>
      <c r="H2029" s="144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>
      <c r="A2030" s="17"/>
      <c r="B2030" s="7"/>
      <c r="C2030" s="17"/>
      <c r="D2030" s="7"/>
      <c r="E2030" s="17"/>
      <c r="F2030" s="109"/>
      <c r="G2030" s="143"/>
      <c r="H2030" s="144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>
      <c r="A2031" s="17"/>
      <c r="B2031" s="7"/>
      <c r="C2031" s="17"/>
      <c r="D2031" s="7"/>
      <c r="E2031" s="17"/>
      <c r="F2031" s="109"/>
      <c r="G2031" s="143"/>
      <c r="H2031" s="144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>
      <c r="A2032" s="17"/>
      <c r="B2032" s="7"/>
      <c r="C2032" s="17"/>
      <c r="D2032" s="7"/>
      <c r="E2032" s="17"/>
      <c r="F2032" s="109"/>
      <c r="G2032" s="143"/>
      <c r="H2032" s="144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>
      <c r="A2033" s="17"/>
      <c r="B2033" s="7"/>
      <c r="C2033" s="17"/>
      <c r="D2033" s="7"/>
      <c r="E2033" s="17"/>
      <c r="F2033" s="109"/>
      <c r="G2033" s="143"/>
      <c r="H2033" s="144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>
      <c r="A2034" s="17"/>
      <c r="B2034" s="7"/>
      <c r="C2034" s="17"/>
      <c r="D2034" s="7"/>
      <c r="E2034" s="17"/>
      <c r="F2034" s="109"/>
      <c r="G2034" s="143"/>
      <c r="H2034" s="144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>
      <c r="A2035" s="17"/>
      <c r="B2035" s="7"/>
      <c r="C2035" s="17"/>
      <c r="D2035" s="7"/>
      <c r="E2035" s="17"/>
      <c r="F2035" s="109"/>
      <c r="G2035" s="143"/>
      <c r="H2035" s="144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>
      <c r="A2036" s="17"/>
      <c r="B2036" s="7"/>
      <c r="C2036" s="17"/>
      <c r="D2036" s="7"/>
      <c r="E2036" s="17"/>
      <c r="F2036" s="109"/>
      <c r="G2036" s="143"/>
      <c r="H2036" s="144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>
      <c r="A2037" s="17"/>
      <c r="B2037" s="7"/>
      <c r="C2037" s="17"/>
      <c r="D2037" s="7"/>
      <c r="E2037" s="17"/>
      <c r="F2037" s="109"/>
      <c r="G2037" s="143"/>
      <c r="H2037" s="144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>
      <c r="A2038" s="17"/>
      <c r="B2038" s="7"/>
      <c r="C2038" s="17"/>
      <c r="D2038" s="7"/>
      <c r="E2038" s="17"/>
      <c r="F2038" s="109"/>
      <c r="G2038" s="143"/>
      <c r="H2038" s="144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>
      <c r="A2039" s="17"/>
      <c r="B2039" s="7"/>
      <c r="C2039" s="17"/>
      <c r="D2039" s="7"/>
      <c r="E2039" s="17"/>
      <c r="F2039" s="109"/>
      <c r="G2039" s="143"/>
      <c r="H2039" s="144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>
      <c r="A2040" s="17"/>
      <c r="B2040" s="7"/>
      <c r="C2040" s="17"/>
      <c r="D2040" s="7"/>
      <c r="E2040" s="17"/>
      <c r="F2040" s="109"/>
      <c r="G2040" s="143"/>
      <c r="H2040" s="144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>
      <c r="A2041" s="17"/>
      <c r="B2041" s="7"/>
      <c r="C2041" s="17"/>
      <c r="D2041" s="7"/>
      <c r="E2041" s="17"/>
      <c r="F2041" s="109"/>
      <c r="G2041" s="143"/>
      <c r="H2041" s="144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>
      <c r="A2042" s="17"/>
      <c r="B2042" s="7"/>
      <c r="C2042" s="17"/>
      <c r="D2042" s="7"/>
      <c r="E2042" s="17"/>
      <c r="F2042" s="109"/>
      <c r="G2042" s="143"/>
      <c r="H2042" s="144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>
      <c r="A2043" s="17"/>
      <c r="B2043" s="7"/>
      <c r="C2043" s="17"/>
      <c r="D2043" s="7"/>
      <c r="E2043" s="17"/>
      <c r="F2043" s="109"/>
      <c r="G2043" s="143"/>
      <c r="H2043" s="144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>
      <c r="A2044" s="17"/>
      <c r="B2044" s="7"/>
      <c r="C2044" s="17"/>
      <c r="D2044" s="7"/>
      <c r="E2044" s="17"/>
      <c r="F2044" s="109"/>
      <c r="G2044" s="143"/>
      <c r="H2044" s="144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>
      <c r="A2045" s="17"/>
      <c r="B2045" s="7"/>
      <c r="C2045" s="17"/>
      <c r="D2045" s="7"/>
      <c r="E2045" s="17"/>
      <c r="F2045" s="109"/>
      <c r="G2045" s="143"/>
      <c r="H2045" s="144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>
      <c r="A2046" s="17"/>
      <c r="B2046" s="7"/>
      <c r="C2046" s="17"/>
      <c r="D2046" s="7"/>
      <c r="E2046" s="17"/>
      <c r="F2046" s="109"/>
      <c r="G2046" s="143"/>
      <c r="H2046" s="144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>
      <c r="A2047" s="17"/>
      <c r="B2047" s="7"/>
      <c r="C2047" s="17"/>
      <c r="D2047" s="7"/>
      <c r="E2047" s="17"/>
      <c r="F2047" s="109"/>
      <c r="G2047" s="143"/>
      <c r="H2047" s="144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>
      <c r="A2048" s="17"/>
      <c r="B2048" s="7"/>
      <c r="C2048" s="17"/>
      <c r="D2048" s="7"/>
      <c r="E2048" s="17"/>
      <c r="F2048" s="109"/>
      <c r="G2048" s="143"/>
      <c r="H2048" s="144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>
      <c r="A2049" s="17"/>
      <c r="B2049" s="7"/>
      <c r="C2049" s="17"/>
      <c r="D2049" s="7"/>
      <c r="E2049" s="17"/>
      <c r="F2049" s="109"/>
      <c r="G2049" s="143"/>
      <c r="H2049" s="144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>
      <c r="A2050" s="17"/>
      <c r="B2050" s="7"/>
      <c r="C2050" s="17"/>
      <c r="D2050" s="7"/>
      <c r="E2050" s="17"/>
      <c r="F2050" s="109"/>
      <c r="G2050" s="143"/>
      <c r="H2050" s="144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>
      <c r="A2051" s="17"/>
      <c r="B2051" s="7"/>
      <c r="C2051" s="17"/>
      <c r="D2051" s="7"/>
      <c r="E2051" s="17"/>
      <c r="F2051" s="109"/>
      <c r="G2051" s="143"/>
      <c r="H2051" s="144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>
      <c r="A2052" s="17"/>
      <c r="B2052" s="7"/>
      <c r="C2052" s="17"/>
      <c r="D2052" s="7"/>
      <c r="E2052" s="17"/>
      <c r="F2052" s="109"/>
      <c r="G2052" s="143"/>
      <c r="H2052" s="144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>
      <c r="A2053" s="17"/>
      <c r="B2053" s="7"/>
      <c r="C2053" s="17"/>
      <c r="D2053" s="7"/>
      <c r="E2053" s="17"/>
      <c r="F2053" s="109"/>
      <c r="G2053" s="143"/>
      <c r="H2053" s="144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>
      <c r="A2054" s="17"/>
      <c r="B2054" s="7"/>
      <c r="C2054" s="17"/>
      <c r="D2054" s="7"/>
      <c r="E2054" s="17"/>
      <c r="F2054" s="109"/>
      <c r="G2054" s="143"/>
      <c r="H2054" s="144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>
      <c r="A2055" s="17"/>
      <c r="B2055" s="7"/>
      <c r="C2055" s="17"/>
      <c r="D2055" s="7"/>
      <c r="E2055" s="17"/>
      <c r="F2055" s="109"/>
      <c r="G2055" s="143"/>
      <c r="H2055" s="144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>
      <c r="A2056" s="17"/>
      <c r="B2056" s="7"/>
      <c r="C2056" s="17"/>
      <c r="D2056" s="7"/>
      <c r="E2056" s="17"/>
      <c r="F2056" s="109"/>
      <c r="G2056" s="143"/>
      <c r="H2056" s="144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>
      <c r="A2057" s="17"/>
      <c r="B2057" s="7"/>
      <c r="C2057" s="17"/>
      <c r="D2057" s="7"/>
      <c r="E2057" s="17"/>
      <c r="F2057" s="109"/>
      <c r="G2057" s="143"/>
      <c r="H2057" s="144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>
      <c r="A2058" s="17"/>
      <c r="B2058" s="7"/>
      <c r="C2058" s="17"/>
      <c r="D2058" s="7"/>
      <c r="E2058" s="17"/>
      <c r="F2058" s="109"/>
      <c r="G2058" s="143"/>
      <c r="H2058" s="144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>
      <c r="A2059" s="17"/>
      <c r="B2059" s="7"/>
      <c r="C2059" s="17"/>
      <c r="D2059" s="7"/>
      <c r="E2059" s="17"/>
      <c r="F2059" s="109"/>
      <c r="G2059" s="143"/>
      <c r="H2059" s="144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>
      <c r="A2060" s="17"/>
      <c r="B2060" s="7"/>
      <c r="C2060" s="17"/>
      <c r="D2060" s="7"/>
      <c r="E2060" s="17"/>
      <c r="F2060" s="109"/>
      <c r="G2060" s="143"/>
      <c r="H2060" s="144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>
      <c r="A2061" s="17"/>
      <c r="B2061" s="7"/>
      <c r="C2061" s="17"/>
      <c r="D2061" s="7"/>
      <c r="E2061" s="17"/>
      <c r="F2061" s="109"/>
      <c r="G2061" s="143"/>
      <c r="H2061" s="144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>
      <c r="A2062" s="17"/>
      <c r="B2062" s="7"/>
      <c r="C2062" s="17"/>
      <c r="D2062" s="7"/>
      <c r="E2062" s="17"/>
      <c r="F2062" s="109"/>
      <c r="G2062" s="143"/>
      <c r="H2062" s="144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>
      <c r="A2063" s="17"/>
      <c r="B2063" s="7"/>
      <c r="C2063" s="17"/>
      <c r="D2063" s="7"/>
      <c r="E2063" s="17"/>
      <c r="F2063" s="109"/>
      <c r="G2063" s="143"/>
      <c r="H2063" s="144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>
      <c r="A2064" s="17"/>
      <c r="B2064" s="7"/>
      <c r="C2064" s="17"/>
      <c r="D2064" s="7"/>
      <c r="E2064" s="17"/>
      <c r="F2064" s="109"/>
      <c r="G2064" s="143"/>
      <c r="H2064" s="144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>
      <c r="A2065" s="17"/>
      <c r="B2065" s="7"/>
      <c r="C2065" s="17"/>
      <c r="D2065" s="7"/>
      <c r="E2065" s="17"/>
      <c r="F2065" s="109"/>
      <c r="G2065" s="143"/>
      <c r="H2065" s="144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>
      <c r="A2066" s="17"/>
      <c r="B2066" s="7"/>
      <c r="C2066" s="17"/>
      <c r="D2066" s="7"/>
      <c r="E2066" s="17"/>
      <c r="F2066" s="109"/>
      <c r="G2066" s="143"/>
      <c r="H2066" s="144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>
      <c r="A2067" s="17"/>
      <c r="B2067" s="7"/>
      <c r="C2067" s="17"/>
      <c r="D2067" s="7"/>
      <c r="E2067" s="17"/>
      <c r="F2067" s="109"/>
      <c r="G2067" s="143"/>
      <c r="H2067" s="144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>
      <c r="A2068" s="17"/>
      <c r="B2068" s="7"/>
      <c r="C2068" s="17"/>
      <c r="D2068" s="7"/>
      <c r="E2068" s="17"/>
      <c r="F2068" s="109"/>
      <c r="G2068" s="143"/>
      <c r="H2068" s="144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>
      <c r="A2069" s="17"/>
      <c r="B2069" s="7"/>
      <c r="C2069" s="17"/>
      <c r="D2069" s="7"/>
      <c r="E2069" s="17"/>
      <c r="F2069" s="109"/>
      <c r="G2069" s="143"/>
      <c r="H2069" s="144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>
      <c r="A2070" s="17"/>
      <c r="B2070" s="7"/>
      <c r="C2070" s="17"/>
      <c r="D2070" s="7"/>
      <c r="E2070" s="17"/>
      <c r="F2070" s="109"/>
      <c r="G2070" s="143"/>
      <c r="H2070" s="144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>
      <c r="A2071" s="17"/>
      <c r="B2071" s="7"/>
      <c r="C2071" s="17"/>
      <c r="D2071" s="7"/>
      <c r="E2071" s="17"/>
      <c r="F2071" s="109"/>
      <c r="G2071" s="143"/>
      <c r="H2071" s="144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>
      <c r="A2072" s="17"/>
      <c r="B2072" s="7"/>
      <c r="C2072" s="17"/>
      <c r="D2072" s="7"/>
      <c r="E2072" s="17"/>
      <c r="F2072" s="109"/>
      <c r="G2072" s="143"/>
      <c r="H2072" s="144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>
      <c r="A2073" s="17"/>
      <c r="B2073" s="7"/>
      <c r="C2073" s="17"/>
      <c r="D2073" s="7"/>
      <c r="E2073" s="17"/>
      <c r="F2073" s="109"/>
      <c r="G2073" s="143"/>
      <c r="H2073" s="144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>
      <c r="A2074" s="17"/>
      <c r="B2074" s="7"/>
      <c r="C2074" s="17"/>
      <c r="D2074" s="7"/>
      <c r="E2074" s="17"/>
      <c r="F2074" s="109"/>
      <c r="G2074" s="143"/>
      <c r="H2074" s="144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>
      <c r="A2075" s="17"/>
      <c r="B2075" s="7"/>
      <c r="C2075" s="17"/>
      <c r="D2075" s="7"/>
      <c r="E2075" s="17"/>
      <c r="F2075" s="109"/>
      <c r="G2075" s="143"/>
      <c r="H2075" s="144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>
      <c r="A2076" s="17"/>
      <c r="B2076" s="7"/>
      <c r="C2076" s="17"/>
      <c r="D2076" s="7"/>
      <c r="E2076" s="17"/>
      <c r="F2076" s="109"/>
      <c r="G2076" s="143"/>
      <c r="H2076" s="144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>
      <c r="A2077" s="17"/>
      <c r="B2077" s="7"/>
      <c r="C2077" s="17"/>
      <c r="D2077" s="7"/>
      <c r="E2077" s="17"/>
      <c r="F2077" s="109"/>
      <c r="G2077" s="143"/>
      <c r="H2077" s="144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>
      <c r="A2078" s="17"/>
      <c r="B2078" s="7"/>
      <c r="C2078" s="17"/>
      <c r="D2078" s="7"/>
      <c r="E2078" s="17"/>
      <c r="F2078" s="109"/>
      <c r="G2078" s="143"/>
      <c r="H2078" s="144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>
      <c r="A2079" s="17"/>
      <c r="B2079" s="7"/>
      <c r="C2079" s="17"/>
      <c r="D2079" s="7"/>
      <c r="E2079" s="17"/>
      <c r="F2079" s="109"/>
      <c r="G2079" s="143"/>
      <c r="H2079" s="144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>
      <c r="A2080" s="17"/>
      <c r="B2080" s="7"/>
      <c r="C2080" s="17"/>
      <c r="D2080" s="7"/>
      <c r="E2080" s="17"/>
      <c r="F2080" s="109"/>
      <c r="G2080" s="143"/>
      <c r="H2080" s="144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>
      <c r="A2081" s="17"/>
      <c r="B2081" s="7"/>
      <c r="C2081" s="17"/>
      <c r="D2081" s="7"/>
      <c r="E2081" s="17"/>
      <c r="F2081" s="109"/>
      <c r="G2081" s="143"/>
      <c r="H2081" s="144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>
      <c r="A2082" s="17"/>
      <c r="B2082" s="7"/>
      <c r="C2082" s="17"/>
      <c r="D2082" s="7"/>
      <c r="E2082" s="17"/>
      <c r="F2082" s="109"/>
      <c r="G2082" s="143"/>
      <c r="H2082" s="144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>
      <c r="A2083" s="17"/>
      <c r="B2083" s="7"/>
      <c r="C2083" s="17"/>
      <c r="D2083" s="7"/>
      <c r="E2083" s="17"/>
      <c r="F2083" s="109"/>
      <c r="G2083" s="143"/>
      <c r="H2083" s="144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>
      <c r="A2084" s="17"/>
      <c r="B2084" s="7"/>
      <c r="C2084" s="17"/>
      <c r="D2084" s="7"/>
      <c r="E2084" s="17"/>
      <c r="F2084" s="109"/>
      <c r="G2084" s="143"/>
      <c r="H2084" s="144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>
      <c r="A2085" s="17"/>
      <c r="B2085" s="7"/>
      <c r="C2085" s="17"/>
      <c r="D2085" s="7"/>
      <c r="E2085" s="17"/>
      <c r="F2085" s="109"/>
      <c r="G2085" s="143"/>
      <c r="H2085" s="144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>
      <c r="A2086" s="17"/>
      <c r="B2086" s="7"/>
      <c r="C2086" s="17"/>
      <c r="D2086" s="7"/>
      <c r="E2086" s="17"/>
      <c r="F2086" s="109"/>
      <c r="G2086" s="143"/>
      <c r="H2086" s="144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>
      <c r="A2087" s="17"/>
      <c r="B2087" s="7"/>
      <c r="C2087" s="17"/>
      <c r="D2087" s="7"/>
      <c r="E2087" s="17"/>
      <c r="F2087" s="109"/>
      <c r="G2087" s="143"/>
      <c r="H2087" s="144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>
      <c r="A2088" s="17"/>
      <c r="B2088" s="7"/>
      <c r="C2088" s="17"/>
      <c r="D2088" s="7"/>
      <c r="E2088" s="17"/>
      <c r="F2088" s="109"/>
      <c r="G2088" s="143"/>
      <c r="H2088" s="144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>
      <c r="A2089" s="17"/>
      <c r="B2089" s="7"/>
      <c r="C2089" s="17"/>
      <c r="D2089" s="7"/>
      <c r="E2089" s="17"/>
      <c r="F2089" s="109"/>
      <c r="G2089" s="143"/>
      <c r="H2089" s="144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>
      <c r="A2090" s="17"/>
      <c r="B2090" s="7"/>
      <c r="C2090" s="17"/>
      <c r="D2090" s="7"/>
      <c r="E2090" s="17"/>
      <c r="F2090" s="109"/>
      <c r="G2090" s="143"/>
      <c r="H2090" s="144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>
      <c r="A2091" s="17"/>
      <c r="B2091" s="7"/>
      <c r="C2091" s="17"/>
      <c r="D2091" s="7"/>
      <c r="E2091" s="17"/>
      <c r="F2091" s="109"/>
      <c r="G2091" s="143"/>
      <c r="H2091" s="144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>
      <c r="A2092" s="17"/>
      <c r="B2092" s="7"/>
      <c r="C2092" s="17"/>
      <c r="D2092" s="7"/>
      <c r="E2092" s="17"/>
      <c r="F2092" s="109"/>
      <c r="G2092" s="143"/>
      <c r="H2092" s="144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>
      <c r="A2093" s="17"/>
      <c r="B2093" s="7"/>
      <c r="C2093" s="17"/>
      <c r="D2093" s="7"/>
      <c r="E2093" s="17"/>
      <c r="F2093" s="109"/>
      <c r="G2093" s="143"/>
      <c r="H2093" s="144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>
      <c r="A2094" s="17"/>
      <c r="B2094" s="7"/>
      <c r="C2094" s="17"/>
      <c r="D2094" s="7"/>
      <c r="E2094" s="17"/>
      <c r="F2094" s="109"/>
      <c r="G2094" s="143"/>
      <c r="H2094" s="144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>
      <c r="A2095" s="17"/>
      <c r="B2095" s="7"/>
      <c r="C2095" s="17"/>
      <c r="D2095" s="7"/>
      <c r="E2095" s="17"/>
      <c r="F2095" s="109"/>
      <c r="G2095" s="143"/>
      <c r="H2095" s="144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>
      <c r="A2096" s="17"/>
      <c r="B2096" s="7"/>
      <c r="C2096" s="17"/>
      <c r="D2096" s="7"/>
      <c r="E2096" s="17"/>
      <c r="F2096" s="109"/>
      <c r="G2096" s="143"/>
      <c r="H2096" s="144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>
      <c r="A2097" s="17"/>
      <c r="B2097" s="7"/>
      <c r="C2097" s="17"/>
      <c r="D2097" s="7"/>
      <c r="E2097" s="17"/>
      <c r="F2097" s="109"/>
      <c r="G2097" s="143"/>
      <c r="H2097" s="144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>
      <c r="A2098" s="17"/>
      <c r="B2098" s="7"/>
      <c r="C2098" s="17"/>
      <c r="D2098" s="7"/>
      <c r="E2098" s="17"/>
      <c r="F2098" s="109"/>
      <c r="G2098" s="143"/>
      <c r="H2098" s="144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>
      <c r="A2099" s="17"/>
      <c r="B2099" s="7"/>
      <c r="C2099" s="17"/>
      <c r="D2099" s="7"/>
      <c r="E2099" s="17"/>
      <c r="F2099" s="109"/>
      <c r="G2099" s="143"/>
      <c r="H2099" s="144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>
      <c r="A2100" s="17"/>
      <c r="B2100" s="7"/>
      <c r="C2100" s="17"/>
      <c r="D2100" s="7"/>
      <c r="E2100" s="17"/>
      <c r="F2100" s="109"/>
      <c r="G2100" s="143"/>
      <c r="H2100" s="144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>
      <c r="A2101" s="17"/>
      <c r="B2101" s="7"/>
      <c r="C2101" s="17"/>
      <c r="D2101" s="7"/>
      <c r="E2101" s="17"/>
      <c r="F2101" s="109"/>
      <c r="G2101" s="143"/>
      <c r="H2101" s="144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>
      <c r="A2102" s="17"/>
      <c r="B2102" s="7"/>
      <c r="C2102" s="17"/>
      <c r="D2102" s="7"/>
      <c r="E2102" s="17"/>
      <c r="F2102" s="109"/>
      <c r="G2102" s="143"/>
      <c r="H2102" s="144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>
      <c r="A2103" s="17"/>
      <c r="B2103" s="7"/>
      <c r="C2103" s="17"/>
      <c r="D2103" s="7"/>
      <c r="E2103" s="17"/>
      <c r="F2103" s="109"/>
      <c r="G2103" s="143"/>
      <c r="H2103" s="144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>
      <c r="A2104" s="17"/>
      <c r="B2104" s="7"/>
      <c r="C2104" s="17"/>
      <c r="D2104" s="7"/>
      <c r="E2104" s="17"/>
      <c r="F2104" s="109"/>
      <c r="G2104" s="143"/>
      <c r="H2104" s="144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>
      <c r="A2105" s="17"/>
      <c r="B2105" s="7"/>
      <c r="C2105" s="17"/>
      <c r="D2105" s="7"/>
      <c r="E2105" s="17"/>
      <c r="F2105" s="109"/>
      <c r="G2105" s="143"/>
      <c r="H2105" s="144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>
      <c r="A2106" s="17"/>
      <c r="B2106" s="7"/>
      <c r="C2106" s="17"/>
      <c r="D2106" s="7"/>
      <c r="E2106" s="17"/>
      <c r="F2106" s="109"/>
      <c r="G2106" s="143"/>
      <c r="H2106" s="144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>
      <c r="A2107" s="17"/>
      <c r="B2107" s="7"/>
      <c r="C2107" s="17"/>
      <c r="D2107" s="7"/>
      <c r="E2107" s="17"/>
      <c r="F2107" s="109"/>
      <c r="G2107" s="143"/>
      <c r="H2107" s="144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>
      <c r="A2108" s="17"/>
      <c r="B2108" s="7"/>
      <c r="C2108" s="17"/>
      <c r="D2108" s="7"/>
      <c r="E2108" s="17"/>
      <c r="F2108" s="109"/>
      <c r="G2108" s="143"/>
      <c r="H2108" s="144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>
      <c r="A2109" s="17"/>
      <c r="B2109" s="7"/>
      <c r="C2109" s="17"/>
      <c r="D2109" s="7"/>
      <c r="E2109" s="17"/>
      <c r="F2109" s="109"/>
      <c r="G2109" s="143"/>
      <c r="H2109" s="144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>
      <c r="A2110" s="17"/>
      <c r="B2110" s="7"/>
      <c r="C2110" s="17"/>
      <c r="D2110" s="7"/>
      <c r="E2110" s="17"/>
      <c r="F2110" s="109"/>
      <c r="G2110" s="143"/>
      <c r="H2110" s="144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>
      <c r="A2111" s="17"/>
      <c r="B2111" s="7"/>
      <c r="C2111" s="17"/>
      <c r="D2111" s="7"/>
      <c r="E2111" s="17"/>
      <c r="F2111" s="109"/>
      <c r="G2111" s="143"/>
      <c r="H2111" s="144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>
      <c r="A2112" s="17"/>
      <c r="B2112" s="7"/>
      <c r="C2112" s="17"/>
      <c r="D2112" s="7"/>
      <c r="E2112" s="17"/>
      <c r="F2112" s="109"/>
      <c r="G2112" s="143"/>
      <c r="H2112" s="144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>
      <c r="A2113" s="17"/>
      <c r="B2113" s="7"/>
      <c r="C2113" s="17"/>
      <c r="D2113" s="7"/>
      <c r="E2113" s="17"/>
      <c r="F2113" s="109"/>
      <c r="G2113" s="143"/>
      <c r="H2113" s="144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>
      <c r="A2114" s="17"/>
      <c r="B2114" s="7"/>
      <c r="C2114" s="17"/>
      <c r="D2114" s="7"/>
      <c r="E2114" s="17"/>
      <c r="F2114" s="109"/>
      <c r="G2114" s="143"/>
      <c r="H2114" s="144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>
      <c r="A2115" s="17"/>
      <c r="B2115" s="7"/>
      <c r="C2115" s="17"/>
      <c r="D2115" s="7"/>
      <c r="E2115" s="17"/>
      <c r="F2115" s="109"/>
      <c r="G2115" s="143"/>
      <c r="H2115" s="144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>
      <c r="A2116" s="17"/>
      <c r="B2116" s="7"/>
      <c r="C2116" s="17"/>
      <c r="D2116" s="7"/>
      <c r="E2116" s="17"/>
      <c r="F2116" s="109"/>
      <c r="G2116" s="143"/>
      <c r="H2116" s="144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>
      <c r="A2117" s="17"/>
      <c r="B2117" s="7"/>
      <c r="C2117" s="17"/>
      <c r="D2117" s="7"/>
      <c r="E2117" s="17"/>
      <c r="F2117" s="109"/>
      <c r="G2117" s="143"/>
      <c r="H2117" s="144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>
      <c r="A2118" s="17"/>
      <c r="B2118" s="7"/>
      <c r="C2118" s="17"/>
      <c r="D2118" s="7"/>
      <c r="E2118" s="17"/>
      <c r="F2118" s="109"/>
      <c r="G2118" s="143"/>
      <c r="H2118" s="144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>
      <c r="A2119" s="17"/>
      <c r="B2119" s="7"/>
      <c r="C2119" s="17"/>
      <c r="D2119" s="7"/>
      <c r="E2119" s="17"/>
      <c r="F2119" s="109"/>
      <c r="G2119" s="143"/>
      <c r="H2119" s="144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>
      <c r="A2120" s="17"/>
      <c r="B2120" s="7"/>
      <c r="C2120" s="17"/>
      <c r="D2120" s="7"/>
      <c r="E2120" s="17"/>
      <c r="F2120" s="109"/>
      <c r="G2120" s="143"/>
      <c r="H2120" s="144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>
      <c r="A2121" s="17"/>
      <c r="B2121" s="7"/>
      <c r="C2121" s="17"/>
      <c r="D2121" s="7"/>
      <c r="E2121" s="17"/>
      <c r="F2121" s="109"/>
      <c r="G2121" s="143"/>
      <c r="H2121" s="144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>
      <c r="A2122" s="17"/>
      <c r="B2122" s="7"/>
      <c r="C2122" s="17"/>
      <c r="D2122" s="7"/>
      <c r="E2122" s="17"/>
      <c r="F2122" s="109"/>
      <c r="G2122" s="143"/>
      <c r="H2122" s="144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>
      <c r="A2123" s="17"/>
      <c r="B2123" s="7"/>
      <c r="C2123" s="17"/>
      <c r="D2123" s="7"/>
      <c r="E2123" s="17"/>
      <c r="F2123" s="109"/>
      <c r="G2123" s="143"/>
      <c r="H2123" s="144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>
      <c r="A2124" s="17"/>
      <c r="B2124" s="7"/>
      <c r="C2124" s="17"/>
      <c r="D2124" s="7"/>
      <c r="E2124" s="17"/>
      <c r="F2124" s="109"/>
      <c r="G2124" s="143"/>
      <c r="H2124" s="144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>
      <c r="A2125" s="17"/>
      <c r="B2125" s="7"/>
      <c r="C2125" s="17"/>
      <c r="D2125" s="7"/>
      <c r="E2125" s="17"/>
      <c r="F2125" s="109"/>
      <c r="G2125" s="143"/>
      <c r="H2125" s="144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>
      <c r="A2126" s="17"/>
      <c r="B2126" s="7"/>
      <c r="C2126" s="17"/>
      <c r="D2126" s="7"/>
      <c r="E2126" s="17"/>
      <c r="F2126" s="109"/>
      <c r="G2126" s="143"/>
      <c r="H2126" s="144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>
      <c r="A2127" s="17"/>
      <c r="B2127" s="7"/>
      <c r="C2127" s="17"/>
      <c r="D2127" s="7"/>
      <c r="E2127" s="17"/>
      <c r="F2127" s="109"/>
      <c r="G2127" s="143"/>
      <c r="H2127" s="144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>
      <c r="A2128" s="17"/>
      <c r="B2128" s="7"/>
      <c r="C2128" s="17"/>
      <c r="D2128" s="7"/>
      <c r="E2128" s="17"/>
      <c r="F2128" s="109"/>
      <c r="G2128" s="143"/>
      <c r="H2128" s="144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>
      <c r="A2129" s="17"/>
      <c r="B2129" s="7"/>
      <c r="C2129" s="17"/>
      <c r="D2129" s="7"/>
      <c r="E2129" s="17"/>
      <c r="F2129" s="109"/>
      <c r="G2129" s="143"/>
      <c r="H2129" s="144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>
      <c r="A2130" s="17"/>
      <c r="B2130" s="7"/>
      <c r="C2130" s="17"/>
      <c r="D2130" s="7"/>
      <c r="E2130" s="17"/>
      <c r="F2130" s="109"/>
      <c r="G2130" s="143"/>
      <c r="H2130" s="144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>
      <c r="A2131" s="17"/>
      <c r="B2131" s="7"/>
      <c r="C2131" s="17"/>
      <c r="D2131" s="7"/>
      <c r="E2131" s="17"/>
      <c r="F2131" s="109"/>
      <c r="G2131" s="143"/>
      <c r="H2131" s="144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>
      <c r="A2132" s="17"/>
      <c r="B2132" s="7"/>
      <c r="C2132" s="17"/>
      <c r="D2132" s="7"/>
      <c r="E2132" s="17"/>
      <c r="F2132" s="109"/>
      <c r="G2132" s="143"/>
      <c r="H2132" s="144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>
      <c r="A2133" s="17"/>
      <c r="B2133" s="7"/>
      <c r="C2133" s="17"/>
      <c r="D2133" s="7"/>
      <c r="E2133" s="17"/>
      <c r="F2133" s="109"/>
      <c r="G2133" s="143"/>
      <c r="H2133" s="144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>
      <c r="A2134" s="17"/>
      <c r="B2134" s="7"/>
      <c r="C2134" s="17"/>
      <c r="D2134" s="7"/>
      <c r="E2134" s="17"/>
      <c r="F2134" s="109"/>
      <c r="G2134" s="143"/>
      <c r="H2134" s="144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>
      <c r="A2135" s="17"/>
      <c r="B2135" s="7"/>
      <c r="C2135" s="17"/>
      <c r="D2135" s="7"/>
      <c r="E2135" s="17"/>
      <c r="F2135" s="109"/>
      <c r="G2135" s="143"/>
      <c r="H2135" s="144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>
      <c r="A2136" s="17"/>
      <c r="B2136" s="7"/>
      <c r="C2136" s="17"/>
      <c r="D2136" s="7"/>
      <c r="E2136" s="17"/>
      <c r="F2136" s="109"/>
      <c r="G2136" s="143"/>
      <c r="H2136" s="144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>
      <c r="A2137" s="17"/>
      <c r="B2137" s="7"/>
      <c r="C2137" s="17"/>
      <c r="D2137" s="7"/>
      <c r="E2137" s="17"/>
      <c r="F2137" s="109"/>
      <c r="G2137" s="143"/>
      <c r="H2137" s="144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>
      <c r="A2138" s="17"/>
      <c r="B2138" s="7"/>
      <c r="C2138" s="17"/>
      <c r="D2138" s="7"/>
      <c r="E2138" s="17"/>
      <c r="F2138" s="109"/>
      <c r="G2138" s="143"/>
      <c r="H2138" s="144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>
      <c r="A2139" s="17"/>
      <c r="B2139" s="7"/>
      <c r="C2139" s="17"/>
      <c r="D2139" s="7"/>
      <c r="E2139" s="17"/>
      <c r="F2139" s="109"/>
      <c r="G2139" s="143"/>
      <c r="H2139" s="144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>
      <c r="A2140" s="17"/>
      <c r="B2140" s="7"/>
      <c r="C2140" s="17"/>
      <c r="D2140" s="7"/>
      <c r="E2140" s="17"/>
      <c r="F2140" s="109"/>
      <c r="G2140" s="143"/>
      <c r="H2140" s="144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>
      <c r="A2141" s="17"/>
      <c r="B2141" s="7"/>
      <c r="C2141" s="17"/>
      <c r="D2141" s="7"/>
      <c r="E2141" s="17"/>
      <c r="F2141" s="109"/>
      <c r="G2141" s="143"/>
      <c r="H2141" s="144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>
      <c r="A2142" s="17"/>
      <c r="B2142" s="7"/>
      <c r="C2142" s="17"/>
      <c r="D2142" s="7"/>
      <c r="E2142" s="17"/>
      <c r="F2142" s="109"/>
      <c r="G2142" s="143"/>
      <c r="H2142" s="144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>
      <c r="A2143" s="17"/>
      <c r="B2143" s="7"/>
      <c r="C2143" s="17"/>
      <c r="D2143" s="7"/>
      <c r="E2143" s="17"/>
      <c r="F2143" s="109"/>
      <c r="G2143" s="143"/>
      <c r="H2143" s="144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>
      <c r="A2144" s="17"/>
      <c r="B2144" s="7"/>
      <c r="C2144" s="17"/>
      <c r="D2144" s="7"/>
      <c r="E2144" s="17"/>
      <c r="F2144" s="109"/>
      <c r="G2144" s="143"/>
      <c r="H2144" s="144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>
      <c r="A2145" s="17"/>
      <c r="B2145" s="7"/>
      <c r="C2145" s="17"/>
      <c r="D2145" s="7"/>
      <c r="E2145" s="17"/>
      <c r="F2145" s="109"/>
      <c r="G2145" s="143"/>
      <c r="H2145" s="144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>
      <c r="A2146" s="17"/>
      <c r="B2146" s="7"/>
      <c r="C2146" s="17"/>
      <c r="D2146" s="7"/>
      <c r="E2146" s="17"/>
      <c r="F2146" s="109"/>
      <c r="G2146" s="143"/>
      <c r="H2146" s="144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>
      <c r="A2147" s="17"/>
      <c r="B2147" s="7"/>
      <c r="C2147" s="17"/>
      <c r="D2147" s="7"/>
      <c r="E2147" s="17"/>
      <c r="F2147" s="109"/>
      <c r="G2147" s="143"/>
      <c r="H2147" s="144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>
      <c r="A2148" s="17"/>
      <c r="B2148" s="7"/>
      <c r="C2148" s="17"/>
      <c r="D2148" s="7"/>
      <c r="E2148" s="17"/>
      <c r="F2148" s="109"/>
      <c r="G2148" s="143"/>
      <c r="H2148" s="144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>
      <c r="A2149" s="17"/>
      <c r="B2149" s="7"/>
      <c r="C2149" s="17"/>
      <c r="D2149" s="7"/>
      <c r="E2149" s="17"/>
      <c r="F2149" s="109"/>
      <c r="G2149" s="143"/>
      <c r="H2149" s="144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>
      <c r="A2150" s="17"/>
      <c r="B2150" s="7"/>
      <c r="C2150" s="17"/>
      <c r="D2150" s="7"/>
      <c r="E2150" s="17"/>
      <c r="F2150" s="109"/>
      <c r="G2150" s="143"/>
      <c r="H2150" s="144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>
      <c r="A2151" s="17"/>
      <c r="B2151" s="7"/>
      <c r="C2151" s="17"/>
      <c r="D2151" s="7"/>
      <c r="E2151" s="17"/>
      <c r="F2151" s="109"/>
      <c r="G2151" s="143"/>
      <c r="H2151" s="144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>
      <c r="A2152" s="17"/>
      <c r="B2152" s="7"/>
      <c r="C2152" s="17"/>
      <c r="D2152" s="7"/>
      <c r="E2152" s="17"/>
      <c r="F2152" s="109"/>
      <c r="G2152" s="143"/>
      <c r="H2152" s="144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>
      <c r="A2153" s="17"/>
      <c r="B2153" s="7"/>
      <c r="C2153" s="17"/>
      <c r="D2153" s="7"/>
      <c r="E2153" s="17"/>
      <c r="F2153" s="109"/>
      <c r="G2153" s="143"/>
      <c r="H2153" s="144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>
      <c r="A2154" s="17"/>
      <c r="B2154" s="7"/>
      <c r="C2154" s="17"/>
      <c r="D2154" s="7"/>
      <c r="E2154" s="17"/>
      <c r="F2154" s="109"/>
      <c r="G2154" s="143"/>
      <c r="H2154" s="144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>
      <c r="A2155" s="17"/>
      <c r="B2155" s="7"/>
      <c r="C2155" s="17"/>
      <c r="D2155" s="7"/>
      <c r="E2155" s="17"/>
      <c r="F2155" s="109"/>
      <c r="G2155" s="143"/>
      <c r="H2155" s="144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>
      <c r="A2156" s="17"/>
      <c r="B2156" s="7"/>
      <c r="C2156" s="17"/>
      <c r="D2156" s="7"/>
      <c r="E2156" s="17"/>
      <c r="F2156" s="109"/>
      <c r="G2156" s="143"/>
      <c r="H2156" s="144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>
      <c r="A2157" s="17"/>
      <c r="B2157" s="7"/>
      <c r="C2157" s="17"/>
      <c r="D2157" s="7"/>
      <c r="E2157" s="17"/>
      <c r="F2157" s="109"/>
      <c r="G2157" s="143"/>
      <c r="H2157" s="144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>
      <c r="A2158" s="17"/>
      <c r="B2158" s="7"/>
      <c r="C2158" s="17"/>
      <c r="D2158" s="7"/>
      <c r="E2158" s="17"/>
      <c r="F2158" s="109"/>
      <c r="G2158" s="143"/>
      <c r="H2158" s="144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>
      <c r="A2159" s="17"/>
      <c r="B2159" s="7"/>
      <c r="C2159" s="17"/>
      <c r="D2159" s="7"/>
      <c r="E2159" s="17"/>
      <c r="F2159" s="109"/>
      <c r="G2159" s="143"/>
      <c r="H2159" s="144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>
      <c r="A2160" s="17"/>
      <c r="B2160" s="7"/>
      <c r="C2160" s="17"/>
      <c r="D2160" s="7"/>
      <c r="E2160" s="17"/>
      <c r="F2160" s="109"/>
      <c r="G2160" s="143"/>
      <c r="H2160" s="144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>
      <c r="A2161" s="17"/>
      <c r="B2161" s="7"/>
      <c r="C2161" s="17"/>
      <c r="D2161" s="7"/>
      <c r="E2161" s="17"/>
      <c r="F2161" s="109"/>
      <c r="G2161" s="143"/>
      <c r="H2161" s="144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>
      <c r="A2162" s="17"/>
      <c r="B2162" s="7"/>
      <c r="C2162" s="17"/>
      <c r="D2162" s="7"/>
      <c r="E2162" s="17"/>
      <c r="F2162" s="109"/>
      <c r="G2162" s="143"/>
      <c r="H2162" s="144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>
      <c r="A2163" s="17"/>
      <c r="B2163" s="7"/>
      <c r="C2163" s="17"/>
      <c r="D2163" s="7"/>
      <c r="E2163" s="17"/>
      <c r="F2163" s="109"/>
      <c r="G2163" s="143"/>
      <c r="H2163" s="144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>
      <c r="A2164" s="17"/>
      <c r="B2164" s="7"/>
      <c r="C2164" s="17"/>
      <c r="D2164" s="7"/>
      <c r="E2164" s="17"/>
      <c r="F2164" s="109"/>
      <c r="G2164" s="143"/>
      <c r="H2164" s="144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>
      <c r="A2165" s="17"/>
      <c r="B2165" s="7"/>
      <c r="C2165" s="17"/>
      <c r="D2165" s="7"/>
      <c r="E2165" s="17"/>
      <c r="F2165" s="109"/>
      <c r="G2165" s="143"/>
      <c r="H2165" s="144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>
      <c r="A2166" s="17"/>
      <c r="B2166" s="7"/>
      <c r="C2166" s="17"/>
      <c r="D2166" s="7"/>
      <c r="E2166" s="17"/>
      <c r="F2166" s="109"/>
      <c r="G2166" s="143"/>
      <c r="H2166" s="144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>
      <c r="A2167" s="17"/>
      <c r="B2167" s="7"/>
      <c r="C2167" s="17"/>
      <c r="D2167" s="7"/>
      <c r="E2167" s="17"/>
      <c r="F2167" s="109"/>
      <c r="G2167" s="143"/>
      <c r="H2167" s="144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>
      <c r="A2168" s="17"/>
      <c r="B2168" s="7"/>
      <c r="C2168" s="17"/>
      <c r="D2168" s="7"/>
      <c r="E2168" s="17"/>
      <c r="F2168" s="109"/>
      <c r="G2168" s="143"/>
      <c r="H2168" s="144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>
      <c r="A2169" s="17"/>
      <c r="B2169" s="7"/>
      <c r="C2169" s="17"/>
      <c r="D2169" s="7"/>
      <c r="E2169" s="17"/>
      <c r="F2169" s="109"/>
      <c r="G2169" s="143"/>
      <c r="H2169" s="144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>
      <c r="A2170" s="17"/>
      <c r="B2170" s="7"/>
      <c r="C2170" s="17"/>
      <c r="D2170" s="7"/>
      <c r="E2170" s="17"/>
      <c r="F2170" s="109"/>
      <c r="G2170" s="143"/>
      <c r="H2170" s="144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>
      <c r="A2171" s="17"/>
      <c r="B2171" s="7"/>
      <c r="C2171" s="17"/>
      <c r="D2171" s="7"/>
      <c r="E2171" s="17"/>
      <c r="F2171" s="109"/>
      <c r="G2171" s="143"/>
      <c r="H2171" s="144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>
      <c r="A2172" s="17"/>
      <c r="B2172" s="7"/>
      <c r="C2172" s="17"/>
      <c r="D2172" s="7"/>
      <c r="E2172" s="17"/>
      <c r="F2172" s="109"/>
      <c r="G2172" s="143"/>
      <c r="H2172" s="144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>
      <c r="A2173" s="17"/>
      <c r="B2173" s="7"/>
      <c r="C2173" s="17"/>
      <c r="D2173" s="7"/>
      <c r="E2173" s="17"/>
      <c r="F2173" s="109"/>
      <c r="G2173" s="143"/>
      <c r="H2173" s="144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2">
      <c r="A2174" s="17"/>
      <c r="B2174" s="7"/>
      <c r="C2174" s="17"/>
      <c r="D2174" s="7"/>
      <c r="E2174" s="17"/>
      <c r="F2174" s="109"/>
      <c r="G2174" s="143"/>
      <c r="H2174" s="144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spans="1:32">
      <c r="A2175" s="17"/>
      <c r="B2175" s="7"/>
      <c r="C2175" s="17"/>
      <c r="D2175" s="7"/>
      <c r="E2175" s="17"/>
      <c r="F2175" s="109"/>
      <c r="G2175" s="143"/>
      <c r="H2175" s="144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>
      <c r="A2176" s="17"/>
      <c r="B2176" s="7"/>
      <c r="C2176" s="17"/>
      <c r="D2176" s="7"/>
      <c r="E2176" s="17"/>
      <c r="F2176" s="109"/>
      <c r="G2176" s="143"/>
      <c r="H2176" s="144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>
      <c r="A2177" s="17"/>
      <c r="B2177" s="7"/>
      <c r="C2177" s="17"/>
      <c r="D2177" s="7"/>
      <c r="E2177" s="17"/>
      <c r="F2177" s="109"/>
      <c r="G2177" s="143"/>
      <c r="H2177" s="144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spans="1:32">
      <c r="A2178" s="17"/>
      <c r="B2178" s="7"/>
      <c r="C2178" s="17"/>
      <c r="D2178" s="7"/>
      <c r="E2178" s="17"/>
      <c r="F2178" s="109"/>
      <c r="G2178" s="143"/>
      <c r="H2178" s="144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>
      <c r="A2179" s="17"/>
      <c r="B2179" s="7"/>
      <c r="C2179" s="17"/>
      <c r="D2179" s="7"/>
      <c r="E2179" s="17"/>
      <c r="F2179" s="109"/>
      <c r="G2179" s="143"/>
      <c r="H2179" s="144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>
      <c r="A2180" s="17"/>
      <c r="B2180" s="7"/>
      <c r="C2180" s="17"/>
      <c r="D2180" s="7"/>
      <c r="E2180" s="17"/>
      <c r="F2180" s="109"/>
      <c r="G2180" s="143"/>
      <c r="H2180" s="144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>
      <c r="A2181" s="17"/>
      <c r="B2181" s="7"/>
      <c r="C2181" s="17"/>
      <c r="D2181" s="7"/>
      <c r="E2181" s="17"/>
      <c r="F2181" s="109"/>
      <c r="G2181" s="143"/>
      <c r="H2181" s="144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>
      <c r="A2182" s="17"/>
      <c r="B2182" s="7"/>
      <c r="C2182" s="17"/>
      <c r="D2182" s="7"/>
      <c r="E2182" s="17"/>
      <c r="F2182" s="109"/>
      <c r="G2182" s="143"/>
      <c r="H2182" s="144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>
      <c r="A2183" s="17"/>
      <c r="B2183" s="7"/>
      <c r="C2183" s="17"/>
      <c r="D2183" s="7"/>
      <c r="E2183" s="17"/>
      <c r="F2183" s="109"/>
      <c r="G2183" s="143"/>
      <c r="H2183" s="144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>
      <c r="A2184" s="17"/>
      <c r="B2184" s="7"/>
      <c r="C2184" s="17"/>
      <c r="D2184" s="7"/>
      <c r="E2184" s="17"/>
      <c r="F2184" s="109"/>
      <c r="G2184" s="143"/>
      <c r="H2184" s="144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>
      <c r="A2185" s="17"/>
      <c r="B2185" s="7"/>
      <c r="C2185" s="17"/>
      <c r="D2185" s="7"/>
      <c r="E2185" s="17"/>
      <c r="F2185" s="109"/>
      <c r="G2185" s="143"/>
      <c r="H2185" s="144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>
      <c r="A2186" s="17"/>
      <c r="B2186" s="7"/>
      <c r="C2186" s="17"/>
      <c r="D2186" s="7"/>
      <c r="E2186" s="17"/>
      <c r="F2186" s="109"/>
      <c r="G2186" s="143"/>
      <c r="H2186" s="144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>
      <c r="A2187" s="17"/>
      <c r="B2187" s="7"/>
      <c r="C2187" s="17"/>
      <c r="D2187" s="7"/>
      <c r="E2187" s="17"/>
      <c r="F2187" s="109"/>
      <c r="G2187" s="143"/>
      <c r="H2187" s="144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2">
      <c r="A2188" s="17"/>
      <c r="B2188" s="7"/>
      <c r="C2188" s="17"/>
      <c r="D2188" s="7"/>
      <c r="E2188" s="17"/>
      <c r="F2188" s="109"/>
      <c r="G2188" s="143"/>
      <c r="H2188" s="144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>
      <c r="A2189" s="17"/>
      <c r="B2189" s="7"/>
      <c r="C2189" s="17"/>
      <c r="D2189" s="7"/>
      <c r="E2189" s="17"/>
      <c r="F2189" s="109"/>
      <c r="G2189" s="143"/>
      <c r="H2189" s="144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>
      <c r="A2190" s="17"/>
      <c r="B2190" s="7"/>
      <c r="C2190" s="17"/>
      <c r="D2190" s="7"/>
      <c r="E2190" s="17"/>
      <c r="F2190" s="109"/>
      <c r="G2190" s="143"/>
      <c r="H2190" s="144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2">
      <c r="A2191" s="17"/>
      <c r="B2191" s="7"/>
      <c r="C2191" s="17"/>
      <c r="D2191" s="7"/>
      <c r="E2191" s="17"/>
      <c r="F2191" s="109"/>
      <c r="G2191" s="143"/>
      <c r="H2191" s="144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>
      <c r="A2192" s="17"/>
      <c r="B2192" s="7"/>
      <c r="C2192" s="17"/>
      <c r="D2192" s="7"/>
      <c r="E2192" s="17"/>
      <c r="F2192" s="109"/>
      <c r="G2192" s="143"/>
      <c r="H2192" s="144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>
      <c r="A2193" s="17"/>
      <c r="B2193" s="7"/>
      <c r="C2193" s="17"/>
      <c r="D2193" s="7"/>
      <c r="E2193" s="17"/>
      <c r="F2193" s="109"/>
      <c r="G2193" s="143"/>
      <c r="H2193" s="144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>
      <c r="A2194" s="17"/>
      <c r="B2194" s="7"/>
      <c r="C2194" s="17"/>
      <c r="D2194" s="7"/>
      <c r="E2194" s="17"/>
      <c r="F2194" s="109"/>
      <c r="G2194" s="143"/>
      <c r="H2194" s="144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>
      <c r="A2195" s="17"/>
      <c r="B2195" s="7"/>
      <c r="C2195" s="17"/>
      <c r="D2195" s="7"/>
      <c r="E2195" s="17"/>
      <c r="F2195" s="109"/>
      <c r="G2195" s="143"/>
      <c r="H2195" s="144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spans="1:32">
      <c r="A2196" s="17"/>
      <c r="B2196" s="7"/>
      <c r="C2196" s="17"/>
      <c r="D2196" s="7"/>
      <c r="E2196" s="17"/>
      <c r="F2196" s="109"/>
      <c r="G2196" s="143"/>
      <c r="H2196" s="144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spans="1:32">
      <c r="A2197" s="17"/>
      <c r="B2197" s="7"/>
      <c r="C2197" s="17"/>
      <c r="D2197" s="7"/>
      <c r="E2197" s="17"/>
      <c r="F2197" s="109"/>
      <c r="G2197" s="143"/>
      <c r="H2197" s="144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>
      <c r="A2198" s="17"/>
      <c r="B2198" s="7"/>
      <c r="C2198" s="17"/>
      <c r="D2198" s="7"/>
      <c r="E2198" s="17"/>
      <c r="F2198" s="109"/>
      <c r="G2198" s="143"/>
      <c r="H2198" s="144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>
      <c r="A2199" s="17"/>
      <c r="B2199" s="7"/>
      <c r="C2199" s="17"/>
      <c r="D2199" s="7"/>
      <c r="E2199" s="17"/>
      <c r="F2199" s="109"/>
      <c r="G2199" s="143"/>
      <c r="H2199" s="144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spans="1:32">
      <c r="A2200" s="17"/>
      <c r="B2200" s="7"/>
      <c r="C2200" s="17"/>
      <c r="D2200" s="7"/>
      <c r="E2200" s="17"/>
      <c r="F2200" s="109"/>
      <c r="G2200" s="143"/>
      <c r="H2200" s="144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>
      <c r="A2201" s="17"/>
      <c r="B2201" s="7"/>
      <c r="C2201" s="17"/>
      <c r="D2201" s="7"/>
      <c r="E2201" s="17"/>
      <c r="F2201" s="109"/>
      <c r="G2201" s="143"/>
      <c r="H2201" s="144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>
      <c r="A2202" s="17"/>
      <c r="B2202" s="7"/>
      <c r="C2202" s="17"/>
      <c r="D2202" s="7"/>
      <c r="E2202" s="17"/>
      <c r="F2202" s="109"/>
      <c r="G2202" s="143"/>
      <c r="H2202" s="144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>
      <c r="A2203" s="17"/>
      <c r="B2203" s="7"/>
      <c r="C2203" s="17"/>
      <c r="D2203" s="7"/>
      <c r="E2203" s="17"/>
      <c r="F2203" s="109"/>
      <c r="G2203" s="143"/>
      <c r="H2203" s="144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>
      <c r="A2204" s="17"/>
      <c r="B2204" s="7"/>
      <c r="C2204" s="17"/>
      <c r="D2204" s="7"/>
      <c r="E2204" s="17"/>
      <c r="F2204" s="109"/>
      <c r="G2204" s="143"/>
      <c r="H2204" s="144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>
      <c r="A2205" s="17"/>
      <c r="B2205" s="7"/>
      <c r="C2205" s="17"/>
      <c r="D2205" s="7"/>
      <c r="E2205" s="17"/>
      <c r="F2205" s="109"/>
      <c r="G2205" s="143"/>
      <c r="H2205" s="144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>
      <c r="A2206" s="17"/>
      <c r="B2206" s="7"/>
      <c r="C2206" s="17"/>
      <c r="D2206" s="7"/>
      <c r="E2206" s="17"/>
      <c r="F2206" s="109"/>
      <c r="G2206" s="143"/>
      <c r="H2206" s="144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spans="1:32">
      <c r="A2207" s="17"/>
      <c r="B2207" s="7"/>
      <c r="C2207" s="17"/>
      <c r="D2207" s="7"/>
      <c r="E2207" s="17"/>
      <c r="F2207" s="109"/>
      <c r="G2207" s="143"/>
      <c r="H2207" s="144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2">
      <c r="A2208" s="17"/>
      <c r="B2208" s="7"/>
      <c r="C2208" s="17"/>
      <c r="D2208" s="7"/>
      <c r="E2208" s="17"/>
      <c r="F2208" s="109"/>
      <c r="G2208" s="143"/>
      <c r="H2208" s="144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>
      <c r="A2209" s="17"/>
      <c r="B2209" s="7"/>
      <c r="C2209" s="17"/>
      <c r="D2209" s="7"/>
      <c r="E2209" s="17"/>
      <c r="F2209" s="109"/>
      <c r="G2209" s="143"/>
      <c r="H2209" s="144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spans="1:32">
      <c r="A2210" s="17"/>
      <c r="B2210" s="7"/>
      <c r="C2210" s="17"/>
      <c r="D2210" s="7"/>
      <c r="E2210" s="17"/>
      <c r="F2210" s="109"/>
      <c r="G2210" s="143"/>
      <c r="H2210" s="144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>
      <c r="A2211" s="17"/>
      <c r="B2211" s="7"/>
      <c r="C2211" s="17"/>
      <c r="D2211" s="7"/>
      <c r="E2211" s="17"/>
      <c r="F2211" s="109"/>
      <c r="G2211" s="143"/>
      <c r="H2211" s="144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2">
      <c r="A2212" s="17"/>
      <c r="B2212" s="7"/>
      <c r="C2212" s="17"/>
      <c r="D2212" s="7"/>
      <c r="E2212" s="17"/>
      <c r="F2212" s="109"/>
      <c r="G2212" s="143"/>
      <c r="H2212" s="144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>
      <c r="A2213" s="17"/>
      <c r="B2213" s="7"/>
      <c r="C2213" s="17"/>
      <c r="D2213" s="7"/>
      <c r="E2213" s="17"/>
      <c r="F2213" s="109"/>
      <c r="G2213" s="143"/>
      <c r="H2213" s="144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>
      <c r="A2214" s="17"/>
      <c r="B2214" s="7"/>
      <c r="C2214" s="17"/>
      <c r="D2214" s="7"/>
      <c r="E2214" s="17"/>
      <c r="F2214" s="109"/>
      <c r="G2214" s="143"/>
      <c r="H2214" s="144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>
      <c r="A2215" s="17"/>
      <c r="B2215" s="7"/>
      <c r="C2215" s="17"/>
      <c r="D2215" s="7"/>
      <c r="E2215" s="17"/>
      <c r="F2215" s="109"/>
      <c r="G2215" s="143"/>
      <c r="H2215" s="144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>
      <c r="A2216" s="17"/>
      <c r="B2216" s="7"/>
      <c r="C2216" s="17"/>
      <c r="D2216" s="7"/>
      <c r="E2216" s="17"/>
      <c r="F2216" s="109"/>
      <c r="G2216" s="143"/>
      <c r="H2216" s="144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>
      <c r="A2217" s="17"/>
      <c r="B2217" s="7"/>
      <c r="C2217" s="17"/>
      <c r="D2217" s="7"/>
      <c r="E2217" s="17"/>
      <c r="F2217" s="109"/>
      <c r="G2217" s="143"/>
      <c r="H2217" s="144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>
      <c r="A2218" s="17"/>
      <c r="B2218" s="7"/>
      <c r="C2218" s="17"/>
      <c r="D2218" s="7"/>
      <c r="E2218" s="17"/>
      <c r="F2218" s="109"/>
      <c r="G2218" s="143"/>
      <c r="H2218" s="144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>
      <c r="A2219" s="17"/>
      <c r="B2219" s="7"/>
      <c r="C2219" s="17"/>
      <c r="D2219" s="7"/>
      <c r="E2219" s="17"/>
      <c r="F2219" s="109"/>
      <c r="G2219" s="143"/>
      <c r="H2219" s="144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>
      <c r="A2220" s="17"/>
      <c r="B2220" s="7"/>
      <c r="C2220" s="17"/>
      <c r="D2220" s="7"/>
      <c r="E2220" s="17"/>
      <c r="F2220" s="109"/>
      <c r="G2220" s="143"/>
      <c r="H2220" s="144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spans="1:32">
      <c r="A2221" s="17"/>
      <c r="B2221" s="7"/>
      <c r="C2221" s="17"/>
      <c r="D2221" s="7"/>
      <c r="E2221" s="17"/>
      <c r="F2221" s="109"/>
      <c r="G2221" s="143"/>
      <c r="H2221" s="144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>
      <c r="A2222" s="17"/>
      <c r="B2222" s="7"/>
      <c r="C2222" s="17"/>
      <c r="D2222" s="7"/>
      <c r="E2222" s="17"/>
      <c r="F2222" s="109"/>
      <c r="G2222" s="143"/>
      <c r="H2222" s="144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>
      <c r="A2223" s="17"/>
      <c r="B2223" s="7"/>
      <c r="C2223" s="17"/>
      <c r="D2223" s="7"/>
      <c r="E2223" s="17"/>
      <c r="F2223" s="109"/>
      <c r="G2223" s="143"/>
      <c r="H2223" s="144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>
      <c r="A2224" s="17"/>
      <c r="B2224" s="7"/>
      <c r="C2224" s="17"/>
      <c r="D2224" s="7"/>
      <c r="E2224" s="17"/>
      <c r="F2224" s="109"/>
      <c r="G2224" s="143"/>
      <c r="H2224" s="144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>
      <c r="A2225" s="17"/>
      <c r="B2225" s="7"/>
      <c r="C2225" s="17"/>
      <c r="D2225" s="7"/>
      <c r="E2225" s="17"/>
      <c r="F2225" s="109"/>
      <c r="G2225" s="143"/>
      <c r="H2225" s="144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>
      <c r="A2226" s="17"/>
      <c r="B2226" s="7"/>
      <c r="C2226" s="17"/>
      <c r="D2226" s="7"/>
      <c r="E2226" s="17"/>
      <c r="F2226" s="109"/>
      <c r="G2226" s="143"/>
      <c r="H2226" s="144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>
      <c r="A2227" s="17"/>
      <c r="B2227" s="7"/>
      <c r="C2227" s="17"/>
      <c r="D2227" s="7"/>
      <c r="E2227" s="17"/>
      <c r="F2227" s="109"/>
      <c r="G2227" s="143"/>
      <c r="H2227" s="144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>
      <c r="A2228" s="17"/>
      <c r="B2228" s="7"/>
      <c r="C2228" s="17"/>
      <c r="D2228" s="7"/>
      <c r="E2228" s="17"/>
      <c r="F2228" s="109"/>
      <c r="G2228" s="143"/>
      <c r="H2228" s="144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>
      <c r="A2229" s="17"/>
      <c r="B2229" s="7"/>
      <c r="C2229" s="17"/>
      <c r="D2229" s="7"/>
      <c r="E2229" s="17"/>
      <c r="F2229" s="109"/>
      <c r="G2229" s="143"/>
      <c r="H2229" s="144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>
      <c r="A2230" s="17"/>
      <c r="B2230" s="7"/>
      <c r="C2230" s="17"/>
      <c r="D2230" s="7"/>
      <c r="E2230" s="17"/>
      <c r="F2230" s="109"/>
      <c r="G2230" s="143"/>
      <c r="H2230" s="144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>
      <c r="A2231" s="17"/>
      <c r="B2231" s="7"/>
      <c r="C2231" s="17"/>
      <c r="D2231" s="7"/>
      <c r="E2231" s="17"/>
      <c r="F2231" s="109"/>
      <c r="G2231" s="143"/>
      <c r="H2231" s="144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2">
      <c r="A2232" s="17"/>
      <c r="B2232" s="7"/>
      <c r="C2232" s="17"/>
      <c r="D2232" s="7"/>
      <c r="E2232" s="17"/>
      <c r="F2232" s="109"/>
      <c r="G2232" s="143"/>
      <c r="H2232" s="144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>
      <c r="A2233" s="17"/>
      <c r="B2233" s="7"/>
      <c r="C2233" s="17"/>
      <c r="D2233" s="7"/>
      <c r="E2233" s="17"/>
      <c r="F2233" s="109"/>
      <c r="G2233" s="143"/>
      <c r="H2233" s="144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>
      <c r="A2234" s="17"/>
      <c r="B2234" s="7"/>
      <c r="C2234" s="17"/>
      <c r="D2234" s="7"/>
      <c r="E2234" s="17"/>
      <c r="F2234" s="109"/>
      <c r="G2234" s="143"/>
      <c r="H2234" s="144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>
      <c r="A2235" s="17"/>
      <c r="B2235" s="7"/>
      <c r="C2235" s="17"/>
      <c r="D2235" s="7"/>
      <c r="E2235" s="17"/>
      <c r="F2235" s="109"/>
      <c r="G2235" s="143"/>
      <c r="H2235" s="144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2">
      <c r="A2236" s="17"/>
      <c r="B2236" s="7"/>
      <c r="C2236" s="17"/>
      <c r="D2236" s="7"/>
      <c r="E2236" s="17"/>
      <c r="F2236" s="109"/>
      <c r="G2236" s="143"/>
      <c r="H2236" s="144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spans="1:32">
      <c r="A2237" s="17"/>
      <c r="B2237" s="7"/>
      <c r="C2237" s="17"/>
      <c r="D2237" s="7"/>
      <c r="E2237" s="17"/>
      <c r="F2237" s="109"/>
      <c r="G2237" s="143"/>
      <c r="H2237" s="144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spans="1:32">
      <c r="A2238" s="17"/>
      <c r="B2238" s="7"/>
      <c r="C2238" s="17"/>
      <c r="D2238" s="7"/>
      <c r="E2238" s="17"/>
      <c r="F2238" s="109"/>
      <c r="G2238" s="143"/>
      <c r="H2238" s="144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>
      <c r="A2239" s="17"/>
      <c r="B2239" s="7"/>
      <c r="C2239" s="17"/>
      <c r="D2239" s="7"/>
      <c r="E2239" s="17"/>
      <c r="F2239" s="109"/>
      <c r="G2239" s="143"/>
      <c r="H2239" s="144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>
      <c r="A2240" s="17"/>
      <c r="B2240" s="7"/>
      <c r="C2240" s="17"/>
      <c r="D2240" s="7"/>
      <c r="E2240" s="17"/>
      <c r="F2240" s="109"/>
      <c r="G2240" s="143"/>
      <c r="H2240" s="144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>
      <c r="A2241" s="17"/>
      <c r="B2241" s="7"/>
      <c r="C2241" s="17"/>
      <c r="D2241" s="7"/>
      <c r="E2241" s="17"/>
      <c r="F2241" s="109"/>
      <c r="G2241" s="143"/>
      <c r="H2241" s="144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>
      <c r="A2242" s="17"/>
      <c r="B2242" s="7"/>
      <c r="C2242" s="17"/>
      <c r="D2242" s="7"/>
      <c r="E2242" s="17"/>
      <c r="F2242" s="109"/>
      <c r="G2242" s="143"/>
      <c r="H2242" s="144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>
      <c r="A2243" s="17"/>
      <c r="B2243" s="7"/>
      <c r="C2243" s="17"/>
      <c r="D2243" s="7"/>
      <c r="E2243" s="17"/>
      <c r="F2243" s="109"/>
      <c r="G2243" s="143"/>
      <c r="H2243" s="144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>
      <c r="A2244" s="17"/>
      <c r="B2244" s="7"/>
      <c r="C2244" s="17"/>
      <c r="D2244" s="7"/>
      <c r="E2244" s="17"/>
      <c r="F2244" s="109"/>
      <c r="G2244" s="143"/>
      <c r="H2244" s="144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>
      <c r="A2245" s="17"/>
      <c r="B2245" s="7"/>
      <c r="C2245" s="17"/>
      <c r="D2245" s="7"/>
      <c r="E2245" s="17"/>
      <c r="F2245" s="109"/>
      <c r="G2245" s="143"/>
      <c r="H2245" s="144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spans="1:32">
      <c r="A2246" s="17"/>
      <c r="B2246" s="7"/>
      <c r="C2246" s="17"/>
      <c r="D2246" s="7"/>
      <c r="E2246" s="17"/>
      <c r="F2246" s="109"/>
      <c r="G2246" s="143"/>
      <c r="H2246" s="144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>
      <c r="A2247" s="17"/>
      <c r="B2247" s="7"/>
      <c r="C2247" s="17"/>
      <c r="D2247" s="7"/>
      <c r="E2247" s="17"/>
      <c r="F2247" s="109"/>
      <c r="G2247" s="143"/>
      <c r="H2247" s="144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spans="1:32">
      <c r="A2248" s="17"/>
      <c r="B2248" s="7"/>
      <c r="C2248" s="17"/>
      <c r="D2248" s="7"/>
      <c r="E2248" s="17"/>
      <c r="F2248" s="109"/>
      <c r="G2248" s="143"/>
      <c r="H2248" s="144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spans="1:32">
      <c r="A2249" s="17"/>
      <c r="B2249" s="7"/>
      <c r="C2249" s="17"/>
      <c r="D2249" s="7"/>
      <c r="E2249" s="17"/>
      <c r="F2249" s="109"/>
      <c r="G2249" s="143"/>
      <c r="H2249" s="144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>
      <c r="A2250" s="17"/>
      <c r="B2250" s="7"/>
      <c r="C2250" s="17"/>
      <c r="D2250" s="7"/>
      <c r="E2250" s="17"/>
      <c r="F2250" s="109"/>
      <c r="G2250" s="143"/>
      <c r="H2250" s="144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>
      <c r="A2251" s="17"/>
      <c r="B2251" s="7"/>
      <c r="C2251" s="17"/>
      <c r="D2251" s="7"/>
      <c r="E2251" s="17"/>
      <c r="F2251" s="109"/>
      <c r="G2251" s="143"/>
      <c r="H2251" s="144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spans="1:32">
      <c r="A2252" s="17"/>
      <c r="B2252" s="7"/>
      <c r="C2252" s="17"/>
      <c r="D2252" s="7"/>
      <c r="E2252" s="17"/>
      <c r="F2252" s="109"/>
      <c r="G2252" s="143"/>
      <c r="H2252" s="144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>
      <c r="A2253" s="17"/>
      <c r="B2253" s="7"/>
      <c r="C2253" s="17"/>
      <c r="D2253" s="7"/>
      <c r="E2253" s="17"/>
      <c r="F2253" s="109"/>
      <c r="G2253" s="143"/>
      <c r="H2253" s="144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spans="1:32">
      <c r="A2254" s="17"/>
      <c r="B2254" s="7"/>
      <c r="C2254" s="17"/>
      <c r="D2254" s="7"/>
      <c r="E2254" s="17"/>
      <c r="F2254" s="109"/>
      <c r="G2254" s="143"/>
      <c r="H2254" s="144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spans="1:32">
      <c r="A2255" s="17"/>
      <c r="B2255" s="7"/>
      <c r="C2255" s="17"/>
      <c r="D2255" s="7"/>
      <c r="E2255" s="17"/>
      <c r="F2255" s="109"/>
      <c r="G2255" s="143"/>
      <c r="H2255" s="144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spans="1:32">
      <c r="A2256" s="17"/>
      <c r="B2256" s="7"/>
      <c r="C2256" s="17"/>
      <c r="D2256" s="7"/>
      <c r="E2256" s="17"/>
      <c r="F2256" s="109"/>
      <c r="G2256" s="143"/>
      <c r="H2256" s="144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>
      <c r="A2257" s="17"/>
      <c r="B2257" s="7"/>
      <c r="C2257" s="17"/>
      <c r="D2257" s="7"/>
      <c r="E2257" s="17"/>
      <c r="F2257" s="109"/>
      <c r="G2257" s="143"/>
      <c r="H2257" s="144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>
      <c r="A2258" s="17"/>
      <c r="B2258" s="7"/>
      <c r="C2258" s="17"/>
      <c r="D2258" s="7"/>
      <c r="E2258" s="17"/>
      <c r="F2258" s="109"/>
      <c r="G2258" s="143"/>
      <c r="H2258" s="144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>
      <c r="A2259" s="17"/>
      <c r="B2259" s="7"/>
      <c r="C2259" s="17"/>
      <c r="D2259" s="7"/>
      <c r="E2259" s="17"/>
      <c r="F2259" s="109"/>
      <c r="G2259" s="143"/>
      <c r="H2259" s="144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>
      <c r="A2260" s="17"/>
      <c r="B2260" s="7"/>
      <c r="C2260" s="17"/>
      <c r="D2260" s="7"/>
      <c r="E2260" s="17"/>
      <c r="F2260" s="109"/>
      <c r="G2260" s="143"/>
      <c r="H2260" s="144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>
      <c r="A2261" s="17"/>
      <c r="B2261" s="7"/>
      <c r="C2261" s="17"/>
      <c r="D2261" s="7"/>
      <c r="E2261" s="17"/>
      <c r="F2261" s="109"/>
      <c r="G2261" s="143"/>
      <c r="H2261" s="144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>
      <c r="A2262" s="17"/>
      <c r="B2262" s="7"/>
      <c r="C2262" s="17"/>
      <c r="D2262" s="7"/>
      <c r="E2262" s="17"/>
      <c r="F2262" s="109"/>
      <c r="G2262" s="143"/>
      <c r="H2262" s="144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2">
      <c r="A2263" s="17"/>
      <c r="B2263" s="7"/>
      <c r="C2263" s="17"/>
      <c r="D2263" s="7"/>
      <c r="E2263" s="17"/>
      <c r="F2263" s="109"/>
      <c r="G2263" s="143"/>
      <c r="H2263" s="144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>
      <c r="A2264" s="17"/>
      <c r="B2264" s="7"/>
      <c r="C2264" s="17"/>
      <c r="D2264" s="7"/>
      <c r="E2264" s="17"/>
      <c r="F2264" s="109"/>
      <c r="G2264" s="143"/>
      <c r="H2264" s="144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>
      <c r="A2265" s="17"/>
      <c r="B2265" s="7"/>
      <c r="C2265" s="17"/>
      <c r="D2265" s="7"/>
      <c r="E2265" s="17"/>
      <c r="F2265" s="109"/>
      <c r="G2265" s="143"/>
      <c r="H2265" s="144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2">
      <c r="A2266" s="17"/>
      <c r="B2266" s="7"/>
      <c r="C2266" s="17"/>
      <c r="D2266" s="7"/>
      <c r="E2266" s="17"/>
      <c r="F2266" s="109"/>
      <c r="G2266" s="143"/>
      <c r="H2266" s="144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>
      <c r="A2267" s="17"/>
      <c r="B2267" s="7"/>
      <c r="C2267" s="17"/>
      <c r="D2267" s="7"/>
      <c r="E2267" s="17"/>
      <c r="F2267" s="109"/>
      <c r="G2267" s="143"/>
      <c r="H2267" s="144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>
      <c r="A2268" s="17"/>
      <c r="B2268" s="7"/>
      <c r="C2268" s="17"/>
      <c r="D2268" s="7"/>
      <c r="E2268" s="17"/>
      <c r="F2268" s="109"/>
      <c r="G2268" s="143"/>
      <c r="H2268" s="144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>
      <c r="A2269" s="17"/>
      <c r="B2269" s="7"/>
      <c r="C2269" s="17"/>
      <c r="D2269" s="7"/>
      <c r="E2269" s="17"/>
      <c r="F2269" s="109"/>
      <c r="G2269" s="143"/>
      <c r="H2269" s="144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spans="1:32">
      <c r="A2270" s="17"/>
      <c r="B2270" s="7"/>
      <c r="C2270" s="17"/>
      <c r="D2270" s="7"/>
      <c r="E2270" s="17"/>
      <c r="F2270" s="109"/>
      <c r="G2270" s="143"/>
      <c r="H2270" s="144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>
      <c r="A2271" s="17"/>
      <c r="B2271" s="7"/>
      <c r="C2271" s="17"/>
      <c r="D2271" s="7"/>
      <c r="E2271" s="17"/>
      <c r="F2271" s="109"/>
      <c r="G2271" s="143"/>
      <c r="H2271" s="144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>
      <c r="A2272" s="17"/>
      <c r="B2272" s="7"/>
      <c r="C2272" s="17"/>
      <c r="D2272" s="7"/>
      <c r="E2272" s="17"/>
      <c r="F2272" s="109"/>
      <c r="G2272" s="143"/>
      <c r="H2272" s="144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>
      <c r="A2273" s="17"/>
      <c r="B2273" s="7"/>
      <c r="C2273" s="17"/>
      <c r="D2273" s="7"/>
      <c r="E2273" s="17"/>
      <c r="F2273" s="109"/>
      <c r="G2273" s="143"/>
      <c r="H2273" s="144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>
      <c r="A2274" s="17"/>
      <c r="B2274" s="7"/>
      <c r="C2274" s="17"/>
      <c r="D2274" s="7"/>
      <c r="E2274" s="17"/>
      <c r="F2274" s="109"/>
      <c r="G2274" s="143"/>
      <c r="H2274" s="144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>
      <c r="A2275" s="17"/>
      <c r="B2275" s="7"/>
      <c r="C2275" s="17"/>
      <c r="D2275" s="7"/>
      <c r="E2275" s="17"/>
      <c r="F2275" s="109"/>
      <c r="G2275" s="143"/>
      <c r="H2275" s="144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>
      <c r="A2276" s="17"/>
      <c r="B2276" s="7"/>
      <c r="C2276" s="17"/>
      <c r="D2276" s="7"/>
      <c r="E2276" s="17"/>
      <c r="F2276" s="109"/>
      <c r="G2276" s="143"/>
      <c r="H2276" s="144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>
      <c r="A2277" s="17"/>
      <c r="B2277" s="7"/>
      <c r="C2277" s="17"/>
      <c r="D2277" s="7"/>
      <c r="E2277" s="17"/>
      <c r="F2277" s="109"/>
      <c r="G2277" s="143"/>
      <c r="H2277" s="144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>
      <c r="A2278" s="17"/>
      <c r="B2278" s="7"/>
      <c r="C2278" s="17"/>
      <c r="D2278" s="7"/>
      <c r="E2278" s="17"/>
      <c r="F2278" s="109"/>
      <c r="G2278" s="143"/>
      <c r="H2278" s="144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>
      <c r="A2279" s="17"/>
      <c r="B2279" s="7"/>
      <c r="C2279" s="17"/>
      <c r="D2279" s="7"/>
      <c r="E2279" s="17"/>
      <c r="F2279" s="109"/>
      <c r="G2279" s="143"/>
      <c r="H2279" s="144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>
      <c r="A2280" s="17"/>
      <c r="B2280" s="7"/>
      <c r="C2280" s="17"/>
      <c r="D2280" s="7"/>
      <c r="E2280" s="17"/>
      <c r="F2280" s="109"/>
      <c r="G2280" s="143"/>
      <c r="H2280" s="144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>
      <c r="A2281" s="17"/>
      <c r="B2281" s="7"/>
      <c r="C2281" s="17"/>
      <c r="D2281" s="7"/>
      <c r="E2281" s="17"/>
      <c r="F2281" s="109"/>
      <c r="G2281" s="143"/>
      <c r="H2281" s="144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>
      <c r="A2282" s="17"/>
      <c r="B2282" s="7"/>
      <c r="C2282" s="17"/>
      <c r="D2282" s="7"/>
      <c r="E2282" s="17"/>
      <c r="F2282" s="109"/>
      <c r="G2282" s="143"/>
      <c r="H2282" s="144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>
      <c r="A2283" s="17"/>
      <c r="B2283" s="7"/>
      <c r="C2283" s="17"/>
      <c r="D2283" s="7"/>
      <c r="E2283" s="17"/>
      <c r="F2283" s="109"/>
      <c r="G2283" s="143"/>
      <c r="H2283" s="144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>
      <c r="A2284" s="17"/>
      <c r="B2284" s="7"/>
      <c r="C2284" s="17"/>
      <c r="D2284" s="7"/>
      <c r="E2284" s="17"/>
      <c r="F2284" s="109"/>
      <c r="G2284" s="143"/>
      <c r="H2284" s="144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>
      <c r="A2285" s="17"/>
      <c r="B2285" s="7"/>
      <c r="C2285" s="17"/>
      <c r="D2285" s="7"/>
      <c r="E2285" s="17"/>
      <c r="F2285" s="109"/>
      <c r="G2285" s="143"/>
      <c r="H2285" s="144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spans="1:32">
      <c r="A2286" s="17"/>
      <c r="B2286" s="7"/>
      <c r="C2286" s="17"/>
      <c r="D2286" s="7"/>
      <c r="E2286" s="17"/>
      <c r="F2286" s="109"/>
      <c r="G2286" s="143"/>
      <c r="H2286" s="144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>
      <c r="A2287" s="17"/>
      <c r="B2287" s="7"/>
      <c r="C2287" s="17"/>
      <c r="D2287" s="7"/>
      <c r="E2287" s="17"/>
      <c r="F2287" s="109"/>
      <c r="G2287" s="143"/>
      <c r="H2287" s="144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>
      <c r="A2288" s="17"/>
      <c r="B2288" s="7"/>
      <c r="C2288" s="17"/>
      <c r="D2288" s="7"/>
      <c r="E2288" s="17"/>
      <c r="F2288" s="109"/>
      <c r="G2288" s="143"/>
      <c r="H2288" s="144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>
      <c r="A2289" s="17"/>
      <c r="B2289" s="7"/>
      <c r="C2289" s="17"/>
      <c r="D2289" s="7"/>
      <c r="E2289" s="17"/>
      <c r="F2289" s="109"/>
      <c r="G2289" s="143"/>
      <c r="H2289" s="144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>
      <c r="A2290" s="17"/>
      <c r="B2290" s="7"/>
      <c r="C2290" s="17"/>
      <c r="D2290" s="7"/>
      <c r="E2290" s="17"/>
      <c r="F2290" s="109"/>
      <c r="G2290" s="143"/>
      <c r="H2290" s="144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>
      <c r="A2291" s="17"/>
      <c r="B2291" s="7"/>
      <c r="C2291" s="17"/>
      <c r="D2291" s="7"/>
      <c r="E2291" s="17"/>
      <c r="F2291" s="109"/>
      <c r="G2291" s="143"/>
      <c r="H2291" s="144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>
      <c r="A2292" s="17"/>
      <c r="B2292" s="7"/>
      <c r="C2292" s="17"/>
      <c r="D2292" s="7"/>
      <c r="E2292" s="17"/>
      <c r="F2292" s="109"/>
      <c r="G2292" s="143"/>
      <c r="H2292" s="144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>
      <c r="A2293" s="17"/>
      <c r="B2293" s="7"/>
      <c r="C2293" s="17"/>
      <c r="D2293" s="7"/>
      <c r="E2293" s="17"/>
      <c r="F2293" s="109"/>
      <c r="G2293" s="143"/>
      <c r="H2293" s="144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2">
      <c r="A2294" s="17"/>
      <c r="B2294" s="7"/>
      <c r="C2294" s="17"/>
      <c r="D2294" s="7"/>
      <c r="E2294" s="17"/>
      <c r="F2294" s="109"/>
      <c r="G2294" s="143"/>
      <c r="H2294" s="144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>
      <c r="A2295" s="17"/>
      <c r="B2295" s="7"/>
      <c r="C2295" s="17"/>
      <c r="D2295" s="7"/>
      <c r="E2295" s="17"/>
      <c r="F2295" s="109"/>
      <c r="G2295" s="143"/>
      <c r="H2295" s="144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>
      <c r="A2296" s="17"/>
      <c r="B2296" s="7"/>
      <c r="C2296" s="17"/>
      <c r="D2296" s="7"/>
      <c r="E2296" s="17"/>
      <c r="F2296" s="109"/>
      <c r="G2296" s="143"/>
      <c r="H2296" s="144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>
      <c r="A2297" s="17"/>
      <c r="B2297" s="7"/>
      <c r="C2297" s="17"/>
      <c r="D2297" s="7"/>
      <c r="E2297" s="17"/>
      <c r="F2297" s="109"/>
      <c r="G2297" s="143"/>
      <c r="H2297" s="144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spans="1:32">
      <c r="A2298" s="17"/>
      <c r="B2298" s="7"/>
      <c r="C2298" s="17"/>
      <c r="D2298" s="7"/>
      <c r="E2298" s="17"/>
      <c r="F2298" s="109"/>
      <c r="G2298" s="143"/>
      <c r="H2298" s="144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>
      <c r="A2299" s="17"/>
      <c r="B2299" s="7"/>
      <c r="C2299" s="17"/>
      <c r="D2299" s="7"/>
      <c r="E2299" s="17"/>
      <c r="F2299" s="109"/>
      <c r="G2299" s="143"/>
      <c r="H2299" s="144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2">
      <c r="A2300" s="17"/>
      <c r="B2300" s="7"/>
      <c r="C2300" s="17"/>
      <c r="D2300" s="7"/>
      <c r="E2300" s="17"/>
      <c r="F2300" s="109"/>
      <c r="G2300" s="143"/>
      <c r="H2300" s="144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spans="1:32">
      <c r="A2301" s="17"/>
      <c r="B2301" s="7"/>
      <c r="C2301" s="17"/>
      <c r="D2301" s="7"/>
      <c r="E2301" s="17"/>
      <c r="F2301" s="109"/>
      <c r="G2301" s="143"/>
      <c r="H2301" s="144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spans="1:32">
      <c r="A2302" s="17"/>
      <c r="B2302" s="7"/>
      <c r="C2302" s="17"/>
      <c r="D2302" s="7"/>
      <c r="E2302" s="17"/>
      <c r="F2302" s="109"/>
      <c r="G2302" s="143"/>
      <c r="H2302" s="144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spans="1:32">
      <c r="A2303" s="17"/>
      <c r="B2303" s="7"/>
      <c r="C2303" s="17"/>
      <c r="D2303" s="7"/>
      <c r="E2303" s="17"/>
      <c r="F2303" s="109"/>
      <c r="G2303" s="143"/>
      <c r="H2303" s="144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>
      <c r="A2304" s="17"/>
      <c r="B2304" s="7"/>
      <c r="C2304" s="17"/>
      <c r="D2304" s="7"/>
      <c r="E2304" s="17"/>
      <c r="F2304" s="109"/>
      <c r="G2304" s="143"/>
      <c r="H2304" s="144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>
      <c r="A2305" s="17"/>
      <c r="B2305" s="7"/>
      <c r="C2305" s="17"/>
      <c r="D2305" s="7"/>
      <c r="E2305" s="17"/>
      <c r="F2305" s="109"/>
      <c r="G2305" s="143"/>
      <c r="H2305" s="144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>
      <c r="A2306" s="17"/>
      <c r="B2306" s="7"/>
      <c r="C2306" s="17"/>
      <c r="D2306" s="7"/>
      <c r="E2306" s="17"/>
      <c r="F2306" s="109"/>
      <c r="G2306" s="143"/>
      <c r="H2306" s="144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>
      <c r="A2307" s="17"/>
      <c r="B2307" s="7"/>
      <c r="C2307" s="17"/>
      <c r="D2307" s="7"/>
      <c r="E2307" s="17"/>
      <c r="F2307" s="109"/>
      <c r="G2307" s="143"/>
      <c r="H2307" s="144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spans="1:32">
      <c r="A2308" s="17"/>
      <c r="B2308" s="7"/>
      <c r="C2308" s="17"/>
      <c r="D2308" s="7"/>
      <c r="E2308" s="17"/>
      <c r="F2308" s="109"/>
      <c r="G2308" s="143"/>
      <c r="H2308" s="144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>
      <c r="A2309" s="17"/>
      <c r="B2309" s="7"/>
      <c r="C2309" s="17"/>
      <c r="D2309" s="7"/>
      <c r="E2309" s="17"/>
      <c r="F2309" s="109"/>
      <c r="G2309" s="143"/>
      <c r="H2309" s="144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spans="1:32">
      <c r="A2310" s="17"/>
      <c r="B2310" s="7"/>
      <c r="C2310" s="17"/>
      <c r="D2310" s="7"/>
      <c r="E2310" s="17"/>
      <c r="F2310" s="109"/>
      <c r="G2310" s="143"/>
      <c r="H2310" s="144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>
      <c r="A2311" s="17"/>
      <c r="B2311" s="7"/>
      <c r="C2311" s="17"/>
      <c r="D2311" s="7"/>
      <c r="E2311" s="17"/>
      <c r="F2311" s="109"/>
      <c r="G2311" s="143"/>
      <c r="H2311" s="144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spans="1:32">
      <c r="A2312" s="17"/>
      <c r="B2312" s="7"/>
      <c r="C2312" s="17"/>
      <c r="D2312" s="7"/>
      <c r="E2312" s="17"/>
      <c r="F2312" s="109"/>
      <c r="G2312" s="143"/>
      <c r="H2312" s="144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>
      <c r="A2313" s="17"/>
      <c r="B2313" s="7"/>
      <c r="C2313" s="17"/>
      <c r="D2313" s="7"/>
      <c r="E2313" s="17"/>
      <c r="F2313" s="109"/>
      <c r="G2313" s="143"/>
      <c r="H2313" s="144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>
      <c r="A2314" s="17"/>
      <c r="B2314" s="7"/>
      <c r="C2314" s="17"/>
      <c r="D2314" s="7"/>
      <c r="E2314" s="17"/>
      <c r="F2314" s="109"/>
      <c r="G2314" s="143"/>
      <c r="H2314" s="144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>
      <c r="A2315" s="17"/>
      <c r="B2315" s="7"/>
      <c r="C2315" s="17"/>
      <c r="D2315" s="7"/>
      <c r="E2315" s="17"/>
      <c r="F2315" s="109"/>
      <c r="G2315" s="143"/>
      <c r="H2315" s="144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spans="1:32">
      <c r="A2316" s="17"/>
      <c r="B2316" s="7"/>
      <c r="C2316" s="17"/>
      <c r="D2316" s="7"/>
      <c r="E2316" s="17"/>
      <c r="F2316" s="109"/>
      <c r="G2316" s="143"/>
      <c r="H2316" s="144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>
      <c r="A2317" s="17"/>
      <c r="B2317" s="7"/>
      <c r="C2317" s="17"/>
      <c r="D2317" s="7"/>
      <c r="E2317" s="17"/>
      <c r="F2317" s="109"/>
      <c r="G2317" s="143"/>
      <c r="H2317" s="144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spans="1:32">
      <c r="A2318" s="17"/>
      <c r="B2318" s="7"/>
      <c r="C2318" s="17"/>
      <c r="D2318" s="7"/>
      <c r="E2318" s="17"/>
      <c r="F2318" s="109"/>
      <c r="G2318" s="143"/>
      <c r="H2318" s="144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spans="1:32">
      <c r="A2319" s="17"/>
      <c r="B2319" s="7"/>
      <c r="C2319" s="17"/>
      <c r="D2319" s="7"/>
      <c r="E2319" s="17"/>
      <c r="F2319" s="109"/>
      <c r="G2319" s="143"/>
      <c r="H2319" s="144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>
      <c r="A2320" s="17"/>
      <c r="B2320" s="7"/>
      <c r="C2320" s="17"/>
      <c r="D2320" s="7"/>
      <c r="E2320" s="17"/>
      <c r="F2320" s="109"/>
      <c r="G2320" s="143"/>
      <c r="H2320" s="144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>
      <c r="A2321" s="17"/>
      <c r="B2321" s="7"/>
      <c r="C2321" s="17"/>
      <c r="D2321" s="7"/>
      <c r="E2321" s="17"/>
      <c r="F2321" s="109"/>
      <c r="G2321" s="143"/>
      <c r="H2321" s="144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spans="1:32">
      <c r="A2322" s="17"/>
      <c r="B2322" s="7"/>
      <c r="C2322" s="17"/>
      <c r="D2322" s="7"/>
      <c r="E2322" s="17"/>
      <c r="F2322" s="109"/>
      <c r="G2322" s="143"/>
      <c r="H2322" s="144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>
      <c r="A2323" s="17"/>
      <c r="B2323" s="7"/>
      <c r="C2323" s="17"/>
      <c r="D2323" s="7"/>
      <c r="E2323" s="17"/>
      <c r="F2323" s="109"/>
      <c r="G2323" s="143"/>
      <c r="H2323" s="144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>
      <c r="A2324" s="17"/>
      <c r="B2324" s="7"/>
      <c r="C2324" s="17"/>
      <c r="D2324" s="7"/>
      <c r="E2324" s="17"/>
      <c r="F2324" s="109"/>
      <c r="G2324" s="143"/>
      <c r="H2324" s="144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>
      <c r="A2325" s="17"/>
      <c r="B2325" s="7"/>
      <c r="C2325" s="17"/>
      <c r="D2325" s="7"/>
      <c r="E2325" s="17"/>
      <c r="F2325" s="109"/>
      <c r="G2325" s="143"/>
      <c r="H2325" s="144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>
      <c r="A2326" s="17"/>
      <c r="B2326" s="7"/>
      <c r="C2326" s="17"/>
      <c r="D2326" s="7"/>
      <c r="E2326" s="17"/>
      <c r="F2326" s="109"/>
      <c r="G2326" s="143"/>
      <c r="H2326" s="144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>
      <c r="A2327" s="17"/>
      <c r="B2327" s="7"/>
      <c r="C2327" s="17"/>
      <c r="D2327" s="7"/>
      <c r="E2327" s="17"/>
      <c r="F2327" s="109"/>
      <c r="G2327" s="143"/>
      <c r="H2327" s="144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spans="1:32">
      <c r="A2328" s="17"/>
      <c r="B2328" s="7"/>
      <c r="C2328" s="17"/>
      <c r="D2328" s="7"/>
      <c r="E2328" s="17"/>
      <c r="F2328" s="109"/>
      <c r="G2328" s="143"/>
      <c r="H2328" s="144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2">
      <c r="A2329" s="17"/>
      <c r="B2329" s="7"/>
      <c r="C2329" s="17"/>
      <c r="D2329" s="7"/>
      <c r="E2329" s="17"/>
      <c r="F2329" s="109"/>
      <c r="G2329" s="143"/>
      <c r="H2329" s="144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>
      <c r="A2330" s="17"/>
      <c r="B2330" s="7"/>
      <c r="C2330" s="17"/>
      <c r="D2330" s="7"/>
      <c r="E2330" s="17"/>
      <c r="F2330" s="109"/>
      <c r="G2330" s="143"/>
      <c r="H2330" s="144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>
      <c r="A2331" s="17"/>
      <c r="B2331" s="7"/>
      <c r="C2331" s="17"/>
      <c r="D2331" s="7"/>
      <c r="E2331" s="17"/>
      <c r="F2331" s="109"/>
      <c r="G2331" s="143"/>
      <c r="H2331" s="144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>
      <c r="A2332" s="17"/>
      <c r="B2332" s="7"/>
      <c r="C2332" s="17"/>
      <c r="D2332" s="7"/>
      <c r="E2332" s="17"/>
      <c r="F2332" s="109"/>
      <c r="G2332" s="143"/>
      <c r="H2332" s="144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>
      <c r="A2333" s="17"/>
      <c r="B2333" s="7"/>
      <c r="C2333" s="17"/>
      <c r="D2333" s="7"/>
      <c r="E2333" s="17"/>
      <c r="F2333" s="109"/>
      <c r="G2333" s="143"/>
      <c r="H2333" s="144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>
      <c r="A2334" s="17"/>
      <c r="B2334" s="7"/>
      <c r="C2334" s="17"/>
      <c r="D2334" s="7"/>
      <c r="E2334" s="17"/>
      <c r="F2334" s="109"/>
      <c r="G2334" s="143"/>
      <c r="H2334" s="144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>
      <c r="A2335" s="17"/>
      <c r="B2335" s="7"/>
      <c r="C2335" s="17"/>
      <c r="D2335" s="7"/>
      <c r="E2335" s="17"/>
      <c r="F2335" s="109"/>
      <c r="G2335" s="143"/>
      <c r="H2335" s="144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>
      <c r="A2336" s="17"/>
      <c r="B2336" s="7"/>
      <c r="C2336" s="17"/>
      <c r="D2336" s="7"/>
      <c r="E2336" s="17"/>
      <c r="F2336" s="109"/>
      <c r="G2336" s="143"/>
      <c r="H2336" s="144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spans="1:32">
      <c r="A2337" s="17"/>
      <c r="B2337" s="7"/>
      <c r="C2337" s="17"/>
      <c r="D2337" s="7"/>
      <c r="E2337" s="17"/>
      <c r="F2337" s="109"/>
      <c r="G2337" s="143"/>
      <c r="H2337" s="144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>
      <c r="A2338" s="17"/>
      <c r="B2338" s="7"/>
      <c r="C2338" s="17"/>
      <c r="D2338" s="7"/>
      <c r="E2338" s="17"/>
      <c r="F2338" s="109"/>
      <c r="G2338" s="143"/>
      <c r="H2338" s="144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>
      <c r="A2339" s="17"/>
      <c r="B2339" s="7"/>
      <c r="C2339" s="17"/>
      <c r="D2339" s="7"/>
      <c r="E2339" s="17"/>
      <c r="F2339" s="109"/>
      <c r="G2339" s="143"/>
      <c r="H2339" s="144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>
      <c r="A2340" s="17"/>
      <c r="B2340" s="7"/>
      <c r="C2340" s="17"/>
      <c r="D2340" s="7"/>
      <c r="E2340" s="17"/>
      <c r="F2340" s="109"/>
      <c r="G2340" s="143"/>
      <c r="H2340" s="144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>
      <c r="A2341" s="17"/>
      <c r="B2341" s="7"/>
      <c r="C2341" s="17"/>
      <c r="D2341" s="7"/>
      <c r="E2341" s="17"/>
      <c r="F2341" s="109"/>
      <c r="G2341" s="143"/>
      <c r="H2341" s="144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>
      <c r="A2342" s="17"/>
      <c r="B2342" s="7"/>
      <c r="C2342" s="17"/>
      <c r="D2342" s="7"/>
      <c r="E2342" s="17"/>
      <c r="F2342" s="109"/>
      <c r="G2342" s="143"/>
      <c r="H2342" s="144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>
      <c r="A2343" s="17"/>
      <c r="B2343" s="7"/>
      <c r="C2343" s="17"/>
      <c r="D2343" s="7"/>
      <c r="E2343" s="17"/>
      <c r="F2343" s="109"/>
      <c r="G2343" s="143"/>
      <c r="H2343" s="144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>
      <c r="A2344" s="17"/>
      <c r="B2344" s="7"/>
      <c r="C2344" s="17"/>
      <c r="D2344" s="7"/>
      <c r="E2344" s="17"/>
      <c r="F2344" s="109"/>
      <c r="G2344" s="143"/>
      <c r="H2344" s="144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>
      <c r="A2345" s="17"/>
      <c r="B2345" s="7"/>
      <c r="C2345" s="17"/>
      <c r="D2345" s="7"/>
      <c r="E2345" s="17"/>
      <c r="F2345" s="109"/>
      <c r="G2345" s="143"/>
      <c r="H2345" s="144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>
      <c r="A2346" s="17"/>
      <c r="B2346" s="7"/>
      <c r="C2346" s="17"/>
      <c r="D2346" s="7"/>
      <c r="E2346" s="17"/>
      <c r="F2346" s="109"/>
      <c r="G2346" s="143"/>
      <c r="H2346" s="144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spans="1:32">
      <c r="A2347" s="17"/>
      <c r="B2347" s="7"/>
      <c r="C2347" s="17"/>
      <c r="D2347" s="7"/>
      <c r="E2347" s="17"/>
      <c r="F2347" s="109"/>
      <c r="G2347" s="143"/>
      <c r="H2347" s="144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>
      <c r="A2348" s="17"/>
      <c r="B2348" s="7"/>
      <c r="C2348" s="17"/>
      <c r="D2348" s="7"/>
      <c r="E2348" s="17"/>
      <c r="F2348" s="109"/>
      <c r="G2348" s="143"/>
      <c r="H2348" s="144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>
      <c r="A2349" s="17"/>
      <c r="B2349" s="7"/>
      <c r="C2349" s="17"/>
      <c r="D2349" s="7"/>
      <c r="E2349" s="17"/>
      <c r="F2349" s="109"/>
      <c r="G2349" s="143"/>
      <c r="H2349" s="144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>
      <c r="A2350" s="17"/>
      <c r="B2350" s="7"/>
      <c r="C2350" s="17"/>
      <c r="D2350" s="7"/>
      <c r="E2350" s="17"/>
      <c r="F2350" s="109"/>
      <c r="G2350" s="143"/>
      <c r="H2350" s="144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>
      <c r="A2351" s="17"/>
      <c r="B2351" s="7"/>
      <c r="C2351" s="17"/>
      <c r="D2351" s="7"/>
      <c r="E2351" s="17"/>
      <c r="F2351" s="109"/>
      <c r="G2351" s="143"/>
      <c r="H2351" s="144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>
      <c r="A2352" s="17"/>
      <c r="B2352" s="7"/>
      <c r="C2352" s="17"/>
      <c r="D2352" s="7"/>
      <c r="E2352" s="17"/>
      <c r="F2352" s="109"/>
      <c r="G2352" s="143"/>
      <c r="H2352" s="144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>
      <c r="A2353" s="17"/>
      <c r="B2353" s="7"/>
      <c r="C2353" s="17"/>
      <c r="D2353" s="7"/>
      <c r="E2353" s="17"/>
      <c r="F2353" s="109"/>
      <c r="G2353" s="143"/>
      <c r="H2353" s="144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spans="1:32">
      <c r="A2354" s="17"/>
      <c r="B2354" s="7"/>
      <c r="C2354" s="17"/>
      <c r="D2354" s="7"/>
      <c r="E2354" s="17"/>
      <c r="F2354" s="109"/>
      <c r="G2354" s="143"/>
      <c r="H2354" s="144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>
      <c r="A2355" s="17"/>
      <c r="B2355" s="7"/>
      <c r="C2355" s="17"/>
      <c r="D2355" s="7"/>
      <c r="E2355" s="17"/>
      <c r="F2355" s="109"/>
      <c r="G2355" s="143"/>
      <c r="H2355" s="144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>
      <c r="A2356" s="17"/>
      <c r="B2356" s="7"/>
      <c r="C2356" s="17"/>
      <c r="D2356" s="7"/>
      <c r="E2356" s="17"/>
      <c r="F2356" s="109"/>
      <c r="G2356" s="143"/>
      <c r="H2356" s="144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spans="1:32">
      <c r="A2357" s="17"/>
      <c r="B2357" s="7"/>
      <c r="C2357" s="17"/>
      <c r="D2357" s="7"/>
      <c r="E2357" s="17"/>
      <c r="F2357" s="109"/>
      <c r="G2357" s="143"/>
      <c r="H2357" s="144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>
      <c r="A2358" s="17"/>
      <c r="B2358" s="7"/>
      <c r="C2358" s="17"/>
      <c r="D2358" s="7"/>
      <c r="E2358" s="17"/>
      <c r="F2358" s="109"/>
      <c r="G2358" s="143"/>
      <c r="H2358" s="144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>
      <c r="A2359" s="17"/>
      <c r="B2359" s="7"/>
      <c r="C2359" s="17"/>
      <c r="D2359" s="7"/>
      <c r="E2359" s="17"/>
      <c r="F2359" s="109"/>
      <c r="G2359" s="143"/>
      <c r="H2359" s="144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>
      <c r="A2360" s="17"/>
      <c r="B2360" s="7"/>
      <c r="C2360" s="17"/>
      <c r="D2360" s="7"/>
      <c r="E2360" s="17"/>
      <c r="F2360" s="109"/>
      <c r="G2360" s="143"/>
      <c r="H2360" s="144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>
      <c r="A2361" s="17"/>
      <c r="B2361" s="7"/>
      <c r="C2361" s="17"/>
      <c r="D2361" s="7"/>
      <c r="E2361" s="17"/>
      <c r="F2361" s="109"/>
      <c r="G2361" s="143"/>
      <c r="H2361" s="144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>
      <c r="A2362" s="17"/>
      <c r="B2362" s="7"/>
      <c r="C2362" s="17"/>
      <c r="D2362" s="7"/>
      <c r="E2362" s="17"/>
      <c r="F2362" s="109"/>
      <c r="G2362" s="143"/>
      <c r="H2362" s="144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>
      <c r="A2363" s="17"/>
      <c r="B2363" s="7"/>
      <c r="C2363" s="17"/>
      <c r="D2363" s="7"/>
      <c r="E2363" s="17"/>
      <c r="F2363" s="109"/>
      <c r="G2363" s="143"/>
      <c r="H2363" s="144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>
      <c r="A2364" s="17"/>
      <c r="B2364" s="7"/>
      <c r="C2364" s="17"/>
      <c r="D2364" s="7"/>
      <c r="E2364" s="17"/>
      <c r="F2364" s="109"/>
      <c r="G2364" s="143"/>
      <c r="H2364" s="144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spans="1:32">
      <c r="A2365" s="17"/>
      <c r="B2365" s="7"/>
      <c r="C2365" s="17"/>
      <c r="D2365" s="7"/>
      <c r="E2365" s="17"/>
      <c r="F2365" s="109"/>
      <c r="G2365" s="143"/>
      <c r="H2365" s="144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>
      <c r="A2366" s="17"/>
      <c r="B2366" s="7"/>
      <c r="C2366" s="17"/>
      <c r="D2366" s="7"/>
      <c r="E2366" s="17"/>
      <c r="F2366" s="109"/>
      <c r="G2366" s="143"/>
      <c r="H2366" s="144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spans="1:32">
      <c r="A2367" s="17"/>
      <c r="B2367" s="7"/>
      <c r="C2367" s="17"/>
      <c r="D2367" s="7"/>
      <c r="E2367" s="17"/>
      <c r="F2367" s="109"/>
      <c r="G2367" s="143"/>
      <c r="H2367" s="144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spans="1:32">
      <c r="A2368" s="17"/>
      <c r="B2368" s="7"/>
      <c r="C2368" s="17"/>
      <c r="D2368" s="7"/>
      <c r="E2368" s="17"/>
      <c r="F2368" s="109"/>
      <c r="G2368" s="143"/>
      <c r="H2368" s="144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>
      <c r="A2369" s="17"/>
      <c r="B2369" s="7"/>
      <c r="C2369" s="17"/>
      <c r="D2369" s="7"/>
      <c r="E2369" s="17"/>
      <c r="F2369" s="109"/>
      <c r="G2369" s="143"/>
      <c r="H2369" s="144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spans="1:32">
      <c r="A2370" s="17"/>
      <c r="B2370" s="7"/>
      <c r="C2370" s="17"/>
      <c r="D2370" s="7"/>
      <c r="E2370" s="17"/>
      <c r="F2370" s="109"/>
      <c r="G2370" s="143"/>
      <c r="H2370" s="144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>
      <c r="A2371" s="17"/>
      <c r="B2371" s="7"/>
      <c r="C2371" s="17"/>
      <c r="D2371" s="7"/>
      <c r="E2371" s="17"/>
      <c r="F2371" s="109"/>
      <c r="G2371" s="143"/>
      <c r="H2371" s="144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>
      <c r="A2372" s="17"/>
      <c r="B2372" s="7"/>
      <c r="C2372" s="17"/>
      <c r="D2372" s="7"/>
      <c r="E2372" s="17"/>
      <c r="F2372" s="109"/>
      <c r="G2372" s="143"/>
      <c r="H2372" s="144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>
      <c r="A2373" s="17"/>
      <c r="B2373" s="7"/>
      <c r="C2373" s="17"/>
      <c r="D2373" s="7"/>
      <c r="E2373" s="17"/>
      <c r="F2373" s="109"/>
      <c r="G2373" s="143"/>
      <c r="H2373" s="144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2">
      <c r="A2374" s="17"/>
      <c r="B2374" s="7"/>
      <c r="C2374" s="17"/>
      <c r="D2374" s="7"/>
      <c r="E2374" s="17"/>
      <c r="F2374" s="109"/>
      <c r="G2374" s="143"/>
      <c r="H2374" s="144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spans="1:32">
      <c r="A2375" s="17"/>
      <c r="B2375" s="7"/>
      <c r="C2375" s="17"/>
      <c r="D2375" s="7"/>
      <c r="E2375" s="17"/>
      <c r="F2375" s="109"/>
      <c r="G2375" s="143"/>
      <c r="H2375" s="144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>
      <c r="A2376" s="17"/>
      <c r="B2376" s="7"/>
      <c r="C2376" s="17"/>
      <c r="D2376" s="7"/>
      <c r="E2376" s="17"/>
      <c r="F2376" s="109"/>
      <c r="G2376" s="143"/>
      <c r="H2376" s="144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>
      <c r="A2377" s="17"/>
      <c r="B2377" s="7"/>
      <c r="C2377" s="17"/>
      <c r="D2377" s="7"/>
      <c r="E2377" s="17"/>
      <c r="F2377" s="109"/>
      <c r="G2377" s="143"/>
      <c r="H2377" s="144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spans="1:32">
      <c r="A2378" s="17"/>
      <c r="B2378" s="7"/>
      <c r="C2378" s="17"/>
      <c r="D2378" s="7"/>
      <c r="E2378" s="17"/>
      <c r="F2378" s="109"/>
      <c r="G2378" s="143"/>
      <c r="H2378" s="144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>
      <c r="A2379" s="17"/>
      <c r="B2379" s="7"/>
      <c r="C2379" s="17"/>
      <c r="D2379" s="7"/>
      <c r="E2379" s="17"/>
      <c r="F2379" s="109"/>
      <c r="G2379" s="143"/>
      <c r="H2379" s="144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>
      <c r="A2380" s="17"/>
      <c r="B2380" s="7"/>
      <c r="C2380" s="17"/>
      <c r="D2380" s="7"/>
      <c r="E2380" s="17"/>
      <c r="F2380" s="109"/>
      <c r="G2380" s="143"/>
      <c r="H2380" s="144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2">
      <c r="A2381" s="17"/>
      <c r="B2381" s="7"/>
      <c r="C2381" s="17"/>
      <c r="D2381" s="7"/>
      <c r="E2381" s="17"/>
      <c r="F2381" s="109"/>
      <c r="G2381" s="143"/>
      <c r="H2381" s="144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>
      <c r="A2382" s="17"/>
      <c r="B2382" s="7"/>
      <c r="C2382" s="17"/>
      <c r="D2382" s="7"/>
      <c r="E2382" s="17"/>
      <c r="F2382" s="109"/>
      <c r="G2382" s="143"/>
      <c r="H2382" s="144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2">
      <c r="A2383" s="17"/>
      <c r="B2383" s="7"/>
      <c r="C2383" s="17"/>
      <c r="D2383" s="7"/>
      <c r="E2383" s="17"/>
      <c r="F2383" s="109"/>
      <c r="G2383" s="143"/>
      <c r="H2383" s="144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>
      <c r="A2384" s="17"/>
      <c r="B2384" s="7"/>
      <c r="C2384" s="17"/>
      <c r="D2384" s="7"/>
      <c r="E2384" s="17"/>
      <c r="F2384" s="109"/>
      <c r="G2384" s="143"/>
      <c r="H2384" s="144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2">
      <c r="A2385" s="17"/>
      <c r="B2385" s="7"/>
      <c r="C2385" s="17"/>
      <c r="D2385" s="7"/>
      <c r="E2385" s="17"/>
      <c r="F2385" s="109"/>
      <c r="G2385" s="143"/>
      <c r="H2385" s="144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>
      <c r="A2386" s="17"/>
      <c r="B2386" s="7"/>
      <c r="C2386" s="17"/>
      <c r="D2386" s="7"/>
      <c r="E2386" s="17"/>
      <c r="F2386" s="109"/>
      <c r="G2386" s="143"/>
      <c r="H2386" s="144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>
      <c r="A2387" s="17"/>
      <c r="B2387" s="7"/>
      <c r="C2387" s="17"/>
      <c r="D2387" s="7"/>
      <c r="E2387" s="17"/>
      <c r="F2387" s="109"/>
      <c r="G2387" s="143"/>
      <c r="H2387" s="144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>
      <c r="A2388" s="17"/>
      <c r="B2388" s="7"/>
      <c r="C2388" s="17"/>
      <c r="D2388" s="7"/>
      <c r="E2388" s="17"/>
      <c r="F2388" s="109"/>
      <c r="G2388" s="143"/>
      <c r="H2388" s="144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>
      <c r="A2389" s="17"/>
      <c r="B2389" s="7"/>
      <c r="C2389" s="17"/>
      <c r="D2389" s="7"/>
      <c r="E2389" s="17"/>
      <c r="F2389" s="109"/>
      <c r="G2389" s="143"/>
      <c r="H2389" s="144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2">
      <c r="A2390" s="17"/>
      <c r="B2390" s="7"/>
      <c r="C2390" s="17"/>
      <c r="D2390" s="7"/>
      <c r="E2390" s="17"/>
      <c r="F2390" s="109"/>
      <c r="G2390" s="143"/>
      <c r="H2390" s="144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2">
      <c r="A2391" s="17"/>
      <c r="B2391" s="7"/>
      <c r="C2391" s="17"/>
      <c r="D2391" s="7"/>
      <c r="E2391" s="17"/>
      <c r="F2391" s="109"/>
      <c r="G2391" s="143"/>
      <c r="H2391" s="144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>
      <c r="A2392" s="17"/>
      <c r="B2392" s="7"/>
      <c r="C2392" s="17"/>
      <c r="D2392" s="7"/>
      <c r="E2392" s="17"/>
      <c r="F2392" s="109"/>
      <c r="G2392" s="143"/>
      <c r="H2392" s="144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spans="1:32">
      <c r="A2393" s="17"/>
      <c r="B2393" s="7"/>
      <c r="C2393" s="17"/>
      <c r="D2393" s="7"/>
      <c r="E2393" s="17"/>
      <c r="F2393" s="109"/>
      <c r="G2393" s="143"/>
      <c r="H2393" s="144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spans="1:32">
      <c r="A2394" s="17"/>
      <c r="B2394" s="7"/>
      <c r="C2394" s="17"/>
      <c r="D2394" s="7"/>
      <c r="E2394" s="17"/>
      <c r="F2394" s="109"/>
      <c r="G2394" s="143"/>
      <c r="H2394" s="144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>
      <c r="A2395" s="17"/>
      <c r="B2395" s="7"/>
      <c r="C2395" s="17"/>
      <c r="D2395" s="7"/>
      <c r="E2395" s="17"/>
      <c r="F2395" s="109"/>
      <c r="G2395" s="143"/>
      <c r="H2395" s="144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spans="1:32">
      <c r="A2396" s="17"/>
      <c r="B2396" s="7"/>
      <c r="C2396" s="17"/>
      <c r="D2396" s="7"/>
      <c r="E2396" s="17"/>
      <c r="F2396" s="109"/>
      <c r="G2396" s="143"/>
      <c r="H2396" s="144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spans="1:32">
      <c r="A2397" s="17"/>
      <c r="B2397" s="7"/>
      <c r="C2397" s="17"/>
      <c r="D2397" s="7"/>
      <c r="E2397" s="17"/>
      <c r="F2397" s="109"/>
      <c r="G2397" s="143"/>
      <c r="H2397" s="144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>
      <c r="A2398" s="17"/>
      <c r="B2398" s="7"/>
      <c r="C2398" s="17"/>
      <c r="D2398" s="7"/>
      <c r="E2398" s="17"/>
      <c r="F2398" s="109"/>
      <c r="G2398" s="143"/>
      <c r="H2398" s="144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>
      <c r="A2399" s="17"/>
      <c r="B2399" s="7"/>
      <c r="C2399" s="17"/>
      <c r="D2399" s="7"/>
      <c r="E2399" s="17"/>
      <c r="F2399" s="109"/>
      <c r="G2399" s="143"/>
      <c r="H2399" s="144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2">
      <c r="A2400" s="17"/>
      <c r="B2400" s="7"/>
      <c r="C2400" s="17"/>
      <c r="D2400" s="7"/>
      <c r="E2400" s="17"/>
      <c r="F2400" s="109"/>
      <c r="G2400" s="143"/>
      <c r="H2400" s="144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spans="1:32">
      <c r="A2401" s="17"/>
      <c r="B2401" s="7"/>
      <c r="C2401" s="17"/>
      <c r="D2401" s="7"/>
      <c r="E2401" s="17"/>
      <c r="F2401" s="109"/>
      <c r="G2401" s="143"/>
      <c r="H2401" s="144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>
      <c r="A2402" s="17"/>
      <c r="B2402" s="7"/>
      <c r="C2402" s="17"/>
      <c r="D2402" s="7"/>
      <c r="E2402" s="17"/>
      <c r="F2402" s="109"/>
      <c r="G2402" s="143"/>
      <c r="H2402" s="144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>
      <c r="A2403" s="17"/>
      <c r="B2403" s="7"/>
      <c r="C2403" s="17"/>
      <c r="D2403" s="7"/>
      <c r="E2403" s="17"/>
      <c r="F2403" s="109"/>
      <c r="G2403" s="143"/>
      <c r="H2403" s="144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spans="1:32">
      <c r="A2404" s="17"/>
      <c r="B2404" s="7"/>
      <c r="C2404" s="17"/>
      <c r="D2404" s="7"/>
      <c r="E2404" s="17"/>
      <c r="F2404" s="109"/>
      <c r="G2404" s="143"/>
      <c r="H2404" s="144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spans="1:32">
      <c r="A2405" s="17"/>
      <c r="B2405" s="7"/>
      <c r="C2405" s="17"/>
      <c r="D2405" s="7"/>
      <c r="E2405" s="17"/>
      <c r="F2405" s="109"/>
      <c r="G2405" s="143"/>
      <c r="H2405" s="144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>
      <c r="A2406" s="17"/>
      <c r="B2406" s="7"/>
      <c r="C2406" s="17"/>
      <c r="D2406" s="7"/>
      <c r="E2406" s="17"/>
      <c r="F2406" s="109"/>
      <c r="G2406" s="143"/>
      <c r="H2406" s="144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>
      <c r="A2407" s="17"/>
      <c r="B2407" s="7"/>
      <c r="C2407" s="17"/>
      <c r="D2407" s="7"/>
      <c r="E2407" s="17"/>
      <c r="F2407" s="109"/>
      <c r="G2407" s="143"/>
      <c r="H2407" s="144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>
      <c r="A2408" s="17"/>
      <c r="B2408" s="7"/>
      <c r="C2408" s="17"/>
      <c r="D2408" s="7"/>
      <c r="E2408" s="17"/>
      <c r="F2408" s="109"/>
      <c r="G2408" s="143"/>
      <c r="H2408" s="144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>
      <c r="A2409" s="17"/>
      <c r="B2409" s="7"/>
      <c r="C2409" s="17"/>
      <c r="D2409" s="7"/>
      <c r="E2409" s="17"/>
      <c r="F2409" s="109"/>
      <c r="G2409" s="143"/>
      <c r="H2409" s="144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>
      <c r="A2410" s="17"/>
      <c r="B2410" s="7"/>
      <c r="C2410" s="17"/>
      <c r="D2410" s="7"/>
      <c r="E2410" s="17"/>
      <c r="F2410" s="109"/>
      <c r="G2410" s="143"/>
      <c r="H2410" s="144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>
      <c r="A2411" s="17"/>
      <c r="B2411" s="7"/>
      <c r="C2411" s="17"/>
      <c r="D2411" s="7"/>
      <c r="E2411" s="17"/>
      <c r="F2411" s="109"/>
      <c r="G2411" s="143"/>
      <c r="H2411" s="144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>
      <c r="A2412" s="17"/>
      <c r="B2412" s="7"/>
      <c r="C2412" s="17"/>
      <c r="D2412" s="7"/>
      <c r="E2412" s="17"/>
      <c r="F2412" s="109"/>
      <c r="G2412" s="143"/>
      <c r="H2412" s="144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spans="1:32">
      <c r="A2413" s="17"/>
      <c r="B2413" s="7"/>
      <c r="C2413" s="17"/>
      <c r="D2413" s="7"/>
      <c r="E2413" s="17"/>
      <c r="F2413" s="109"/>
      <c r="G2413" s="143"/>
      <c r="H2413" s="144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>
      <c r="A2414" s="17"/>
      <c r="B2414" s="7"/>
      <c r="C2414" s="17"/>
      <c r="D2414" s="7"/>
      <c r="E2414" s="17"/>
      <c r="F2414" s="109"/>
      <c r="G2414" s="143"/>
      <c r="H2414" s="144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>
      <c r="A2415" s="17"/>
      <c r="B2415" s="7"/>
      <c r="C2415" s="17"/>
      <c r="D2415" s="7"/>
      <c r="E2415" s="17"/>
      <c r="F2415" s="109"/>
      <c r="G2415" s="143"/>
      <c r="H2415" s="144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>
      <c r="A2416" s="17"/>
      <c r="B2416" s="7"/>
      <c r="C2416" s="17"/>
      <c r="D2416" s="7"/>
      <c r="E2416" s="17"/>
      <c r="F2416" s="109"/>
      <c r="G2416" s="143"/>
      <c r="H2416" s="144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>
      <c r="A2417" s="17"/>
      <c r="B2417" s="7"/>
      <c r="C2417" s="17"/>
      <c r="D2417" s="7"/>
      <c r="E2417" s="17"/>
      <c r="F2417" s="109"/>
      <c r="G2417" s="143"/>
      <c r="H2417" s="144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>
      <c r="A2418" s="17"/>
      <c r="B2418" s="7"/>
      <c r="C2418" s="17"/>
      <c r="D2418" s="7"/>
      <c r="E2418" s="17"/>
      <c r="F2418" s="109"/>
      <c r="G2418" s="143"/>
      <c r="H2418" s="144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>
      <c r="A2419" s="17"/>
      <c r="B2419" s="7"/>
      <c r="C2419" s="17"/>
      <c r="D2419" s="7"/>
      <c r="E2419" s="17"/>
      <c r="F2419" s="109"/>
      <c r="G2419" s="143"/>
      <c r="H2419" s="144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>
      <c r="A2420" s="17"/>
      <c r="B2420" s="7"/>
      <c r="C2420" s="17"/>
      <c r="D2420" s="7"/>
      <c r="E2420" s="17"/>
      <c r="F2420" s="109"/>
      <c r="G2420" s="143"/>
      <c r="H2420" s="144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>
      <c r="A2421" s="17"/>
      <c r="B2421" s="7"/>
      <c r="C2421" s="17"/>
      <c r="D2421" s="7"/>
      <c r="E2421" s="17"/>
      <c r="F2421" s="109"/>
      <c r="G2421" s="143"/>
      <c r="H2421" s="144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spans="1:32">
      <c r="A2422" s="17"/>
      <c r="B2422" s="7"/>
      <c r="C2422" s="17"/>
      <c r="D2422" s="7"/>
      <c r="E2422" s="17"/>
      <c r="F2422" s="109"/>
      <c r="G2422" s="143"/>
      <c r="H2422" s="144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spans="1:32">
      <c r="A2423" s="17"/>
      <c r="B2423" s="7"/>
      <c r="C2423" s="17"/>
      <c r="D2423" s="7"/>
      <c r="E2423" s="17"/>
      <c r="F2423" s="109"/>
      <c r="G2423" s="143"/>
      <c r="H2423" s="144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>
      <c r="A2424" s="17"/>
      <c r="B2424" s="7"/>
      <c r="C2424" s="17"/>
      <c r="D2424" s="7"/>
      <c r="E2424" s="17"/>
      <c r="F2424" s="109"/>
      <c r="G2424" s="143"/>
      <c r="H2424" s="144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>
      <c r="A2425" s="17"/>
      <c r="B2425" s="7"/>
      <c r="C2425" s="17"/>
      <c r="D2425" s="7"/>
      <c r="E2425" s="17"/>
      <c r="F2425" s="109"/>
      <c r="G2425" s="143"/>
      <c r="H2425" s="144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>
      <c r="A2426" s="17"/>
      <c r="B2426" s="7"/>
      <c r="C2426" s="17"/>
      <c r="D2426" s="7"/>
      <c r="E2426" s="17"/>
      <c r="F2426" s="109"/>
      <c r="G2426" s="143"/>
      <c r="H2426" s="144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>
      <c r="A2427" s="17"/>
      <c r="B2427" s="7"/>
      <c r="C2427" s="17"/>
      <c r="D2427" s="7"/>
      <c r="E2427" s="17"/>
      <c r="F2427" s="109"/>
      <c r="G2427" s="143"/>
      <c r="H2427" s="144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2">
      <c r="A2428" s="17"/>
      <c r="B2428" s="7"/>
      <c r="C2428" s="17"/>
      <c r="D2428" s="7"/>
      <c r="E2428" s="17"/>
      <c r="F2428" s="109"/>
      <c r="G2428" s="143"/>
      <c r="H2428" s="144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2">
      <c r="A2429" s="17"/>
      <c r="B2429" s="7"/>
      <c r="C2429" s="17"/>
      <c r="D2429" s="7"/>
      <c r="E2429" s="17"/>
      <c r="F2429" s="109"/>
      <c r="G2429" s="143"/>
      <c r="H2429" s="144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>
      <c r="A2430" s="17"/>
      <c r="B2430" s="7"/>
      <c r="C2430" s="17"/>
      <c r="D2430" s="7"/>
      <c r="E2430" s="17"/>
      <c r="F2430" s="109"/>
      <c r="G2430" s="143"/>
      <c r="H2430" s="144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>
      <c r="A2431" s="17"/>
      <c r="B2431" s="7"/>
      <c r="C2431" s="17"/>
      <c r="D2431" s="7"/>
      <c r="E2431" s="17"/>
      <c r="F2431" s="109"/>
      <c r="G2431" s="143"/>
      <c r="H2431" s="144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>
      <c r="A2432" s="17"/>
      <c r="B2432" s="7"/>
      <c r="C2432" s="17"/>
      <c r="D2432" s="7"/>
      <c r="E2432" s="17"/>
      <c r="F2432" s="109"/>
      <c r="G2432" s="143"/>
      <c r="H2432" s="144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spans="1:32">
      <c r="A2433" s="17"/>
      <c r="B2433" s="7"/>
      <c r="C2433" s="17"/>
      <c r="D2433" s="7"/>
      <c r="E2433" s="17"/>
      <c r="F2433" s="109"/>
      <c r="G2433" s="143"/>
      <c r="H2433" s="144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>
      <c r="A2434" s="17"/>
      <c r="B2434" s="7"/>
      <c r="C2434" s="17"/>
      <c r="D2434" s="7"/>
      <c r="E2434" s="17"/>
      <c r="F2434" s="109"/>
      <c r="G2434" s="143"/>
      <c r="H2434" s="144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>
      <c r="A2435" s="17"/>
      <c r="B2435" s="7"/>
      <c r="C2435" s="17"/>
      <c r="D2435" s="7"/>
      <c r="E2435" s="17"/>
      <c r="F2435" s="109"/>
      <c r="G2435" s="143"/>
      <c r="H2435" s="144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>
      <c r="A2436" s="17"/>
      <c r="B2436" s="7"/>
      <c r="C2436" s="17"/>
      <c r="D2436" s="7"/>
      <c r="E2436" s="17"/>
      <c r="F2436" s="109"/>
      <c r="G2436" s="143"/>
      <c r="H2436" s="144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>
      <c r="A2437" s="17"/>
      <c r="B2437" s="7"/>
      <c r="C2437" s="17"/>
      <c r="D2437" s="7"/>
      <c r="E2437" s="17"/>
      <c r="F2437" s="109"/>
      <c r="G2437" s="143"/>
      <c r="H2437" s="144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>
      <c r="A2438" s="17"/>
      <c r="B2438" s="7"/>
      <c r="C2438" s="17"/>
      <c r="D2438" s="7"/>
      <c r="E2438" s="17"/>
      <c r="F2438" s="109"/>
      <c r="G2438" s="143"/>
      <c r="H2438" s="144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spans="1:32">
      <c r="A2439" s="17"/>
      <c r="B2439" s="7"/>
      <c r="C2439" s="17"/>
      <c r="D2439" s="7"/>
      <c r="E2439" s="17"/>
      <c r="F2439" s="109"/>
      <c r="G2439" s="143"/>
      <c r="H2439" s="144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>
      <c r="A2440" s="17"/>
      <c r="B2440" s="7"/>
      <c r="C2440" s="17"/>
      <c r="D2440" s="7"/>
      <c r="E2440" s="17"/>
      <c r="F2440" s="109"/>
      <c r="G2440" s="143"/>
      <c r="H2440" s="144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>
      <c r="A2441" s="17"/>
      <c r="B2441" s="7"/>
      <c r="C2441" s="17"/>
      <c r="D2441" s="7"/>
      <c r="E2441" s="17"/>
      <c r="F2441" s="109"/>
      <c r="G2441" s="143"/>
      <c r="H2441" s="144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>
      <c r="A2442" s="17"/>
      <c r="B2442" s="7"/>
      <c r="C2442" s="17"/>
      <c r="D2442" s="7"/>
      <c r="E2442" s="17"/>
      <c r="F2442" s="109"/>
      <c r="G2442" s="143"/>
      <c r="H2442" s="144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2">
      <c r="A2443" s="17"/>
      <c r="B2443" s="7"/>
      <c r="C2443" s="17"/>
      <c r="D2443" s="7"/>
      <c r="E2443" s="17"/>
      <c r="F2443" s="109"/>
      <c r="G2443" s="143"/>
      <c r="H2443" s="144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>
      <c r="A2444" s="17"/>
      <c r="B2444" s="7"/>
      <c r="C2444" s="17"/>
      <c r="D2444" s="7"/>
      <c r="E2444" s="17"/>
      <c r="F2444" s="109"/>
      <c r="G2444" s="143"/>
      <c r="H2444" s="144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>
      <c r="A2445" s="17"/>
      <c r="B2445" s="7"/>
      <c r="C2445" s="17"/>
      <c r="D2445" s="7"/>
      <c r="E2445" s="17"/>
      <c r="F2445" s="109"/>
      <c r="G2445" s="143"/>
      <c r="H2445" s="144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>
      <c r="A2446" s="17"/>
      <c r="B2446" s="7"/>
      <c r="C2446" s="17"/>
      <c r="D2446" s="7"/>
      <c r="E2446" s="17"/>
      <c r="F2446" s="109"/>
      <c r="G2446" s="143"/>
      <c r="H2446" s="144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2">
      <c r="A2447" s="17"/>
      <c r="B2447" s="7"/>
      <c r="C2447" s="17"/>
      <c r="D2447" s="7"/>
      <c r="E2447" s="17"/>
      <c r="F2447" s="109"/>
      <c r="G2447" s="143"/>
      <c r="H2447" s="144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>
      <c r="A2448" s="17"/>
      <c r="B2448" s="7"/>
      <c r="C2448" s="17"/>
      <c r="D2448" s="7"/>
      <c r="E2448" s="17"/>
      <c r="F2448" s="109"/>
      <c r="G2448" s="143"/>
      <c r="H2448" s="144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>
      <c r="A2449" s="17"/>
      <c r="B2449" s="7"/>
      <c r="C2449" s="17"/>
      <c r="D2449" s="7"/>
      <c r="E2449" s="17"/>
      <c r="F2449" s="109"/>
      <c r="G2449" s="143"/>
      <c r="H2449" s="144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>
      <c r="A2450" s="17"/>
      <c r="B2450" s="7"/>
      <c r="C2450" s="17"/>
      <c r="D2450" s="7"/>
      <c r="E2450" s="17"/>
      <c r="F2450" s="109"/>
      <c r="G2450" s="143"/>
      <c r="H2450" s="144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>
      <c r="A2451" s="17"/>
      <c r="B2451" s="7"/>
      <c r="C2451" s="17"/>
      <c r="D2451" s="7"/>
      <c r="E2451" s="17"/>
      <c r="F2451" s="109"/>
      <c r="G2451" s="143"/>
      <c r="H2451" s="144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>
      <c r="A2452" s="17"/>
      <c r="B2452" s="7"/>
      <c r="C2452" s="17"/>
      <c r="D2452" s="7"/>
      <c r="E2452" s="17"/>
      <c r="F2452" s="109"/>
      <c r="G2452" s="143"/>
      <c r="H2452" s="144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>
      <c r="A2453" s="17"/>
      <c r="B2453" s="7"/>
      <c r="C2453" s="17"/>
      <c r="D2453" s="7"/>
      <c r="E2453" s="17"/>
      <c r="F2453" s="109"/>
      <c r="G2453" s="143"/>
      <c r="H2453" s="144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>
      <c r="A2454" s="17"/>
      <c r="B2454" s="7"/>
      <c r="C2454" s="17"/>
      <c r="D2454" s="7"/>
      <c r="E2454" s="17"/>
      <c r="F2454" s="109"/>
      <c r="G2454" s="143"/>
      <c r="H2454" s="144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2">
      <c r="A2455" s="17"/>
      <c r="B2455" s="7"/>
      <c r="C2455" s="17"/>
      <c r="D2455" s="7"/>
      <c r="E2455" s="17"/>
      <c r="F2455" s="109"/>
      <c r="G2455" s="143"/>
      <c r="H2455" s="144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>
      <c r="A2456" s="17"/>
      <c r="B2456" s="7"/>
      <c r="C2456" s="17"/>
      <c r="D2456" s="7"/>
      <c r="E2456" s="17"/>
      <c r="F2456" s="109"/>
      <c r="G2456" s="143"/>
      <c r="H2456" s="144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>
      <c r="A2457" s="17"/>
      <c r="B2457" s="7"/>
      <c r="C2457" s="17"/>
      <c r="D2457" s="7"/>
      <c r="E2457" s="17"/>
      <c r="F2457" s="109"/>
      <c r="G2457" s="143"/>
      <c r="H2457" s="144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2">
      <c r="A2458" s="17"/>
      <c r="B2458" s="7"/>
      <c r="C2458" s="17"/>
      <c r="D2458" s="7"/>
      <c r="E2458" s="17"/>
      <c r="F2458" s="109"/>
      <c r="G2458" s="143"/>
      <c r="H2458" s="144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spans="1:32">
      <c r="A2459" s="17"/>
      <c r="B2459" s="7"/>
      <c r="C2459" s="17"/>
      <c r="D2459" s="7"/>
      <c r="E2459" s="17"/>
      <c r="F2459" s="109"/>
      <c r="G2459" s="143"/>
      <c r="H2459" s="144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spans="1:32">
      <c r="A2460" s="17"/>
      <c r="B2460" s="7"/>
      <c r="C2460" s="17"/>
      <c r="D2460" s="7"/>
      <c r="E2460" s="17"/>
      <c r="F2460" s="109"/>
      <c r="G2460" s="143"/>
      <c r="H2460" s="144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2">
      <c r="A2461" s="17"/>
      <c r="B2461" s="7"/>
      <c r="C2461" s="17"/>
      <c r="D2461" s="7"/>
      <c r="E2461" s="17"/>
      <c r="F2461" s="109"/>
      <c r="G2461" s="143"/>
      <c r="H2461" s="144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>
      <c r="A2462" s="17"/>
      <c r="B2462" s="7"/>
      <c r="C2462" s="17"/>
      <c r="D2462" s="7"/>
      <c r="E2462" s="17"/>
      <c r="F2462" s="109"/>
      <c r="G2462" s="143"/>
      <c r="H2462" s="144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>
      <c r="A2463" s="17"/>
      <c r="B2463" s="7"/>
      <c r="C2463" s="17"/>
      <c r="D2463" s="7"/>
      <c r="E2463" s="17"/>
      <c r="F2463" s="109"/>
      <c r="G2463" s="143"/>
      <c r="H2463" s="144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>
      <c r="A2464" s="17"/>
      <c r="B2464" s="7"/>
      <c r="C2464" s="17"/>
      <c r="D2464" s="7"/>
      <c r="E2464" s="17"/>
      <c r="F2464" s="109"/>
      <c r="G2464" s="143"/>
      <c r="H2464" s="144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>
      <c r="A2465" s="17"/>
      <c r="B2465" s="7"/>
      <c r="C2465" s="17"/>
      <c r="D2465" s="7"/>
      <c r="E2465" s="17"/>
      <c r="F2465" s="109"/>
      <c r="G2465" s="143"/>
      <c r="H2465" s="144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spans="1:32">
      <c r="A2466" s="17"/>
      <c r="B2466" s="7"/>
      <c r="C2466" s="17"/>
      <c r="D2466" s="7"/>
      <c r="E2466" s="17"/>
      <c r="F2466" s="109"/>
      <c r="G2466" s="143"/>
      <c r="H2466" s="144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>
      <c r="A2467" s="17"/>
      <c r="B2467" s="7"/>
      <c r="C2467" s="17"/>
      <c r="D2467" s="7"/>
      <c r="E2467" s="17"/>
      <c r="F2467" s="109"/>
      <c r="G2467" s="143"/>
      <c r="H2467" s="144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>
      <c r="A2468" s="17"/>
      <c r="B2468" s="7"/>
      <c r="C2468" s="17"/>
      <c r="D2468" s="7"/>
      <c r="E2468" s="17"/>
      <c r="F2468" s="109"/>
      <c r="G2468" s="143"/>
      <c r="H2468" s="144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>
      <c r="A2469" s="17"/>
      <c r="B2469" s="7"/>
      <c r="C2469" s="17"/>
      <c r="D2469" s="7"/>
      <c r="E2469" s="17"/>
      <c r="F2469" s="109"/>
      <c r="G2469" s="143"/>
      <c r="H2469" s="144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>
      <c r="A2470" s="17"/>
      <c r="B2470" s="7"/>
      <c r="C2470" s="17"/>
      <c r="D2470" s="7"/>
      <c r="E2470" s="17"/>
      <c r="F2470" s="109"/>
      <c r="G2470" s="143"/>
      <c r="H2470" s="144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>
      <c r="A2471" s="17"/>
      <c r="B2471" s="7"/>
      <c r="C2471" s="17"/>
      <c r="D2471" s="7"/>
      <c r="E2471" s="17"/>
      <c r="F2471" s="109"/>
      <c r="G2471" s="143"/>
      <c r="H2471" s="144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spans="1:32">
      <c r="A2472" s="17"/>
      <c r="B2472" s="7"/>
      <c r="C2472" s="17"/>
      <c r="D2472" s="7"/>
      <c r="E2472" s="17"/>
      <c r="F2472" s="109"/>
      <c r="G2472" s="143"/>
      <c r="H2472" s="144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>
      <c r="A2473" s="17"/>
      <c r="B2473" s="7"/>
      <c r="C2473" s="17"/>
      <c r="D2473" s="7"/>
      <c r="E2473" s="17"/>
      <c r="F2473" s="109"/>
      <c r="G2473" s="143"/>
      <c r="H2473" s="144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spans="1:32">
      <c r="A2474" s="17"/>
      <c r="B2474" s="7"/>
      <c r="C2474" s="17"/>
      <c r="D2474" s="7"/>
      <c r="E2474" s="17"/>
      <c r="F2474" s="109"/>
      <c r="G2474" s="143"/>
      <c r="H2474" s="144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>
      <c r="A2475" s="17"/>
      <c r="B2475" s="7"/>
      <c r="C2475" s="17"/>
      <c r="D2475" s="7"/>
      <c r="E2475" s="17"/>
      <c r="F2475" s="109"/>
      <c r="G2475" s="143"/>
      <c r="H2475" s="144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>
      <c r="A2476" s="17"/>
      <c r="B2476" s="7"/>
      <c r="C2476" s="17"/>
      <c r="D2476" s="7"/>
      <c r="E2476" s="17"/>
      <c r="F2476" s="109"/>
      <c r="G2476" s="143"/>
      <c r="H2476" s="144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>
      <c r="A2477" s="17"/>
      <c r="B2477" s="7"/>
      <c r="C2477" s="17"/>
      <c r="D2477" s="7"/>
      <c r="E2477" s="17"/>
      <c r="F2477" s="109"/>
      <c r="G2477" s="143"/>
      <c r="H2477" s="144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spans="1:32">
      <c r="A2478" s="17"/>
      <c r="B2478" s="7"/>
      <c r="C2478" s="17"/>
      <c r="D2478" s="7"/>
      <c r="E2478" s="17"/>
      <c r="F2478" s="109"/>
      <c r="G2478" s="143"/>
      <c r="H2478" s="144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>
      <c r="A2479" s="17"/>
      <c r="B2479" s="7"/>
      <c r="C2479" s="17"/>
      <c r="D2479" s="7"/>
      <c r="E2479" s="17"/>
      <c r="F2479" s="109"/>
      <c r="G2479" s="143"/>
      <c r="H2479" s="144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>
      <c r="A2480" s="17"/>
      <c r="B2480" s="7"/>
      <c r="C2480" s="17"/>
      <c r="D2480" s="7"/>
      <c r="E2480" s="17"/>
      <c r="F2480" s="109"/>
      <c r="G2480" s="143"/>
      <c r="H2480" s="144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2">
      <c r="A2481" s="17"/>
      <c r="B2481" s="7"/>
      <c r="C2481" s="17"/>
      <c r="D2481" s="7"/>
      <c r="E2481" s="17"/>
      <c r="F2481" s="109"/>
      <c r="G2481" s="143"/>
      <c r="H2481" s="144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>
      <c r="A2482" s="17"/>
      <c r="B2482" s="7"/>
      <c r="C2482" s="17"/>
      <c r="D2482" s="7"/>
      <c r="E2482" s="17"/>
      <c r="F2482" s="109"/>
      <c r="G2482" s="143"/>
      <c r="H2482" s="144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2">
      <c r="A2483" s="17"/>
      <c r="B2483" s="7"/>
      <c r="C2483" s="17"/>
      <c r="D2483" s="7"/>
      <c r="E2483" s="17"/>
      <c r="F2483" s="109"/>
      <c r="G2483" s="143"/>
      <c r="H2483" s="144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>
      <c r="A2484" s="17"/>
      <c r="B2484" s="7"/>
      <c r="C2484" s="17"/>
      <c r="D2484" s="7"/>
      <c r="E2484" s="17"/>
      <c r="F2484" s="109"/>
      <c r="G2484" s="143"/>
      <c r="H2484" s="144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>
      <c r="A2485" s="17"/>
      <c r="B2485" s="7"/>
      <c r="C2485" s="17"/>
      <c r="D2485" s="7"/>
      <c r="E2485" s="17"/>
      <c r="F2485" s="109"/>
      <c r="G2485" s="143"/>
      <c r="H2485" s="144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>
      <c r="A2486" s="17"/>
      <c r="B2486" s="7"/>
      <c r="C2486" s="17"/>
      <c r="D2486" s="7"/>
      <c r="E2486" s="17"/>
      <c r="F2486" s="109"/>
      <c r="G2486" s="143"/>
      <c r="H2486" s="144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spans="1:32">
      <c r="A2487" s="17"/>
      <c r="B2487" s="7"/>
      <c r="C2487" s="17"/>
      <c r="D2487" s="7"/>
      <c r="E2487" s="17"/>
      <c r="F2487" s="109"/>
      <c r="G2487" s="143"/>
      <c r="H2487" s="144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>
      <c r="A2488" s="17"/>
      <c r="B2488" s="7"/>
      <c r="C2488" s="17"/>
      <c r="D2488" s="7"/>
      <c r="E2488" s="17"/>
      <c r="F2488" s="109"/>
      <c r="G2488" s="143"/>
      <c r="H2488" s="144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>
      <c r="A2489" s="17"/>
      <c r="B2489" s="7"/>
      <c r="C2489" s="17"/>
      <c r="D2489" s="7"/>
      <c r="E2489" s="17"/>
      <c r="F2489" s="109"/>
      <c r="G2489" s="143"/>
      <c r="H2489" s="144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2">
      <c r="A2490" s="17"/>
      <c r="B2490" s="7"/>
      <c r="C2490" s="17"/>
      <c r="D2490" s="7"/>
      <c r="E2490" s="17"/>
      <c r="F2490" s="109"/>
      <c r="G2490" s="143"/>
      <c r="H2490" s="144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spans="1:32">
      <c r="A2491" s="17"/>
      <c r="B2491" s="7"/>
      <c r="C2491" s="17"/>
      <c r="D2491" s="7"/>
      <c r="E2491" s="17"/>
      <c r="F2491" s="109"/>
      <c r="G2491" s="143"/>
      <c r="H2491" s="144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spans="1:32">
      <c r="A2492" s="17"/>
      <c r="B2492" s="7"/>
      <c r="C2492" s="17"/>
      <c r="D2492" s="7"/>
      <c r="E2492" s="17"/>
      <c r="F2492" s="109"/>
      <c r="G2492" s="143"/>
      <c r="H2492" s="144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2">
      <c r="A2493" s="17"/>
      <c r="B2493" s="7"/>
      <c r="C2493" s="17"/>
      <c r="D2493" s="7"/>
      <c r="E2493" s="17"/>
      <c r="F2493" s="109"/>
      <c r="G2493" s="143"/>
      <c r="H2493" s="144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>
      <c r="A2494" s="17"/>
      <c r="B2494" s="7"/>
      <c r="C2494" s="17"/>
      <c r="D2494" s="7"/>
      <c r="E2494" s="17"/>
      <c r="F2494" s="109"/>
      <c r="G2494" s="143"/>
      <c r="H2494" s="144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>
      <c r="A2495" s="17"/>
      <c r="B2495" s="7"/>
      <c r="C2495" s="17"/>
      <c r="D2495" s="7"/>
      <c r="E2495" s="17"/>
      <c r="F2495" s="109"/>
      <c r="G2495" s="143"/>
      <c r="H2495" s="144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>
      <c r="A2496" s="17"/>
      <c r="B2496" s="7"/>
      <c r="C2496" s="17"/>
      <c r="D2496" s="7"/>
      <c r="E2496" s="17"/>
      <c r="F2496" s="109"/>
      <c r="G2496" s="143"/>
      <c r="H2496" s="144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>
      <c r="A2497" s="17"/>
      <c r="B2497" s="7"/>
      <c r="C2497" s="17"/>
      <c r="D2497" s="7"/>
      <c r="E2497" s="17"/>
      <c r="F2497" s="109"/>
      <c r="G2497" s="143"/>
      <c r="H2497" s="144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>
      <c r="A2498" s="17"/>
      <c r="B2498" s="7"/>
      <c r="C2498" s="17"/>
      <c r="D2498" s="7"/>
      <c r="E2498" s="17"/>
      <c r="F2498" s="109"/>
      <c r="G2498" s="143"/>
      <c r="H2498" s="144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>
      <c r="A2499" s="17"/>
      <c r="B2499" s="7"/>
      <c r="C2499" s="17"/>
      <c r="D2499" s="7"/>
      <c r="E2499" s="17"/>
      <c r="F2499" s="109"/>
      <c r="G2499" s="143"/>
      <c r="H2499" s="144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>
      <c r="A2500" s="17"/>
      <c r="B2500" s="7"/>
      <c r="C2500" s="17"/>
      <c r="D2500" s="7"/>
      <c r="E2500" s="17"/>
      <c r="F2500" s="109"/>
      <c r="G2500" s="143"/>
      <c r="H2500" s="144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spans="1:32">
      <c r="A2501" s="17"/>
      <c r="B2501" s="7"/>
      <c r="C2501" s="17"/>
      <c r="D2501" s="7"/>
      <c r="E2501" s="17"/>
      <c r="F2501" s="109"/>
      <c r="G2501" s="143"/>
      <c r="H2501" s="144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>
      <c r="A2502" s="17"/>
      <c r="B2502" s="7"/>
      <c r="C2502" s="17"/>
      <c r="D2502" s="7"/>
      <c r="E2502" s="17"/>
      <c r="F2502" s="109"/>
      <c r="G2502" s="143"/>
      <c r="H2502" s="144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>
      <c r="A2503" s="17"/>
      <c r="B2503" s="7"/>
      <c r="C2503" s="17"/>
      <c r="D2503" s="7"/>
      <c r="E2503" s="17"/>
      <c r="F2503" s="109"/>
      <c r="G2503" s="143"/>
      <c r="H2503" s="144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>
      <c r="A2504" s="17"/>
      <c r="B2504" s="7"/>
      <c r="C2504" s="17"/>
      <c r="D2504" s="7"/>
      <c r="E2504" s="17"/>
      <c r="F2504" s="109"/>
      <c r="G2504" s="143"/>
      <c r="H2504" s="144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>
      <c r="A2505" s="17"/>
      <c r="B2505" s="7"/>
      <c r="C2505" s="17"/>
      <c r="D2505" s="7"/>
      <c r="E2505" s="17"/>
      <c r="F2505" s="109"/>
      <c r="G2505" s="143"/>
      <c r="H2505" s="144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>
      <c r="A2506" s="17"/>
      <c r="B2506" s="7"/>
      <c r="C2506" s="17"/>
      <c r="D2506" s="7"/>
      <c r="E2506" s="17"/>
      <c r="F2506" s="109"/>
      <c r="G2506" s="143"/>
      <c r="H2506" s="144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>
      <c r="A2507" s="17"/>
      <c r="B2507" s="7"/>
      <c r="C2507" s="17"/>
      <c r="D2507" s="7"/>
      <c r="E2507" s="17"/>
      <c r="F2507" s="109"/>
      <c r="G2507" s="143"/>
      <c r="H2507" s="144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>
      <c r="A2508" s="17"/>
      <c r="B2508" s="7"/>
      <c r="C2508" s="17"/>
      <c r="D2508" s="7"/>
      <c r="E2508" s="17"/>
      <c r="F2508" s="109"/>
      <c r="G2508" s="143"/>
      <c r="H2508" s="144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>
      <c r="A2509" s="17"/>
      <c r="B2509" s="7"/>
      <c r="C2509" s="17"/>
      <c r="D2509" s="7"/>
      <c r="E2509" s="17"/>
      <c r="F2509" s="109"/>
      <c r="G2509" s="143"/>
      <c r="H2509" s="144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>
      <c r="A2510" s="17"/>
      <c r="B2510" s="7"/>
      <c r="C2510" s="17"/>
      <c r="D2510" s="7"/>
      <c r="E2510" s="17"/>
      <c r="F2510" s="109"/>
      <c r="G2510" s="143"/>
      <c r="H2510" s="144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>
      <c r="A2511" s="17"/>
      <c r="B2511" s="7"/>
      <c r="C2511" s="17"/>
      <c r="D2511" s="7"/>
      <c r="E2511" s="17"/>
      <c r="F2511" s="109"/>
      <c r="G2511" s="143"/>
      <c r="H2511" s="144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>
      <c r="A2512" s="17"/>
      <c r="B2512" s="7"/>
      <c r="C2512" s="17"/>
      <c r="D2512" s="7"/>
      <c r="E2512" s="17"/>
      <c r="F2512" s="109"/>
      <c r="G2512" s="143"/>
      <c r="H2512" s="144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2">
      <c r="A2513" s="17"/>
      <c r="B2513" s="7"/>
      <c r="C2513" s="17"/>
      <c r="D2513" s="7"/>
      <c r="E2513" s="17"/>
      <c r="F2513" s="109"/>
      <c r="G2513" s="143"/>
      <c r="H2513" s="144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>
      <c r="A2514" s="17"/>
      <c r="B2514" s="7"/>
      <c r="C2514" s="17"/>
      <c r="D2514" s="7"/>
      <c r="E2514" s="17"/>
      <c r="F2514" s="109"/>
      <c r="G2514" s="143"/>
      <c r="H2514" s="144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>
      <c r="A2515" s="17"/>
      <c r="B2515" s="7"/>
      <c r="C2515" s="17"/>
      <c r="D2515" s="7"/>
      <c r="E2515" s="17"/>
      <c r="F2515" s="109"/>
      <c r="G2515" s="143"/>
      <c r="H2515" s="144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>
      <c r="A2516" s="17"/>
      <c r="B2516" s="7"/>
      <c r="C2516" s="17"/>
      <c r="D2516" s="7"/>
      <c r="E2516" s="17"/>
      <c r="F2516" s="109"/>
      <c r="G2516" s="143"/>
      <c r="H2516" s="144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>
      <c r="A2517" s="17"/>
      <c r="B2517" s="7"/>
      <c r="C2517" s="17"/>
      <c r="D2517" s="7"/>
      <c r="E2517" s="17"/>
      <c r="F2517" s="109"/>
      <c r="G2517" s="143"/>
      <c r="H2517" s="144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spans="1:32">
      <c r="A2518" s="17"/>
      <c r="B2518" s="7"/>
      <c r="C2518" s="17"/>
      <c r="D2518" s="7"/>
      <c r="E2518" s="17"/>
      <c r="F2518" s="109"/>
      <c r="G2518" s="143"/>
      <c r="H2518" s="144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>
      <c r="A2519" s="17"/>
      <c r="B2519" s="7"/>
      <c r="C2519" s="17"/>
      <c r="D2519" s="7"/>
      <c r="E2519" s="17"/>
      <c r="F2519" s="109"/>
      <c r="G2519" s="143"/>
      <c r="H2519" s="144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>
      <c r="A2520" s="17"/>
      <c r="B2520" s="7"/>
      <c r="C2520" s="17"/>
      <c r="D2520" s="7"/>
      <c r="E2520" s="17"/>
      <c r="F2520" s="109"/>
      <c r="G2520" s="143"/>
      <c r="H2520" s="144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>
      <c r="A2521" s="17"/>
      <c r="B2521" s="7"/>
      <c r="C2521" s="17"/>
      <c r="D2521" s="7"/>
      <c r="E2521" s="17"/>
      <c r="F2521" s="109"/>
      <c r="G2521" s="143"/>
      <c r="H2521" s="144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>
      <c r="A2522" s="17"/>
      <c r="B2522" s="7"/>
      <c r="C2522" s="17"/>
      <c r="D2522" s="7"/>
      <c r="E2522" s="17"/>
      <c r="F2522" s="109"/>
      <c r="G2522" s="143"/>
      <c r="H2522" s="144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2">
      <c r="A2523" s="17"/>
      <c r="B2523" s="7"/>
      <c r="C2523" s="17"/>
      <c r="D2523" s="7"/>
      <c r="E2523" s="17"/>
      <c r="F2523" s="109"/>
      <c r="G2523" s="143"/>
      <c r="H2523" s="144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>
      <c r="A2524" s="17"/>
      <c r="B2524" s="7"/>
      <c r="C2524" s="17"/>
      <c r="D2524" s="7"/>
      <c r="E2524" s="17"/>
      <c r="F2524" s="109"/>
      <c r="G2524" s="143"/>
      <c r="H2524" s="144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>
      <c r="A2525" s="17"/>
      <c r="B2525" s="7"/>
      <c r="C2525" s="17"/>
      <c r="D2525" s="7"/>
      <c r="E2525" s="17"/>
      <c r="F2525" s="109"/>
      <c r="G2525" s="143"/>
      <c r="H2525" s="144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>
      <c r="A2526" s="17"/>
      <c r="B2526" s="7"/>
      <c r="C2526" s="17"/>
      <c r="D2526" s="7"/>
      <c r="E2526" s="17"/>
      <c r="F2526" s="109"/>
      <c r="G2526" s="143"/>
      <c r="H2526" s="144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>
      <c r="A2527" s="17"/>
      <c r="B2527" s="7"/>
      <c r="C2527" s="17"/>
      <c r="D2527" s="7"/>
      <c r="E2527" s="17"/>
      <c r="F2527" s="109"/>
      <c r="G2527" s="143"/>
      <c r="H2527" s="144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2">
      <c r="A2528" s="17"/>
      <c r="B2528" s="7"/>
      <c r="C2528" s="17"/>
      <c r="D2528" s="7"/>
      <c r="E2528" s="17"/>
      <c r="F2528" s="109"/>
      <c r="G2528" s="143"/>
      <c r="H2528" s="144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>
      <c r="A2529" s="17"/>
      <c r="B2529" s="7"/>
      <c r="C2529" s="17"/>
      <c r="D2529" s="7"/>
      <c r="E2529" s="17"/>
      <c r="F2529" s="109"/>
      <c r="G2529" s="143"/>
      <c r="H2529" s="144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2">
      <c r="A2530" s="17"/>
      <c r="B2530" s="7"/>
      <c r="C2530" s="17"/>
      <c r="D2530" s="7"/>
      <c r="E2530" s="17"/>
      <c r="F2530" s="109"/>
      <c r="G2530" s="143"/>
      <c r="H2530" s="144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spans="1:32">
      <c r="A2531" s="17"/>
      <c r="B2531" s="7"/>
      <c r="C2531" s="17"/>
      <c r="D2531" s="7"/>
      <c r="E2531" s="17"/>
      <c r="F2531" s="109"/>
      <c r="G2531" s="143"/>
      <c r="H2531" s="144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>
      <c r="A2532" s="17"/>
      <c r="B2532" s="7"/>
      <c r="C2532" s="17"/>
      <c r="D2532" s="7"/>
      <c r="E2532" s="17"/>
      <c r="F2532" s="109"/>
      <c r="G2532" s="143"/>
      <c r="H2532" s="144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>
      <c r="A2533" s="17"/>
      <c r="B2533" s="7"/>
      <c r="C2533" s="17"/>
      <c r="D2533" s="7"/>
      <c r="E2533" s="17"/>
      <c r="F2533" s="109"/>
      <c r="G2533" s="143"/>
      <c r="H2533" s="144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>
      <c r="A2534" s="17"/>
      <c r="B2534" s="7"/>
      <c r="C2534" s="17"/>
      <c r="D2534" s="7"/>
      <c r="E2534" s="17"/>
      <c r="F2534" s="109"/>
      <c r="G2534" s="143"/>
      <c r="H2534" s="144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2">
      <c r="A2535" s="17"/>
      <c r="B2535" s="7"/>
      <c r="C2535" s="17"/>
      <c r="D2535" s="7"/>
      <c r="E2535" s="17"/>
      <c r="F2535" s="109"/>
      <c r="G2535" s="143"/>
      <c r="H2535" s="144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2">
      <c r="A2536" s="17"/>
      <c r="B2536" s="7"/>
      <c r="C2536" s="17"/>
      <c r="D2536" s="7"/>
      <c r="E2536" s="17"/>
      <c r="F2536" s="109"/>
      <c r="G2536" s="143"/>
      <c r="H2536" s="144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spans="1:32">
      <c r="A2537" s="17"/>
      <c r="B2537" s="7"/>
      <c r="C2537" s="17"/>
      <c r="D2537" s="7"/>
      <c r="E2537" s="17"/>
      <c r="F2537" s="109"/>
      <c r="G2537" s="143"/>
      <c r="H2537" s="144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>
      <c r="A2538" s="17"/>
      <c r="B2538" s="7"/>
      <c r="C2538" s="17"/>
      <c r="D2538" s="7"/>
      <c r="E2538" s="17"/>
      <c r="F2538" s="109"/>
      <c r="G2538" s="143"/>
      <c r="H2538" s="144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>
      <c r="A2539" s="17"/>
      <c r="B2539" s="7"/>
      <c r="C2539" s="17"/>
      <c r="D2539" s="7"/>
      <c r="E2539" s="17"/>
      <c r="F2539" s="109"/>
      <c r="G2539" s="143"/>
      <c r="H2539" s="144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spans="1:32">
      <c r="A2540" s="17"/>
      <c r="B2540" s="7"/>
      <c r="C2540" s="17"/>
      <c r="D2540" s="7"/>
      <c r="E2540" s="17"/>
      <c r="F2540" s="109"/>
      <c r="G2540" s="143"/>
      <c r="H2540" s="144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spans="1:32">
      <c r="A2541" s="17"/>
      <c r="B2541" s="7"/>
      <c r="C2541" s="17"/>
      <c r="D2541" s="7"/>
      <c r="E2541" s="17"/>
      <c r="F2541" s="109"/>
      <c r="G2541" s="143"/>
      <c r="H2541" s="144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>
      <c r="A2542" s="17"/>
      <c r="B2542" s="7"/>
      <c r="C2542" s="17"/>
      <c r="D2542" s="7"/>
      <c r="E2542" s="17"/>
      <c r="F2542" s="109"/>
      <c r="G2542" s="143"/>
      <c r="H2542" s="144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>
      <c r="A2543" s="17"/>
      <c r="B2543" s="7"/>
      <c r="C2543" s="17"/>
      <c r="D2543" s="7"/>
      <c r="E2543" s="17"/>
      <c r="F2543" s="109"/>
      <c r="G2543" s="143"/>
      <c r="H2543" s="144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>
      <c r="A2544" s="17"/>
      <c r="B2544" s="7"/>
      <c r="C2544" s="17"/>
      <c r="D2544" s="7"/>
      <c r="E2544" s="17"/>
      <c r="F2544" s="109"/>
      <c r="G2544" s="143"/>
      <c r="H2544" s="144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>
      <c r="A2545" s="17"/>
      <c r="B2545" s="7"/>
      <c r="C2545" s="17"/>
      <c r="D2545" s="7"/>
      <c r="E2545" s="17"/>
      <c r="F2545" s="109"/>
      <c r="G2545" s="143"/>
      <c r="H2545" s="144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>
      <c r="A2546" s="17"/>
      <c r="B2546" s="7"/>
      <c r="C2546" s="17"/>
      <c r="D2546" s="7"/>
      <c r="E2546" s="17"/>
      <c r="F2546" s="109"/>
      <c r="G2546" s="143"/>
      <c r="H2546" s="144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>
      <c r="A2547" s="17"/>
      <c r="B2547" s="7"/>
      <c r="C2547" s="17"/>
      <c r="D2547" s="7"/>
      <c r="E2547" s="17"/>
      <c r="F2547" s="109"/>
      <c r="G2547" s="143"/>
      <c r="H2547" s="144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>
      <c r="A2548" s="17"/>
      <c r="B2548" s="7"/>
      <c r="C2548" s="17"/>
      <c r="D2548" s="7"/>
      <c r="E2548" s="17"/>
      <c r="F2548" s="109"/>
      <c r="G2548" s="143"/>
      <c r="H2548" s="144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>
      <c r="A2549" s="17"/>
      <c r="B2549" s="7"/>
      <c r="C2549" s="17"/>
      <c r="D2549" s="7"/>
      <c r="E2549" s="17"/>
      <c r="F2549" s="109"/>
      <c r="G2549" s="143"/>
      <c r="H2549" s="144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>
      <c r="A2550" s="17"/>
      <c r="B2550" s="7"/>
      <c r="C2550" s="17"/>
      <c r="D2550" s="7"/>
      <c r="E2550" s="17"/>
      <c r="F2550" s="109"/>
      <c r="G2550" s="143"/>
      <c r="H2550" s="144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>
      <c r="A2551" s="17"/>
      <c r="B2551" s="7"/>
      <c r="C2551" s="17"/>
      <c r="D2551" s="7"/>
      <c r="E2551" s="17"/>
      <c r="F2551" s="109"/>
      <c r="G2551" s="143"/>
      <c r="H2551" s="144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spans="1:32">
      <c r="A2552" s="17"/>
      <c r="B2552" s="7"/>
      <c r="C2552" s="17"/>
      <c r="D2552" s="7"/>
      <c r="E2552" s="17"/>
      <c r="F2552" s="109"/>
      <c r="G2552" s="143"/>
      <c r="H2552" s="144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>
      <c r="A2553" s="17"/>
      <c r="B2553" s="7"/>
      <c r="C2553" s="17"/>
      <c r="D2553" s="7"/>
      <c r="E2553" s="17"/>
      <c r="F2553" s="109"/>
      <c r="G2553" s="143"/>
      <c r="H2553" s="144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2">
      <c r="A2554" s="17"/>
      <c r="B2554" s="7"/>
      <c r="C2554" s="17"/>
      <c r="D2554" s="7"/>
      <c r="E2554" s="17"/>
      <c r="F2554" s="109"/>
      <c r="G2554" s="143"/>
      <c r="H2554" s="144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>
      <c r="A2555" s="17"/>
      <c r="B2555" s="7"/>
      <c r="C2555" s="17"/>
      <c r="D2555" s="7"/>
      <c r="E2555" s="17"/>
      <c r="F2555" s="109"/>
      <c r="G2555" s="143"/>
      <c r="H2555" s="144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>
      <c r="A2556" s="17"/>
      <c r="B2556" s="7"/>
      <c r="C2556" s="17"/>
      <c r="D2556" s="7"/>
      <c r="E2556" s="17"/>
      <c r="F2556" s="109"/>
      <c r="G2556" s="143"/>
      <c r="H2556" s="144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>
      <c r="A2557" s="17"/>
      <c r="B2557" s="7"/>
      <c r="C2557" s="17"/>
      <c r="D2557" s="7"/>
      <c r="E2557" s="17"/>
      <c r="F2557" s="109"/>
      <c r="G2557" s="143"/>
      <c r="H2557" s="144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>
      <c r="A2558" s="17"/>
      <c r="B2558" s="7"/>
      <c r="C2558" s="17"/>
      <c r="D2558" s="7"/>
      <c r="E2558" s="17"/>
      <c r="F2558" s="109"/>
      <c r="G2558" s="143"/>
      <c r="H2558" s="144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>
      <c r="A2559" s="17"/>
      <c r="B2559" s="7"/>
      <c r="C2559" s="17"/>
      <c r="D2559" s="7"/>
      <c r="E2559" s="17"/>
      <c r="F2559" s="109"/>
      <c r="G2559" s="143"/>
      <c r="H2559" s="144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>
      <c r="A2560" s="17"/>
      <c r="B2560" s="7"/>
      <c r="C2560" s="17"/>
      <c r="D2560" s="7"/>
      <c r="E2560" s="17"/>
      <c r="F2560" s="109"/>
      <c r="G2560" s="143"/>
      <c r="H2560" s="144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>
      <c r="A2561" s="17"/>
      <c r="B2561" s="7"/>
      <c r="C2561" s="17"/>
      <c r="D2561" s="7"/>
      <c r="E2561" s="17"/>
      <c r="F2561" s="109"/>
      <c r="G2561" s="143"/>
      <c r="H2561" s="144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spans="1:32">
      <c r="A2562" s="17"/>
      <c r="B2562" s="7"/>
      <c r="C2562" s="17"/>
      <c r="D2562" s="7"/>
      <c r="E2562" s="17"/>
      <c r="F2562" s="109"/>
      <c r="G2562" s="143"/>
      <c r="H2562" s="144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spans="1:32">
      <c r="A2563" s="17"/>
      <c r="B2563" s="7"/>
      <c r="C2563" s="17"/>
      <c r="D2563" s="7"/>
      <c r="E2563" s="17"/>
      <c r="F2563" s="109"/>
      <c r="G2563" s="143"/>
      <c r="H2563" s="144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>
      <c r="A2564" s="17"/>
      <c r="B2564" s="7"/>
      <c r="C2564" s="17"/>
      <c r="D2564" s="7"/>
      <c r="E2564" s="17"/>
      <c r="F2564" s="109"/>
      <c r="G2564" s="143"/>
      <c r="H2564" s="144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spans="1:32">
      <c r="A2565" s="17"/>
      <c r="B2565" s="7"/>
      <c r="C2565" s="17"/>
      <c r="D2565" s="7"/>
      <c r="E2565" s="17"/>
      <c r="F2565" s="109"/>
      <c r="G2565" s="143"/>
      <c r="H2565" s="144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spans="1:32">
      <c r="A2566" s="17"/>
      <c r="B2566" s="7"/>
      <c r="C2566" s="17"/>
      <c r="D2566" s="7"/>
      <c r="E2566" s="17"/>
      <c r="F2566" s="109"/>
      <c r="G2566" s="143"/>
      <c r="H2566" s="144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>
      <c r="A2567" s="17"/>
      <c r="B2567" s="7"/>
      <c r="C2567" s="17"/>
      <c r="D2567" s="7"/>
      <c r="E2567" s="17"/>
      <c r="F2567" s="109"/>
      <c r="G2567" s="143"/>
      <c r="H2567" s="144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>
      <c r="A2568" s="17"/>
      <c r="B2568" s="7"/>
      <c r="C2568" s="17"/>
      <c r="D2568" s="7"/>
      <c r="E2568" s="17"/>
      <c r="F2568" s="109"/>
      <c r="G2568" s="143"/>
      <c r="H2568" s="144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>
      <c r="A2569" s="17"/>
      <c r="B2569" s="7"/>
      <c r="C2569" s="17"/>
      <c r="D2569" s="7"/>
      <c r="E2569" s="17"/>
      <c r="F2569" s="109"/>
      <c r="G2569" s="143"/>
      <c r="H2569" s="144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spans="1:32">
      <c r="A2570" s="17"/>
      <c r="B2570" s="7"/>
      <c r="C2570" s="17"/>
      <c r="D2570" s="7"/>
      <c r="E2570" s="17"/>
      <c r="F2570" s="109"/>
      <c r="G2570" s="143"/>
      <c r="H2570" s="144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>
      <c r="A2571" s="17"/>
      <c r="B2571" s="7"/>
      <c r="C2571" s="17"/>
      <c r="D2571" s="7"/>
      <c r="E2571" s="17"/>
      <c r="F2571" s="109"/>
      <c r="G2571" s="143"/>
      <c r="H2571" s="144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spans="1:32">
      <c r="A2572" s="17"/>
      <c r="B2572" s="7"/>
      <c r="C2572" s="17"/>
      <c r="D2572" s="7"/>
      <c r="E2572" s="17"/>
      <c r="F2572" s="109"/>
      <c r="G2572" s="143"/>
      <c r="H2572" s="144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>
      <c r="A2573" s="17"/>
      <c r="B2573" s="7"/>
      <c r="C2573" s="17"/>
      <c r="D2573" s="7"/>
      <c r="E2573" s="17"/>
      <c r="F2573" s="109"/>
      <c r="G2573" s="143"/>
      <c r="H2573" s="144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>
      <c r="A2574" s="17"/>
      <c r="B2574" s="7"/>
      <c r="C2574" s="17"/>
      <c r="D2574" s="7"/>
      <c r="E2574" s="17"/>
      <c r="F2574" s="109"/>
      <c r="G2574" s="143"/>
      <c r="H2574" s="144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>
      <c r="A2575" s="17"/>
      <c r="B2575" s="7"/>
      <c r="C2575" s="17"/>
      <c r="D2575" s="7"/>
      <c r="E2575" s="17"/>
      <c r="F2575" s="109"/>
      <c r="G2575" s="143"/>
      <c r="H2575" s="144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spans="1:32">
      <c r="A2576" s="17"/>
      <c r="B2576" s="7"/>
      <c r="C2576" s="17"/>
      <c r="D2576" s="7"/>
      <c r="E2576" s="17"/>
      <c r="F2576" s="109"/>
      <c r="G2576" s="143"/>
      <c r="H2576" s="144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2">
      <c r="A2577" s="17"/>
      <c r="B2577" s="7"/>
      <c r="C2577" s="17"/>
      <c r="D2577" s="7"/>
      <c r="E2577" s="17"/>
      <c r="F2577" s="109"/>
      <c r="G2577" s="143"/>
      <c r="H2577" s="144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>
      <c r="A2578" s="17"/>
      <c r="B2578" s="7"/>
      <c r="C2578" s="17"/>
      <c r="D2578" s="7"/>
      <c r="E2578" s="17"/>
      <c r="F2578" s="109"/>
      <c r="G2578" s="143"/>
      <c r="H2578" s="144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>
      <c r="A2579" s="17"/>
      <c r="B2579" s="7"/>
      <c r="C2579" s="17"/>
      <c r="D2579" s="7"/>
      <c r="E2579" s="17"/>
      <c r="F2579" s="109"/>
      <c r="G2579" s="143"/>
      <c r="H2579" s="144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spans="1:32">
      <c r="A2580" s="17"/>
      <c r="B2580" s="7"/>
      <c r="C2580" s="17"/>
      <c r="D2580" s="7"/>
      <c r="E2580" s="17"/>
      <c r="F2580" s="109"/>
      <c r="G2580" s="143"/>
      <c r="H2580" s="144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>
      <c r="A2581" s="17"/>
      <c r="B2581" s="7"/>
      <c r="C2581" s="17"/>
      <c r="D2581" s="7"/>
      <c r="E2581" s="17"/>
      <c r="F2581" s="109"/>
      <c r="G2581" s="143"/>
      <c r="H2581" s="144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>
      <c r="A2582" s="17"/>
      <c r="B2582" s="7"/>
      <c r="C2582" s="17"/>
      <c r="D2582" s="7"/>
      <c r="E2582" s="17"/>
      <c r="F2582" s="109"/>
      <c r="G2582" s="143"/>
      <c r="H2582" s="144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>
      <c r="A2583" s="17"/>
      <c r="B2583" s="7"/>
      <c r="C2583" s="17"/>
      <c r="D2583" s="7"/>
      <c r="E2583" s="17"/>
      <c r="F2583" s="109"/>
      <c r="G2583" s="143"/>
      <c r="H2583" s="144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>
      <c r="A2584" s="17"/>
      <c r="B2584" s="7"/>
      <c r="C2584" s="17"/>
      <c r="D2584" s="7"/>
      <c r="E2584" s="17"/>
      <c r="F2584" s="109"/>
      <c r="G2584" s="143"/>
      <c r="H2584" s="144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>
      <c r="A2585" s="17"/>
      <c r="B2585" s="7"/>
      <c r="C2585" s="17"/>
      <c r="D2585" s="7"/>
      <c r="E2585" s="17"/>
      <c r="F2585" s="109"/>
      <c r="G2585" s="143"/>
      <c r="H2585" s="144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2">
      <c r="A2586" s="17"/>
      <c r="B2586" s="7"/>
      <c r="C2586" s="17"/>
      <c r="D2586" s="7"/>
      <c r="E2586" s="17"/>
      <c r="F2586" s="109"/>
      <c r="G2586" s="143"/>
      <c r="H2586" s="144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>
      <c r="A2587" s="17"/>
      <c r="B2587" s="7"/>
      <c r="C2587" s="17"/>
      <c r="D2587" s="7"/>
      <c r="E2587" s="17"/>
      <c r="F2587" s="109"/>
      <c r="G2587" s="143"/>
      <c r="H2587" s="144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>
      <c r="A2588" s="17"/>
      <c r="B2588" s="7"/>
      <c r="C2588" s="17"/>
      <c r="D2588" s="7"/>
      <c r="E2588" s="17"/>
      <c r="F2588" s="109"/>
      <c r="G2588" s="143"/>
      <c r="H2588" s="144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2">
      <c r="A2589" s="17"/>
      <c r="B2589" s="7"/>
      <c r="C2589" s="17"/>
      <c r="D2589" s="7"/>
      <c r="E2589" s="17"/>
      <c r="F2589" s="109"/>
      <c r="G2589" s="143"/>
      <c r="H2589" s="144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2">
      <c r="A2590" s="17"/>
      <c r="B2590" s="7"/>
      <c r="C2590" s="17"/>
      <c r="D2590" s="7"/>
      <c r="E2590" s="17"/>
      <c r="F2590" s="109"/>
      <c r="G2590" s="143"/>
      <c r="H2590" s="144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spans="1:32">
      <c r="A2591" s="17"/>
      <c r="B2591" s="7"/>
      <c r="C2591" s="17"/>
      <c r="D2591" s="7"/>
      <c r="E2591" s="17"/>
      <c r="F2591" s="109"/>
      <c r="G2591" s="143"/>
      <c r="H2591" s="144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spans="1:32">
      <c r="A2592" s="17"/>
      <c r="B2592" s="7"/>
      <c r="C2592" s="17"/>
      <c r="D2592" s="7"/>
      <c r="E2592" s="17"/>
      <c r="F2592" s="109"/>
      <c r="G2592" s="143"/>
      <c r="H2592" s="144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2">
      <c r="A2593" s="17"/>
      <c r="B2593" s="7"/>
      <c r="C2593" s="17"/>
      <c r="D2593" s="7"/>
      <c r="E2593" s="17"/>
      <c r="F2593" s="109"/>
      <c r="G2593" s="143"/>
      <c r="H2593" s="144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>
      <c r="A2594" s="17"/>
      <c r="B2594" s="7"/>
      <c r="C2594" s="17"/>
      <c r="D2594" s="7"/>
      <c r="E2594" s="17"/>
      <c r="F2594" s="109"/>
      <c r="G2594" s="143"/>
      <c r="H2594" s="144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>
      <c r="A2595" s="17"/>
      <c r="B2595" s="7"/>
      <c r="C2595" s="17"/>
      <c r="D2595" s="7"/>
      <c r="E2595" s="17"/>
      <c r="F2595" s="109"/>
      <c r="G2595" s="143"/>
      <c r="H2595" s="144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>
      <c r="A2596" s="17"/>
      <c r="B2596" s="7"/>
      <c r="C2596" s="17"/>
      <c r="D2596" s="7"/>
      <c r="E2596" s="17"/>
      <c r="F2596" s="109"/>
      <c r="G2596" s="143"/>
      <c r="H2596" s="144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>
      <c r="A2597" s="17"/>
      <c r="B2597" s="7"/>
      <c r="C2597" s="17"/>
      <c r="D2597" s="7"/>
      <c r="E2597" s="17"/>
      <c r="F2597" s="109"/>
      <c r="G2597" s="143"/>
      <c r="H2597" s="144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>
      <c r="A2598" s="17"/>
      <c r="B2598" s="7"/>
      <c r="C2598" s="17"/>
      <c r="D2598" s="7"/>
      <c r="E2598" s="17"/>
      <c r="F2598" s="109"/>
      <c r="G2598" s="143"/>
      <c r="H2598" s="144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>
      <c r="A2599" s="17"/>
      <c r="B2599" s="7"/>
      <c r="C2599" s="17"/>
      <c r="D2599" s="7"/>
      <c r="E2599" s="17"/>
      <c r="F2599" s="109"/>
      <c r="G2599" s="143"/>
      <c r="H2599" s="144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>
      <c r="A2600" s="17"/>
      <c r="B2600" s="7"/>
      <c r="C2600" s="17"/>
      <c r="D2600" s="7"/>
      <c r="E2600" s="17"/>
      <c r="F2600" s="109"/>
      <c r="G2600" s="143"/>
      <c r="H2600" s="144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spans="1:32">
      <c r="A2601" s="17"/>
      <c r="B2601" s="7"/>
      <c r="C2601" s="17"/>
      <c r="D2601" s="7"/>
      <c r="E2601" s="17"/>
      <c r="F2601" s="109"/>
      <c r="G2601" s="143"/>
      <c r="H2601" s="144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2">
      <c r="A2602" s="17"/>
      <c r="B2602" s="7"/>
      <c r="C2602" s="17"/>
      <c r="D2602" s="7"/>
      <c r="E2602" s="17"/>
      <c r="F2602" s="109"/>
      <c r="G2602" s="143"/>
      <c r="H2602" s="144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>
      <c r="A2603" s="17"/>
      <c r="B2603" s="7"/>
      <c r="C2603" s="17"/>
      <c r="D2603" s="7"/>
      <c r="E2603" s="17"/>
      <c r="F2603" s="109"/>
      <c r="G2603" s="143"/>
      <c r="H2603" s="144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>
      <c r="A2604" s="17"/>
      <c r="B2604" s="7"/>
      <c r="C2604" s="17"/>
      <c r="D2604" s="7"/>
      <c r="E2604" s="17"/>
      <c r="F2604" s="109"/>
      <c r="G2604" s="143"/>
      <c r="H2604" s="144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>
      <c r="A2605" s="17"/>
      <c r="B2605" s="7"/>
      <c r="C2605" s="17"/>
      <c r="D2605" s="7"/>
      <c r="E2605" s="17"/>
      <c r="F2605" s="109"/>
      <c r="G2605" s="143"/>
      <c r="H2605" s="144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spans="1:32">
      <c r="A2606" s="17"/>
      <c r="B2606" s="7"/>
      <c r="C2606" s="17"/>
      <c r="D2606" s="7"/>
      <c r="E2606" s="17"/>
      <c r="F2606" s="109"/>
      <c r="G2606" s="143"/>
      <c r="H2606" s="144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>
      <c r="A2607" s="17"/>
      <c r="B2607" s="7"/>
      <c r="C2607" s="17"/>
      <c r="D2607" s="7"/>
      <c r="E2607" s="17"/>
      <c r="F2607" s="109"/>
      <c r="G2607" s="143"/>
      <c r="H2607" s="144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>
      <c r="A2608" s="17"/>
      <c r="B2608" s="7"/>
      <c r="C2608" s="17"/>
      <c r="D2608" s="7"/>
      <c r="E2608" s="17"/>
      <c r="F2608" s="109"/>
      <c r="G2608" s="143"/>
      <c r="H2608" s="144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>
      <c r="A2609" s="17"/>
      <c r="B2609" s="7"/>
      <c r="C2609" s="17"/>
      <c r="D2609" s="7"/>
      <c r="E2609" s="17"/>
      <c r="F2609" s="109"/>
      <c r="G2609" s="143"/>
      <c r="H2609" s="144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>
      <c r="A2610" s="17"/>
      <c r="B2610" s="7"/>
      <c r="C2610" s="17"/>
      <c r="D2610" s="7"/>
      <c r="E2610" s="17"/>
      <c r="F2610" s="109"/>
      <c r="G2610" s="143"/>
      <c r="H2610" s="144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2">
      <c r="A2611" s="17"/>
      <c r="B2611" s="7"/>
      <c r="C2611" s="17"/>
      <c r="D2611" s="7"/>
      <c r="E2611" s="17"/>
      <c r="F2611" s="109"/>
      <c r="G2611" s="143"/>
      <c r="H2611" s="144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2">
      <c r="A2612" s="17"/>
      <c r="B2612" s="7"/>
      <c r="C2612" s="17"/>
      <c r="D2612" s="7"/>
      <c r="E2612" s="17"/>
      <c r="F2612" s="109"/>
      <c r="G2612" s="143"/>
      <c r="H2612" s="144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>
      <c r="A2613" s="17"/>
      <c r="B2613" s="7"/>
      <c r="C2613" s="17"/>
      <c r="D2613" s="7"/>
      <c r="E2613" s="17"/>
      <c r="F2613" s="109"/>
      <c r="G2613" s="143"/>
      <c r="H2613" s="144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>
      <c r="A2614" s="17"/>
      <c r="B2614" s="7"/>
      <c r="C2614" s="17"/>
      <c r="D2614" s="7"/>
      <c r="E2614" s="17"/>
      <c r="F2614" s="109"/>
      <c r="G2614" s="143"/>
      <c r="H2614" s="144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>
      <c r="A2615" s="17"/>
      <c r="B2615" s="7"/>
      <c r="C2615" s="17"/>
      <c r="D2615" s="7"/>
      <c r="E2615" s="17"/>
      <c r="F2615" s="109"/>
      <c r="G2615" s="143"/>
      <c r="H2615" s="144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>
      <c r="A2616" s="17"/>
      <c r="B2616" s="7"/>
      <c r="C2616" s="17"/>
      <c r="D2616" s="7"/>
      <c r="E2616" s="17"/>
      <c r="F2616" s="109"/>
      <c r="G2616" s="143"/>
      <c r="H2616" s="144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spans="1:32">
      <c r="A2617" s="17"/>
      <c r="B2617" s="7"/>
      <c r="C2617" s="17"/>
      <c r="D2617" s="7"/>
      <c r="E2617" s="17"/>
      <c r="F2617" s="109"/>
      <c r="G2617" s="143"/>
      <c r="H2617" s="144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>
      <c r="A2618" s="17"/>
      <c r="B2618" s="7"/>
      <c r="C2618" s="17"/>
      <c r="D2618" s="7"/>
      <c r="E2618" s="17"/>
      <c r="F2618" s="109"/>
      <c r="G2618" s="143"/>
      <c r="H2618" s="144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spans="1:32">
      <c r="A2619" s="17"/>
      <c r="B2619" s="7"/>
      <c r="C2619" s="17"/>
      <c r="D2619" s="7"/>
      <c r="E2619" s="17"/>
      <c r="F2619" s="109"/>
      <c r="G2619" s="143"/>
      <c r="H2619" s="144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spans="1:32">
      <c r="A2620" s="17"/>
      <c r="B2620" s="7"/>
      <c r="C2620" s="17"/>
      <c r="D2620" s="7"/>
      <c r="E2620" s="17"/>
      <c r="F2620" s="109"/>
      <c r="G2620" s="143"/>
      <c r="H2620" s="144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spans="1:32">
      <c r="A2621" s="17"/>
      <c r="B2621" s="7"/>
      <c r="C2621" s="17"/>
      <c r="D2621" s="7"/>
      <c r="E2621" s="17"/>
      <c r="F2621" s="109"/>
      <c r="G2621" s="143"/>
      <c r="H2621" s="144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>
      <c r="A2622" s="17"/>
      <c r="B2622" s="7"/>
      <c r="C2622" s="17"/>
      <c r="D2622" s="7"/>
      <c r="E2622" s="17"/>
      <c r="F2622" s="109"/>
      <c r="G2622" s="143"/>
      <c r="H2622" s="144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>
      <c r="A2623" s="17"/>
      <c r="B2623" s="7"/>
      <c r="C2623" s="17"/>
      <c r="D2623" s="7"/>
      <c r="E2623" s="17"/>
      <c r="F2623" s="109"/>
      <c r="G2623" s="143"/>
      <c r="H2623" s="144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>
      <c r="A2624" s="17"/>
      <c r="B2624" s="7"/>
      <c r="C2624" s="17"/>
      <c r="D2624" s="7"/>
      <c r="E2624" s="17"/>
      <c r="F2624" s="109"/>
      <c r="G2624" s="143"/>
      <c r="H2624" s="144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>
      <c r="A2625" s="17"/>
      <c r="B2625" s="7"/>
      <c r="C2625" s="17"/>
      <c r="D2625" s="7"/>
      <c r="E2625" s="17"/>
      <c r="F2625" s="109"/>
      <c r="G2625" s="143"/>
      <c r="H2625" s="144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>
      <c r="A2626" s="17"/>
      <c r="B2626" s="7"/>
      <c r="C2626" s="17"/>
      <c r="D2626" s="7"/>
      <c r="E2626" s="17"/>
      <c r="F2626" s="109"/>
      <c r="G2626" s="143"/>
      <c r="H2626" s="144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>
      <c r="A2627" s="17"/>
      <c r="B2627" s="7"/>
      <c r="C2627" s="17"/>
      <c r="D2627" s="7"/>
      <c r="E2627" s="17"/>
      <c r="F2627" s="109"/>
      <c r="G2627" s="143"/>
      <c r="H2627" s="144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>
      <c r="A2628" s="17"/>
      <c r="B2628" s="7"/>
      <c r="C2628" s="17"/>
      <c r="D2628" s="7"/>
      <c r="E2628" s="17"/>
      <c r="F2628" s="109"/>
      <c r="G2628" s="143"/>
      <c r="H2628" s="144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spans="1:32">
      <c r="A2629" s="17"/>
      <c r="B2629" s="7"/>
      <c r="C2629" s="17"/>
      <c r="D2629" s="7"/>
      <c r="E2629" s="17"/>
      <c r="F2629" s="109"/>
      <c r="G2629" s="143"/>
      <c r="H2629" s="144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2">
      <c r="A2630" s="17"/>
      <c r="B2630" s="7"/>
      <c r="C2630" s="17"/>
      <c r="D2630" s="7"/>
      <c r="E2630" s="17"/>
      <c r="F2630" s="109"/>
      <c r="G2630" s="143"/>
      <c r="H2630" s="144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spans="1:32">
      <c r="A2631" s="17"/>
      <c r="B2631" s="7"/>
      <c r="C2631" s="17"/>
      <c r="D2631" s="7"/>
      <c r="E2631" s="17"/>
      <c r="F2631" s="109"/>
      <c r="G2631" s="143"/>
      <c r="H2631" s="144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>
      <c r="A2632" s="17"/>
      <c r="B2632" s="7"/>
      <c r="C2632" s="17"/>
      <c r="D2632" s="7"/>
      <c r="E2632" s="17"/>
      <c r="F2632" s="109"/>
      <c r="G2632" s="143"/>
      <c r="H2632" s="144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spans="1:32">
      <c r="A2633" s="17"/>
      <c r="B2633" s="7"/>
      <c r="C2633" s="17"/>
      <c r="D2633" s="7"/>
      <c r="E2633" s="17"/>
      <c r="F2633" s="109"/>
      <c r="G2633" s="143"/>
      <c r="H2633" s="144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>
      <c r="A2634" s="17"/>
      <c r="B2634" s="7"/>
      <c r="C2634" s="17"/>
      <c r="D2634" s="7"/>
      <c r="E2634" s="17"/>
      <c r="F2634" s="109"/>
      <c r="G2634" s="143"/>
      <c r="H2634" s="144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>
      <c r="A2635" s="17"/>
      <c r="B2635" s="7"/>
      <c r="C2635" s="17"/>
      <c r="D2635" s="7"/>
      <c r="E2635" s="17"/>
      <c r="F2635" s="109"/>
      <c r="G2635" s="143"/>
      <c r="H2635" s="144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>
      <c r="A2636" s="17"/>
      <c r="B2636" s="7"/>
      <c r="C2636" s="17"/>
      <c r="D2636" s="7"/>
      <c r="E2636" s="17"/>
      <c r="F2636" s="109"/>
      <c r="G2636" s="143"/>
      <c r="H2636" s="144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2">
      <c r="A2637" s="17"/>
      <c r="B2637" s="7"/>
      <c r="C2637" s="17"/>
      <c r="D2637" s="7"/>
      <c r="E2637" s="17"/>
      <c r="F2637" s="109"/>
      <c r="G2637" s="143"/>
      <c r="H2637" s="144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spans="1:32">
      <c r="A2638" s="17"/>
      <c r="B2638" s="7"/>
      <c r="C2638" s="17"/>
      <c r="D2638" s="7"/>
      <c r="E2638" s="17"/>
      <c r="F2638" s="109"/>
      <c r="G2638" s="143"/>
      <c r="H2638" s="144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>
      <c r="A2639" s="17"/>
      <c r="B2639" s="7"/>
      <c r="C2639" s="17"/>
      <c r="D2639" s="7"/>
      <c r="E2639" s="17"/>
      <c r="F2639" s="109"/>
      <c r="G2639" s="143"/>
      <c r="H2639" s="144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>
      <c r="A2640" s="17"/>
      <c r="B2640" s="7"/>
      <c r="C2640" s="17"/>
      <c r="D2640" s="7"/>
      <c r="E2640" s="17"/>
      <c r="F2640" s="109"/>
      <c r="G2640" s="143"/>
      <c r="H2640" s="144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>
      <c r="A2641" s="17"/>
      <c r="B2641" s="7"/>
      <c r="C2641" s="17"/>
      <c r="D2641" s="7"/>
      <c r="E2641" s="17"/>
      <c r="F2641" s="109"/>
      <c r="G2641" s="143"/>
      <c r="H2641" s="144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>
      <c r="A2642" s="17"/>
      <c r="B2642" s="7"/>
      <c r="C2642" s="17"/>
      <c r="D2642" s="7"/>
      <c r="E2642" s="17"/>
      <c r="F2642" s="109"/>
      <c r="G2642" s="143"/>
      <c r="H2642" s="144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>
      <c r="A2643" s="17"/>
      <c r="B2643" s="7"/>
      <c r="C2643" s="17"/>
      <c r="D2643" s="7"/>
      <c r="E2643" s="17"/>
      <c r="F2643" s="109"/>
      <c r="G2643" s="143"/>
      <c r="H2643" s="144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spans="1:32">
      <c r="A2644" s="17"/>
      <c r="B2644" s="7"/>
      <c r="C2644" s="17"/>
      <c r="D2644" s="7"/>
      <c r="E2644" s="17"/>
      <c r="F2644" s="109"/>
      <c r="G2644" s="143"/>
      <c r="H2644" s="144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>
      <c r="A2645" s="17"/>
      <c r="B2645" s="7"/>
      <c r="C2645" s="17"/>
      <c r="D2645" s="7"/>
      <c r="E2645" s="17"/>
      <c r="F2645" s="109"/>
      <c r="G2645" s="143"/>
      <c r="H2645" s="144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spans="1:32">
      <c r="A2646" s="17"/>
      <c r="B2646" s="7"/>
      <c r="C2646" s="17"/>
      <c r="D2646" s="7"/>
      <c r="E2646" s="17"/>
      <c r="F2646" s="109"/>
      <c r="G2646" s="143"/>
      <c r="H2646" s="144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>
      <c r="A2647" s="17"/>
      <c r="B2647" s="7"/>
      <c r="C2647" s="17"/>
      <c r="D2647" s="7"/>
      <c r="E2647" s="17"/>
      <c r="F2647" s="109"/>
      <c r="G2647" s="143"/>
      <c r="H2647" s="144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>
      <c r="A2648" s="17"/>
      <c r="B2648" s="7"/>
      <c r="C2648" s="17"/>
      <c r="D2648" s="7"/>
      <c r="E2648" s="17"/>
      <c r="F2648" s="109"/>
      <c r="G2648" s="143"/>
      <c r="H2648" s="144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>
      <c r="A2649" s="17"/>
      <c r="B2649" s="7"/>
      <c r="C2649" s="17"/>
      <c r="D2649" s="7"/>
      <c r="E2649" s="17"/>
      <c r="F2649" s="109"/>
      <c r="G2649" s="143"/>
      <c r="H2649" s="144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>
      <c r="A2650" s="17"/>
      <c r="B2650" s="7"/>
      <c r="C2650" s="17"/>
      <c r="D2650" s="7"/>
      <c r="E2650" s="17"/>
      <c r="F2650" s="109"/>
      <c r="G2650" s="143"/>
      <c r="H2650" s="144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2">
      <c r="A2651" s="17"/>
      <c r="B2651" s="7"/>
      <c r="C2651" s="17"/>
      <c r="D2651" s="7"/>
      <c r="E2651" s="17"/>
      <c r="F2651" s="109"/>
      <c r="G2651" s="143"/>
      <c r="H2651" s="144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>
      <c r="A2652" s="17"/>
      <c r="B2652" s="7"/>
      <c r="C2652" s="17"/>
      <c r="D2652" s="7"/>
      <c r="E2652" s="17"/>
      <c r="F2652" s="109"/>
      <c r="G2652" s="143"/>
      <c r="H2652" s="144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>
      <c r="A2653" s="17"/>
      <c r="B2653" s="7"/>
      <c r="C2653" s="17"/>
      <c r="D2653" s="7"/>
      <c r="E2653" s="17"/>
      <c r="F2653" s="109"/>
      <c r="G2653" s="143"/>
      <c r="H2653" s="144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2">
      <c r="A2654" s="17"/>
      <c r="B2654" s="7"/>
      <c r="C2654" s="17"/>
      <c r="D2654" s="7"/>
      <c r="E2654" s="17"/>
      <c r="F2654" s="109"/>
      <c r="G2654" s="143"/>
      <c r="H2654" s="144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spans="1:32">
      <c r="A2655" s="17"/>
      <c r="B2655" s="7"/>
      <c r="C2655" s="17"/>
      <c r="D2655" s="7"/>
      <c r="E2655" s="17"/>
      <c r="F2655" s="109"/>
      <c r="G2655" s="143"/>
      <c r="H2655" s="144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>
      <c r="A2656" s="17"/>
      <c r="B2656" s="7"/>
      <c r="C2656" s="17"/>
      <c r="D2656" s="7"/>
      <c r="E2656" s="17"/>
      <c r="F2656" s="109"/>
      <c r="G2656" s="143"/>
      <c r="H2656" s="144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>
      <c r="A2657" s="17"/>
      <c r="B2657" s="7"/>
      <c r="C2657" s="17"/>
      <c r="D2657" s="7"/>
      <c r="E2657" s="17"/>
      <c r="F2657" s="109"/>
      <c r="G2657" s="143"/>
      <c r="H2657" s="144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>
      <c r="A2658" s="17"/>
      <c r="B2658" s="7"/>
      <c r="C2658" s="17"/>
      <c r="D2658" s="7"/>
      <c r="E2658" s="17"/>
      <c r="F2658" s="109"/>
      <c r="G2658" s="143"/>
      <c r="H2658" s="144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>
      <c r="A2659" s="17"/>
      <c r="B2659" s="7"/>
      <c r="C2659" s="17"/>
      <c r="D2659" s="7"/>
      <c r="E2659" s="17"/>
      <c r="F2659" s="109"/>
      <c r="G2659" s="143"/>
      <c r="H2659" s="144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>
      <c r="A2660" s="17"/>
      <c r="B2660" s="7"/>
      <c r="C2660" s="17"/>
      <c r="D2660" s="7"/>
      <c r="E2660" s="17"/>
      <c r="F2660" s="109"/>
      <c r="G2660" s="143"/>
      <c r="H2660" s="144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>
      <c r="A2661" s="17"/>
      <c r="B2661" s="7"/>
      <c r="C2661" s="17"/>
      <c r="D2661" s="7"/>
      <c r="E2661" s="17"/>
      <c r="F2661" s="109"/>
      <c r="G2661" s="143"/>
      <c r="H2661" s="144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spans="1:32">
      <c r="A2662" s="17"/>
      <c r="B2662" s="7"/>
      <c r="C2662" s="17"/>
      <c r="D2662" s="7"/>
      <c r="E2662" s="17"/>
      <c r="F2662" s="109"/>
      <c r="G2662" s="143"/>
      <c r="H2662" s="144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2">
      <c r="A2663" s="17"/>
      <c r="B2663" s="7"/>
      <c r="C2663" s="17"/>
      <c r="D2663" s="7"/>
      <c r="E2663" s="17"/>
      <c r="F2663" s="109"/>
      <c r="G2663" s="143"/>
      <c r="H2663" s="144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2">
      <c r="A2664" s="17"/>
      <c r="B2664" s="7"/>
      <c r="C2664" s="17"/>
      <c r="D2664" s="7"/>
      <c r="E2664" s="17"/>
      <c r="F2664" s="109"/>
      <c r="G2664" s="143"/>
      <c r="H2664" s="144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>
      <c r="A2665" s="17"/>
      <c r="B2665" s="7"/>
      <c r="C2665" s="17"/>
      <c r="D2665" s="7"/>
      <c r="E2665" s="17"/>
      <c r="F2665" s="109"/>
      <c r="G2665" s="143"/>
      <c r="H2665" s="144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spans="1:32">
      <c r="A2666" s="17"/>
      <c r="B2666" s="7"/>
      <c r="C2666" s="17"/>
      <c r="D2666" s="7"/>
      <c r="E2666" s="17"/>
      <c r="F2666" s="109"/>
      <c r="G2666" s="143"/>
      <c r="H2666" s="144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2">
      <c r="A2667" s="17"/>
      <c r="B2667" s="7"/>
      <c r="C2667" s="17"/>
      <c r="D2667" s="7"/>
      <c r="E2667" s="17"/>
      <c r="F2667" s="109"/>
      <c r="G2667" s="143"/>
      <c r="H2667" s="144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>
      <c r="A2668" s="17"/>
      <c r="B2668" s="7"/>
      <c r="C2668" s="17"/>
      <c r="D2668" s="7"/>
      <c r="E2668" s="17"/>
      <c r="F2668" s="109"/>
      <c r="G2668" s="143"/>
      <c r="H2668" s="144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>
      <c r="A2669" s="17"/>
      <c r="B2669" s="7"/>
      <c r="C2669" s="17"/>
      <c r="D2669" s="7"/>
      <c r="E2669" s="17"/>
      <c r="F2669" s="109"/>
      <c r="G2669" s="143"/>
      <c r="H2669" s="144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>
      <c r="A2670" s="17"/>
      <c r="B2670" s="7"/>
      <c r="C2670" s="17"/>
      <c r="D2670" s="7"/>
      <c r="E2670" s="17"/>
      <c r="F2670" s="109"/>
      <c r="G2670" s="143"/>
      <c r="H2670" s="144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>
      <c r="A2671" s="17"/>
      <c r="B2671" s="7"/>
      <c r="C2671" s="17"/>
      <c r="D2671" s="7"/>
      <c r="E2671" s="17"/>
      <c r="F2671" s="109"/>
      <c r="G2671" s="143"/>
      <c r="H2671" s="144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>
      <c r="A2672" s="17"/>
      <c r="B2672" s="7"/>
      <c r="C2672" s="17"/>
      <c r="D2672" s="7"/>
      <c r="E2672" s="17"/>
      <c r="F2672" s="109"/>
      <c r="G2672" s="143"/>
      <c r="H2672" s="144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>
      <c r="A2673" s="17"/>
      <c r="B2673" s="7"/>
      <c r="C2673" s="17"/>
      <c r="D2673" s="7"/>
      <c r="E2673" s="17"/>
      <c r="F2673" s="109"/>
      <c r="G2673" s="143"/>
      <c r="H2673" s="144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>
      <c r="A2674" s="17"/>
      <c r="B2674" s="7"/>
      <c r="C2674" s="17"/>
      <c r="D2674" s="7"/>
      <c r="E2674" s="17"/>
      <c r="F2674" s="109"/>
      <c r="G2674" s="143"/>
      <c r="H2674" s="144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2">
      <c r="A2675" s="17"/>
      <c r="B2675" s="7"/>
      <c r="C2675" s="17"/>
      <c r="D2675" s="7"/>
      <c r="E2675" s="17"/>
      <c r="F2675" s="109"/>
      <c r="G2675" s="143"/>
      <c r="H2675" s="144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>
      <c r="A2676" s="17"/>
      <c r="B2676" s="7"/>
      <c r="C2676" s="17"/>
      <c r="D2676" s="7"/>
      <c r="E2676" s="17"/>
      <c r="F2676" s="109"/>
      <c r="G2676" s="143"/>
      <c r="H2676" s="144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>
      <c r="A2677" s="17"/>
      <c r="B2677" s="7"/>
      <c r="C2677" s="17"/>
      <c r="D2677" s="7"/>
      <c r="E2677" s="17"/>
      <c r="F2677" s="109"/>
      <c r="G2677" s="143"/>
      <c r="H2677" s="144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spans="1:32">
      <c r="A2678" s="17"/>
      <c r="B2678" s="7"/>
      <c r="C2678" s="17"/>
      <c r="D2678" s="7"/>
      <c r="E2678" s="17"/>
      <c r="F2678" s="109"/>
      <c r="G2678" s="143"/>
      <c r="H2678" s="144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>
      <c r="A2679" s="17"/>
      <c r="B2679" s="7"/>
      <c r="C2679" s="17"/>
      <c r="D2679" s="7"/>
      <c r="E2679" s="17"/>
      <c r="F2679" s="109"/>
      <c r="G2679" s="143"/>
      <c r="H2679" s="144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spans="1:32">
      <c r="A2680" s="17"/>
      <c r="B2680" s="7"/>
      <c r="C2680" s="17"/>
      <c r="D2680" s="7"/>
      <c r="E2680" s="17"/>
      <c r="F2680" s="109"/>
      <c r="G2680" s="143"/>
      <c r="H2680" s="144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>
      <c r="A2681" s="17"/>
      <c r="B2681" s="7"/>
      <c r="C2681" s="17"/>
      <c r="D2681" s="7"/>
      <c r="E2681" s="17"/>
      <c r="F2681" s="109"/>
      <c r="G2681" s="143"/>
      <c r="H2681" s="144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>
      <c r="A2682" s="17"/>
      <c r="B2682" s="7"/>
      <c r="C2682" s="17"/>
      <c r="D2682" s="7"/>
      <c r="E2682" s="17"/>
      <c r="F2682" s="109"/>
      <c r="G2682" s="143"/>
      <c r="H2682" s="144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>
      <c r="A2683" s="17"/>
      <c r="B2683" s="7"/>
      <c r="C2683" s="17"/>
      <c r="D2683" s="7"/>
      <c r="E2683" s="17"/>
      <c r="F2683" s="109"/>
      <c r="G2683" s="143"/>
      <c r="H2683" s="144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2">
      <c r="A2684" s="17"/>
      <c r="B2684" s="7"/>
      <c r="C2684" s="17"/>
      <c r="D2684" s="7"/>
      <c r="E2684" s="17"/>
      <c r="F2684" s="109"/>
      <c r="G2684" s="143"/>
      <c r="H2684" s="144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spans="1:32">
      <c r="A2685" s="17"/>
      <c r="B2685" s="7"/>
      <c r="C2685" s="17"/>
      <c r="D2685" s="7"/>
      <c r="E2685" s="17"/>
      <c r="F2685" s="109"/>
      <c r="G2685" s="143"/>
      <c r="H2685" s="144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>
      <c r="A2686" s="17"/>
      <c r="B2686" s="7"/>
      <c r="C2686" s="17"/>
      <c r="D2686" s="7"/>
      <c r="E2686" s="17"/>
      <c r="F2686" s="109"/>
      <c r="G2686" s="143"/>
      <c r="H2686" s="144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>
      <c r="A2687" s="17"/>
      <c r="B2687" s="7"/>
      <c r="C2687" s="17"/>
      <c r="D2687" s="7"/>
      <c r="E2687" s="17"/>
      <c r="F2687" s="109"/>
      <c r="G2687" s="143"/>
      <c r="H2687" s="144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>
      <c r="A2688" s="17"/>
      <c r="B2688" s="7"/>
      <c r="C2688" s="17"/>
      <c r="D2688" s="7"/>
      <c r="E2688" s="17"/>
      <c r="F2688" s="109"/>
      <c r="G2688" s="143"/>
      <c r="H2688" s="144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>
      <c r="A2689" s="17"/>
      <c r="B2689" s="7"/>
      <c r="C2689" s="17"/>
      <c r="D2689" s="7"/>
      <c r="E2689" s="17"/>
      <c r="F2689" s="109"/>
      <c r="G2689" s="143"/>
      <c r="H2689" s="144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>
      <c r="A2690" s="17"/>
      <c r="B2690" s="7"/>
      <c r="C2690" s="17"/>
      <c r="D2690" s="7"/>
      <c r="E2690" s="17"/>
      <c r="F2690" s="109"/>
      <c r="G2690" s="143"/>
      <c r="H2690" s="144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>
      <c r="A2691" s="17"/>
      <c r="B2691" s="7"/>
      <c r="C2691" s="17"/>
      <c r="D2691" s="7"/>
      <c r="E2691" s="17"/>
      <c r="F2691" s="109"/>
      <c r="G2691" s="143"/>
      <c r="H2691" s="144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>
      <c r="A2692" s="17"/>
      <c r="B2692" s="7"/>
      <c r="C2692" s="17"/>
      <c r="D2692" s="7"/>
      <c r="E2692" s="17"/>
      <c r="F2692" s="109"/>
      <c r="G2692" s="143"/>
      <c r="H2692" s="144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>
      <c r="A2693" s="17"/>
      <c r="B2693" s="7"/>
      <c r="C2693" s="17"/>
      <c r="D2693" s="7"/>
      <c r="E2693" s="17"/>
      <c r="F2693" s="109"/>
      <c r="G2693" s="143"/>
      <c r="H2693" s="144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>
      <c r="A2694" s="17"/>
      <c r="B2694" s="7"/>
      <c r="C2694" s="17"/>
      <c r="D2694" s="7"/>
      <c r="E2694" s="17"/>
      <c r="F2694" s="109"/>
      <c r="G2694" s="143"/>
      <c r="H2694" s="144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>
      <c r="A2695" s="17"/>
      <c r="B2695" s="7"/>
      <c r="C2695" s="17"/>
      <c r="D2695" s="7"/>
      <c r="E2695" s="17"/>
      <c r="F2695" s="109"/>
      <c r="G2695" s="143"/>
      <c r="H2695" s="144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spans="1:32">
      <c r="A2696" s="17"/>
      <c r="B2696" s="7"/>
      <c r="C2696" s="17"/>
      <c r="D2696" s="7"/>
      <c r="E2696" s="17"/>
      <c r="F2696" s="109"/>
      <c r="G2696" s="143"/>
      <c r="H2696" s="144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spans="1:32">
      <c r="A2697" s="17"/>
      <c r="B2697" s="7"/>
      <c r="C2697" s="17"/>
      <c r="D2697" s="7"/>
      <c r="E2697" s="17"/>
      <c r="F2697" s="109"/>
      <c r="G2697" s="143"/>
      <c r="H2697" s="144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>
      <c r="A2698" s="17"/>
      <c r="B2698" s="7"/>
      <c r="C2698" s="17"/>
      <c r="D2698" s="7"/>
      <c r="E2698" s="17"/>
      <c r="F2698" s="109"/>
      <c r="G2698" s="143"/>
      <c r="H2698" s="144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2">
      <c r="A2699" s="17"/>
      <c r="B2699" s="7"/>
      <c r="C2699" s="17"/>
      <c r="D2699" s="7"/>
      <c r="E2699" s="17"/>
      <c r="F2699" s="109"/>
      <c r="G2699" s="143"/>
      <c r="H2699" s="144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>
      <c r="A2700" s="17"/>
      <c r="B2700" s="7"/>
      <c r="C2700" s="17"/>
      <c r="D2700" s="7"/>
      <c r="E2700" s="17"/>
      <c r="F2700" s="109"/>
      <c r="G2700" s="143"/>
      <c r="H2700" s="144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>
      <c r="A2701" s="17"/>
      <c r="B2701" s="7"/>
      <c r="C2701" s="17"/>
      <c r="D2701" s="7"/>
      <c r="E2701" s="17"/>
      <c r="F2701" s="109"/>
      <c r="G2701" s="143"/>
      <c r="H2701" s="144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>
      <c r="A2702" s="17"/>
      <c r="B2702" s="7"/>
      <c r="C2702" s="17"/>
      <c r="D2702" s="7"/>
      <c r="E2702" s="17"/>
      <c r="F2702" s="109"/>
      <c r="G2702" s="143"/>
      <c r="H2702" s="144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>
      <c r="A2703" s="17"/>
      <c r="B2703" s="7"/>
      <c r="C2703" s="17"/>
      <c r="D2703" s="7"/>
      <c r="E2703" s="17"/>
      <c r="F2703" s="109"/>
      <c r="G2703" s="143"/>
      <c r="H2703" s="144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>
      <c r="A2704" s="17"/>
      <c r="B2704" s="7"/>
      <c r="C2704" s="17"/>
      <c r="D2704" s="7"/>
      <c r="E2704" s="17"/>
      <c r="F2704" s="109"/>
      <c r="G2704" s="143"/>
      <c r="H2704" s="144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>
      <c r="A2705" s="17"/>
      <c r="B2705" s="7"/>
      <c r="C2705" s="17"/>
      <c r="D2705" s="7"/>
      <c r="E2705" s="17"/>
      <c r="F2705" s="109"/>
      <c r="G2705" s="143"/>
      <c r="H2705" s="144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2">
      <c r="A2706" s="17"/>
      <c r="B2706" s="7"/>
      <c r="C2706" s="17"/>
      <c r="D2706" s="7"/>
      <c r="E2706" s="17"/>
      <c r="F2706" s="109"/>
      <c r="G2706" s="143"/>
      <c r="H2706" s="144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2">
      <c r="A2707" s="17"/>
      <c r="B2707" s="7"/>
      <c r="C2707" s="17"/>
      <c r="D2707" s="7"/>
      <c r="E2707" s="17"/>
      <c r="F2707" s="109"/>
      <c r="G2707" s="143"/>
      <c r="H2707" s="144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>
      <c r="A2708" s="17"/>
      <c r="B2708" s="7"/>
      <c r="C2708" s="17"/>
      <c r="D2708" s="7"/>
      <c r="E2708" s="17"/>
      <c r="F2708" s="109"/>
      <c r="G2708" s="143"/>
      <c r="H2708" s="144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2">
      <c r="A2709" s="17"/>
      <c r="B2709" s="7"/>
      <c r="C2709" s="17"/>
      <c r="D2709" s="7"/>
      <c r="E2709" s="17"/>
      <c r="F2709" s="109"/>
      <c r="G2709" s="143"/>
      <c r="H2709" s="144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>
      <c r="A2710" s="17"/>
      <c r="B2710" s="7"/>
      <c r="C2710" s="17"/>
      <c r="D2710" s="7"/>
      <c r="E2710" s="17"/>
      <c r="F2710" s="109"/>
      <c r="G2710" s="143"/>
      <c r="H2710" s="144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>
      <c r="A2711" s="17"/>
      <c r="B2711" s="7"/>
      <c r="C2711" s="17"/>
      <c r="D2711" s="7"/>
      <c r="E2711" s="17"/>
      <c r="F2711" s="109"/>
      <c r="G2711" s="143"/>
      <c r="H2711" s="144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>
      <c r="A2712" s="17"/>
      <c r="B2712" s="7"/>
      <c r="C2712" s="17"/>
      <c r="D2712" s="7"/>
      <c r="E2712" s="17"/>
      <c r="F2712" s="109"/>
      <c r="G2712" s="143"/>
      <c r="H2712" s="144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spans="1:32">
      <c r="A2713" s="17"/>
      <c r="B2713" s="7"/>
      <c r="C2713" s="17"/>
      <c r="D2713" s="7"/>
      <c r="E2713" s="17"/>
      <c r="F2713" s="109"/>
      <c r="G2713" s="143"/>
      <c r="H2713" s="144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>
      <c r="A2714" s="17"/>
      <c r="B2714" s="7"/>
      <c r="C2714" s="17"/>
      <c r="D2714" s="7"/>
      <c r="E2714" s="17"/>
      <c r="F2714" s="109"/>
      <c r="G2714" s="143"/>
      <c r="H2714" s="144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>
      <c r="A2715" s="17"/>
      <c r="B2715" s="7"/>
      <c r="C2715" s="17"/>
      <c r="D2715" s="7"/>
      <c r="E2715" s="17"/>
      <c r="F2715" s="109"/>
      <c r="G2715" s="143"/>
      <c r="H2715" s="144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>
      <c r="A2716" s="17"/>
      <c r="B2716" s="7"/>
      <c r="C2716" s="17"/>
      <c r="D2716" s="7"/>
      <c r="E2716" s="17"/>
      <c r="F2716" s="109"/>
      <c r="G2716" s="143"/>
      <c r="H2716" s="144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>
      <c r="A2717" s="17"/>
      <c r="B2717" s="7"/>
      <c r="C2717" s="17"/>
      <c r="D2717" s="7"/>
      <c r="E2717" s="17"/>
      <c r="F2717" s="109"/>
      <c r="G2717" s="143"/>
      <c r="H2717" s="144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>
      <c r="A2718" s="17"/>
      <c r="B2718" s="7"/>
      <c r="C2718" s="17"/>
      <c r="D2718" s="7"/>
      <c r="E2718" s="17"/>
      <c r="F2718" s="109"/>
      <c r="G2718" s="143"/>
      <c r="H2718" s="144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spans="1:32">
      <c r="A2719" s="17"/>
      <c r="B2719" s="7"/>
      <c r="C2719" s="17"/>
      <c r="D2719" s="7"/>
      <c r="E2719" s="17"/>
      <c r="F2719" s="109"/>
      <c r="G2719" s="143"/>
      <c r="H2719" s="144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spans="1:32">
      <c r="A2720" s="17"/>
      <c r="B2720" s="7"/>
      <c r="C2720" s="17"/>
      <c r="D2720" s="7"/>
      <c r="E2720" s="17"/>
      <c r="F2720" s="109"/>
      <c r="G2720" s="143"/>
      <c r="H2720" s="144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>
      <c r="A2721" s="17"/>
      <c r="B2721" s="7"/>
      <c r="C2721" s="17"/>
      <c r="D2721" s="7"/>
      <c r="E2721" s="17"/>
      <c r="F2721" s="109"/>
      <c r="G2721" s="143"/>
      <c r="H2721" s="144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>
      <c r="A2722" s="17"/>
      <c r="B2722" s="7"/>
      <c r="C2722" s="17"/>
      <c r="D2722" s="7"/>
      <c r="E2722" s="17"/>
      <c r="F2722" s="109"/>
      <c r="G2722" s="143"/>
      <c r="H2722" s="144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spans="1:32">
      <c r="A2723" s="17"/>
      <c r="B2723" s="7"/>
      <c r="C2723" s="17"/>
      <c r="D2723" s="7"/>
      <c r="E2723" s="17"/>
      <c r="F2723" s="109"/>
      <c r="G2723" s="143"/>
      <c r="H2723" s="144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>
      <c r="A2724" s="17"/>
      <c r="B2724" s="7"/>
      <c r="C2724" s="17"/>
      <c r="D2724" s="7"/>
      <c r="E2724" s="17"/>
      <c r="F2724" s="109"/>
      <c r="G2724" s="143"/>
      <c r="H2724" s="144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>
      <c r="A2725" s="17"/>
      <c r="B2725" s="7"/>
      <c r="C2725" s="17"/>
      <c r="D2725" s="7"/>
      <c r="E2725" s="17"/>
      <c r="F2725" s="109"/>
      <c r="G2725" s="143"/>
      <c r="H2725" s="144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>
      <c r="A2726" s="17"/>
      <c r="B2726" s="7"/>
      <c r="C2726" s="17"/>
      <c r="D2726" s="7"/>
      <c r="E2726" s="17"/>
      <c r="F2726" s="109"/>
      <c r="G2726" s="143"/>
      <c r="H2726" s="144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>
      <c r="A2727" s="17"/>
      <c r="B2727" s="7"/>
      <c r="C2727" s="17"/>
      <c r="D2727" s="7"/>
      <c r="E2727" s="17"/>
      <c r="F2727" s="109"/>
      <c r="G2727" s="143"/>
      <c r="H2727" s="144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>
      <c r="A2728" s="17"/>
      <c r="B2728" s="7"/>
      <c r="C2728" s="17"/>
      <c r="D2728" s="7"/>
      <c r="E2728" s="17"/>
      <c r="F2728" s="109"/>
      <c r="G2728" s="143"/>
      <c r="H2728" s="144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spans="1:32">
      <c r="A2729" s="17"/>
      <c r="B2729" s="7"/>
      <c r="C2729" s="17"/>
      <c r="D2729" s="7"/>
      <c r="E2729" s="17"/>
      <c r="F2729" s="109"/>
      <c r="G2729" s="143"/>
      <c r="H2729" s="144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>
      <c r="A2730" s="17"/>
      <c r="B2730" s="7"/>
      <c r="C2730" s="17"/>
      <c r="D2730" s="7"/>
      <c r="E2730" s="17"/>
      <c r="F2730" s="109"/>
      <c r="G2730" s="143"/>
      <c r="H2730" s="144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>
      <c r="A2731" s="17"/>
      <c r="B2731" s="7"/>
      <c r="C2731" s="17"/>
      <c r="D2731" s="7"/>
      <c r="E2731" s="17"/>
      <c r="F2731" s="109"/>
      <c r="G2731" s="143"/>
      <c r="H2731" s="144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>
      <c r="A2732" s="17"/>
      <c r="B2732" s="7"/>
      <c r="C2732" s="17"/>
      <c r="D2732" s="7"/>
      <c r="E2732" s="17"/>
      <c r="F2732" s="109"/>
      <c r="G2732" s="143"/>
      <c r="H2732" s="144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>
      <c r="A2733" s="17"/>
      <c r="B2733" s="7"/>
      <c r="C2733" s="17"/>
      <c r="D2733" s="7"/>
      <c r="E2733" s="17"/>
      <c r="F2733" s="109"/>
      <c r="G2733" s="143"/>
      <c r="H2733" s="144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>
      <c r="A2734" s="17"/>
      <c r="B2734" s="7"/>
      <c r="C2734" s="17"/>
      <c r="D2734" s="7"/>
      <c r="E2734" s="17"/>
      <c r="F2734" s="109"/>
      <c r="G2734" s="143"/>
      <c r="H2734" s="144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spans="1:32">
      <c r="A2735" s="17"/>
      <c r="B2735" s="7"/>
      <c r="C2735" s="17"/>
      <c r="D2735" s="7"/>
      <c r="E2735" s="17"/>
      <c r="F2735" s="109"/>
      <c r="G2735" s="143"/>
      <c r="H2735" s="144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>
      <c r="A2736" s="17"/>
      <c r="B2736" s="7"/>
      <c r="C2736" s="17"/>
      <c r="D2736" s="7"/>
      <c r="E2736" s="17"/>
      <c r="F2736" s="109"/>
      <c r="G2736" s="143"/>
      <c r="H2736" s="144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>
      <c r="A2737" s="17"/>
      <c r="B2737" s="7"/>
      <c r="C2737" s="17"/>
      <c r="D2737" s="7"/>
      <c r="E2737" s="17"/>
      <c r="F2737" s="109"/>
      <c r="G2737" s="143"/>
      <c r="H2737" s="144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>
      <c r="A2738" s="17"/>
      <c r="B2738" s="7"/>
      <c r="C2738" s="17"/>
      <c r="D2738" s="7"/>
      <c r="E2738" s="17"/>
      <c r="F2738" s="109"/>
      <c r="G2738" s="143"/>
      <c r="H2738" s="144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>
      <c r="A2739" s="17"/>
      <c r="B2739" s="7"/>
      <c r="C2739" s="17"/>
      <c r="D2739" s="7"/>
      <c r="E2739" s="17"/>
      <c r="F2739" s="109"/>
      <c r="G2739" s="143"/>
      <c r="H2739" s="144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2">
      <c r="A2740" s="17"/>
      <c r="B2740" s="7"/>
      <c r="C2740" s="17"/>
      <c r="D2740" s="7"/>
      <c r="E2740" s="17"/>
      <c r="F2740" s="109"/>
      <c r="G2740" s="143"/>
      <c r="H2740" s="144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>
      <c r="A2741" s="17"/>
      <c r="B2741" s="7"/>
      <c r="C2741" s="17"/>
      <c r="D2741" s="7"/>
      <c r="E2741" s="17"/>
      <c r="F2741" s="109"/>
      <c r="G2741" s="143"/>
      <c r="H2741" s="144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2">
      <c r="A2742" s="17"/>
      <c r="B2742" s="7"/>
      <c r="C2742" s="17"/>
      <c r="D2742" s="7"/>
      <c r="E2742" s="17"/>
      <c r="F2742" s="109"/>
      <c r="G2742" s="143"/>
      <c r="H2742" s="144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>
      <c r="A2743" s="17"/>
      <c r="B2743" s="7"/>
      <c r="C2743" s="17"/>
      <c r="D2743" s="7"/>
      <c r="E2743" s="17"/>
      <c r="F2743" s="109"/>
      <c r="G2743" s="143"/>
      <c r="H2743" s="144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>
      <c r="A2744" s="17"/>
      <c r="B2744" s="7"/>
      <c r="C2744" s="17"/>
      <c r="D2744" s="7"/>
      <c r="E2744" s="17"/>
      <c r="F2744" s="109"/>
      <c r="G2744" s="143"/>
      <c r="H2744" s="144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>
      <c r="A2745" s="17"/>
      <c r="B2745" s="7"/>
      <c r="C2745" s="17"/>
      <c r="D2745" s="7"/>
      <c r="E2745" s="17"/>
      <c r="F2745" s="109"/>
      <c r="G2745" s="143"/>
      <c r="H2745" s="144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>
      <c r="A2746" s="17"/>
      <c r="B2746" s="7"/>
      <c r="C2746" s="17"/>
      <c r="D2746" s="7"/>
      <c r="E2746" s="17"/>
      <c r="F2746" s="109"/>
      <c r="G2746" s="143"/>
      <c r="H2746" s="144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>
      <c r="A2747" s="17"/>
      <c r="B2747" s="7"/>
      <c r="C2747" s="17"/>
      <c r="D2747" s="7"/>
      <c r="E2747" s="17"/>
      <c r="F2747" s="109"/>
      <c r="G2747" s="143"/>
      <c r="H2747" s="144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>
      <c r="A2748" s="17"/>
      <c r="B2748" s="7"/>
      <c r="C2748" s="17"/>
      <c r="D2748" s="7"/>
      <c r="E2748" s="17"/>
      <c r="F2748" s="109"/>
      <c r="G2748" s="143"/>
      <c r="H2748" s="144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>
      <c r="A2749" s="17"/>
      <c r="B2749" s="7"/>
      <c r="C2749" s="17"/>
      <c r="D2749" s="7"/>
      <c r="E2749" s="17"/>
      <c r="F2749" s="109"/>
      <c r="G2749" s="143"/>
      <c r="H2749" s="144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>
      <c r="A2750" s="17"/>
      <c r="B2750" s="7"/>
      <c r="C2750" s="17"/>
      <c r="D2750" s="7"/>
      <c r="E2750" s="17"/>
      <c r="F2750" s="109"/>
      <c r="G2750" s="143"/>
      <c r="H2750" s="144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>
      <c r="A2751" s="17"/>
      <c r="B2751" s="7"/>
      <c r="C2751" s="17"/>
      <c r="D2751" s="7"/>
      <c r="E2751" s="17"/>
      <c r="F2751" s="109"/>
      <c r="G2751" s="143"/>
      <c r="H2751" s="144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>
      <c r="A2752" s="17"/>
      <c r="B2752" s="7"/>
      <c r="C2752" s="17"/>
      <c r="D2752" s="7"/>
      <c r="E2752" s="17"/>
      <c r="F2752" s="109"/>
      <c r="G2752" s="143"/>
      <c r="H2752" s="144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>
      <c r="A2753" s="17"/>
      <c r="B2753" s="7"/>
      <c r="C2753" s="17"/>
      <c r="D2753" s="7"/>
      <c r="E2753" s="17"/>
      <c r="F2753" s="109"/>
      <c r="G2753" s="143"/>
      <c r="H2753" s="144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spans="1:32">
      <c r="A2754" s="17"/>
      <c r="B2754" s="7"/>
      <c r="C2754" s="17"/>
      <c r="D2754" s="7"/>
      <c r="E2754" s="17"/>
      <c r="F2754" s="109"/>
      <c r="G2754" s="143"/>
      <c r="H2754" s="144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>
      <c r="A2755" s="17"/>
      <c r="B2755" s="7"/>
      <c r="C2755" s="17"/>
      <c r="D2755" s="7"/>
      <c r="E2755" s="17"/>
      <c r="F2755" s="109"/>
      <c r="G2755" s="143"/>
      <c r="H2755" s="144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2">
      <c r="A2756" s="17"/>
      <c r="B2756" s="7"/>
      <c r="C2756" s="17"/>
      <c r="D2756" s="7"/>
      <c r="E2756" s="17"/>
      <c r="F2756" s="109"/>
      <c r="G2756" s="143"/>
      <c r="H2756" s="144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2">
      <c r="A2757" s="17"/>
      <c r="B2757" s="7"/>
      <c r="C2757" s="17"/>
      <c r="D2757" s="7"/>
      <c r="E2757" s="17"/>
      <c r="F2757" s="109"/>
      <c r="G2757" s="143"/>
      <c r="H2757" s="144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spans="1:32">
      <c r="A2758" s="17"/>
      <c r="B2758" s="7"/>
      <c r="C2758" s="17"/>
      <c r="D2758" s="7"/>
      <c r="E2758" s="17"/>
      <c r="F2758" s="109"/>
      <c r="G2758" s="143"/>
      <c r="H2758" s="144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>
      <c r="A2759" s="17"/>
      <c r="B2759" s="7"/>
      <c r="C2759" s="17"/>
      <c r="D2759" s="7"/>
      <c r="E2759" s="17"/>
      <c r="F2759" s="109"/>
      <c r="G2759" s="143"/>
      <c r="H2759" s="144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>
      <c r="A2760" s="17"/>
      <c r="B2760" s="7"/>
      <c r="C2760" s="17"/>
      <c r="D2760" s="7"/>
      <c r="E2760" s="17"/>
      <c r="F2760" s="109"/>
      <c r="G2760" s="143"/>
      <c r="H2760" s="144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2">
      <c r="A2761" s="17"/>
      <c r="B2761" s="7"/>
      <c r="C2761" s="17"/>
      <c r="D2761" s="7"/>
      <c r="E2761" s="17"/>
      <c r="F2761" s="109"/>
      <c r="G2761" s="143"/>
      <c r="H2761" s="144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>
      <c r="A2762" s="17"/>
      <c r="B2762" s="7"/>
      <c r="C2762" s="17"/>
      <c r="D2762" s="7"/>
      <c r="E2762" s="17"/>
      <c r="F2762" s="109"/>
      <c r="G2762" s="143"/>
      <c r="H2762" s="144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>
      <c r="A2763" s="17"/>
      <c r="B2763" s="7"/>
      <c r="C2763" s="17"/>
      <c r="D2763" s="7"/>
      <c r="E2763" s="17"/>
      <c r="F2763" s="109"/>
      <c r="G2763" s="143"/>
      <c r="H2763" s="144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spans="1:32">
      <c r="A2764" s="17"/>
      <c r="B2764" s="7"/>
      <c r="C2764" s="17"/>
      <c r="D2764" s="7"/>
      <c r="E2764" s="17"/>
      <c r="F2764" s="109"/>
      <c r="G2764" s="143"/>
      <c r="H2764" s="144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2">
      <c r="A2765" s="17"/>
      <c r="B2765" s="7"/>
      <c r="C2765" s="17"/>
      <c r="D2765" s="7"/>
      <c r="E2765" s="17"/>
      <c r="F2765" s="109"/>
      <c r="G2765" s="143"/>
      <c r="H2765" s="144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>
      <c r="A2766" s="17"/>
      <c r="B2766" s="7"/>
      <c r="C2766" s="17"/>
      <c r="D2766" s="7"/>
      <c r="E2766" s="17"/>
      <c r="F2766" s="109"/>
      <c r="G2766" s="143"/>
      <c r="H2766" s="144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>
      <c r="A2767" s="17"/>
      <c r="B2767" s="7"/>
      <c r="C2767" s="17"/>
      <c r="D2767" s="7"/>
      <c r="E2767" s="17"/>
      <c r="F2767" s="109"/>
      <c r="G2767" s="143"/>
      <c r="H2767" s="144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spans="1:32">
      <c r="A2768" s="17"/>
      <c r="B2768" s="7"/>
      <c r="C2768" s="17"/>
      <c r="D2768" s="7"/>
      <c r="E2768" s="17"/>
      <c r="F2768" s="109"/>
      <c r="G2768" s="143"/>
      <c r="H2768" s="144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2">
      <c r="A2769" s="17"/>
      <c r="B2769" s="7"/>
      <c r="C2769" s="17"/>
      <c r="D2769" s="7"/>
      <c r="E2769" s="17"/>
      <c r="F2769" s="109"/>
      <c r="G2769" s="143"/>
      <c r="H2769" s="144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2">
      <c r="A2770" s="17"/>
      <c r="B2770" s="7"/>
      <c r="C2770" s="17"/>
      <c r="D2770" s="7"/>
      <c r="E2770" s="17"/>
      <c r="F2770" s="109"/>
      <c r="G2770" s="143"/>
      <c r="H2770" s="144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2">
      <c r="A2771" s="17"/>
      <c r="B2771" s="7"/>
      <c r="C2771" s="17"/>
      <c r="D2771" s="7"/>
      <c r="E2771" s="17"/>
      <c r="F2771" s="109"/>
      <c r="G2771" s="143"/>
      <c r="H2771" s="144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2">
      <c r="A2772" s="17"/>
      <c r="B2772" s="7"/>
      <c r="C2772" s="17"/>
      <c r="D2772" s="7"/>
      <c r="E2772" s="17"/>
      <c r="F2772" s="109"/>
      <c r="G2772" s="143"/>
      <c r="H2772" s="144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spans="1:32">
      <c r="A2773" s="17"/>
      <c r="B2773" s="7"/>
      <c r="C2773" s="17"/>
      <c r="D2773" s="7"/>
      <c r="E2773" s="17"/>
      <c r="F2773" s="109"/>
      <c r="G2773" s="143"/>
      <c r="H2773" s="144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2">
      <c r="A2774" s="17"/>
      <c r="B2774" s="7"/>
      <c r="C2774" s="17"/>
      <c r="D2774" s="7"/>
      <c r="E2774" s="17"/>
      <c r="F2774" s="109"/>
      <c r="G2774" s="143"/>
      <c r="H2774" s="144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spans="1:32">
      <c r="A2775" s="17"/>
      <c r="B2775" s="7"/>
      <c r="C2775" s="17"/>
      <c r="D2775" s="7"/>
      <c r="E2775" s="17"/>
      <c r="F2775" s="109"/>
      <c r="G2775" s="143"/>
      <c r="H2775" s="144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2">
      <c r="A2776" s="17"/>
      <c r="B2776" s="7"/>
      <c r="C2776" s="17"/>
      <c r="D2776" s="7"/>
      <c r="E2776" s="17"/>
      <c r="F2776" s="109"/>
      <c r="G2776" s="143"/>
      <c r="H2776" s="144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2">
      <c r="A2777" s="17"/>
      <c r="B2777" s="7"/>
      <c r="C2777" s="17"/>
      <c r="D2777" s="7"/>
      <c r="E2777" s="17"/>
      <c r="F2777" s="109"/>
      <c r="G2777" s="143"/>
      <c r="H2777" s="144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2">
      <c r="A2778" s="17"/>
      <c r="B2778" s="7"/>
      <c r="C2778" s="17"/>
      <c r="D2778" s="7"/>
      <c r="E2778" s="17"/>
      <c r="F2778" s="109"/>
      <c r="G2778" s="143"/>
      <c r="H2778" s="144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2">
      <c r="A2779" s="17"/>
      <c r="B2779" s="7"/>
      <c r="C2779" s="17"/>
      <c r="D2779" s="7"/>
      <c r="E2779" s="17"/>
      <c r="F2779" s="109"/>
      <c r="G2779" s="143"/>
      <c r="H2779" s="144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2">
      <c r="A2780" s="17"/>
      <c r="B2780" s="7"/>
      <c r="C2780" s="17"/>
      <c r="D2780" s="7"/>
      <c r="E2780" s="17"/>
      <c r="F2780" s="109"/>
      <c r="G2780" s="143"/>
      <c r="H2780" s="144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2">
      <c r="A2781" s="17"/>
      <c r="B2781" s="7"/>
      <c r="C2781" s="17"/>
      <c r="D2781" s="7"/>
      <c r="E2781" s="17"/>
      <c r="F2781" s="109"/>
      <c r="G2781" s="143"/>
      <c r="H2781" s="144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2">
      <c r="A2782" s="17"/>
      <c r="B2782" s="7"/>
      <c r="C2782" s="17"/>
      <c r="D2782" s="7"/>
      <c r="E2782" s="17"/>
      <c r="F2782" s="109"/>
      <c r="G2782" s="143"/>
      <c r="H2782" s="144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2">
      <c r="A2783" s="17"/>
      <c r="B2783" s="7"/>
      <c r="C2783" s="17"/>
      <c r="D2783" s="7"/>
      <c r="E2783" s="17"/>
      <c r="F2783" s="109"/>
      <c r="G2783" s="143"/>
      <c r="H2783" s="144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2">
      <c r="A2784" s="17"/>
      <c r="B2784" s="7"/>
      <c r="C2784" s="17"/>
      <c r="D2784" s="7"/>
      <c r="E2784" s="17"/>
      <c r="F2784" s="109"/>
      <c r="G2784" s="143"/>
      <c r="H2784" s="144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spans="1:32">
      <c r="A2785" s="17"/>
      <c r="B2785" s="7"/>
      <c r="C2785" s="17"/>
      <c r="D2785" s="7"/>
      <c r="E2785" s="17"/>
      <c r="F2785" s="109"/>
      <c r="G2785" s="143"/>
      <c r="H2785" s="144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>
      <c r="A2786" s="17"/>
      <c r="B2786" s="7"/>
      <c r="C2786" s="17"/>
      <c r="D2786" s="7"/>
      <c r="E2786" s="17"/>
      <c r="F2786" s="109"/>
      <c r="G2786" s="143"/>
      <c r="H2786" s="144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>
      <c r="A2787" s="17"/>
      <c r="B2787" s="7"/>
      <c r="C2787" s="17"/>
      <c r="D2787" s="7"/>
      <c r="E2787" s="17"/>
      <c r="F2787" s="109"/>
      <c r="G2787" s="143"/>
      <c r="H2787" s="144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>
      <c r="A2788" s="17"/>
      <c r="B2788" s="7"/>
      <c r="C2788" s="17"/>
      <c r="D2788" s="7"/>
      <c r="E2788" s="17"/>
      <c r="F2788" s="109"/>
      <c r="G2788" s="143"/>
      <c r="H2788" s="144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>
      <c r="A2789" s="17"/>
      <c r="B2789" s="7"/>
      <c r="C2789" s="17"/>
      <c r="D2789" s="7"/>
      <c r="E2789" s="17"/>
      <c r="F2789" s="109"/>
      <c r="G2789" s="143"/>
      <c r="H2789" s="144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spans="1:32">
      <c r="A2790" s="17"/>
      <c r="B2790" s="7"/>
      <c r="C2790" s="17"/>
      <c r="D2790" s="7"/>
      <c r="E2790" s="17"/>
      <c r="F2790" s="109"/>
      <c r="G2790" s="143"/>
      <c r="H2790" s="144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>
      <c r="A2791" s="17"/>
      <c r="B2791" s="7"/>
      <c r="C2791" s="17"/>
      <c r="D2791" s="7"/>
      <c r="E2791" s="17"/>
      <c r="F2791" s="109"/>
      <c r="G2791" s="143"/>
      <c r="H2791" s="144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>
      <c r="A2792" s="17"/>
      <c r="B2792" s="7"/>
      <c r="C2792" s="17"/>
      <c r="D2792" s="7"/>
      <c r="E2792" s="17"/>
      <c r="F2792" s="109"/>
      <c r="G2792" s="143"/>
      <c r="H2792" s="144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>
      <c r="A2793" s="17"/>
      <c r="B2793" s="7"/>
      <c r="C2793" s="17"/>
      <c r="D2793" s="7"/>
      <c r="E2793" s="17"/>
      <c r="F2793" s="109"/>
      <c r="G2793" s="143"/>
      <c r="H2793" s="144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>
      <c r="A2794" s="17"/>
      <c r="B2794" s="7"/>
      <c r="C2794" s="17"/>
      <c r="D2794" s="7"/>
      <c r="E2794" s="17"/>
      <c r="F2794" s="109"/>
      <c r="G2794" s="143"/>
      <c r="H2794" s="144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>
      <c r="A2795" s="17"/>
      <c r="B2795" s="7"/>
      <c r="C2795" s="17"/>
      <c r="D2795" s="7"/>
      <c r="E2795" s="17"/>
      <c r="F2795" s="109"/>
      <c r="G2795" s="143"/>
      <c r="H2795" s="144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>
      <c r="A2796" s="17"/>
      <c r="B2796" s="7"/>
      <c r="C2796" s="17"/>
      <c r="D2796" s="7"/>
      <c r="E2796" s="17"/>
      <c r="F2796" s="109"/>
      <c r="G2796" s="143"/>
      <c r="H2796" s="144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>
      <c r="A2797" s="17"/>
      <c r="B2797" s="7"/>
      <c r="C2797" s="17"/>
      <c r="D2797" s="7"/>
      <c r="E2797" s="17"/>
      <c r="F2797" s="109"/>
      <c r="G2797" s="143"/>
      <c r="H2797" s="144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2">
      <c r="A2798" s="17"/>
      <c r="B2798" s="7"/>
      <c r="C2798" s="17"/>
      <c r="D2798" s="7"/>
      <c r="E2798" s="17"/>
      <c r="F2798" s="109"/>
      <c r="G2798" s="143"/>
      <c r="H2798" s="144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2">
      <c r="A2799" s="17"/>
      <c r="B2799" s="7"/>
      <c r="C2799" s="17"/>
      <c r="D2799" s="7"/>
      <c r="E2799" s="17"/>
      <c r="F2799" s="109"/>
      <c r="G2799" s="143"/>
      <c r="H2799" s="144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>
      <c r="A2800" s="17"/>
      <c r="B2800" s="7"/>
      <c r="C2800" s="17"/>
      <c r="D2800" s="7"/>
      <c r="E2800" s="17"/>
      <c r="F2800" s="109"/>
      <c r="G2800" s="143"/>
      <c r="H2800" s="144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>
      <c r="A2801" s="17"/>
      <c r="B2801" s="7"/>
      <c r="C2801" s="17"/>
      <c r="D2801" s="7"/>
      <c r="E2801" s="17"/>
      <c r="F2801" s="109"/>
      <c r="G2801" s="143"/>
      <c r="H2801" s="144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>
      <c r="A2802" s="17"/>
      <c r="B2802" s="7"/>
      <c r="C2802" s="17"/>
      <c r="D2802" s="7"/>
      <c r="E2802" s="17"/>
      <c r="F2802" s="109"/>
      <c r="G2802" s="143"/>
      <c r="H2802" s="144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>
      <c r="A2803" s="17"/>
      <c r="B2803" s="7"/>
      <c r="C2803" s="17"/>
      <c r="D2803" s="7"/>
      <c r="E2803" s="17"/>
      <c r="F2803" s="109"/>
      <c r="G2803" s="143"/>
      <c r="H2803" s="144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>
      <c r="A2804" s="17"/>
      <c r="B2804" s="7"/>
      <c r="C2804" s="17"/>
      <c r="D2804" s="7"/>
      <c r="E2804" s="17"/>
      <c r="F2804" s="109"/>
      <c r="G2804" s="143"/>
      <c r="H2804" s="144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2">
      <c r="A2805" s="17"/>
      <c r="B2805" s="7"/>
      <c r="C2805" s="17"/>
      <c r="D2805" s="7"/>
      <c r="E2805" s="17"/>
      <c r="F2805" s="109"/>
      <c r="G2805" s="143"/>
      <c r="H2805" s="144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>
      <c r="A2806" s="17"/>
      <c r="B2806" s="7"/>
      <c r="C2806" s="17"/>
      <c r="D2806" s="7"/>
      <c r="E2806" s="17"/>
      <c r="F2806" s="109"/>
      <c r="G2806" s="143"/>
      <c r="H2806" s="144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>
      <c r="A2807" s="17"/>
      <c r="B2807" s="7"/>
      <c r="C2807" s="17"/>
      <c r="D2807" s="7"/>
      <c r="E2807" s="17"/>
      <c r="F2807" s="109"/>
      <c r="G2807" s="143"/>
      <c r="H2807" s="144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>
      <c r="A2808" s="17"/>
      <c r="B2808" s="7"/>
      <c r="C2808" s="17"/>
      <c r="D2808" s="7"/>
      <c r="E2808" s="17"/>
      <c r="F2808" s="109"/>
      <c r="G2808" s="143"/>
      <c r="H2808" s="144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spans="1:32">
      <c r="A2809" s="17"/>
      <c r="B2809" s="7"/>
      <c r="C2809" s="17"/>
      <c r="D2809" s="7"/>
      <c r="E2809" s="17"/>
      <c r="F2809" s="109"/>
      <c r="G2809" s="143"/>
      <c r="H2809" s="144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>
      <c r="A2810" s="17"/>
      <c r="B2810" s="7"/>
      <c r="C2810" s="17"/>
      <c r="D2810" s="7"/>
      <c r="E2810" s="17"/>
      <c r="F2810" s="109"/>
      <c r="G2810" s="143"/>
      <c r="H2810" s="144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>
      <c r="A2811" s="17"/>
      <c r="B2811" s="7"/>
      <c r="C2811" s="17"/>
      <c r="D2811" s="7"/>
      <c r="E2811" s="17"/>
      <c r="F2811" s="109"/>
      <c r="G2811" s="143"/>
      <c r="H2811" s="144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>
      <c r="A2812" s="17"/>
      <c r="B2812" s="7"/>
      <c r="C2812" s="17"/>
      <c r="D2812" s="7"/>
      <c r="E2812" s="17"/>
      <c r="F2812" s="109"/>
      <c r="G2812" s="143"/>
      <c r="H2812" s="144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>
      <c r="A2813" s="17"/>
      <c r="B2813" s="7"/>
      <c r="C2813" s="17"/>
      <c r="D2813" s="7"/>
      <c r="E2813" s="17"/>
      <c r="F2813" s="109"/>
      <c r="G2813" s="143"/>
      <c r="H2813" s="144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>
      <c r="A2814" s="17"/>
      <c r="B2814" s="7"/>
      <c r="C2814" s="17"/>
      <c r="D2814" s="7"/>
      <c r="E2814" s="17"/>
      <c r="F2814" s="109"/>
      <c r="G2814" s="143"/>
      <c r="H2814" s="144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>
      <c r="A2815" s="17"/>
      <c r="B2815" s="7"/>
      <c r="C2815" s="17"/>
      <c r="D2815" s="7"/>
      <c r="E2815" s="17"/>
      <c r="F2815" s="109"/>
      <c r="G2815" s="143"/>
      <c r="H2815" s="144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>
      <c r="A2816" s="17"/>
      <c r="B2816" s="7"/>
      <c r="C2816" s="17"/>
      <c r="D2816" s="7"/>
      <c r="E2816" s="17"/>
      <c r="F2816" s="109"/>
      <c r="G2816" s="143"/>
      <c r="H2816" s="144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>
      <c r="A2817" s="17"/>
      <c r="B2817" s="7"/>
      <c r="C2817" s="17"/>
      <c r="D2817" s="7"/>
      <c r="E2817" s="17"/>
      <c r="F2817" s="109"/>
      <c r="G2817" s="143"/>
      <c r="H2817" s="144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2">
      <c r="A2818" s="17"/>
      <c r="B2818" s="7"/>
      <c r="C2818" s="17"/>
      <c r="D2818" s="7"/>
      <c r="E2818" s="17"/>
      <c r="F2818" s="109"/>
      <c r="G2818" s="143"/>
      <c r="H2818" s="144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2">
      <c r="A2819" s="17"/>
      <c r="B2819" s="7"/>
      <c r="C2819" s="17"/>
      <c r="D2819" s="7"/>
      <c r="E2819" s="17"/>
      <c r="F2819" s="109"/>
      <c r="G2819" s="143"/>
      <c r="H2819" s="144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>
      <c r="A2820" s="17"/>
      <c r="B2820" s="7"/>
      <c r="C2820" s="17"/>
      <c r="D2820" s="7"/>
      <c r="E2820" s="17"/>
      <c r="F2820" s="109"/>
      <c r="G2820" s="143"/>
      <c r="H2820" s="144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>
      <c r="A2821" s="17"/>
      <c r="B2821" s="7"/>
      <c r="C2821" s="17"/>
      <c r="D2821" s="7"/>
      <c r="E2821" s="17"/>
      <c r="F2821" s="109"/>
      <c r="G2821" s="143"/>
      <c r="H2821" s="144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>
      <c r="A2822" s="17"/>
      <c r="B2822" s="7"/>
      <c r="C2822" s="17"/>
      <c r="D2822" s="7"/>
      <c r="E2822" s="17"/>
      <c r="F2822" s="109"/>
      <c r="G2822" s="143"/>
      <c r="H2822" s="144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2">
      <c r="A2823" s="17"/>
      <c r="B2823" s="7"/>
      <c r="C2823" s="17"/>
      <c r="D2823" s="7"/>
      <c r="E2823" s="17"/>
      <c r="F2823" s="109"/>
      <c r="G2823" s="143"/>
      <c r="H2823" s="144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>
      <c r="A2824" s="17"/>
      <c r="B2824" s="7"/>
      <c r="C2824" s="17"/>
      <c r="D2824" s="7"/>
      <c r="E2824" s="17"/>
      <c r="F2824" s="109"/>
      <c r="G2824" s="143"/>
      <c r="H2824" s="144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>
      <c r="A2825" s="17"/>
      <c r="B2825" s="7"/>
      <c r="C2825" s="17"/>
      <c r="D2825" s="7"/>
      <c r="E2825" s="17"/>
      <c r="F2825" s="109"/>
      <c r="G2825" s="143"/>
      <c r="H2825" s="144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>
      <c r="A2826" s="17"/>
      <c r="B2826" s="7"/>
      <c r="C2826" s="17"/>
      <c r="D2826" s="7"/>
      <c r="E2826" s="17"/>
      <c r="F2826" s="109"/>
      <c r="G2826" s="143"/>
      <c r="H2826" s="144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>
      <c r="A2827" s="17"/>
      <c r="B2827" s="7"/>
      <c r="C2827" s="17"/>
      <c r="D2827" s="7"/>
      <c r="E2827" s="17"/>
      <c r="F2827" s="109"/>
      <c r="G2827" s="143"/>
      <c r="H2827" s="144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>
      <c r="A2828" s="17"/>
      <c r="B2828" s="7"/>
      <c r="C2828" s="17"/>
      <c r="D2828" s="7"/>
      <c r="E2828" s="17"/>
      <c r="F2828" s="109"/>
      <c r="G2828" s="143"/>
      <c r="H2828" s="144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>
      <c r="A2829" s="17"/>
      <c r="B2829" s="7"/>
      <c r="C2829" s="17"/>
      <c r="D2829" s="7"/>
      <c r="E2829" s="17"/>
      <c r="F2829" s="109"/>
      <c r="G2829" s="143"/>
      <c r="H2829" s="144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>
      <c r="A2830" s="17"/>
      <c r="B2830" s="7"/>
      <c r="C2830" s="17"/>
      <c r="D2830" s="7"/>
      <c r="E2830" s="17"/>
      <c r="F2830" s="109"/>
      <c r="G2830" s="143"/>
      <c r="H2830" s="144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>
      <c r="A2831" s="17"/>
      <c r="B2831" s="7"/>
      <c r="C2831" s="17"/>
      <c r="D2831" s="7"/>
      <c r="E2831" s="17"/>
      <c r="F2831" s="109"/>
      <c r="G2831" s="143"/>
      <c r="H2831" s="144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2">
      <c r="A2832" s="17"/>
      <c r="B2832" s="7"/>
      <c r="C2832" s="17"/>
      <c r="D2832" s="7"/>
      <c r="E2832" s="17"/>
      <c r="F2832" s="109"/>
      <c r="G2832" s="143"/>
      <c r="H2832" s="144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>
      <c r="A2833" s="17"/>
      <c r="B2833" s="7"/>
      <c r="C2833" s="17"/>
      <c r="D2833" s="7"/>
      <c r="E2833" s="17"/>
      <c r="F2833" s="109"/>
      <c r="G2833" s="143"/>
      <c r="H2833" s="144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spans="1:32">
      <c r="A2834" s="17"/>
      <c r="B2834" s="7"/>
      <c r="C2834" s="17"/>
      <c r="D2834" s="7"/>
      <c r="E2834" s="17"/>
      <c r="F2834" s="109"/>
      <c r="G2834" s="143"/>
      <c r="H2834" s="144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>
      <c r="A2835" s="17"/>
      <c r="B2835" s="7"/>
      <c r="C2835" s="17"/>
      <c r="D2835" s="7"/>
      <c r="E2835" s="17"/>
      <c r="F2835" s="109"/>
      <c r="G2835" s="143"/>
      <c r="H2835" s="144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>
      <c r="A2836" s="17"/>
      <c r="B2836" s="7"/>
      <c r="C2836" s="17"/>
      <c r="D2836" s="7"/>
      <c r="E2836" s="17"/>
      <c r="F2836" s="109"/>
      <c r="G2836" s="143"/>
      <c r="H2836" s="144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>
      <c r="A2837" s="17"/>
      <c r="B2837" s="7"/>
      <c r="C2837" s="17"/>
      <c r="D2837" s="7"/>
      <c r="E2837" s="17"/>
      <c r="F2837" s="109"/>
      <c r="G2837" s="143"/>
      <c r="H2837" s="144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2">
      <c r="A2838" s="17"/>
      <c r="B2838" s="7"/>
      <c r="C2838" s="17"/>
      <c r="D2838" s="7"/>
      <c r="E2838" s="17"/>
      <c r="F2838" s="109"/>
      <c r="G2838" s="143"/>
      <c r="H2838" s="144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>
      <c r="A2839" s="17"/>
      <c r="B2839" s="7"/>
      <c r="C2839" s="17"/>
      <c r="D2839" s="7"/>
      <c r="E2839" s="17"/>
      <c r="F2839" s="109"/>
      <c r="G2839" s="143"/>
      <c r="H2839" s="144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>
      <c r="A2840" s="17"/>
      <c r="B2840" s="7"/>
      <c r="C2840" s="17"/>
      <c r="D2840" s="7"/>
      <c r="E2840" s="17"/>
      <c r="F2840" s="109"/>
      <c r="G2840" s="143"/>
      <c r="H2840" s="144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>
      <c r="A2841" s="17"/>
      <c r="B2841" s="7"/>
      <c r="C2841" s="17"/>
      <c r="D2841" s="7"/>
      <c r="E2841" s="17"/>
      <c r="F2841" s="109"/>
      <c r="G2841" s="143"/>
      <c r="H2841" s="144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>
      <c r="A2842" s="17"/>
      <c r="B2842" s="7"/>
      <c r="C2842" s="17"/>
      <c r="D2842" s="7"/>
      <c r="E2842" s="17"/>
      <c r="F2842" s="109"/>
      <c r="G2842" s="143"/>
      <c r="H2842" s="144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2">
      <c r="A2843" s="17"/>
      <c r="B2843" s="7"/>
      <c r="C2843" s="17"/>
      <c r="D2843" s="7"/>
      <c r="E2843" s="17"/>
      <c r="F2843" s="109"/>
      <c r="G2843" s="143"/>
      <c r="H2843" s="144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2">
      <c r="A2844" s="17"/>
      <c r="B2844" s="7"/>
      <c r="C2844" s="17"/>
      <c r="D2844" s="7"/>
      <c r="E2844" s="17"/>
      <c r="F2844" s="109"/>
      <c r="G2844" s="143"/>
      <c r="H2844" s="144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>
      <c r="A2845" s="17"/>
      <c r="B2845" s="7"/>
      <c r="C2845" s="17"/>
      <c r="D2845" s="7"/>
      <c r="E2845" s="17"/>
      <c r="F2845" s="109"/>
      <c r="G2845" s="143"/>
      <c r="H2845" s="144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>
      <c r="A2846" s="17"/>
      <c r="B2846" s="7"/>
      <c r="C2846" s="17"/>
      <c r="D2846" s="7"/>
      <c r="E2846" s="17"/>
      <c r="F2846" s="109"/>
      <c r="G2846" s="143"/>
      <c r="H2846" s="144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2">
      <c r="A2847" s="17"/>
      <c r="B2847" s="7"/>
      <c r="C2847" s="17"/>
      <c r="D2847" s="7"/>
      <c r="E2847" s="17"/>
      <c r="F2847" s="109"/>
      <c r="G2847" s="143"/>
      <c r="H2847" s="144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>
      <c r="A2848" s="17"/>
      <c r="B2848" s="7"/>
      <c r="C2848" s="17"/>
      <c r="D2848" s="7"/>
      <c r="E2848" s="17"/>
      <c r="F2848" s="109"/>
      <c r="G2848" s="143"/>
      <c r="H2848" s="144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>
      <c r="A2849" s="17"/>
      <c r="B2849" s="7"/>
      <c r="C2849" s="17"/>
      <c r="D2849" s="7"/>
      <c r="E2849" s="17"/>
      <c r="F2849" s="109"/>
      <c r="G2849" s="143"/>
      <c r="H2849" s="144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>
      <c r="A2850" s="17"/>
      <c r="B2850" s="7"/>
      <c r="C2850" s="17"/>
      <c r="D2850" s="7"/>
      <c r="E2850" s="17"/>
      <c r="F2850" s="109"/>
      <c r="G2850" s="143"/>
      <c r="H2850" s="144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spans="1:32">
      <c r="A2851" s="17"/>
      <c r="B2851" s="7"/>
      <c r="C2851" s="17"/>
      <c r="D2851" s="7"/>
      <c r="E2851" s="17"/>
      <c r="F2851" s="109"/>
      <c r="G2851" s="143"/>
      <c r="H2851" s="144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spans="1:32">
      <c r="A2852" s="17"/>
      <c r="B2852" s="7"/>
      <c r="C2852" s="17"/>
      <c r="D2852" s="7"/>
      <c r="E2852" s="17"/>
      <c r="F2852" s="109"/>
      <c r="G2852" s="143"/>
      <c r="H2852" s="144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spans="1:32">
      <c r="A2853" s="17"/>
      <c r="B2853" s="7"/>
      <c r="C2853" s="17"/>
      <c r="D2853" s="7"/>
      <c r="E2853" s="17"/>
      <c r="F2853" s="109"/>
      <c r="G2853" s="143"/>
      <c r="H2853" s="144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>
      <c r="A2854" s="17"/>
      <c r="B2854" s="7"/>
      <c r="C2854" s="17"/>
      <c r="D2854" s="7"/>
      <c r="E2854" s="17"/>
      <c r="F2854" s="109"/>
      <c r="G2854" s="143"/>
      <c r="H2854" s="144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>
      <c r="A2855" s="17"/>
      <c r="B2855" s="7"/>
      <c r="C2855" s="17"/>
      <c r="D2855" s="7"/>
      <c r="E2855" s="17"/>
      <c r="F2855" s="109"/>
      <c r="G2855" s="143"/>
      <c r="H2855" s="144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>
      <c r="A2856" s="17"/>
      <c r="B2856" s="7"/>
      <c r="C2856" s="17"/>
      <c r="D2856" s="7"/>
      <c r="E2856" s="17"/>
      <c r="F2856" s="109"/>
      <c r="G2856" s="143"/>
      <c r="H2856" s="144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2">
      <c r="A2857" s="17"/>
      <c r="B2857" s="7"/>
      <c r="C2857" s="17"/>
      <c r="D2857" s="7"/>
      <c r="E2857" s="17"/>
      <c r="F2857" s="109"/>
      <c r="G2857" s="143"/>
      <c r="H2857" s="144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>
      <c r="A2858" s="17"/>
      <c r="B2858" s="7"/>
      <c r="C2858" s="17"/>
      <c r="D2858" s="7"/>
      <c r="E2858" s="17"/>
      <c r="F2858" s="109"/>
      <c r="G2858" s="143"/>
      <c r="H2858" s="144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>
      <c r="A2859" s="17"/>
      <c r="B2859" s="7"/>
      <c r="C2859" s="17"/>
      <c r="D2859" s="7"/>
      <c r="E2859" s="17"/>
      <c r="F2859" s="109"/>
      <c r="G2859" s="143"/>
      <c r="H2859" s="144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>
      <c r="A2860" s="17"/>
      <c r="B2860" s="7"/>
      <c r="C2860" s="17"/>
      <c r="D2860" s="7"/>
      <c r="E2860" s="17"/>
      <c r="F2860" s="109"/>
      <c r="G2860" s="143"/>
      <c r="H2860" s="144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>
      <c r="A2861" s="17"/>
      <c r="B2861" s="7"/>
      <c r="C2861" s="17"/>
      <c r="D2861" s="7"/>
      <c r="E2861" s="17"/>
      <c r="F2861" s="109"/>
      <c r="G2861" s="143"/>
      <c r="H2861" s="144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>
      <c r="A2862" s="17"/>
      <c r="B2862" s="7"/>
      <c r="C2862" s="17"/>
      <c r="D2862" s="7"/>
      <c r="E2862" s="17"/>
      <c r="F2862" s="109"/>
      <c r="G2862" s="143"/>
      <c r="H2862" s="144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>
      <c r="A2863" s="17"/>
      <c r="B2863" s="7"/>
      <c r="C2863" s="17"/>
      <c r="D2863" s="7"/>
      <c r="E2863" s="17"/>
      <c r="F2863" s="109"/>
      <c r="G2863" s="143"/>
      <c r="H2863" s="144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>
      <c r="A2864" s="17"/>
      <c r="B2864" s="7"/>
      <c r="C2864" s="17"/>
      <c r="D2864" s="7"/>
      <c r="E2864" s="17"/>
      <c r="F2864" s="109"/>
      <c r="G2864" s="143"/>
      <c r="H2864" s="144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spans="1:32">
      <c r="A2865" s="17"/>
      <c r="B2865" s="7"/>
      <c r="C2865" s="17"/>
      <c r="D2865" s="7"/>
      <c r="E2865" s="17"/>
      <c r="F2865" s="109"/>
      <c r="G2865" s="143"/>
      <c r="H2865" s="144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>
      <c r="A2866" s="17"/>
      <c r="B2866" s="7"/>
      <c r="C2866" s="17"/>
      <c r="D2866" s="7"/>
      <c r="E2866" s="17"/>
      <c r="F2866" s="109"/>
      <c r="G2866" s="143"/>
      <c r="H2866" s="144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spans="1:32">
      <c r="A2867" s="17"/>
      <c r="B2867" s="7"/>
      <c r="C2867" s="17"/>
      <c r="D2867" s="7"/>
      <c r="E2867" s="17"/>
      <c r="F2867" s="109"/>
      <c r="G2867" s="143"/>
      <c r="H2867" s="144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>
      <c r="A2868" s="17"/>
      <c r="B2868" s="7"/>
      <c r="C2868" s="17"/>
      <c r="D2868" s="7"/>
      <c r="E2868" s="17"/>
      <c r="F2868" s="109"/>
      <c r="G2868" s="143"/>
      <c r="H2868" s="144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>
      <c r="A2869" s="17"/>
      <c r="B2869" s="7"/>
      <c r="C2869" s="17"/>
      <c r="D2869" s="7"/>
      <c r="E2869" s="17"/>
      <c r="F2869" s="109"/>
      <c r="G2869" s="143"/>
      <c r="H2869" s="144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>
      <c r="A2870" s="17"/>
      <c r="B2870" s="7"/>
      <c r="C2870" s="17"/>
      <c r="D2870" s="7"/>
      <c r="E2870" s="17"/>
      <c r="F2870" s="109"/>
      <c r="G2870" s="143"/>
      <c r="H2870" s="144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>
      <c r="A2871" s="17"/>
      <c r="B2871" s="7"/>
      <c r="C2871" s="17"/>
      <c r="D2871" s="7"/>
      <c r="E2871" s="17"/>
      <c r="F2871" s="109"/>
      <c r="G2871" s="143"/>
      <c r="H2871" s="144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>
      <c r="A2872" s="17"/>
      <c r="B2872" s="7"/>
      <c r="C2872" s="17"/>
      <c r="D2872" s="7"/>
      <c r="E2872" s="17"/>
      <c r="F2872" s="109"/>
      <c r="G2872" s="143"/>
      <c r="H2872" s="144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>
      <c r="A2873" s="17"/>
      <c r="B2873" s="7"/>
      <c r="C2873" s="17"/>
      <c r="D2873" s="7"/>
      <c r="E2873" s="17"/>
      <c r="F2873" s="109"/>
      <c r="G2873" s="143"/>
      <c r="H2873" s="144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>
      <c r="A2874" s="17"/>
      <c r="B2874" s="7"/>
      <c r="C2874" s="17"/>
      <c r="D2874" s="7"/>
      <c r="E2874" s="17"/>
      <c r="F2874" s="109"/>
      <c r="G2874" s="143"/>
      <c r="H2874" s="144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>
      <c r="A2875" s="17"/>
      <c r="B2875" s="7"/>
      <c r="C2875" s="17"/>
      <c r="D2875" s="7"/>
      <c r="E2875" s="17"/>
      <c r="F2875" s="109"/>
      <c r="G2875" s="143"/>
      <c r="H2875" s="144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>
      <c r="A2876" s="17"/>
      <c r="B2876" s="7"/>
      <c r="C2876" s="17"/>
      <c r="D2876" s="7"/>
      <c r="E2876" s="17"/>
      <c r="F2876" s="109"/>
      <c r="G2876" s="143"/>
      <c r="H2876" s="144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spans="1:32">
      <c r="A2877" s="17"/>
      <c r="B2877" s="7"/>
      <c r="C2877" s="17"/>
      <c r="D2877" s="7"/>
      <c r="E2877" s="17"/>
      <c r="F2877" s="109"/>
      <c r="G2877" s="143"/>
      <c r="H2877" s="144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2">
      <c r="A2878" s="17"/>
      <c r="B2878" s="7"/>
      <c r="C2878" s="17"/>
      <c r="D2878" s="7"/>
      <c r="E2878" s="17"/>
      <c r="F2878" s="109"/>
      <c r="G2878" s="143"/>
      <c r="H2878" s="144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>
      <c r="A2879" s="17"/>
      <c r="B2879" s="7"/>
      <c r="C2879" s="17"/>
      <c r="D2879" s="7"/>
      <c r="E2879" s="17"/>
      <c r="F2879" s="109"/>
      <c r="G2879" s="143"/>
      <c r="H2879" s="144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>
      <c r="A2880" s="17"/>
      <c r="B2880" s="7"/>
      <c r="C2880" s="17"/>
      <c r="D2880" s="7"/>
      <c r="E2880" s="17"/>
      <c r="F2880" s="109"/>
      <c r="G2880" s="143"/>
      <c r="H2880" s="144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>
      <c r="A2881" s="17"/>
      <c r="B2881" s="7"/>
      <c r="C2881" s="17"/>
      <c r="D2881" s="7"/>
      <c r="E2881" s="17"/>
      <c r="F2881" s="109"/>
      <c r="G2881" s="143"/>
      <c r="H2881" s="144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>
      <c r="A2882" s="17"/>
      <c r="B2882" s="7"/>
      <c r="C2882" s="17"/>
      <c r="D2882" s="7"/>
      <c r="E2882" s="17"/>
      <c r="F2882" s="109"/>
      <c r="G2882" s="143"/>
      <c r="H2882" s="144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>
      <c r="A2883" s="17"/>
      <c r="B2883" s="7"/>
      <c r="C2883" s="17"/>
      <c r="D2883" s="7"/>
      <c r="E2883" s="17"/>
      <c r="F2883" s="109"/>
      <c r="G2883" s="143"/>
      <c r="H2883" s="144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>
      <c r="A2884" s="17"/>
      <c r="B2884" s="7"/>
      <c r="C2884" s="17"/>
      <c r="D2884" s="7"/>
      <c r="E2884" s="17"/>
      <c r="F2884" s="109"/>
      <c r="G2884" s="143"/>
      <c r="H2884" s="144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>
      <c r="A2885" s="17"/>
      <c r="B2885" s="7"/>
      <c r="C2885" s="17"/>
      <c r="D2885" s="7"/>
      <c r="E2885" s="17"/>
      <c r="F2885" s="109"/>
      <c r="G2885" s="143"/>
      <c r="H2885" s="144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2">
      <c r="A2886" s="17"/>
      <c r="B2886" s="7"/>
      <c r="C2886" s="17"/>
      <c r="D2886" s="7"/>
      <c r="E2886" s="17"/>
      <c r="F2886" s="109"/>
      <c r="G2886" s="143"/>
      <c r="H2886" s="144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>
      <c r="A2887" s="17"/>
      <c r="B2887" s="7"/>
      <c r="C2887" s="17"/>
      <c r="D2887" s="7"/>
      <c r="E2887" s="17"/>
      <c r="F2887" s="109"/>
      <c r="G2887" s="143"/>
      <c r="H2887" s="144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2">
      <c r="A2888" s="17"/>
      <c r="B2888" s="7"/>
      <c r="C2888" s="17"/>
      <c r="D2888" s="7"/>
      <c r="E2888" s="17"/>
      <c r="F2888" s="109"/>
      <c r="G2888" s="143"/>
      <c r="H2888" s="144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spans="1:32">
      <c r="A2889" s="17"/>
      <c r="B2889" s="7"/>
      <c r="C2889" s="17"/>
      <c r="D2889" s="7"/>
      <c r="E2889" s="17"/>
      <c r="F2889" s="109"/>
      <c r="G2889" s="143"/>
      <c r="H2889" s="144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>
      <c r="A2890" s="17"/>
      <c r="B2890" s="7"/>
      <c r="C2890" s="17"/>
      <c r="D2890" s="7"/>
      <c r="E2890" s="17"/>
      <c r="F2890" s="109"/>
      <c r="G2890" s="143"/>
      <c r="H2890" s="144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>
      <c r="A2891" s="17"/>
      <c r="B2891" s="7"/>
      <c r="C2891" s="17"/>
      <c r="D2891" s="7"/>
      <c r="E2891" s="17"/>
      <c r="F2891" s="109"/>
      <c r="G2891" s="143"/>
      <c r="H2891" s="144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>
      <c r="A2892" s="17"/>
      <c r="B2892" s="7"/>
      <c r="C2892" s="17"/>
      <c r="D2892" s="7"/>
      <c r="E2892" s="17"/>
      <c r="F2892" s="109"/>
      <c r="G2892" s="143"/>
      <c r="H2892" s="144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>
      <c r="A2893" s="17"/>
      <c r="B2893" s="7"/>
      <c r="C2893" s="17"/>
      <c r="D2893" s="7"/>
      <c r="E2893" s="17"/>
      <c r="F2893" s="109"/>
      <c r="G2893" s="143"/>
      <c r="H2893" s="144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>
      <c r="A2894" s="17"/>
      <c r="B2894" s="7"/>
      <c r="C2894" s="17"/>
      <c r="D2894" s="7"/>
      <c r="E2894" s="17"/>
      <c r="F2894" s="109"/>
      <c r="G2894" s="143"/>
      <c r="H2894" s="144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>
      <c r="A2895" s="17"/>
      <c r="B2895" s="7"/>
      <c r="C2895" s="17"/>
      <c r="D2895" s="7"/>
      <c r="E2895" s="17"/>
      <c r="F2895" s="109"/>
      <c r="G2895" s="143"/>
      <c r="H2895" s="144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>
      <c r="A2896" s="17"/>
      <c r="B2896" s="7"/>
      <c r="C2896" s="17"/>
      <c r="D2896" s="7"/>
      <c r="E2896" s="17"/>
      <c r="F2896" s="109"/>
      <c r="G2896" s="143"/>
      <c r="H2896" s="144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>
      <c r="A2897" s="17"/>
      <c r="B2897" s="7"/>
      <c r="C2897" s="17"/>
      <c r="D2897" s="7"/>
      <c r="E2897" s="17"/>
      <c r="F2897" s="109"/>
      <c r="G2897" s="143"/>
      <c r="H2897" s="144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>
      <c r="A2898" s="17"/>
      <c r="B2898" s="7"/>
      <c r="C2898" s="17"/>
      <c r="D2898" s="7"/>
      <c r="E2898" s="17"/>
      <c r="F2898" s="109"/>
      <c r="G2898" s="143"/>
      <c r="H2898" s="144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>
      <c r="A2899" s="17"/>
      <c r="B2899" s="7"/>
      <c r="C2899" s="17"/>
      <c r="D2899" s="7"/>
      <c r="E2899" s="17"/>
      <c r="F2899" s="109"/>
      <c r="G2899" s="143"/>
      <c r="H2899" s="144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</row>
    <row r="2900" spans="1:32">
      <c r="A2900" s="17"/>
      <c r="B2900" s="7"/>
      <c r="C2900" s="17"/>
      <c r="D2900" s="7"/>
      <c r="E2900" s="17"/>
      <c r="F2900" s="109"/>
      <c r="G2900" s="143"/>
      <c r="H2900" s="144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>
      <c r="A2901" s="17"/>
      <c r="B2901" s="7"/>
      <c r="C2901" s="17"/>
      <c r="D2901" s="7"/>
      <c r="E2901" s="17"/>
      <c r="F2901" s="109"/>
      <c r="G2901" s="143"/>
      <c r="H2901" s="144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>
      <c r="A2902" s="17"/>
      <c r="B2902" s="7"/>
      <c r="C2902" s="17"/>
      <c r="D2902" s="7"/>
      <c r="E2902" s="17"/>
      <c r="F2902" s="109"/>
      <c r="G2902" s="143"/>
      <c r="H2902" s="144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>
      <c r="A2903" s="17"/>
      <c r="B2903" s="7"/>
      <c r="C2903" s="17"/>
      <c r="D2903" s="7"/>
      <c r="E2903" s="17"/>
      <c r="F2903" s="109"/>
      <c r="G2903" s="143"/>
      <c r="H2903" s="144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>
      <c r="A2904" s="17"/>
      <c r="B2904" s="7"/>
      <c r="C2904" s="17"/>
      <c r="D2904" s="7"/>
      <c r="E2904" s="17"/>
      <c r="F2904" s="109"/>
      <c r="G2904" s="143"/>
      <c r="H2904" s="144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>
      <c r="A2905" s="17"/>
      <c r="B2905" s="7"/>
      <c r="C2905" s="17"/>
      <c r="D2905" s="7"/>
      <c r="E2905" s="17"/>
      <c r="F2905" s="109"/>
      <c r="G2905" s="143"/>
      <c r="H2905" s="144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>
      <c r="A2906" s="17"/>
      <c r="B2906" s="7"/>
      <c r="C2906" s="17"/>
      <c r="D2906" s="7"/>
      <c r="E2906" s="17"/>
      <c r="F2906" s="109"/>
      <c r="G2906" s="143"/>
      <c r="H2906" s="144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>
      <c r="A2907" s="17"/>
      <c r="B2907" s="7"/>
      <c r="C2907" s="17"/>
      <c r="D2907" s="7"/>
      <c r="E2907" s="17"/>
      <c r="F2907" s="109"/>
      <c r="G2907" s="143"/>
      <c r="H2907" s="144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>
      <c r="A2908" s="17"/>
      <c r="B2908" s="7"/>
      <c r="C2908" s="17"/>
      <c r="D2908" s="7"/>
      <c r="E2908" s="17"/>
      <c r="F2908" s="109"/>
      <c r="G2908" s="143"/>
      <c r="H2908" s="144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>
      <c r="A2909" s="17"/>
      <c r="B2909" s="7"/>
      <c r="C2909" s="17"/>
      <c r="D2909" s="7"/>
      <c r="E2909" s="17"/>
      <c r="F2909" s="109"/>
      <c r="G2909" s="143"/>
      <c r="H2909" s="144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</row>
    <row r="2910" spans="1:32">
      <c r="A2910" s="17"/>
      <c r="B2910" s="7"/>
      <c r="C2910" s="17"/>
      <c r="D2910" s="7"/>
      <c r="E2910" s="17"/>
      <c r="F2910" s="109"/>
      <c r="G2910" s="143"/>
      <c r="H2910" s="144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2">
      <c r="A2911" s="17"/>
      <c r="B2911" s="7"/>
      <c r="C2911" s="17"/>
      <c r="D2911" s="7"/>
      <c r="E2911" s="17"/>
      <c r="F2911" s="109"/>
      <c r="G2911" s="143"/>
      <c r="H2911" s="144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>
      <c r="A2912" s="17"/>
      <c r="B2912" s="7"/>
      <c r="C2912" s="17"/>
      <c r="D2912" s="7"/>
      <c r="E2912" s="17"/>
      <c r="F2912" s="109"/>
      <c r="G2912" s="143"/>
      <c r="H2912" s="144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</row>
    <row r="2913" spans="1:32">
      <c r="A2913" s="17"/>
      <c r="B2913" s="7"/>
      <c r="C2913" s="17"/>
      <c r="D2913" s="7"/>
      <c r="E2913" s="17"/>
      <c r="F2913" s="109"/>
      <c r="G2913" s="143"/>
      <c r="H2913" s="144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>
      <c r="A2914" s="17"/>
      <c r="B2914" s="7"/>
      <c r="C2914" s="17"/>
      <c r="D2914" s="7"/>
      <c r="E2914" s="17"/>
      <c r="F2914" s="109"/>
      <c r="G2914" s="143"/>
      <c r="H2914" s="144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>
      <c r="A2915" s="17"/>
      <c r="B2915" s="7"/>
      <c r="C2915" s="17"/>
      <c r="D2915" s="7"/>
      <c r="E2915" s="17"/>
      <c r="F2915" s="109"/>
      <c r="G2915" s="143"/>
      <c r="H2915" s="144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</row>
    <row r="2916" spans="1:32">
      <c r="A2916" s="17"/>
      <c r="B2916" s="7"/>
      <c r="C2916" s="17"/>
      <c r="D2916" s="7"/>
      <c r="E2916" s="17"/>
      <c r="F2916" s="109"/>
      <c r="G2916" s="143"/>
      <c r="H2916" s="144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</row>
    <row r="2917" spans="1:32">
      <c r="A2917" s="17"/>
      <c r="B2917" s="7"/>
      <c r="C2917" s="17"/>
      <c r="D2917" s="7"/>
      <c r="E2917" s="17"/>
      <c r="F2917" s="109"/>
      <c r="G2917" s="143"/>
      <c r="H2917" s="144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>
      <c r="A2918" s="17"/>
      <c r="B2918" s="7"/>
      <c r="C2918" s="17"/>
      <c r="D2918" s="7"/>
      <c r="E2918" s="17"/>
      <c r="F2918" s="109"/>
      <c r="G2918" s="143"/>
      <c r="H2918" s="144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>
      <c r="A2919" s="17"/>
      <c r="B2919" s="7"/>
      <c r="C2919" s="17"/>
      <c r="D2919" s="7"/>
      <c r="E2919" s="17"/>
      <c r="F2919" s="109"/>
      <c r="G2919" s="143"/>
      <c r="H2919" s="144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>
      <c r="A2920" s="17"/>
      <c r="B2920" s="7"/>
      <c r="C2920" s="17"/>
      <c r="D2920" s="7"/>
      <c r="E2920" s="17"/>
      <c r="F2920" s="109"/>
      <c r="G2920" s="143"/>
      <c r="H2920" s="144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</row>
    <row r="2921" spans="1:32">
      <c r="A2921" s="17"/>
      <c r="B2921" s="7"/>
      <c r="C2921" s="17"/>
      <c r="D2921" s="7"/>
      <c r="E2921" s="17"/>
      <c r="F2921" s="109"/>
      <c r="G2921" s="143"/>
      <c r="H2921" s="144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>
      <c r="A2922" s="17"/>
      <c r="B2922" s="7"/>
      <c r="C2922" s="17"/>
      <c r="D2922" s="7"/>
      <c r="E2922" s="17"/>
      <c r="F2922" s="109"/>
      <c r="G2922" s="143"/>
      <c r="H2922" s="144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</row>
    <row r="2923" spans="1:32">
      <c r="A2923" s="17"/>
      <c r="B2923" s="7"/>
      <c r="C2923" s="17"/>
      <c r="D2923" s="7"/>
      <c r="E2923" s="17"/>
      <c r="F2923" s="109"/>
      <c r="G2923" s="143"/>
      <c r="H2923" s="144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>
      <c r="A2924" s="17"/>
      <c r="B2924" s="7"/>
      <c r="C2924" s="17"/>
      <c r="D2924" s="7"/>
      <c r="E2924" s="17"/>
      <c r="F2924" s="109"/>
      <c r="G2924" s="143"/>
      <c r="H2924" s="144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</row>
    <row r="2925" spans="1:32">
      <c r="A2925" s="17"/>
      <c r="B2925" s="7"/>
      <c r="C2925" s="17"/>
      <c r="D2925" s="7"/>
      <c r="E2925" s="17"/>
      <c r="F2925" s="109"/>
      <c r="G2925" s="143"/>
      <c r="H2925" s="144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</row>
    <row r="2926" spans="1:32">
      <c r="A2926" s="17"/>
      <c r="B2926" s="7"/>
      <c r="C2926" s="17"/>
      <c r="D2926" s="7"/>
      <c r="E2926" s="17"/>
      <c r="F2926" s="109"/>
      <c r="G2926" s="143"/>
      <c r="H2926" s="144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>
      <c r="A2927" s="17"/>
      <c r="B2927" s="7"/>
      <c r="C2927" s="17"/>
      <c r="D2927" s="7"/>
      <c r="E2927" s="17"/>
      <c r="F2927" s="109"/>
      <c r="G2927" s="143"/>
      <c r="H2927" s="144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>
      <c r="A2928" s="17"/>
      <c r="B2928" s="7"/>
      <c r="C2928" s="17"/>
      <c r="D2928" s="7"/>
      <c r="E2928" s="17"/>
      <c r="F2928" s="109"/>
      <c r="G2928" s="143"/>
      <c r="H2928" s="144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>
      <c r="A2929" s="17"/>
      <c r="B2929" s="7"/>
      <c r="C2929" s="17"/>
      <c r="D2929" s="7"/>
      <c r="E2929" s="17"/>
      <c r="F2929" s="109"/>
      <c r="G2929" s="143"/>
      <c r="H2929" s="144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>
      <c r="A2930" s="17"/>
      <c r="B2930" s="7"/>
      <c r="C2930" s="17"/>
      <c r="D2930" s="7"/>
      <c r="E2930" s="17"/>
      <c r="F2930" s="109"/>
      <c r="G2930" s="143"/>
      <c r="H2930" s="144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>
      <c r="A2931" s="17"/>
      <c r="B2931" s="7"/>
      <c r="C2931" s="17"/>
      <c r="D2931" s="7"/>
      <c r="E2931" s="17"/>
      <c r="F2931" s="109"/>
      <c r="G2931" s="143"/>
      <c r="H2931" s="144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>
      <c r="A2932" s="17"/>
      <c r="B2932" s="7"/>
      <c r="C2932" s="17"/>
      <c r="D2932" s="7"/>
      <c r="E2932" s="17"/>
      <c r="F2932" s="109"/>
      <c r="G2932" s="143"/>
      <c r="H2932" s="144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</row>
    <row r="2933" spans="1:32">
      <c r="A2933" s="17"/>
      <c r="B2933" s="7"/>
      <c r="C2933" s="17"/>
      <c r="D2933" s="7"/>
      <c r="E2933" s="17"/>
      <c r="F2933" s="109"/>
      <c r="G2933" s="143"/>
      <c r="H2933" s="144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>
      <c r="A2934" s="17"/>
      <c r="B2934" s="7"/>
      <c r="C2934" s="17"/>
      <c r="D2934" s="7"/>
      <c r="E2934" s="17"/>
      <c r="F2934" s="109"/>
      <c r="G2934" s="143"/>
      <c r="H2934" s="144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>
      <c r="A2935" s="17"/>
      <c r="B2935" s="7"/>
      <c r="C2935" s="17"/>
      <c r="D2935" s="7"/>
      <c r="E2935" s="17"/>
      <c r="F2935" s="109"/>
      <c r="G2935" s="143"/>
      <c r="H2935" s="144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>
      <c r="A2936" s="17"/>
      <c r="B2936" s="7"/>
      <c r="C2936" s="17"/>
      <c r="D2936" s="7"/>
      <c r="E2936" s="17"/>
      <c r="F2936" s="109"/>
      <c r="G2936" s="143"/>
      <c r="H2936" s="144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</row>
    <row r="2937" spans="1:32">
      <c r="A2937" s="17"/>
      <c r="B2937" s="7"/>
      <c r="C2937" s="17"/>
      <c r="D2937" s="7"/>
      <c r="E2937" s="17"/>
      <c r="F2937" s="109"/>
      <c r="G2937" s="143"/>
      <c r="H2937" s="144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>
      <c r="A2938" s="17"/>
      <c r="B2938" s="7"/>
      <c r="C2938" s="17"/>
      <c r="D2938" s="7"/>
      <c r="E2938" s="17"/>
      <c r="F2938" s="109"/>
      <c r="G2938" s="143"/>
      <c r="H2938" s="144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>
      <c r="A2939" s="17"/>
      <c r="B2939" s="7"/>
      <c r="C2939" s="17"/>
      <c r="D2939" s="7"/>
      <c r="E2939" s="17"/>
      <c r="F2939" s="109"/>
      <c r="G2939" s="143"/>
      <c r="H2939" s="144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>
      <c r="A2940" s="17"/>
      <c r="B2940" s="7"/>
      <c r="C2940" s="17"/>
      <c r="D2940" s="7"/>
      <c r="E2940" s="17"/>
      <c r="F2940" s="109"/>
      <c r="G2940" s="143"/>
      <c r="H2940" s="144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2">
      <c r="A2941" s="17"/>
      <c r="B2941" s="7"/>
      <c r="C2941" s="17"/>
      <c r="D2941" s="7"/>
      <c r="E2941" s="17"/>
      <c r="F2941" s="109"/>
      <c r="G2941" s="143"/>
      <c r="H2941" s="144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>
      <c r="A2942" s="17"/>
      <c r="B2942" s="7"/>
      <c r="C2942" s="17"/>
      <c r="D2942" s="7"/>
      <c r="E2942" s="17"/>
      <c r="F2942" s="109"/>
      <c r="G2942" s="143"/>
      <c r="H2942" s="144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</sheetData>
  <autoFilter ref="A1:H105" xr:uid="{00000000-0009-0000-0000-00000C000000}"/>
  <conditionalFormatting sqref="G2:H2942">
    <cfRule type="expression" dxfId="217" priority="81">
      <formula>G2 &gt; 0</formula>
    </cfRule>
  </conditionalFormatting>
  <conditionalFormatting sqref="L2:L32 L34:L53 L57">
    <cfRule type="expression" dxfId="216" priority="22">
      <formula>COUNTIF($C$1:$C$862, L2) &gt; 1</formula>
    </cfRule>
    <cfRule type="expression" dxfId="215" priority="12">
      <formula>COUNTIF($C$1:$C$847, L2) &gt; 1</formula>
    </cfRule>
  </conditionalFormatting>
  <conditionalFormatting sqref="L2:L33 L35:L54">
    <cfRule type="expression" dxfId="214" priority="29">
      <formula>COUNTIF($C$1:$C$861, L2) &gt; 1</formula>
    </cfRule>
  </conditionalFormatting>
  <conditionalFormatting sqref="L2:L33 L35:L62">
    <cfRule type="expression" dxfId="213" priority="10">
      <formula>COUNTIF($C$1:$C$853, L2) &gt; 1</formula>
    </cfRule>
  </conditionalFormatting>
  <conditionalFormatting sqref="L2:L34 L36:L58 L67:L72">
    <cfRule type="expression" dxfId="212" priority="52">
      <formula>COUNTIF($C$1:$C$877, L2) &gt; 1</formula>
    </cfRule>
  </conditionalFormatting>
  <conditionalFormatting sqref="L2:L40 L42:L68">
    <cfRule type="expression" dxfId="211" priority="13">
      <formula>COUNTIF($C$1:$C$859, L2) &gt; 1</formula>
    </cfRule>
  </conditionalFormatting>
  <conditionalFormatting sqref="L2:L41 L43:L58 L67:L72">
    <cfRule type="expression" dxfId="210" priority="68">
      <formula>COUNTIF($C$1:$C$1029, L2) &gt; 1</formula>
    </cfRule>
    <cfRule type="expression" dxfId="209" priority="55">
      <formula>COUNTIF($C$1:$C$883, L2) &gt; 1</formula>
    </cfRule>
  </conditionalFormatting>
  <conditionalFormatting sqref="L2:L41 L43:L66">
    <cfRule type="expression" dxfId="208" priority="72">
      <formula>COUNTIF($C$1:$C$1030, L2) &gt; 1</formula>
    </cfRule>
  </conditionalFormatting>
  <conditionalFormatting sqref="L2:L55">
    <cfRule type="expression" dxfId="207" priority="41">
      <formula>COUNTIF($C$1:$C$1009, L2) &gt; 1</formula>
    </cfRule>
  </conditionalFormatting>
  <conditionalFormatting sqref="L2:L57">
    <cfRule type="expression" dxfId="206" priority="4">
      <formula>COUNTIF($C$1:$C$1003, L2) &gt; 1</formula>
    </cfRule>
    <cfRule type="expression" dxfId="205" priority="43">
      <formula>COUNTIF($C$1:$C$1010, L2) &gt; 1</formula>
    </cfRule>
  </conditionalFormatting>
  <conditionalFormatting sqref="L2:L58 L67:L72">
    <cfRule type="expression" dxfId="204" priority="71">
      <formula>COUNTIF($K$2:$K$104, L2) &gt; 1</formula>
    </cfRule>
    <cfRule type="expression" dxfId="203" priority="60">
      <formula>COUNTIF($C$1:$C$873, L2) &gt; 1</formula>
    </cfRule>
    <cfRule type="expression" dxfId="202" priority="57">
      <formula>COUNTIF($C$1:$C$880, L2) &gt; 1</formula>
    </cfRule>
    <cfRule type="expression" dxfId="201" priority="61">
      <formula>COUNTIF($O$2:$O$105, L2) &gt; 1</formula>
    </cfRule>
    <cfRule type="expression" dxfId="200" priority="56">
      <formula>COUNTIF($C$1:$C$881, L2) &gt; 1</formula>
    </cfRule>
    <cfRule type="expression" dxfId="199" priority="53">
      <formula>COUNTIF($C$1:$C$876, L2) &gt; 1</formula>
    </cfRule>
    <cfRule type="expression" dxfId="198" priority="51">
      <formula>COUNTIF($C$1:$C$875, L2) &gt; 1</formula>
    </cfRule>
    <cfRule type="expression" dxfId="197" priority="50">
      <formula>COUNTIF($C$1:$C$879, L2) &gt; 1</formula>
    </cfRule>
    <cfRule type="expression" dxfId="196" priority="49">
      <formula>COUNTIF($C$1:$C$878, L2) &gt; 1</formula>
    </cfRule>
  </conditionalFormatting>
  <conditionalFormatting sqref="L2:L58">
    <cfRule type="expression" dxfId="195" priority="31">
      <formula>COUNTIF($C$1:$C$863, L2) &gt; 1</formula>
    </cfRule>
    <cfRule type="expression" dxfId="194" priority="3">
      <formula>COUNTIF($C$1:$C$1004, L2) &gt; 1</formula>
    </cfRule>
    <cfRule type="expression" dxfId="193" priority="5">
      <formula>COUNTIF($C$1:$C$988, L2) &gt; 1</formula>
    </cfRule>
    <cfRule type="expression" dxfId="192" priority="34">
      <formula>COUNTIF($C$1:$C$864, L2) &gt; 1</formula>
    </cfRule>
    <cfRule type="expression" dxfId="191" priority="16">
      <formula>COUNTIF($C$1:$C$849, L2) &gt; 1</formula>
    </cfRule>
    <cfRule type="expression" dxfId="190" priority="42">
      <formula>COUNTIF($C$1:$C$1011, L2) &gt; 1</formula>
    </cfRule>
    <cfRule type="expression" dxfId="189" priority="77">
      <formula>COUNTIF($C$1:$C$1021, L2) &gt; 1</formula>
    </cfRule>
  </conditionalFormatting>
  <conditionalFormatting sqref="L2:L59 L67:L72">
    <cfRule type="expression" dxfId="188" priority="78">
      <formula>COUNTIF($C$1:$C$1020, L2) &gt; 1</formula>
    </cfRule>
    <cfRule type="expression" dxfId="187" priority="70">
      <formula>COUNTIF($C$1:$C$1018, L2) &gt; 1</formula>
    </cfRule>
    <cfRule type="expression" dxfId="186" priority="75">
      <formula>COUNTIF($C$1:$C$1019, L2) &gt; 1</formula>
    </cfRule>
    <cfRule type="expression" dxfId="185" priority="67">
      <formula>COUNTIF($C$1:$C$1016, L2) &gt; 1</formula>
    </cfRule>
    <cfRule type="expression" dxfId="184" priority="66">
      <formula>COUNTIF($C$1:$C$1022, L2) &gt; 1</formula>
    </cfRule>
    <cfRule type="expression" dxfId="183" priority="65">
      <formula>COUNTIF($C$1:$C$1023, L2) &gt; 1</formula>
    </cfRule>
  </conditionalFormatting>
  <conditionalFormatting sqref="L2:L59">
    <cfRule type="expression" dxfId="182" priority="2">
      <formula>COUNTIF($C$1:$C$1005, L2) &gt; 1</formula>
    </cfRule>
    <cfRule type="expression" dxfId="181" priority="37">
      <formula>COUNTIF($C$1:$C$1014, L2) &gt; 1</formula>
    </cfRule>
    <cfRule type="expression" dxfId="180" priority="32">
      <formula>COUNTIF($K$2:$K$103, L2) &gt; 1</formula>
    </cfRule>
    <cfRule type="expression" dxfId="179" priority="17">
      <formula>COUNTIF($I$2:$I$105, L2) &gt; 1</formula>
    </cfRule>
    <cfRule type="expression" dxfId="178" priority="35">
      <formula>COUNTIF($O$2:$O$103, L2) &gt; 1</formula>
    </cfRule>
    <cfRule type="expression" dxfId="177" priority="40">
      <formula>COUNTIF($C$1:$C$1017, L2) &gt; 1</formula>
    </cfRule>
    <cfRule type="expression" dxfId="176" priority="44">
      <formula>COUNTIF($K$2:$K$102, L2) &gt; 1</formula>
    </cfRule>
  </conditionalFormatting>
  <conditionalFormatting sqref="L2:L60 L67:L72">
    <cfRule type="expression" dxfId="175" priority="62">
      <formula>COUNTIF($C$1:$C$1031, L2) &gt; 1</formula>
    </cfRule>
    <cfRule type="expression" dxfId="174" priority="58">
      <formula>COUNTIF($C$1:$C$872, L2) &gt; 1</formula>
    </cfRule>
    <cfRule type="expression" dxfId="173" priority="54">
      <formula>COUNTIF($C$1:$C$870, L2) &gt; 1</formula>
    </cfRule>
    <cfRule type="expression" dxfId="172" priority="69">
      <formula>COUNTIF($C$1:$C$1026, L2) &gt; 1</formula>
    </cfRule>
    <cfRule type="expression" dxfId="171" priority="63">
      <formula>COUNTIF($C$1:$C$1024, L2) &gt; 1</formula>
    </cfRule>
    <cfRule type="expression" dxfId="170" priority="59">
      <formula>COUNTIF($C$1:$C$874, L2) &gt; 1</formula>
    </cfRule>
  </conditionalFormatting>
  <conditionalFormatting sqref="L2:L60">
    <cfRule type="expression" dxfId="169" priority="30">
      <formula>COUNTIF($C$1:$C$871, L2) &gt; 1</formula>
    </cfRule>
    <cfRule type="expression" dxfId="168" priority="28">
      <formula>COUNTIF($C$1:$C$867, L2) &gt; 1</formula>
    </cfRule>
    <cfRule type="expression" dxfId="167" priority="27">
      <formula>COUNTIF($C$1:$C$868, L2) &gt; 1</formula>
    </cfRule>
    <cfRule type="expression" dxfId="166" priority="26">
      <formula>COUNTIF($C$1:$C$866, L2) &gt; 1</formula>
    </cfRule>
    <cfRule type="expression" dxfId="165" priority="25">
      <formula>COUNTIF($C$1:$C$869, L2) &gt; 1</formula>
    </cfRule>
    <cfRule type="expression" dxfId="164" priority="24">
      <formula>COUNTIF($P$2:$P$105, L2) &gt; 1</formula>
    </cfRule>
    <cfRule type="expression" dxfId="163" priority="33">
      <formula>COUNTIF($C$1:$C$865, L2) &gt; 1</formula>
    </cfRule>
  </conditionalFormatting>
  <conditionalFormatting sqref="L2:L61 L67:L72">
    <cfRule type="expression" dxfId="162" priority="64">
      <formula>COUNTIF($C$1:$C$1025, L2) &gt; 1</formula>
    </cfRule>
  </conditionalFormatting>
  <conditionalFormatting sqref="L2:L61">
    <cfRule type="expression" dxfId="161" priority="18">
      <formula>COUNTIF($C$1:$C$850, L2) &gt; 1</formula>
    </cfRule>
    <cfRule type="expression" dxfId="160" priority="21">
      <formula>COUNTIF($C$1:$C$1006, L2) &gt; 1</formula>
    </cfRule>
  </conditionalFormatting>
  <conditionalFormatting sqref="L2:L62">
    <cfRule type="expression" dxfId="159" priority="9">
      <formula>COUNTIF($C$1:$C$851, L2) &gt; 1</formula>
    </cfRule>
    <cfRule type="expression" dxfId="158" priority="39">
      <formula>COUNTIF($C$1:$C$1007, L2) &gt; 1</formula>
    </cfRule>
  </conditionalFormatting>
  <conditionalFormatting sqref="L2:L63 L67:L72">
    <cfRule type="expression" dxfId="157" priority="74">
      <formula>COUNTIF($C$1:$C$1027, L2) &gt; 1</formula>
    </cfRule>
  </conditionalFormatting>
  <conditionalFormatting sqref="L2:L63">
    <cfRule type="expression" dxfId="156" priority="11">
      <formula>COUNTIF($C$1:$C$852, L2) &gt; 1</formula>
    </cfRule>
    <cfRule type="expression" dxfId="155" priority="1">
      <formula>COUNTIF($C$1:$C$1008, L2) &gt; 1</formula>
    </cfRule>
  </conditionalFormatting>
  <conditionalFormatting sqref="L2:L64 L67:L72">
    <cfRule type="expression" dxfId="154" priority="73">
      <formula>COUNTIF($C$1:$C$1028, L2) &gt; 1</formula>
    </cfRule>
  </conditionalFormatting>
  <conditionalFormatting sqref="L2:L65">
    <cfRule type="expression" dxfId="153" priority="7">
      <formula>COUNTIF($C$1:$C$854, L2) &gt; 1</formula>
    </cfRule>
    <cfRule type="expression" dxfId="152" priority="15">
      <formula>COUNTIF($C$1:$C$856, L2) &gt; 1</formula>
    </cfRule>
  </conditionalFormatting>
  <conditionalFormatting sqref="L2:L66">
    <cfRule type="expression" dxfId="151" priority="8">
      <formula>COUNTIF($C$1:$C$855, L2) &gt; 1</formula>
    </cfRule>
    <cfRule type="expression" dxfId="150" priority="14">
      <formula>COUNTIF($C$1:$C$857, L2) &gt; 1</formula>
    </cfRule>
  </conditionalFormatting>
  <conditionalFormatting sqref="L2:L68">
    <cfRule type="expression" dxfId="149" priority="38">
      <formula>COUNTIF($C$1:$C$1013, L2) &gt; 1</formula>
    </cfRule>
  </conditionalFormatting>
  <conditionalFormatting sqref="L2:L69">
    <cfRule type="expression" dxfId="148" priority="6">
      <formula>COUNTIF($C$1:$C$997, L2) &gt; 1</formula>
    </cfRule>
    <cfRule type="expression" dxfId="147" priority="20">
      <formula>COUNTIF($C$1:$C$1033, L2) &gt; 1</formula>
    </cfRule>
  </conditionalFormatting>
  <conditionalFormatting sqref="L2:L70">
    <cfRule type="expression" dxfId="146" priority="36">
      <formula>COUNTIF($C$1:$C$1015, L2) &gt; 1</formula>
    </cfRule>
    <cfRule type="expression" dxfId="145" priority="23">
      <formula>COUNTIF($L$2:$L$105, L2) &gt; 1</formula>
    </cfRule>
  </conditionalFormatting>
  <conditionalFormatting sqref="L2:L72">
    <cfRule type="expression" dxfId="144" priority="76">
      <formula>COUNTIF($K$2:$K$105, L2) &gt; 1</formula>
    </cfRule>
  </conditionalFormatting>
  <conditionalFormatting sqref="L2:L90">
    <cfRule type="expression" dxfId="143" priority="79">
      <formula>COUNTIF($L$2:$L$90, L2) &gt; 1</formula>
    </cfRule>
  </conditionalFormatting>
  <conditionalFormatting sqref="L58">
    <cfRule type="expression" dxfId="142" priority="48">
      <formula>COUNTIF($B$2:$B$1001, L58) &gt; 1</formula>
    </cfRule>
    <cfRule type="expression" dxfId="141" priority="47">
      <formula>COUNTIF($B$2:$B$1000, L58) &gt; 1</formula>
    </cfRule>
    <cfRule type="expression" dxfId="140" priority="46">
      <formula>COUNTIF($B$2:$B$106, L58) &gt; 1</formula>
    </cfRule>
    <cfRule type="expression" dxfId="139" priority="45">
      <formula>COUNTIF($B$1:$B$1020, L58) &gt; 1</formula>
    </cfRule>
  </conditionalFormatting>
  <conditionalFormatting sqref="T2:U55 M2:P2942">
    <cfRule type="expression" dxfId="138" priority="80">
      <formula>M2&gt;0</formula>
    </cfRule>
  </conditionalFormatting>
  <dataValidations count="2">
    <dataValidation type="list" allowBlank="1" showErrorMessage="1" sqref="A2:A12 K2:K72" xr:uid="{00000000-0002-0000-0C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:A2942" xr:uid="{00000000-0002-0000-0C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7"/>
  <sheetViews>
    <sheetView workbookViewId="0"/>
  </sheetViews>
  <sheetFormatPr defaultColWidth="14.44140625" defaultRowHeight="15.7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162</v>
      </c>
      <c r="B1" s="97" t="s">
        <v>856</v>
      </c>
      <c r="C1" s="146" t="s">
        <v>179</v>
      </c>
      <c r="D1" s="104"/>
      <c r="E1" s="55" t="s">
        <v>12</v>
      </c>
      <c r="F1" s="55" t="s">
        <v>162</v>
      </c>
      <c r="G1" s="101" t="s">
        <v>857</v>
      </c>
      <c r="H1" s="147"/>
      <c r="I1" s="57"/>
      <c r="J1" s="57"/>
      <c r="K1" s="57"/>
      <c r="L1" s="57"/>
      <c r="M1" s="57"/>
      <c r="N1" s="57"/>
      <c r="O1" s="57"/>
      <c r="P1" s="57"/>
      <c r="Q1" s="148"/>
      <c r="R1" s="148"/>
      <c r="S1" s="148"/>
      <c r="T1" s="148"/>
      <c r="U1" s="148"/>
      <c r="V1" s="148"/>
      <c r="W1" s="148"/>
      <c r="X1" s="148"/>
    </row>
    <row r="2" spans="1:24" ht="15.6" customHeight="1">
      <c r="A2" s="149"/>
      <c r="B2" s="150"/>
      <c r="C2" s="151"/>
      <c r="D2" s="62"/>
      <c r="E2" s="35"/>
      <c r="F2" s="36"/>
      <c r="G2" s="112"/>
      <c r="H2" s="112"/>
      <c r="I2" s="7"/>
      <c r="J2" s="74"/>
      <c r="K2" s="6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6" customHeight="1">
      <c r="A3" s="152"/>
      <c r="B3" s="150"/>
      <c r="C3" s="151"/>
      <c r="D3" s="62"/>
      <c r="E3" s="35"/>
      <c r="F3" s="36"/>
      <c r="G3" s="112"/>
      <c r="H3" s="112"/>
      <c r="I3" s="7"/>
      <c r="J3" s="74"/>
      <c r="K3" s="6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6" customHeight="1">
      <c r="A4" s="152"/>
      <c r="B4" s="150"/>
      <c r="C4" s="151"/>
      <c r="D4" s="62"/>
      <c r="E4" s="35"/>
      <c r="F4" s="36"/>
      <c r="G4" s="112"/>
      <c r="H4" s="112"/>
      <c r="I4" s="7"/>
      <c r="J4" s="74"/>
      <c r="K4" s="6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6" customHeight="1">
      <c r="A5" s="152"/>
      <c r="B5" s="150"/>
      <c r="C5" s="151"/>
      <c r="D5" s="62"/>
      <c r="E5" s="35"/>
      <c r="F5" s="36"/>
      <c r="G5" s="112"/>
      <c r="H5" s="112"/>
      <c r="I5" s="7"/>
      <c r="J5" s="74"/>
      <c r="K5" s="6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6" customHeight="1">
      <c r="A6" s="152"/>
      <c r="B6" s="150"/>
      <c r="C6" s="151"/>
      <c r="D6" s="62"/>
      <c r="E6" s="35"/>
      <c r="F6" s="36"/>
      <c r="G6" s="112"/>
      <c r="H6" s="112"/>
      <c r="I6" s="7"/>
      <c r="J6" s="74"/>
      <c r="K6" s="6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6" customHeight="1">
      <c r="A7" s="153"/>
      <c r="B7" s="150"/>
      <c r="C7" s="151"/>
      <c r="D7" s="62"/>
      <c r="E7" s="35"/>
      <c r="F7" s="36"/>
      <c r="G7" s="112"/>
      <c r="H7" s="112"/>
      <c r="I7" s="7"/>
      <c r="J7" s="74"/>
      <c r="K7" s="6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6" customHeight="1">
      <c r="A8" s="152"/>
      <c r="B8" s="150"/>
      <c r="C8" s="151"/>
      <c r="D8" s="62"/>
      <c r="E8" s="35"/>
      <c r="F8" s="36"/>
      <c r="G8" s="112"/>
      <c r="H8" s="112"/>
      <c r="I8" s="7"/>
      <c r="J8" s="74"/>
      <c r="K8" s="6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6" customHeight="1">
      <c r="A9" s="152"/>
      <c r="B9" s="150"/>
      <c r="C9" s="151"/>
      <c r="D9" s="62"/>
      <c r="E9" s="35"/>
      <c r="F9" s="7"/>
      <c r="G9" s="112"/>
      <c r="H9" s="112"/>
      <c r="I9" s="7"/>
      <c r="J9" s="74"/>
      <c r="K9" s="6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6" customHeight="1">
      <c r="A10" s="152"/>
      <c r="B10" s="150"/>
      <c r="C10" s="151"/>
      <c r="D10" s="62"/>
      <c r="E10" s="35"/>
      <c r="F10" s="7"/>
      <c r="G10" s="112"/>
      <c r="H10" s="112"/>
      <c r="I10" s="7"/>
      <c r="J10" s="74"/>
      <c r="K10" s="6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6" customHeight="1">
      <c r="A11" s="152"/>
      <c r="B11" s="150"/>
      <c r="C11" s="151"/>
      <c r="D11" s="62"/>
      <c r="E11" s="35"/>
      <c r="F11" s="7"/>
      <c r="G11" s="112"/>
      <c r="H11" s="112"/>
      <c r="I11" s="7"/>
      <c r="J11" s="74"/>
      <c r="K11" s="6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6" customHeight="1">
      <c r="A12" s="153"/>
      <c r="B12" s="150"/>
      <c r="C12" s="151"/>
      <c r="D12" s="62"/>
      <c r="E12" s="35"/>
      <c r="F12" s="36"/>
      <c r="G12" s="112"/>
      <c r="H12" s="112"/>
      <c r="I12" s="68"/>
      <c r="J12" s="74"/>
      <c r="K12" s="68"/>
      <c r="L12" s="68"/>
      <c r="M12" s="68"/>
      <c r="N12" s="68"/>
      <c r="O12" s="68"/>
      <c r="P12" s="68"/>
      <c r="Q12" s="7"/>
      <c r="R12" s="7"/>
      <c r="S12" s="7"/>
      <c r="T12" s="7"/>
      <c r="U12" s="7"/>
      <c r="V12" s="7"/>
      <c r="W12" s="7"/>
      <c r="X12" s="7"/>
    </row>
    <row r="13" spans="1:24" ht="15.6" customHeight="1">
      <c r="A13" s="152"/>
      <c r="B13" s="150"/>
      <c r="C13" s="151"/>
      <c r="D13" s="62"/>
      <c r="E13" s="35"/>
      <c r="F13" s="36"/>
      <c r="G13" s="112"/>
      <c r="H13" s="112"/>
      <c r="I13" s="68"/>
      <c r="J13" s="74"/>
      <c r="K13" s="68"/>
      <c r="L13" s="68"/>
      <c r="M13" s="68"/>
      <c r="N13" s="68"/>
      <c r="O13" s="68"/>
      <c r="P13" s="68"/>
      <c r="Q13" s="7"/>
      <c r="R13" s="7"/>
      <c r="S13" s="7"/>
      <c r="T13" s="7"/>
      <c r="U13" s="7"/>
      <c r="V13" s="7"/>
      <c r="W13" s="7"/>
      <c r="X13" s="7"/>
    </row>
    <row r="14" spans="1:24" ht="15.6" customHeight="1">
      <c r="A14" s="152"/>
      <c r="B14" s="150"/>
      <c r="C14" s="151"/>
      <c r="D14" s="62"/>
      <c r="E14" s="35"/>
      <c r="F14" s="36"/>
      <c r="G14" s="112"/>
      <c r="H14" s="112"/>
      <c r="I14" s="68"/>
      <c r="J14" s="74"/>
      <c r="K14" s="68"/>
      <c r="L14" s="68"/>
      <c r="M14" s="68"/>
      <c r="N14" s="68"/>
      <c r="O14" s="68"/>
      <c r="P14" s="68"/>
      <c r="Q14" s="7"/>
      <c r="R14" s="7"/>
      <c r="S14" s="7"/>
      <c r="T14" s="7"/>
      <c r="U14" s="7"/>
      <c r="V14" s="7"/>
      <c r="W14" s="7"/>
      <c r="X14" s="7"/>
    </row>
    <row r="15" spans="1:24" ht="15.6" customHeight="1">
      <c r="A15" s="154"/>
      <c r="B15" s="150"/>
      <c r="C15" s="151"/>
      <c r="D15" s="62"/>
      <c r="E15" s="35"/>
      <c r="F15" s="36"/>
      <c r="G15" s="112"/>
      <c r="H15" s="112"/>
      <c r="I15" s="68"/>
      <c r="J15" s="74"/>
      <c r="K15" s="68"/>
      <c r="L15" s="68"/>
      <c r="M15" s="68"/>
      <c r="N15" s="68"/>
      <c r="O15" s="68"/>
      <c r="P15" s="68"/>
      <c r="Q15" s="7"/>
      <c r="R15" s="7"/>
      <c r="S15" s="7"/>
      <c r="T15" s="7"/>
      <c r="U15" s="7"/>
      <c r="V15" s="7"/>
      <c r="W15" s="7"/>
      <c r="X15" s="7"/>
    </row>
    <row r="16" spans="1:24" ht="15.6" customHeight="1">
      <c r="A16" s="155"/>
      <c r="B16" s="150"/>
      <c r="C16" s="151"/>
      <c r="D16" s="62"/>
      <c r="E16" s="35"/>
      <c r="F16" s="36"/>
      <c r="G16" s="112"/>
      <c r="H16" s="112"/>
      <c r="I16" s="68"/>
      <c r="J16" s="74"/>
      <c r="K16" s="68"/>
      <c r="L16" s="68"/>
      <c r="M16" s="68"/>
      <c r="N16" s="68"/>
      <c r="O16" s="68"/>
      <c r="P16" s="68"/>
      <c r="Q16" s="7"/>
      <c r="R16" s="7"/>
      <c r="S16" s="7"/>
      <c r="T16" s="7"/>
      <c r="U16" s="7"/>
      <c r="V16" s="7"/>
      <c r="W16" s="7"/>
      <c r="X16" s="7"/>
    </row>
    <row r="17" spans="1:24" ht="15.6" customHeight="1">
      <c r="A17" s="156"/>
      <c r="B17" s="150"/>
      <c r="C17" s="151"/>
      <c r="D17" s="62"/>
      <c r="E17" s="35"/>
      <c r="F17" s="36"/>
      <c r="G17" s="112"/>
      <c r="H17" s="112"/>
      <c r="I17" s="68"/>
      <c r="J17" s="74"/>
      <c r="K17" s="68"/>
      <c r="L17" s="68"/>
      <c r="M17" s="68"/>
      <c r="N17" s="68"/>
      <c r="O17" s="68"/>
      <c r="P17" s="68"/>
      <c r="Q17" s="7"/>
      <c r="R17" s="7"/>
      <c r="S17" s="7"/>
      <c r="T17" s="7"/>
      <c r="U17" s="7"/>
      <c r="V17" s="7"/>
      <c r="W17" s="7"/>
      <c r="X17" s="7"/>
    </row>
    <row r="18" spans="1:24" ht="15.6" customHeight="1">
      <c r="A18" s="152"/>
      <c r="B18" s="150"/>
      <c r="C18" s="151"/>
      <c r="D18" s="62"/>
      <c r="E18" s="35"/>
      <c r="F18" s="36"/>
      <c r="G18" s="112"/>
      <c r="H18" s="112"/>
      <c r="I18" s="68"/>
      <c r="J18" s="74"/>
      <c r="K18" s="68"/>
      <c r="L18" s="68"/>
      <c r="M18" s="68"/>
      <c r="N18" s="68"/>
      <c r="O18" s="68"/>
      <c r="P18" s="68"/>
      <c r="Q18" s="7"/>
      <c r="R18" s="7"/>
      <c r="S18" s="7"/>
      <c r="T18" s="7"/>
      <c r="U18" s="7"/>
      <c r="V18" s="7"/>
      <c r="W18" s="7"/>
      <c r="X18" s="7"/>
    </row>
    <row r="19" spans="1:24" ht="15.6" customHeight="1">
      <c r="A19" s="152"/>
      <c r="B19" s="150"/>
      <c r="C19" s="151"/>
      <c r="D19" s="62"/>
      <c r="E19" s="35"/>
      <c r="F19" s="36"/>
      <c r="G19" s="112"/>
      <c r="H19" s="112"/>
      <c r="I19" s="68"/>
      <c r="J19" s="74"/>
      <c r="K19" s="68"/>
      <c r="L19" s="68"/>
      <c r="M19" s="68"/>
      <c r="N19" s="68"/>
      <c r="O19" s="68"/>
      <c r="P19" s="68"/>
      <c r="Q19" s="7"/>
      <c r="R19" s="7"/>
      <c r="S19" s="7"/>
      <c r="T19" s="7"/>
      <c r="U19" s="7"/>
      <c r="V19" s="7"/>
      <c r="W19" s="7"/>
      <c r="X19" s="7"/>
    </row>
    <row r="20" spans="1:24" ht="15.6" customHeight="1">
      <c r="A20" s="152"/>
      <c r="B20" s="150"/>
      <c r="C20" s="151"/>
      <c r="D20" s="62"/>
      <c r="E20" s="35"/>
      <c r="F20" s="36"/>
      <c r="G20" s="112"/>
      <c r="H20" s="112"/>
      <c r="I20" s="68"/>
      <c r="J20" s="74"/>
      <c r="K20" s="68"/>
      <c r="L20" s="68"/>
      <c r="M20" s="68"/>
      <c r="N20" s="68"/>
      <c r="O20" s="68"/>
      <c r="P20" s="68"/>
      <c r="Q20" s="7"/>
      <c r="R20" s="7"/>
      <c r="S20" s="7"/>
      <c r="T20" s="7"/>
      <c r="U20" s="7"/>
      <c r="V20" s="7"/>
      <c r="W20" s="7"/>
      <c r="X20" s="7"/>
    </row>
    <row r="21" spans="1:24" ht="15.6" customHeight="1">
      <c r="A21" s="152"/>
      <c r="B21" s="150"/>
      <c r="C21" s="151"/>
      <c r="D21" s="62"/>
      <c r="E21" s="35"/>
      <c r="F21" s="41"/>
      <c r="G21" s="112"/>
      <c r="H21" s="112"/>
      <c r="I21" s="68"/>
      <c r="J21" s="74"/>
      <c r="K21" s="68"/>
      <c r="L21" s="68"/>
      <c r="M21" s="68"/>
      <c r="N21" s="68"/>
      <c r="O21" s="68"/>
      <c r="P21" s="68"/>
      <c r="Q21" s="7"/>
      <c r="R21" s="7"/>
      <c r="S21" s="7"/>
      <c r="T21" s="7"/>
      <c r="U21" s="7"/>
      <c r="V21" s="7"/>
      <c r="W21" s="7"/>
      <c r="X21" s="7"/>
    </row>
    <row r="22" spans="1:24" ht="15.6" customHeight="1">
      <c r="A22" s="157"/>
      <c r="B22" s="150"/>
      <c r="C22" s="151"/>
      <c r="D22" s="62"/>
      <c r="E22" s="17"/>
      <c r="F22" s="7"/>
      <c r="G22" s="112"/>
      <c r="H22" s="112"/>
      <c r="I22" s="7"/>
      <c r="J22" s="74"/>
      <c r="K22" s="6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6" customHeight="1">
      <c r="A23" s="157"/>
      <c r="B23" s="150"/>
      <c r="C23" s="151"/>
      <c r="D23" s="62"/>
      <c r="E23" s="17"/>
      <c r="F23" s="7"/>
      <c r="G23" s="112"/>
      <c r="H23" s="112"/>
      <c r="I23" s="7"/>
      <c r="J23" s="74"/>
      <c r="K23" s="6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6" customHeight="1">
      <c r="A24" s="157"/>
      <c r="B24" s="150"/>
      <c r="C24" s="151"/>
      <c r="D24" s="62"/>
      <c r="E24" s="17"/>
      <c r="F24" s="7"/>
      <c r="G24" s="112"/>
      <c r="H24" s="112"/>
      <c r="I24" s="7"/>
      <c r="J24" s="74"/>
      <c r="K24" s="6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6" customHeight="1">
      <c r="A25" s="157"/>
      <c r="B25" s="150"/>
      <c r="C25" s="151"/>
      <c r="D25" s="62"/>
      <c r="E25" s="17"/>
      <c r="F25" s="7"/>
      <c r="G25" s="112"/>
      <c r="H25" s="112"/>
      <c r="I25" s="7"/>
      <c r="J25" s="74"/>
      <c r="K25" s="6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6" customHeight="1">
      <c r="A26" s="152"/>
      <c r="B26" s="150"/>
      <c r="C26" s="151"/>
      <c r="D26" s="62"/>
      <c r="E26" s="17"/>
      <c r="F26" s="7"/>
      <c r="G26" s="112"/>
      <c r="H26" s="1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6" customHeight="1">
      <c r="A27" s="153"/>
      <c r="B27" s="150"/>
      <c r="C27" s="151"/>
      <c r="D27" s="62"/>
      <c r="E27" s="35"/>
      <c r="F27" s="41"/>
      <c r="G27" s="112"/>
      <c r="H27" s="112"/>
      <c r="I27" s="68"/>
      <c r="J27" s="74"/>
      <c r="K27" s="68"/>
      <c r="L27" s="68"/>
      <c r="M27" s="68"/>
      <c r="N27" s="68"/>
      <c r="O27" s="68"/>
      <c r="P27" s="68"/>
      <c r="Q27" s="7"/>
      <c r="R27" s="7"/>
      <c r="S27" s="7"/>
      <c r="T27" s="7"/>
      <c r="U27" s="7"/>
      <c r="V27" s="7"/>
      <c r="W27" s="7"/>
      <c r="X27" s="7"/>
    </row>
    <row r="28" spans="1:24" ht="15.6" customHeight="1">
      <c r="A28" s="152"/>
      <c r="B28" s="150"/>
      <c r="C28" s="151"/>
      <c r="D28" s="62"/>
      <c r="E28" s="35"/>
      <c r="F28" s="41"/>
      <c r="G28" s="112"/>
      <c r="H28" s="112"/>
      <c r="I28" s="68"/>
      <c r="J28" s="74"/>
      <c r="K28" s="68"/>
      <c r="L28" s="68"/>
      <c r="M28" s="68"/>
      <c r="N28" s="68"/>
      <c r="O28" s="68"/>
      <c r="P28" s="68"/>
      <c r="Q28" s="7"/>
      <c r="R28" s="7"/>
      <c r="S28" s="7"/>
      <c r="T28" s="7"/>
      <c r="U28" s="7"/>
      <c r="V28" s="7"/>
      <c r="W28" s="7"/>
      <c r="X28" s="7"/>
    </row>
    <row r="29" spans="1:24" ht="15.6" customHeight="1">
      <c r="A29" s="152"/>
      <c r="B29" s="150"/>
      <c r="C29" s="151"/>
      <c r="D29" s="62"/>
      <c r="E29" s="35"/>
      <c r="F29" s="41"/>
      <c r="G29" s="112"/>
      <c r="H29" s="112"/>
      <c r="I29" s="68"/>
      <c r="J29" s="74"/>
      <c r="K29" s="68"/>
      <c r="L29" s="68"/>
      <c r="M29" s="68"/>
      <c r="N29" s="68"/>
      <c r="O29" s="68"/>
      <c r="P29" s="68"/>
      <c r="Q29" s="7"/>
      <c r="R29" s="7"/>
      <c r="S29" s="7"/>
      <c r="T29" s="7"/>
      <c r="U29" s="7"/>
      <c r="V29" s="7"/>
      <c r="W29" s="7"/>
      <c r="X29" s="7"/>
    </row>
    <row r="30" spans="1:24" ht="15.6" customHeight="1">
      <c r="A30" s="157"/>
      <c r="B30" s="150"/>
      <c r="C30" s="151"/>
      <c r="D30" s="62"/>
      <c r="E30" s="35"/>
      <c r="F30" s="41"/>
      <c r="G30" s="112"/>
      <c r="H30" s="112"/>
      <c r="I30" s="68"/>
      <c r="J30" s="74"/>
      <c r="K30" s="68"/>
      <c r="L30" s="68"/>
      <c r="M30" s="68"/>
      <c r="N30" s="68"/>
      <c r="O30" s="68"/>
      <c r="P30" s="68"/>
      <c r="Q30" s="7"/>
      <c r="R30" s="7"/>
      <c r="S30" s="7"/>
      <c r="T30" s="7"/>
      <c r="U30" s="7"/>
      <c r="V30" s="7"/>
      <c r="W30" s="7"/>
      <c r="X30" s="7"/>
    </row>
    <row r="31" spans="1:24" ht="15.6" customHeight="1">
      <c r="A31" s="152"/>
      <c r="B31" s="150"/>
      <c r="C31" s="151"/>
      <c r="D31" s="62"/>
      <c r="E31" s="35"/>
      <c r="F31" s="36"/>
      <c r="G31" s="112"/>
      <c r="H31" s="112"/>
      <c r="I31" s="68"/>
      <c r="J31" s="74"/>
      <c r="K31" s="68"/>
      <c r="L31" s="68"/>
      <c r="M31" s="68"/>
      <c r="N31" s="68"/>
      <c r="O31" s="68"/>
      <c r="P31" s="68"/>
      <c r="Q31" s="7"/>
      <c r="R31" s="7"/>
      <c r="S31" s="7"/>
      <c r="T31" s="7"/>
      <c r="U31" s="7"/>
      <c r="V31" s="7"/>
      <c r="W31" s="7"/>
      <c r="X31" s="7"/>
    </row>
    <row r="32" spans="1:24" ht="15.6" customHeight="1">
      <c r="A32" s="152"/>
      <c r="B32" s="150"/>
      <c r="C32" s="151"/>
      <c r="D32" s="62"/>
      <c r="E32" s="35"/>
      <c r="F32" s="36"/>
      <c r="G32" s="112"/>
      <c r="H32" s="112"/>
      <c r="I32" s="68"/>
      <c r="J32" s="74"/>
      <c r="K32" s="68"/>
      <c r="L32" s="68"/>
      <c r="M32" s="68"/>
      <c r="N32" s="68"/>
      <c r="O32" s="68"/>
      <c r="P32" s="68"/>
      <c r="Q32" s="7"/>
      <c r="R32" s="7"/>
      <c r="S32" s="7"/>
      <c r="T32" s="7"/>
      <c r="U32" s="7"/>
      <c r="V32" s="7"/>
      <c r="W32" s="7"/>
      <c r="X32" s="7"/>
    </row>
    <row r="33" spans="1:24" ht="15.6" customHeight="1">
      <c r="A33" s="158"/>
      <c r="B33" s="150"/>
      <c r="C33" s="151"/>
      <c r="D33" s="62"/>
      <c r="E33" s="35"/>
      <c r="F33" s="36"/>
      <c r="G33" s="112"/>
      <c r="H33" s="112"/>
      <c r="I33" s="68"/>
      <c r="J33" s="74"/>
      <c r="K33" s="68"/>
      <c r="L33" s="68"/>
      <c r="M33" s="68"/>
      <c r="N33" s="68"/>
      <c r="O33" s="68"/>
      <c r="P33" s="68"/>
      <c r="Q33" s="7"/>
      <c r="R33" s="7"/>
      <c r="S33" s="7"/>
      <c r="T33" s="7"/>
      <c r="U33" s="7"/>
      <c r="V33" s="7"/>
      <c r="W33" s="7"/>
      <c r="X33" s="7"/>
    </row>
    <row r="34" spans="1:24" ht="15.6" customHeight="1">
      <c r="A34" s="152"/>
      <c r="B34" s="150"/>
      <c r="C34" s="151"/>
      <c r="D34" s="62"/>
      <c r="E34" s="35"/>
      <c r="F34" s="159"/>
      <c r="G34" s="112"/>
      <c r="H34" s="112"/>
      <c r="I34" s="68"/>
      <c r="J34" s="74"/>
      <c r="K34" s="68"/>
      <c r="L34" s="68"/>
      <c r="M34" s="68"/>
      <c r="N34" s="68"/>
      <c r="O34" s="68"/>
      <c r="P34" s="68"/>
      <c r="Q34" s="7"/>
      <c r="R34" s="7"/>
      <c r="S34" s="7"/>
      <c r="T34" s="7"/>
      <c r="U34" s="7"/>
      <c r="V34" s="7"/>
      <c r="W34" s="7"/>
      <c r="X34" s="7"/>
    </row>
    <row r="35" spans="1:24" ht="15.6" customHeight="1">
      <c r="A35" s="152"/>
      <c r="B35" s="150"/>
      <c r="C35" s="151"/>
      <c r="D35" s="62"/>
      <c r="E35" s="35"/>
      <c r="F35" s="36"/>
      <c r="G35" s="112"/>
      <c r="H35" s="112"/>
      <c r="I35" s="68"/>
      <c r="J35" s="74"/>
      <c r="K35" s="68"/>
      <c r="L35" s="68"/>
      <c r="M35" s="68"/>
      <c r="N35" s="68"/>
      <c r="O35" s="68"/>
      <c r="P35" s="68"/>
      <c r="Q35" s="7"/>
      <c r="R35" s="7"/>
      <c r="S35" s="7"/>
      <c r="T35" s="7"/>
      <c r="U35" s="7"/>
      <c r="V35" s="7"/>
      <c r="W35" s="7"/>
      <c r="X35" s="7"/>
    </row>
    <row r="36" spans="1:24" ht="15.6" customHeight="1">
      <c r="A36" s="152"/>
      <c r="B36" s="150"/>
      <c r="C36" s="151"/>
      <c r="D36" s="62"/>
      <c r="E36" s="35"/>
      <c r="F36" s="36"/>
      <c r="G36" s="112"/>
      <c r="H36" s="112"/>
      <c r="I36" s="68"/>
      <c r="J36" s="74"/>
      <c r="K36" s="68"/>
      <c r="L36" s="68"/>
      <c r="M36" s="68"/>
      <c r="N36" s="68"/>
      <c r="O36" s="68"/>
      <c r="P36" s="68"/>
      <c r="Q36" s="7"/>
      <c r="R36" s="7"/>
      <c r="S36" s="7"/>
      <c r="T36" s="7"/>
      <c r="U36" s="7"/>
      <c r="V36" s="7"/>
      <c r="W36" s="7"/>
      <c r="X36" s="7"/>
    </row>
    <row r="37" spans="1:24" ht="15.6" customHeight="1">
      <c r="A37" s="154"/>
      <c r="B37" s="150"/>
      <c r="C37" s="151"/>
      <c r="D37" s="62"/>
      <c r="E37" s="35"/>
      <c r="F37" s="36"/>
      <c r="G37" s="112"/>
      <c r="H37" s="112"/>
      <c r="I37" s="68"/>
      <c r="J37" s="74"/>
      <c r="K37" s="68"/>
      <c r="L37" s="68"/>
      <c r="M37" s="68"/>
      <c r="N37" s="68"/>
      <c r="O37" s="68"/>
      <c r="P37" s="68"/>
      <c r="Q37" s="7"/>
      <c r="R37" s="7"/>
      <c r="S37" s="7"/>
      <c r="T37" s="7"/>
      <c r="U37" s="7"/>
      <c r="V37" s="7"/>
      <c r="W37" s="7"/>
      <c r="X37" s="7"/>
    </row>
    <row r="38" spans="1:24" ht="15.6" customHeight="1">
      <c r="A38" s="152"/>
      <c r="B38" s="150"/>
      <c r="C38" s="151"/>
      <c r="D38" s="62"/>
      <c r="E38" s="35"/>
      <c r="F38" s="36"/>
      <c r="G38" s="112"/>
      <c r="H38" s="112"/>
      <c r="I38" s="68"/>
      <c r="J38" s="74"/>
      <c r="K38" s="68"/>
      <c r="L38" s="68"/>
      <c r="M38" s="68"/>
      <c r="N38" s="68"/>
      <c r="O38" s="68"/>
      <c r="P38" s="68"/>
      <c r="Q38" s="7"/>
      <c r="R38" s="7"/>
      <c r="S38" s="7"/>
      <c r="T38" s="7"/>
      <c r="U38" s="7"/>
      <c r="V38" s="7"/>
      <c r="W38" s="7"/>
      <c r="X38" s="7"/>
    </row>
    <row r="39" spans="1:24" ht="15.6" customHeight="1">
      <c r="A39" s="152"/>
      <c r="B39" s="150"/>
      <c r="C39" s="151"/>
      <c r="D39" s="62"/>
      <c r="E39" s="35"/>
      <c r="F39" s="36"/>
      <c r="G39" s="112"/>
      <c r="H39" s="112"/>
      <c r="I39" s="68"/>
      <c r="J39" s="74"/>
      <c r="K39" s="68"/>
      <c r="L39" s="68"/>
      <c r="M39" s="68"/>
      <c r="N39" s="68"/>
      <c r="O39" s="68"/>
      <c r="P39" s="68"/>
      <c r="Q39" s="7"/>
      <c r="R39" s="7"/>
      <c r="S39" s="7"/>
      <c r="T39" s="7"/>
      <c r="U39" s="7"/>
      <c r="V39" s="7"/>
      <c r="W39" s="7"/>
      <c r="X39" s="7"/>
    </row>
    <row r="40" spans="1:24" ht="15.6" customHeight="1">
      <c r="A40" s="153"/>
      <c r="B40" s="150"/>
      <c r="C40" s="151"/>
      <c r="D40" s="62"/>
      <c r="E40" s="35"/>
      <c r="F40" s="160"/>
      <c r="G40" s="112"/>
      <c r="H40" s="112"/>
      <c r="I40" s="68"/>
      <c r="J40" s="74"/>
      <c r="K40" s="68"/>
      <c r="L40" s="68"/>
      <c r="M40" s="68"/>
      <c r="N40" s="68"/>
      <c r="O40" s="68"/>
      <c r="P40" s="68"/>
      <c r="Q40" s="7"/>
      <c r="R40" s="7"/>
      <c r="S40" s="7"/>
      <c r="T40" s="7"/>
      <c r="U40" s="7"/>
      <c r="V40" s="7"/>
      <c r="W40" s="7"/>
      <c r="X40" s="7"/>
    </row>
    <row r="41" spans="1:24" ht="15.6" customHeight="1">
      <c r="A41" s="152"/>
      <c r="B41" s="150"/>
      <c r="C41" s="151"/>
      <c r="D41" s="62"/>
      <c r="E41" s="35"/>
      <c r="F41" s="36"/>
      <c r="G41" s="112"/>
      <c r="H41" s="112"/>
      <c r="I41" s="68"/>
      <c r="J41" s="74"/>
      <c r="K41" s="68"/>
      <c r="L41" s="68"/>
      <c r="M41" s="68"/>
      <c r="N41" s="68"/>
      <c r="O41" s="68"/>
      <c r="P41" s="68"/>
      <c r="Q41" s="7"/>
      <c r="R41" s="7"/>
      <c r="S41" s="7"/>
      <c r="T41" s="7"/>
      <c r="U41" s="7"/>
      <c r="V41" s="7"/>
      <c r="W41" s="7"/>
      <c r="X41" s="7"/>
    </row>
    <row r="42" spans="1:24" ht="15.6" customHeight="1">
      <c r="A42" s="152"/>
      <c r="B42" s="150"/>
      <c r="C42" s="151"/>
      <c r="D42" s="62"/>
      <c r="E42" s="35"/>
      <c r="F42" s="36"/>
      <c r="G42" s="112"/>
      <c r="H42" s="112"/>
      <c r="I42" s="68"/>
      <c r="J42" s="74"/>
      <c r="K42" s="68"/>
      <c r="L42" s="68"/>
      <c r="M42" s="68"/>
      <c r="N42" s="68"/>
      <c r="O42" s="68"/>
      <c r="P42" s="68"/>
      <c r="Q42" s="7"/>
      <c r="R42" s="7"/>
      <c r="S42" s="7"/>
      <c r="T42" s="7"/>
      <c r="U42" s="7"/>
      <c r="V42" s="7"/>
      <c r="W42" s="7"/>
      <c r="X42" s="7"/>
    </row>
    <row r="43" spans="1:24" ht="15.6" customHeight="1">
      <c r="A43" s="152"/>
      <c r="B43" s="150"/>
      <c r="C43" s="151"/>
      <c r="D43" s="62"/>
      <c r="E43" s="35"/>
      <c r="F43" s="36"/>
      <c r="G43" s="112"/>
      <c r="H43" s="112"/>
      <c r="I43" s="68"/>
      <c r="J43" s="107"/>
      <c r="K43" s="68"/>
      <c r="L43" s="68"/>
      <c r="M43" s="68"/>
      <c r="N43" s="68"/>
      <c r="O43" s="68"/>
      <c r="P43" s="68"/>
      <c r="Q43" s="7"/>
      <c r="R43" s="7"/>
      <c r="S43" s="7"/>
      <c r="T43" s="7"/>
      <c r="U43" s="7"/>
      <c r="V43" s="7"/>
      <c r="W43" s="7"/>
      <c r="X43" s="7"/>
    </row>
    <row r="44" spans="1:24" ht="15.6" customHeight="1">
      <c r="A44" s="152"/>
      <c r="B44" s="150"/>
      <c r="C44" s="151"/>
      <c r="D44" s="62"/>
      <c r="E44" s="35"/>
      <c r="F44" s="36"/>
      <c r="G44" s="112"/>
      <c r="H44" s="112"/>
      <c r="I44" s="68"/>
      <c r="J44" s="107"/>
      <c r="K44" s="68"/>
      <c r="L44" s="68"/>
      <c r="M44" s="68"/>
      <c r="N44" s="68"/>
      <c r="O44" s="68"/>
      <c r="P44" s="68"/>
      <c r="Q44" s="7"/>
      <c r="R44" s="7"/>
      <c r="S44" s="7"/>
      <c r="T44" s="7"/>
      <c r="U44" s="7"/>
      <c r="V44" s="7"/>
      <c r="W44" s="7"/>
      <c r="X44" s="7"/>
    </row>
    <row r="45" spans="1:24" ht="15.6" customHeight="1">
      <c r="A45" s="152"/>
      <c r="B45" s="150"/>
      <c r="C45" s="151"/>
      <c r="D45" s="62"/>
      <c r="E45" s="35"/>
      <c r="F45" s="36"/>
      <c r="G45" s="112"/>
      <c r="H45" s="112"/>
      <c r="I45" s="68"/>
      <c r="J45" s="107"/>
      <c r="K45" s="68"/>
      <c r="L45" s="68"/>
      <c r="M45" s="68"/>
      <c r="N45" s="68"/>
      <c r="O45" s="68"/>
      <c r="P45" s="68"/>
      <c r="Q45" s="7"/>
      <c r="R45" s="7"/>
      <c r="S45" s="7"/>
      <c r="T45" s="7"/>
      <c r="U45" s="7"/>
      <c r="V45" s="7"/>
      <c r="W45" s="7"/>
      <c r="X45" s="7"/>
    </row>
    <row r="46" spans="1:24" ht="15.6" customHeight="1">
      <c r="A46" s="153"/>
      <c r="B46" s="150"/>
      <c r="C46" s="151"/>
      <c r="D46" s="62"/>
      <c r="E46" s="35"/>
      <c r="F46" s="36"/>
      <c r="G46" s="112"/>
      <c r="H46" s="112"/>
      <c r="I46" s="68"/>
      <c r="J46" s="107"/>
      <c r="K46" s="68"/>
      <c r="L46" s="68"/>
      <c r="M46" s="68"/>
      <c r="N46" s="68"/>
      <c r="O46" s="68"/>
      <c r="P46" s="68"/>
      <c r="Q46" s="7"/>
      <c r="R46" s="7"/>
      <c r="S46" s="7"/>
      <c r="T46" s="7"/>
      <c r="U46" s="7"/>
      <c r="V46" s="7"/>
      <c r="W46" s="7"/>
      <c r="X46" s="7"/>
    </row>
    <row r="47" spans="1:24" ht="15.6" customHeight="1">
      <c r="A47" s="152"/>
      <c r="B47" s="150"/>
      <c r="C47" s="151"/>
      <c r="D47" s="62"/>
      <c r="E47" s="35"/>
      <c r="F47" s="36"/>
      <c r="G47" s="112"/>
      <c r="H47" s="112"/>
      <c r="I47" s="68"/>
      <c r="J47" s="107"/>
      <c r="K47" s="68"/>
      <c r="L47" s="68"/>
      <c r="M47" s="68"/>
      <c r="N47" s="68"/>
      <c r="O47" s="68"/>
      <c r="P47" s="68"/>
      <c r="Q47" s="7"/>
      <c r="R47" s="7"/>
      <c r="S47" s="7"/>
      <c r="T47" s="7"/>
      <c r="U47" s="7"/>
      <c r="V47" s="7"/>
      <c r="W47" s="7"/>
      <c r="X47" s="7"/>
    </row>
    <row r="48" spans="1:24" ht="15.6" customHeight="1">
      <c r="A48" s="152"/>
      <c r="B48" s="150"/>
      <c r="C48" s="151"/>
      <c r="D48" s="62"/>
      <c r="E48" s="35"/>
      <c r="F48" s="36"/>
      <c r="G48" s="112"/>
      <c r="H48" s="112"/>
      <c r="I48" s="68"/>
      <c r="J48" s="107"/>
      <c r="K48" s="68"/>
      <c r="L48" s="68"/>
      <c r="M48" s="68"/>
      <c r="N48" s="68"/>
      <c r="O48" s="68"/>
      <c r="P48" s="68"/>
      <c r="Q48" s="7"/>
      <c r="R48" s="7"/>
      <c r="S48" s="7"/>
      <c r="T48" s="7"/>
      <c r="U48" s="7"/>
      <c r="V48" s="7"/>
      <c r="W48" s="7"/>
      <c r="X48" s="7"/>
    </row>
    <row r="49" spans="1:24" ht="15.6" customHeight="1">
      <c r="A49" s="152"/>
      <c r="B49" s="150"/>
      <c r="C49" s="151"/>
      <c r="D49" s="62"/>
      <c r="E49" s="35"/>
      <c r="F49" s="36"/>
      <c r="G49" s="112"/>
      <c r="H49" s="112"/>
      <c r="I49" s="68"/>
      <c r="J49" s="107"/>
      <c r="K49" s="68"/>
      <c r="L49" s="68"/>
      <c r="M49" s="68"/>
      <c r="N49" s="68"/>
      <c r="O49" s="68"/>
      <c r="P49" s="68"/>
      <c r="Q49" s="7"/>
      <c r="R49" s="7"/>
      <c r="S49" s="7"/>
      <c r="T49" s="7"/>
      <c r="U49" s="7"/>
      <c r="V49" s="7"/>
      <c r="W49" s="7"/>
      <c r="X49" s="7"/>
    </row>
    <row r="50" spans="1:24" ht="15.6" customHeight="1">
      <c r="A50" s="152"/>
      <c r="B50" s="150"/>
      <c r="C50" s="151"/>
      <c r="D50" s="62"/>
      <c r="E50" s="35"/>
      <c r="F50" s="36"/>
      <c r="G50" s="112"/>
      <c r="H50" s="112"/>
      <c r="I50" s="68"/>
      <c r="J50" s="107"/>
      <c r="K50" s="68"/>
      <c r="L50" s="68"/>
      <c r="M50" s="68"/>
      <c r="N50" s="68"/>
      <c r="O50" s="68"/>
      <c r="P50" s="68"/>
      <c r="Q50" s="7"/>
      <c r="R50" s="7"/>
      <c r="S50" s="7"/>
      <c r="T50" s="7"/>
      <c r="U50" s="7"/>
      <c r="V50" s="7"/>
      <c r="W50" s="7"/>
      <c r="X50" s="7"/>
    </row>
    <row r="51" spans="1:24" ht="15.6" customHeight="1">
      <c r="A51" s="153"/>
      <c r="B51" s="150"/>
      <c r="C51" s="151"/>
      <c r="D51" s="62"/>
      <c r="E51" s="35"/>
      <c r="F51" s="36"/>
      <c r="G51" s="112"/>
      <c r="H51" s="112"/>
      <c r="I51" s="68"/>
      <c r="J51" s="107"/>
      <c r="K51" s="68"/>
      <c r="L51" s="68"/>
      <c r="M51" s="68"/>
      <c r="N51" s="68"/>
      <c r="O51" s="68"/>
      <c r="P51" s="68"/>
      <c r="Q51" s="7"/>
      <c r="R51" s="7"/>
      <c r="S51" s="7"/>
      <c r="T51" s="7"/>
      <c r="U51" s="7"/>
      <c r="V51" s="7"/>
      <c r="W51" s="7"/>
      <c r="X51" s="7"/>
    </row>
    <row r="52" spans="1:24" ht="15.6" customHeight="1">
      <c r="A52" s="152"/>
      <c r="B52" s="150"/>
      <c r="C52" s="151"/>
      <c r="D52" s="62"/>
      <c r="E52" s="35"/>
      <c r="F52" s="36"/>
      <c r="G52" s="112"/>
      <c r="H52" s="112"/>
      <c r="I52" s="68"/>
      <c r="J52" s="107"/>
      <c r="K52" s="68"/>
      <c r="L52" s="68"/>
      <c r="M52" s="68"/>
      <c r="N52" s="68"/>
      <c r="O52" s="68"/>
      <c r="P52" s="68"/>
      <c r="Q52" s="7"/>
      <c r="R52" s="7"/>
      <c r="S52" s="7"/>
      <c r="T52" s="7"/>
      <c r="U52" s="7"/>
      <c r="V52" s="7"/>
      <c r="W52" s="7"/>
      <c r="X52" s="7"/>
    </row>
    <row r="53" spans="1:24" ht="15.6" customHeight="1">
      <c r="A53" s="152"/>
      <c r="B53" s="150"/>
      <c r="C53" s="151"/>
      <c r="D53" s="62"/>
      <c r="E53" s="35"/>
      <c r="F53" s="36"/>
      <c r="G53" s="112"/>
      <c r="H53" s="112"/>
      <c r="I53" s="7"/>
      <c r="J53" s="74"/>
      <c r="K53" s="6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6" customHeight="1">
      <c r="A54" s="152"/>
      <c r="B54" s="150"/>
      <c r="C54" s="151"/>
      <c r="D54" s="62"/>
      <c r="E54" s="35"/>
      <c r="F54" s="36"/>
      <c r="G54" s="112"/>
      <c r="H54" s="112"/>
      <c r="I54" s="7"/>
      <c r="J54" s="74"/>
      <c r="K54" s="6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6" customHeight="1">
      <c r="A55" s="153"/>
      <c r="B55" s="150"/>
      <c r="C55" s="151"/>
      <c r="D55" s="62"/>
      <c r="E55" s="35"/>
      <c r="F55" s="36"/>
      <c r="G55" s="112"/>
      <c r="H55" s="112"/>
      <c r="I55" s="7"/>
      <c r="J55" s="74"/>
      <c r="K55" s="6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6" customHeight="1">
      <c r="A56" s="152"/>
      <c r="B56" s="150"/>
      <c r="C56" s="151"/>
      <c r="D56" s="62"/>
      <c r="E56" s="35"/>
      <c r="F56" s="36"/>
      <c r="G56" s="112"/>
      <c r="H56" s="112"/>
      <c r="I56" s="7"/>
      <c r="J56" s="74"/>
      <c r="K56" s="6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6" customHeight="1">
      <c r="A57" s="152"/>
      <c r="B57" s="150"/>
      <c r="C57" s="151"/>
      <c r="D57" s="62"/>
      <c r="E57" s="35"/>
      <c r="F57" s="36"/>
      <c r="G57" s="112"/>
      <c r="H57" s="112"/>
      <c r="I57" s="7"/>
      <c r="J57" s="74"/>
      <c r="K57" s="6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6" customHeight="1">
      <c r="A58" s="152"/>
      <c r="B58" s="150"/>
      <c r="C58" s="151"/>
      <c r="D58" s="62"/>
      <c r="E58" s="35"/>
      <c r="F58" s="36"/>
      <c r="G58" s="112"/>
      <c r="H58" s="112"/>
      <c r="I58" s="7"/>
      <c r="J58" s="74"/>
      <c r="K58" s="6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6" customHeight="1">
      <c r="A59" s="152"/>
      <c r="B59" s="150"/>
      <c r="C59" s="151"/>
      <c r="D59" s="62"/>
      <c r="E59" s="35"/>
      <c r="F59" s="41"/>
      <c r="G59" s="112"/>
      <c r="H59" s="112"/>
      <c r="I59" s="7"/>
      <c r="J59" s="74"/>
      <c r="K59" s="6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6" customHeight="1">
      <c r="A60" s="152"/>
      <c r="B60" s="150"/>
      <c r="C60" s="151"/>
      <c r="D60" s="62"/>
      <c r="E60" s="35"/>
      <c r="F60" s="41"/>
      <c r="G60" s="112"/>
      <c r="H60" s="112"/>
      <c r="I60" s="7"/>
      <c r="J60" s="74"/>
      <c r="K60" s="6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6" customHeight="1">
      <c r="A61" s="152"/>
      <c r="B61" s="150"/>
      <c r="C61" s="151"/>
      <c r="D61" s="62"/>
      <c r="E61" s="35"/>
      <c r="F61" s="36"/>
      <c r="G61" s="112"/>
      <c r="H61" s="112"/>
      <c r="I61" s="7"/>
      <c r="J61" s="74"/>
      <c r="K61" s="6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6" customHeight="1">
      <c r="A62" s="152"/>
      <c r="B62" s="150"/>
      <c r="C62" s="151"/>
      <c r="D62" s="62"/>
      <c r="E62" s="35"/>
      <c r="F62" s="36"/>
      <c r="G62" s="112"/>
      <c r="H62" s="112"/>
      <c r="I62" s="7"/>
      <c r="J62" s="74"/>
      <c r="K62" s="6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6" customHeight="1">
      <c r="A63" s="17"/>
      <c r="B63" s="17"/>
      <c r="C63" s="163"/>
      <c r="D63" s="62"/>
      <c r="E63" s="7"/>
      <c r="F63" s="7"/>
      <c r="G63" s="136"/>
      <c r="H63" s="13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6" customHeight="1">
      <c r="A64" s="17"/>
      <c r="B64" s="17"/>
      <c r="C64" s="163"/>
      <c r="D64" s="62"/>
      <c r="E64" s="7"/>
      <c r="F64" s="7"/>
      <c r="G64" s="136"/>
      <c r="H64" s="13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6" customHeight="1">
      <c r="A65" s="17"/>
      <c r="B65" s="17"/>
      <c r="C65" s="163"/>
      <c r="D65" s="62"/>
      <c r="E65" s="7"/>
      <c r="F65" s="7"/>
      <c r="G65" s="136"/>
      <c r="H65" s="13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6" customHeight="1">
      <c r="A66" s="17"/>
      <c r="B66" s="17"/>
      <c r="C66" s="163"/>
      <c r="D66" s="62"/>
      <c r="E66" s="7"/>
      <c r="F66" s="7"/>
      <c r="G66" s="136"/>
      <c r="H66" s="13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6" customHeight="1">
      <c r="A67" s="17"/>
      <c r="B67" s="17"/>
      <c r="C67" s="163"/>
      <c r="D67" s="62"/>
      <c r="E67" s="7"/>
      <c r="F67" s="7"/>
      <c r="G67" s="136"/>
      <c r="H67" s="13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6" customHeight="1">
      <c r="A68" s="17"/>
      <c r="B68" s="17"/>
      <c r="C68" s="163"/>
      <c r="D68" s="62"/>
      <c r="E68" s="7"/>
      <c r="F68" s="7"/>
      <c r="G68" s="136"/>
      <c r="H68" s="13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6" customHeight="1">
      <c r="A69" s="17"/>
      <c r="B69" s="17"/>
      <c r="C69" s="163"/>
      <c r="D69" s="62"/>
      <c r="E69" s="7"/>
      <c r="F69" s="7"/>
      <c r="G69" s="136"/>
      <c r="H69" s="13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6" customHeight="1">
      <c r="A70" s="17"/>
      <c r="B70" s="17"/>
      <c r="C70" s="163"/>
      <c r="D70" s="62"/>
      <c r="E70" s="7"/>
      <c r="F70" s="7"/>
      <c r="G70" s="136"/>
      <c r="H70" s="13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6" customHeight="1">
      <c r="A71" s="17"/>
      <c r="B71" s="17"/>
      <c r="C71" s="163"/>
      <c r="D71" s="62"/>
      <c r="E71" s="7"/>
      <c r="F71" s="7"/>
      <c r="G71" s="136"/>
      <c r="H71" s="13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6" customHeight="1">
      <c r="A72" s="17"/>
      <c r="B72" s="17"/>
      <c r="C72" s="163"/>
      <c r="D72" s="62"/>
      <c r="E72" s="7"/>
      <c r="F72" s="7"/>
      <c r="G72" s="136"/>
      <c r="H72" s="13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6" customHeight="1">
      <c r="A73" s="17"/>
      <c r="B73" s="17"/>
      <c r="C73" s="163"/>
      <c r="D73" s="62"/>
      <c r="E73" s="7"/>
      <c r="F73" s="7"/>
      <c r="G73" s="136"/>
      <c r="H73" s="13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6" customHeight="1">
      <c r="A74" s="17"/>
      <c r="B74" s="17"/>
      <c r="C74" s="163"/>
      <c r="D74" s="62"/>
      <c r="E74" s="7"/>
      <c r="F74" s="7"/>
      <c r="G74" s="136"/>
      <c r="H74" s="13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6" customHeight="1">
      <c r="A75" s="17"/>
      <c r="B75" s="17"/>
      <c r="C75" s="163"/>
      <c r="D75" s="62"/>
      <c r="E75" s="7"/>
      <c r="F75" s="7"/>
      <c r="G75" s="136"/>
      <c r="H75" s="13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6" customHeight="1">
      <c r="A76" s="17"/>
      <c r="B76" s="17"/>
      <c r="C76" s="163"/>
      <c r="D76" s="62"/>
      <c r="E76" s="7"/>
      <c r="F76" s="7"/>
      <c r="G76" s="136"/>
      <c r="H76" s="13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6" customHeight="1">
      <c r="A77" s="17"/>
      <c r="B77" s="17"/>
      <c r="C77" s="163"/>
      <c r="D77" s="62"/>
      <c r="E77" s="7"/>
      <c r="F77" s="7"/>
      <c r="G77" s="136"/>
      <c r="H77" s="13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6" customHeight="1">
      <c r="A78" s="17"/>
      <c r="B78" s="17"/>
      <c r="C78" s="163"/>
      <c r="D78" s="62"/>
      <c r="E78" s="7"/>
      <c r="F78" s="7"/>
      <c r="G78" s="136"/>
      <c r="H78" s="13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6" customHeight="1">
      <c r="A79" s="17"/>
      <c r="B79" s="17"/>
      <c r="C79" s="163"/>
      <c r="D79" s="62"/>
      <c r="E79" s="7"/>
      <c r="F79" s="7"/>
      <c r="G79" s="136"/>
      <c r="H79" s="13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6" customHeight="1">
      <c r="A80" s="17"/>
      <c r="B80" s="17"/>
      <c r="C80" s="163"/>
      <c r="D80" s="62"/>
      <c r="E80" s="7"/>
      <c r="F80" s="7"/>
      <c r="G80" s="136"/>
      <c r="H80" s="13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6" customHeight="1">
      <c r="A81" s="17"/>
      <c r="B81" s="17"/>
      <c r="C81" s="163"/>
      <c r="D81" s="62"/>
      <c r="E81" s="7"/>
      <c r="F81" s="7"/>
      <c r="G81" s="136"/>
      <c r="H81" s="13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6" customHeight="1">
      <c r="A82" s="17"/>
      <c r="B82" s="17"/>
      <c r="C82" s="163"/>
      <c r="D82" s="62"/>
      <c r="E82" s="7"/>
      <c r="F82" s="7"/>
      <c r="G82" s="136"/>
      <c r="H82" s="13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6" customHeight="1">
      <c r="A83" s="17"/>
      <c r="B83" s="17"/>
      <c r="C83" s="163"/>
      <c r="D83" s="62"/>
      <c r="E83" s="7"/>
      <c r="F83" s="7"/>
      <c r="G83" s="136"/>
      <c r="H83" s="13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6" customHeight="1">
      <c r="A84" s="17"/>
      <c r="B84" s="17"/>
      <c r="C84" s="163"/>
      <c r="D84" s="62"/>
      <c r="E84" s="7"/>
      <c r="F84" s="7"/>
      <c r="G84" s="136"/>
      <c r="H84" s="13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6" customHeight="1">
      <c r="A85" s="17"/>
      <c r="B85" s="17"/>
      <c r="C85" s="163"/>
      <c r="D85" s="62"/>
      <c r="E85" s="7"/>
      <c r="F85" s="7"/>
      <c r="G85" s="136"/>
      <c r="H85" s="13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6" customHeight="1">
      <c r="A86" s="17"/>
      <c r="B86" s="17"/>
      <c r="C86" s="163"/>
      <c r="D86" s="62"/>
      <c r="E86" s="7"/>
      <c r="F86" s="7"/>
      <c r="G86" s="136"/>
      <c r="H86" s="13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6" customHeight="1">
      <c r="A87" s="17"/>
      <c r="B87" s="17"/>
      <c r="C87" s="163"/>
      <c r="D87" s="62"/>
      <c r="E87" s="7"/>
      <c r="F87" s="7"/>
      <c r="G87" s="136"/>
      <c r="H87" s="13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6" customHeight="1">
      <c r="A88" s="17"/>
      <c r="B88" s="17"/>
      <c r="C88" s="163"/>
      <c r="D88" s="62"/>
      <c r="E88" s="7"/>
      <c r="F88" s="7"/>
      <c r="G88" s="136"/>
      <c r="H88" s="13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6" customHeight="1">
      <c r="A89" s="17"/>
      <c r="B89" s="17"/>
      <c r="C89" s="163"/>
      <c r="D89" s="62"/>
      <c r="E89" s="7"/>
      <c r="F89" s="7"/>
      <c r="G89" s="136"/>
      <c r="H89" s="13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6" customHeight="1">
      <c r="A90" s="17"/>
      <c r="B90" s="17"/>
      <c r="C90" s="163"/>
      <c r="D90" s="62"/>
      <c r="E90" s="7"/>
      <c r="F90" s="7"/>
      <c r="G90" s="136"/>
      <c r="H90" s="13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6" customHeight="1">
      <c r="A91" s="17"/>
      <c r="B91" s="17"/>
      <c r="C91" s="163"/>
      <c r="D91" s="62"/>
      <c r="E91" s="7"/>
      <c r="F91" s="7"/>
      <c r="G91" s="136"/>
      <c r="H91" s="13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6" customHeight="1">
      <c r="A92" s="17"/>
      <c r="B92" s="17"/>
      <c r="C92" s="163"/>
      <c r="D92" s="62"/>
      <c r="E92" s="7"/>
      <c r="F92" s="7"/>
      <c r="G92" s="136"/>
      <c r="H92" s="13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6" customHeight="1">
      <c r="A93" s="17"/>
      <c r="B93" s="17"/>
      <c r="C93" s="163"/>
      <c r="D93" s="62"/>
      <c r="E93" s="7"/>
      <c r="F93" s="7"/>
      <c r="G93" s="136"/>
      <c r="H93" s="13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6" customHeight="1">
      <c r="A94" s="17"/>
      <c r="B94" s="17"/>
      <c r="C94" s="163"/>
      <c r="D94" s="62"/>
      <c r="E94" s="7"/>
      <c r="F94" s="7"/>
      <c r="G94" s="136"/>
      <c r="H94" s="13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6" customHeight="1">
      <c r="A95" s="17"/>
      <c r="B95" s="17"/>
      <c r="C95" s="163"/>
      <c r="D95" s="62"/>
      <c r="E95" s="7"/>
      <c r="F95" s="7"/>
      <c r="G95" s="136"/>
      <c r="H95" s="13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6" customHeight="1">
      <c r="A96" s="17"/>
      <c r="B96" s="17"/>
      <c r="C96" s="163"/>
      <c r="D96" s="62"/>
      <c r="E96" s="7"/>
      <c r="F96" s="7"/>
      <c r="G96" s="136"/>
      <c r="H96" s="13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6" customHeight="1">
      <c r="A97" s="17"/>
      <c r="B97" s="17"/>
      <c r="C97" s="163"/>
      <c r="D97" s="62"/>
      <c r="E97" s="7"/>
      <c r="F97" s="7"/>
      <c r="G97" s="136"/>
      <c r="H97" s="13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6" customHeight="1">
      <c r="A98" s="17"/>
      <c r="B98" s="17"/>
      <c r="C98" s="163"/>
      <c r="D98" s="62"/>
      <c r="E98" s="7"/>
      <c r="F98" s="7"/>
      <c r="G98" s="136"/>
      <c r="H98" s="13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6" customHeight="1">
      <c r="A99" s="17"/>
      <c r="B99" s="17"/>
      <c r="C99" s="163"/>
      <c r="D99" s="62"/>
      <c r="E99" s="7"/>
      <c r="F99" s="7"/>
      <c r="G99" s="136"/>
      <c r="H99" s="13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6" customHeight="1">
      <c r="A100" s="17"/>
      <c r="B100" s="17"/>
      <c r="C100" s="163"/>
      <c r="D100" s="62"/>
      <c r="E100" s="7"/>
      <c r="F100" s="7"/>
      <c r="G100" s="136"/>
      <c r="H100" s="13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6" customHeight="1">
      <c r="A101" s="17"/>
      <c r="B101" s="17"/>
      <c r="C101" s="168"/>
      <c r="D101" s="62"/>
      <c r="E101" s="7"/>
      <c r="F101" s="7"/>
      <c r="G101" s="136"/>
      <c r="H101" s="13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6" customHeight="1">
      <c r="A102" s="17"/>
      <c r="B102" s="17"/>
      <c r="C102" s="168"/>
      <c r="D102" s="62"/>
      <c r="E102" s="7"/>
      <c r="F102" s="7"/>
      <c r="G102" s="136"/>
      <c r="H102" s="13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6" customHeight="1">
      <c r="A103" s="17"/>
      <c r="B103" s="17"/>
      <c r="C103" s="168"/>
      <c r="D103" s="62"/>
      <c r="E103" s="7"/>
      <c r="F103" s="7"/>
      <c r="G103" s="136"/>
      <c r="H103" s="13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6" customHeight="1">
      <c r="A104" s="17"/>
      <c r="B104" s="17"/>
      <c r="C104" s="168"/>
      <c r="D104" s="62"/>
      <c r="E104" s="7"/>
      <c r="F104" s="7"/>
      <c r="G104" s="136"/>
      <c r="H104" s="13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6" customHeight="1">
      <c r="A105" s="17"/>
      <c r="B105" s="17"/>
      <c r="C105" s="168"/>
      <c r="D105" s="62"/>
      <c r="E105" s="7"/>
      <c r="F105" s="7"/>
      <c r="G105" s="136"/>
      <c r="H105" s="13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6" customHeight="1">
      <c r="A106" s="17"/>
      <c r="B106" s="17"/>
      <c r="C106" s="168"/>
      <c r="D106" s="62"/>
      <c r="E106" s="7"/>
      <c r="F106" s="7"/>
      <c r="G106" s="136"/>
      <c r="H106" s="13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6" customHeight="1">
      <c r="A107" s="17"/>
      <c r="B107" s="17"/>
      <c r="C107" s="168"/>
      <c r="D107" s="62"/>
      <c r="E107" s="7"/>
      <c r="F107" s="7"/>
      <c r="G107" s="136"/>
      <c r="H107" s="13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6" customHeight="1">
      <c r="A108" s="17"/>
      <c r="B108" s="17"/>
      <c r="C108" s="168"/>
      <c r="D108" s="62"/>
      <c r="E108" s="7"/>
      <c r="F108" s="7"/>
      <c r="G108" s="136"/>
      <c r="H108" s="13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6" customHeight="1">
      <c r="A109" s="17"/>
      <c r="B109" s="17"/>
      <c r="C109" s="168"/>
      <c r="D109" s="62"/>
      <c r="E109" s="7"/>
      <c r="F109" s="7"/>
      <c r="G109" s="136"/>
      <c r="H109" s="13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6" customHeight="1">
      <c r="A110" s="17"/>
      <c r="B110" s="17"/>
      <c r="C110" s="168"/>
      <c r="D110" s="7"/>
      <c r="E110" s="7"/>
      <c r="F110" s="7"/>
      <c r="G110" s="136"/>
      <c r="H110" s="13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6" customHeight="1">
      <c r="A111" s="17"/>
      <c r="B111" s="17"/>
      <c r="C111" s="168"/>
      <c r="D111" s="7"/>
      <c r="E111" s="7"/>
      <c r="F111" s="7"/>
      <c r="G111" s="136"/>
      <c r="H111" s="13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6" customHeight="1">
      <c r="A112" s="17"/>
      <c r="B112" s="17"/>
      <c r="C112" s="168"/>
      <c r="D112" s="7"/>
      <c r="E112" s="7"/>
      <c r="F112" s="7"/>
      <c r="G112" s="136"/>
      <c r="H112" s="13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6" customHeight="1">
      <c r="A113" s="17"/>
      <c r="B113" s="17"/>
      <c r="C113" s="168"/>
      <c r="D113" s="7"/>
      <c r="E113" s="7"/>
      <c r="F113" s="7"/>
      <c r="G113" s="136"/>
      <c r="H113" s="13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6" customHeight="1">
      <c r="A114" s="17"/>
      <c r="B114" s="17"/>
      <c r="C114" s="168"/>
      <c r="D114" s="7"/>
      <c r="E114" s="7"/>
      <c r="F114" s="7"/>
      <c r="G114" s="136"/>
      <c r="H114" s="13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6" customHeight="1">
      <c r="A115" s="17"/>
      <c r="B115" s="17"/>
      <c r="C115" s="168"/>
      <c r="D115" s="7"/>
      <c r="E115" s="7"/>
      <c r="F115" s="7"/>
      <c r="G115" s="136"/>
      <c r="H115" s="13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6" customHeight="1">
      <c r="A116" s="17"/>
      <c r="B116" s="17"/>
      <c r="C116" s="168"/>
      <c r="D116" s="7"/>
      <c r="E116" s="7"/>
      <c r="F116" s="7"/>
      <c r="G116" s="136"/>
      <c r="H116" s="13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6" customHeight="1">
      <c r="A117" s="17"/>
      <c r="B117" s="17"/>
      <c r="C117" s="168"/>
      <c r="D117" s="7"/>
      <c r="E117" s="7"/>
      <c r="F117" s="7"/>
      <c r="G117" s="136"/>
      <c r="H117" s="13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6" customHeight="1">
      <c r="A118" s="17"/>
      <c r="B118" s="17"/>
      <c r="C118" s="168"/>
      <c r="D118" s="7"/>
      <c r="E118" s="7"/>
      <c r="F118" s="7"/>
      <c r="G118" s="136"/>
      <c r="H118" s="13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6" customHeight="1">
      <c r="A119" s="17"/>
      <c r="B119" s="17"/>
      <c r="C119" s="168"/>
      <c r="D119" s="7"/>
      <c r="E119" s="7"/>
      <c r="F119" s="7"/>
      <c r="G119" s="136"/>
      <c r="H119" s="13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6" customHeight="1">
      <c r="A120" s="17"/>
      <c r="B120" s="17"/>
      <c r="C120" s="168"/>
      <c r="D120" s="7"/>
      <c r="E120" s="7"/>
      <c r="F120" s="7"/>
      <c r="G120" s="136"/>
      <c r="H120" s="13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6" customHeight="1">
      <c r="A121" s="17"/>
      <c r="B121" s="17"/>
      <c r="C121" s="168"/>
      <c r="D121" s="7"/>
      <c r="E121" s="7"/>
      <c r="F121" s="7"/>
      <c r="G121" s="136"/>
      <c r="H121" s="13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6" customHeight="1">
      <c r="A122" s="17"/>
      <c r="B122" s="17"/>
      <c r="C122" s="168"/>
      <c r="D122" s="7"/>
      <c r="E122" s="7"/>
      <c r="F122" s="7"/>
      <c r="G122" s="136"/>
      <c r="H122" s="13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6" customHeight="1">
      <c r="A123" s="17"/>
      <c r="B123" s="17"/>
      <c r="C123" s="168"/>
      <c r="D123" s="7"/>
      <c r="E123" s="7"/>
      <c r="F123" s="7"/>
      <c r="G123" s="136"/>
      <c r="H123" s="13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6" customHeight="1">
      <c r="A124" s="17"/>
      <c r="B124" s="17"/>
      <c r="C124" s="168"/>
      <c r="D124" s="7"/>
      <c r="E124" s="7"/>
      <c r="F124" s="7"/>
      <c r="G124" s="136"/>
      <c r="H124" s="13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6" customHeight="1">
      <c r="A125" s="17"/>
      <c r="B125" s="17"/>
      <c r="C125" s="168"/>
      <c r="D125" s="7"/>
      <c r="E125" s="7"/>
      <c r="F125" s="7"/>
      <c r="G125" s="136"/>
      <c r="H125" s="13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6" customHeight="1">
      <c r="A126" s="17"/>
      <c r="B126" s="17"/>
      <c r="C126" s="168"/>
      <c r="D126" s="7"/>
      <c r="E126" s="7"/>
      <c r="F126" s="7"/>
      <c r="G126" s="136"/>
      <c r="H126" s="13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6" customHeight="1">
      <c r="A127" s="17"/>
      <c r="B127" s="17"/>
      <c r="C127" s="168"/>
      <c r="D127" s="7"/>
      <c r="E127" s="7"/>
      <c r="F127" s="7"/>
      <c r="G127" s="136"/>
      <c r="H127" s="13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6" customHeight="1">
      <c r="A128" s="17"/>
      <c r="B128" s="17"/>
      <c r="C128" s="168"/>
      <c r="D128" s="7"/>
      <c r="E128" s="7"/>
      <c r="F128" s="7"/>
      <c r="G128" s="136"/>
      <c r="H128" s="13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6" customHeight="1">
      <c r="A129" s="17"/>
      <c r="B129" s="17"/>
      <c r="C129" s="168"/>
      <c r="D129" s="7"/>
      <c r="E129" s="7"/>
      <c r="F129" s="7"/>
      <c r="G129" s="136"/>
      <c r="H129" s="13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6" customHeight="1">
      <c r="A130" s="17"/>
      <c r="B130" s="17"/>
      <c r="C130" s="168"/>
      <c r="D130" s="7"/>
      <c r="E130" s="7"/>
      <c r="F130" s="7"/>
      <c r="G130" s="136"/>
      <c r="H130" s="13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6" customHeight="1">
      <c r="A131" s="17"/>
      <c r="B131" s="17"/>
      <c r="C131" s="168"/>
      <c r="D131" s="7"/>
      <c r="E131" s="7"/>
      <c r="F131" s="7"/>
      <c r="G131" s="136"/>
      <c r="H131" s="136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6" customHeight="1">
      <c r="A132" s="17"/>
      <c r="B132" s="17"/>
      <c r="C132" s="168"/>
      <c r="D132" s="7"/>
      <c r="E132" s="7"/>
      <c r="F132" s="7"/>
      <c r="G132" s="136"/>
      <c r="H132" s="136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6" customHeight="1">
      <c r="A133" s="17"/>
      <c r="B133" s="17"/>
      <c r="C133" s="168"/>
      <c r="D133" s="7"/>
      <c r="E133" s="7"/>
      <c r="F133" s="7"/>
      <c r="G133" s="136"/>
      <c r="H133" s="13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6" customHeight="1">
      <c r="A134" s="17"/>
      <c r="B134" s="17"/>
      <c r="C134" s="168"/>
      <c r="D134" s="7"/>
      <c r="E134" s="7"/>
      <c r="F134" s="7"/>
      <c r="G134" s="136"/>
      <c r="H134" s="13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6" customHeight="1">
      <c r="A135" s="17"/>
      <c r="B135" s="17"/>
      <c r="C135" s="168"/>
      <c r="D135" s="7"/>
      <c r="E135" s="7"/>
      <c r="F135" s="7"/>
      <c r="G135" s="136"/>
      <c r="H135" s="136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6" customHeight="1">
      <c r="A136" s="17"/>
      <c r="B136" s="17"/>
      <c r="C136" s="168"/>
      <c r="D136" s="7"/>
      <c r="E136" s="7"/>
      <c r="F136" s="7"/>
      <c r="G136" s="136"/>
      <c r="H136" s="13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6" customHeight="1">
      <c r="A137" s="17"/>
      <c r="B137" s="17"/>
      <c r="C137" s="168"/>
      <c r="D137" s="7"/>
      <c r="E137" s="7"/>
      <c r="F137" s="7"/>
      <c r="G137" s="136"/>
      <c r="H137" s="13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6" customHeight="1">
      <c r="A138" s="17"/>
      <c r="B138" s="17"/>
      <c r="C138" s="168"/>
      <c r="D138" s="7"/>
      <c r="E138" s="7"/>
      <c r="F138" s="7"/>
      <c r="G138" s="136"/>
      <c r="H138" s="13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6" customHeight="1">
      <c r="A139" s="17"/>
      <c r="B139" s="17"/>
      <c r="C139" s="168"/>
      <c r="D139" s="7"/>
      <c r="E139" s="7"/>
      <c r="F139" s="7"/>
      <c r="G139" s="136"/>
      <c r="H139" s="13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6" customHeight="1">
      <c r="A140" s="17"/>
      <c r="B140" s="17"/>
      <c r="C140" s="168"/>
      <c r="D140" s="7"/>
      <c r="E140" s="7"/>
      <c r="F140" s="7"/>
      <c r="G140" s="136"/>
      <c r="H140" s="13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6" customHeight="1">
      <c r="A141" s="17"/>
      <c r="B141" s="17"/>
      <c r="C141" s="168"/>
      <c r="D141" s="7"/>
      <c r="E141" s="7"/>
      <c r="F141" s="7"/>
      <c r="G141" s="136"/>
      <c r="H141" s="13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6" customHeight="1">
      <c r="A142" s="17"/>
      <c r="B142" s="17"/>
      <c r="C142" s="168"/>
      <c r="D142" s="7"/>
      <c r="E142" s="7"/>
      <c r="F142" s="7"/>
      <c r="G142" s="136"/>
      <c r="H142" s="13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6" customHeight="1">
      <c r="A143" s="17"/>
      <c r="B143" s="17"/>
      <c r="C143" s="168"/>
      <c r="D143" s="7"/>
      <c r="E143" s="7"/>
      <c r="F143" s="7"/>
      <c r="G143" s="136"/>
      <c r="H143" s="13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6" customHeight="1">
      <c r="A144" s="17"/>
      <c r="B144" s="17"/>
      <c r="C144" s="168"/>
      <c r="D144" s="7"/>
      <c r="E144" s="7"/>
      <c r="F144" s="7"/>
      <c r="G144" s="136"/>
      <c r="H144" s="13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6" customHeight="1">
      <c r="A145" s="17"/>
      <c r="B145" s="17"/>
      <c r="C145" s="168"/>
      <c r="D145" s="7"/>
      <c r="E145" s="7"/>
      <c r="F145" s="7"/>
      <c r="G145" s="136"/>
      <c r="H145" s="13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6" customHeight="1">
      <c r="A146" s="17"/>
      <c r="B146" s="17"/>
      <c r="C146" s="168"/>
      <c r="D146" s="7"/>
      <c r="E146" s="7"/>
      <c r="F146" s="7"/>
      <c r="G146" s="136"/>
      <c r="H146" s="13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6" customHeight="1">
      <c r="A147" s="17"/>
      <c r="B147" s="17"/>
      <c r="C147" s="168"/>
      <c r="D147" s="7"/>
      <c r="E147" s="7"/>
      <c r="F147" s="7"/>
      <c r="G147" s="136"/>
      <c r="H147" s="13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6" customHeight="1">
      <c r="A148" s="17"/>
      <c r="B148" s="17"/>
      <c r="C148" s="168"/>
      <c r="D148" s="7"/>
      <c r="E148" s="7"/>
      <c r="F148" s="7"/>
      <c r="G148" s="136"/>
      <c r="H148" s="13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6" customHeight="1">
      <c r="A149" s="17"/>
      <c r="B149" s="17"/>
      <c r="C149" s="168"/>
      <c r="D149" s="7"/>
      <c r="E149" s="7"/>
      <c r="F149" s="7"/>
      <c r="G149" s="136"/>
      <c r="H149" s="13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6" customHeight="1">
      <c r="A150" s="17"/>
      <c r="B150" s="17"/>
      <c r="C150" s="168"/>
      <c r="D150" s="7"/>
      <c r="E150" s="7"/>
      <c r="F150" s="7"/>
      <c r="G150" s="136"/>
      <c r="H150" s="13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6" customHeight="1">
      <c r="A151" s="17"/>
      <c r="B151" s="17"/>
      <c r="C151" s="168"/>
      <c r="D151" s="7"/>
      <c r="E151" s="7"/>
      <c r="F151" s="7"/>
      <c r="G151" s="136"/>
      <c r="H151" s="13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6" customHeight="1">
      <c r="A152" s="17"/>
      <c r="B152" s="17"/>
      <c r="C152" s="168"/>
      <c r="D152" s="7"/>
      <c r="E152" s="7"/>
      <c r="F152" s="7"/>
      <c r="G152" s="136"/>
      <c r="H152" s="13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6" customHeight="1">
      <c r="A153" s="17"/>
      <c r="B153" s="17"/>
      <c r="C153" s="168"/>
      <c r="D153" s="7"/>
      <c r="E153" s="7"/>
      <c r="F153" s="7"/>
      <c r="G153" s="136"/>
      <c r="H153" s="13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6" customHeight="1">
      <c r="A154" s="17"/>
      <c r="B154" s="17"/>
      <c r="C154" s="168"/>
      <c r="D154" s="7"/>
      <c r="E154" s="7"/>
      <c r="F154" s="7"/>
      <c r="G154" s="136"/>
      <c r="H154" s="13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6" customHeight="1">
      <c r="A155" s="17"/>
      <c r="B155" s="17"/>
      <c r="C155" s="168"/>
      <c r="D155" s="7"/>
      <c r="E155" s="7"/>
      <c r="F155" s="7"/>
      <c r="G155" s="136"/>
      <c r="H155" s="13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6" customHeight="1">
      <c r="A156" s="17"/>
      <c r="B156" s="17"/>
      <c r="C156" s="168"/>
      <c r="D156" s="7"/>
      <c r="E156" s="7"/>
      <c r="F156" s="7"/>
      <c r="G156" s="136"/>
      <c r="H156" s="13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6" customHeight="1">
      <c r="A157" s="17"/>
      <c r="B157" s="17"/>
      <c r="C157" s="168"/>
      <c r="D157" s="7"/>
      <c r="E157" s="7"/>
      <c r="F157" s="7"/>
      <c r="G157" s="136"/>
      <c r="H157" s="13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6" customHeight="1">
      <c r="A158" s="17"/>
      <c r="B158" s="17"/>
      <c r="C158" s="168"/>
      <c r="D158" s="7"/>
      <c r="E158" s="7"/>
      <c r="F158" s="7"/>
      <c r="G158" s="136"/>
      <c r="H158" s="13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6" customHeight="1">
      <c r="A159" s="17"/>
      <c r="B159" s="17"/>
      <c r="C159" s="168"/>
      <c r="D159" s="7"/>
      <c r="E159" s="7"/>
      <c r="F159" s="7"/>
      <c r="G159" s="136"/>
      <c r="H159" s="13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6" customHeight="1">
      <c r="A160" s="17"/>
      <c r="B160" s="17"/>
      <c r="C160" s="168"/>
      <c r="D160" s="7"/>
      <c r="E160" s="7"/>
      <c r="F160" s="7"/>
      <c r="G160" s="136"/>
      <c r="H160" s="13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6" customHeight="1">
      <c r="A161" s="17"/>
      <c r="B161" s="17"/>
      <c r="C161" s="168"/>
      <c r="D161" s="7"/>
      <c r="E161" s="7"/>
      <c r="F161" s="7"/>
      <c r="G161" s="136"/>
      <c r="H161" s="13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6" customHeight="1">
      <c r="A162" s="17"/>
      <c r="B162" s="17"/>
      <c r="C162" s="168"/>
      <c r="D162" s="7"/>
      <c r="E162" s="7"/>
      <c r="F162" s="7"/>
      <c r="G162" s="136"/>
      <c r="H162" s="13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6" customHeight="1">
      <c r="A163" s="17"/>
      <c r="B163" s="17"/>
      <c r="C163" s="168"/>
      <c r="D163" s="7"/>
      <c r="E163" s="7"/>
      <c r="F163" s="7"/>
      <c r="G163" s="136"/>
      <c r="H163" s="13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6" customHeight="1">
      <c r="A164" s="17"/>
      <c r="B164" s="17"/>
      <c r="C164" s="168"/>
      <c r="D164" s="7"/>
      <c r="E164" s="7"/>
      <c r="F164" s="7"/>
      <c r="G164" s="136"/>
      <c r="H164" s="13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6" customHeight="1">
      <c r="A165" s="17"/>
      <c r="B165" s="17"/>
      <c r="C165" s="168"/>
      <c r="D165" s="7"/>
      <c r="E165" s="7"/>
      <c r="F165" s="7"/>
      <c r="G165" s="136"/>
      <c r="H165" s="13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6" customHeight="1">
      <c r="A166" s="17"/>
      <c r="B166" s="17"/>
      <c r="C166" s="168"/>
      <c r="D166" s="7"/>
      <c r="E166" s="7"/>
      <c r="F166" s="7"/>
      <c r="G166" s="136"/>
      <c r="H166" s="13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6" customHeight="1">
      <c r="A167" s="17"/>
      <c r="B167" s="17"/>
      <c r="C167" s="168"/>
      <c r="D167" s="7"/>
      <c r="E167" s="7"/>
      <c r="F167" s="7"/>
      <c r="G167" s="136"/>
      <c r="H167" s="13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6" customHeight="1">
      <c r="A168" s="17"/>
      <c r="B168" s="17"/>
      <c r="C168" s="168"/>
      <c r="D168" s="7"/>
      <c r="E168" s="7"/>
      <c r="F168" s="7"/>
      <c r="G168" s="136"/>
      <c r="H168" s="13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6" customHeight="1">
      <c r="A169" s="17"/>
      <c r="B169" s="17"/>
      <c r="C169" s="168"/>
      <c r="D169" s="7"/>
      <c r="E169" s="7"/>
      <c r="F169" s="7"/>
      <c r="G169" s="136"/>
      <c r="H169" s="13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6" customHeight="1">
      <c r="A170" s="17"/>
      <c r="B170" s="17"/>
      <c r="C170" s="168"/>
      <c r="D170" s="7"/>
      <c r="E170" s="7"/>
      <c r="F170" s="7"/>
      <c r="G170" s="136"/>
      <c r="H170" s="13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6" customHeight="1">
      <c r="A171" s="17"/>
      <c r="B171" s="17"/>
      <c r="C171" s="168"/>
      <c r="D171" s="7"/>
      <c r="E171" s="7"/>
      <c r="F171" s="7"/>
      <c r="G171" s="136"/>
      <c r="H171" s="13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6" customHeight="1">
      <c r="A172" s="17"/>
      <c r="B172" s="17"/>
      <c r="C172" s="168"/>
      <c r="D172" s="7"/>
      <c r="E172" s="7"/>
      <c r="F172" s="7"/>
      <c r="G172" s="136"/>
      <c r="H172" s="13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6" customHeight="1">
      <c r="A173" s="17"/>
      <c r="B173" s="17"/>
      <c r="C173" s="168"/>
      <c r="D173" s="7"/>
      <c r="E173" s="7"/>
      <c r="F173" s="7"/>
      <c r="G173" s="136"/>
      <c r="H173" s="13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6" customHeight="1">
      <c r="A174" s="17"/>
      <c r="B174" s="17"/>
      <c r="C174" s="168"/>
      <c r="D174" s="7"/>
      <c r="E174" s="7"/>
      <c r="F174" s="7"/>
      <c r="G174" s="136"/>
      <c r="H174" s="13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6" customHeight="1">
      <c r="A175" s="17"/>
      <c r="B175" s="17"/>
      <c r="C175" s="168"/>
      <c r="D175" s="7"/>
      <c r="E175" s="7"/>
      <c r="F175" s="7"/>
      <c r="G175" s="136"/>
      <c r="H175" s="13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6" customHeight="1">
      <c r="A176" s="17"/>
      <c r="B176" s="17"/>
      <c r="C176" s="168"/>
      <c r="D176" s="7"/>
      <c r="E176" s="7"/>
      <c r="F176" s="7"/>
      <c r="G176" s="136"/>
      <c r="H176" s="13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6" customHeight="1">
      <c r="A177" s="17"/>
      <c r="B177" s="17"/>
      <c r="C177" s="168"/>
      <c r="D177" s="7"/>
      <c r="E177" s="7"/>
      <c r="F177" s="7"/>
      <c r="G177" s="136"/>
      <c r="H177" s="13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6" customHeight="1">
      <c r="A178" s="17"/>
      <c r="B178" s="17"/>
      <c r="C178" s="168"/>
      <c r="D178" s="7"/>
      <c r="E178" s="7"/>
      <c r="F178" s="7"/>
      <c r="G178" s="136"/>
      <c r="H178" s="13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6" customHeight="1">
      <c r="A179" s="17"/>
      <c r="B179" s="17"/>
      <c r="C179" s="168"/>
      <c r="D179" s="7"/>
      <c r="E179" s="7"/>
      <c r="F179" s="7"/>
      <c r="G179" s="136"/>
      <c r="H179" s="13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6" customHeight="1">
      <c r="A180" s="17"/>
      <c r="B180" s="17"/>
      <c r="C180" s="168"/>
      <c r="D180" s="7"/>
      <c r="E180" s="7"/>
      <c r="F180" s="7"/>
      <c r="G180" s="136"/>
      <c r="H180" s="13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6" customHeight="1">
      <c r="A181" s="17"/>
      <c r="B181" s="17"/>
      <c r="C181" s="168"/>
      <c r="D181" s="7"/>
      <c r="E181" s="7"/>
      <c r="F181" s="7"/>
      <c r="G181" s="136"/>
      <c r="H181" s="13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6" customHeight="1">
      <c r="A182" s="17"/>
      <c r="B182" s="17"/>
      <c r="C182" s="168"/>
      <c r="D182" s="7"/>
      <c r="E182" s="7"/>
      <c r="F182" s="7"/>
      <c r="G182" s="136"/>
      <c r="H182" s="13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6" customHeight="1">
      <c r="A183" s="17"/>
      <c r="B183" s="17"/>
      <c r="C183" s="168"/>
      <c r="D183" s="7"/>
      <c r="E183" s="7"/>
      <c r="F183" s="7"/>
      <c r="G183" s="136"/>
      <c r="H183" s="13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6" customHeight="1">
      <c r="A184" s="17"/>
      <c r="B184" s="17"/>
      <c r="C184" s="168"/>
      <c r="D184" s="7"/>
      <c r="E184" s="7"/>
      <c r="F184" s="7"/>
      <c r="G184" s="136"/>
      <c r="H184" s="13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6" customHeight="1">
      <c r="A185" s="17"/>
      <c r="B185" s="17"/>
      <c r="C185" s="168"/>
      <c r="D185" s="7"/>
      <c r="E185" s="7"/>
      <c r="F185" s="7"/>
      <c r="G185" s="136"/>
      <c r="H185" s="13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6" customHeight="1">
      <c r="A186" s="17"/>
      <c r="B186" s="17"/>
      <c r="C186" s="168"/>
      <c r="D186" s="7"/>
      <c r="E186" s="7"/>
      <c r="F186" s="7"/>
      <c r="G186" s="136"/>
      <c r="H186" s="13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6" customHeight="1">
      <c r="A187" s="17"/>
      <c r="B187" s="17"/>
      <c r="C187" s="168"/>
      <c r="D187" s="7"/>
      <c r="E187" s="7"/>
      <c r="F187" s="7"/>
      <c r="G187" s="136"/>
      <c r="H187" s="13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6" customHeight="1">
      <c r="A188" s="17"/>
      <c r="B188" s="17"/>
      <c r="C188" s="168"/>
      <c r="D188" s="7"/>
      <c r="E188" s="7"/>
      <c r="F188" s="7"/>
      <c r="G188" s="136"/>
      <c r="H188" s="13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6" customHeight="1">
      <c r="A189" s="17"/>
      <c r="B189" s="17"/>
      <c r="C189" s="168"/>
      <c r="D189" s="7"/>
      <c r="E189" s="7"/>
      <c r="F189" s="7"/>
      <c r="G189" s="136"/>
      <c r="H189" s="13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6" customHeight="1">
      <c r="A190" s="17"/>
      <c r="B190" s="17"/>
      <c r="C190" s="168"/>
      <c r="D190" s="7"/>
      <c r="E190" s="7"/>
      <c r="F190" s="7"/>
      <c r="G190" s="136"/>
      <c r="H190" s="13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6" customHeight="1">
      <c r="A191" s="17"/>
      <c r="B191" s="17"/>
      <c r="C191" s="168"/>
      <c r="D191" s="7"/>
      <c r="E191" s="7"/>
      <c r="F191" s="7"/>
      <c r="G191" s="136"/>
      <c r="H191" s="13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6" customHeight="1">
      <c r="A192" s="17"/>
      <c r="B192" s="17"/>
      <c r="C192" s="168"/>
      <c r="D192" s="7"/>
      <c r="E192" s="7"/>
      <c r="F192" s="7"/>
      <c r="G192" s="136"/>
      <c r="H192" s="13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6" customHeight="1">
      <c r="A193" s="17"/>
      <c r="B193" s="17"/>
      <c r="C193" s="168"/>
      <c r="D193" s="7"/>
      <c r="E193" s="7"/>
      <c r="F193" s="7"/>
      <c r="G193" s="136"/>
      <c r="H193" s="13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6" customHeight="1">
      <c r="A194" s="17"/>
      <c r="B194" s="17"/>
      <c r="C194" s="168"/>
      <c r="D194" s="7"/>
      <c r="E194" s="7"/>
      <c r="F194" s="7"/>
      <c r="G194" s="136"/>
      <c r="H194" s="13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6" customHeight="1">
      <c r="A195" s="17"/>
      <c r="B195" s="17"/>
      <c r="C195" s="168"/>
      <c r="D195" s="7"/>
      <c r="E195" s="7"/>
      <c r="F195" s="7"/>
      <c r="G195" s="136"/>
      <c r="H195" s="13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6" customHeight="1">
      <c r="A196" s="17"/>
      <c r="B196" s="17"/>
      <c r="C196" s="168"/>
      <c r="D196" s="7"/>
      <c r="E196" s="7"/>
      <c r="F196" s="7"/>
      <c r="G196" s="136"/>
      <c r="H196" s="13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6" customHeight="1">
      <c r="A197" s="17"/>
      <c r="B197" s="17"/>
      <c r="C197" s="168"/>
      <c r="D197" s="7"/>
      <c r="E197" s="7"/>
      <c r="F197" s="7"/>
      <c r="G197" s="136"/>
      <c r="H197" s="13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6" customHeight="1">
      <c r="A198" s="17"/>
      <c r="B198" s="17"/>
      <c r="C198" s="168"/>
      <c r="D198" s="7"/>
      <c r="E198" s="7"/>
      <c r="F198" s="7"/>
      <c r="G198" s="136"/>
      <c r="H198" s="13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6" customHeight="1">
      <c r="A199" s="17"/>
      <c r="B199" s="17"/>
      <c r="C199" s="168"/>
      <c r="D199" s="7"/>
      <c r="E199" s="7"/>
      <c r="F199" s="7"/>
      <c r="G199" s="136"/>
      <c r="H199" s="13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6" customHeight="1">
      <c r="A200" s="17"/>
      <c r="B200" s="17"/>
      <c r="C200" s="168"/>
      <c r="D200" s="7"/>
      <c r="E200" s="7"/>
      <c r="F200" s="7"/>
      <c r="G200" s="136"/>
      <c r="H200" s="13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6" customHeight="1">
      <c r="A201" s="17"/>
      <c r="B201" s="17"/>
      <c r="C201" s="168"/>
      <c r="D201" s="7"/>
      <c r="E201" s="7"/>
      <c r="F201" s="7"/>
      <c r="G201" s="136"/>
      <c r="H201" s="13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6" customHeight="1">
      <c r="A202" s="17"/>
      <c r="B202" s="17"/>
      <c r="C202" s="168"/>
      <c r="D202" s="7"/>
      <c r="E202" s="7"/>
      <c r="F202" s="7"/>
      <c r="G202" s="136"/>
      <c r="H202" s="13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6" customHeight="1">
      <c r="A203" s="17"/>
      <c r="B203" s="17"/>
      <c r="C203" s="168"/>
      <c r="D203" s="7"/>
      <c r="E203" s="7"/>
      <c r="F203" s="7"/>
      <c r="G203" s="136"/>
      <c r="H203" s="13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6" customHeight="1">
      <c r="A204" s="17"/>
      <c r="B204" s="17"/>
      <c r="C204" s="168"/>
      <c r="D204" s="7"/>
      <c r="E204" s="7"/>
      <c r="F204" s="7"/>
      <c r="G204" s="136"/>
      <c r="H204" s="13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6" customHeight="1">
      <c r="A205" s="17"/>
      <c r="B205" s="17"/>
      <c r="C205" s="168"/>
      <c r="D205" s="7"/>
      <c r="E205" s="7"/>
      <c r="F205" s="7"/>
      <c r="G205" s="136"/>
      <c r="H205" s="13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6" customHeight="1">
      <c r="A206" s="17"/>
      <c r="B206" s="17"/>
      <c r="C206" s="168"/>
      <c r="D206" s="7"/>
      <c r="E206" s="7"/>
      <c r="F206" s="7"/>
      <c r="G206" s="136"/>
      <c r="H206" s="13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6" customHeight="1">
      <c r="A207" s="17"/>
      <c r="B207" s="17"/>
      <c r="C207" s="168"/>
      <c r="D207" s="7"/>
      <c r="E207" s="7"/>
      <c r="F207" s="7"/>
      <c r="G207" s="136"/>
      <c r="H207" s="13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6" customHeight="1">
      <c r="A208" s="17"/>
      <c r="B208" s="17"/>
      <c r="C208" s="168"/>
      <c r="D208" s="7"/>
      <c r="E208" s="7"/>
      <c r="F208" s="7"/>
      <c r="G208" s="136"/>
      <c r="H208" s="13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6" customHeight="1">
      <c r="A209" s="17"/>
      <c r="B209" s="17"/>
      <c r="C209" s="168"/>
      <c r="D209" s="7"/>
      <c r="E209" s="7"/>
      <c r="F209" s="7"/>
      <c r="G209" s="136"/>
      <c r="H209" s="13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6" customHeight="1">
      <c r="A210" s="17"/>
      <c r="B210" s="17"/>
      <c r="C210" s="168"/>
      <c r="D210" s="7"/>
      <c r="E210" s="7"/>
      <c r="F210" s="7"/>
      <c r="G210" s="136"/>
      <c r="H210" s="13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6" customHeight="1">
      <c r="A211" s="17"/>
      <c r="B211" s="17"/>
      <c r="C211" s="168"/>
      <c r="D211" s="7"/>
      <c r="E211" s="7"/>
      <c r="F211" s="7"/>
      <c r="G211" s="136"/>
      <c r="H211" s="13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6" customHeight="1">
      <c r="A212" s="17"/>
      <c r="B212" s="17"/>
      <c r="C212" s="168"/>
      <c r="D212" s="7"/>
      <c r="E212" s="7"/>
      <c r="F212" s="7"/>
      <c r="G212" s="136"/>
      <c r="H212" s="13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6" customHeight="1">
      <c r="A213" s="17"/>
      <c r="B213" s="17"/>
      <c r="C213" s="168"/>
      <c r="D213" s="7"/>
      <c r="E213" s="7"/>
      <c r="F213" s="7"/>
      <c r="G213" s="136"/>
      <c r="H213" s="13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6" customHeight="1">
      <c r="A214" s="17"/>
      <c r="B214" s="17"/>
      <c r="C214" s="168"/>
      <c r="D214" s="7"/>
      <c r="E214" s="7"/>
      <c r="F214" s="7"/>
      <c r="G214" s="136"/>
      <c r="H214" s="13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6" customHeight="1">
      <c r="A215" s="17"/>
      <c r="B215" s="17"/>
      <c r="C215" s="168"/>
      <c r="D215" s="7"/>
      <c r="E215" s="7"/>
      <c r="F215" s="7"/>
      <c r="G215" s="136"/>
      <c r="H215" s="13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6" customHeight="1">
      <c r="A216" s="17"/>
      <c r="B216" s="17"/>
      <c r="C216" s="168"/>
      <c r="D216" s="7"/>
      <c r="E216" s="7"/>
      <c r="F216" s="7"/>
      <c r="G216" s="136"/>
      <c r="H216" s="13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6" customHeight="1">
      <c r="A217" s="17"/>
      <c r="B217" s="17"/>
      <c r="C217" s="168"/>
      <c r="D217" s="7"/>
      <c r="E217" s="7"/>
      <c r="F217" s="7"/>
      <c r="G217" s="136"/>
      <c r="H217" s="13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6" customHeight="1">
      <c r="A218" s="17"/>
      <c r="B218" s="17"/>
      <c r="C218" s="168"/>
      <c r="D218" s="7"/>
      <c r="E218" s="7"/>
      <c r="F218" s="7"/>
      <c r="G218" s="136"/>
      <c r="H218" s="13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6" customHeight="1">
      <c r="A219" s="17"/>
      <c r="B219" s="17"/>
      <c r="C219" s="168"/>
      <c r="D219" s="7"/>
      <c r="E219" s="7"/>
      <c r="F219" s="7"/>
      <c r="G219" s="136"/>
      <c r="H219" s="13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6" customHeight="1">
      <c r="A220" s="17"/>
      <c r="B220" s="17"/>
      <c r="C220" s="168"/>
      <c r="D220" s="7"/>
      <c r="E220" s="7"/>
      <c r="F220" s="7"/>
      <c r="G220" s="136"/>
      <c r="H220" s="13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6" customHeight="1">
      <c r="A221" s="17"/>
      <c r="B221" s="17"/>
      <c r="C221" s="168"/>
      <c r="D221" s="7"/>
      <c r="E221" s="7"/>
      <c r="F221" s="7"/>
      <c r="G221" s="136"/>
      <c r="H221" s="13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6" customHeight="1">
      <c r="A222" s="17"/>
      <c r="B222" s="17"/>
      <c r="C222" s="168"/>
      <c r="D222" s="7"/>
      <c r="E222" s="7"/>
      <c r="F222" s="7"/>
      <c r="G222" s="136"/>
      <c r="H222" s="13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6" customHeight="1">
      <c r="A223" s="17"/>
      <c r="B223" s="17"/>
      <c r="C223" s="168"/>
      <c r="D223" s="7"/>
      <c r="E223" s="7"/>
      <c r="F223" s="7"/>
      <c r="G223" s="136"/>
      <c r="H223" s="13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6" customHeight="1">
      <c r="A224" s="17"/>
      <c r="B224" s="17"/>
      <c r="C224" s="168"/>
      <c r="D224" s="7"/>
      <c r="E224" s="7"/>
      <c r="F224" s="7"/>
      <c r="G224" s="136"/>
      <c r="H224" s="13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6" customHeight="1">
      <c r="A225" s="17"/>
      <c r="B225" s="17"/>
      <c r="C225" s="168"/>
      <c r="D225" s="7"/>
      <c r="E225" s="7"/>
      <c r="F225" s="7"/>
      <c r="G225" s="136"/>
      <c r="H225" s="13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6" customHeight="1">
      <c r="A226" s="17"/>
      <c r="B226" s="17"/>
      <c r="C226" s="168"/>
      <c r="D226" s="7"/>
      <c r="E226" s="7"/>
      <c r="F226" s="7"/>
      <c r="G226" s="136"/>
      <c r="H226" s="13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6" customHeight="1">
      <c r="A227" s="17"/>
      <c r="B227" s="17"/>
      <c r="C227" s="168"/>
      <c r="D227" s="7"/>
      <c r="E227" s="7"/>
      <c r="F227" s="7"/>
      <c r="G227" s="136"/>
      <c r="H227" s="13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6" customHeight="1">
      <c r="A228" s="17"/>
      <c r="B228" s="17"/>
      <c r="C228" s="168"/>
      <c r="D228" s="7"/>
      <c r="E228" s="7"/>
      <c r="F228" s="7"/>
      <c r="G228" s="136"/>
      <c r="H228" s="13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6" customHeight="1">
      <c r="A229" s="17"/>
      <c r="B229" s="17"/>
      <c r="C229" s="168"/>
      <c r="D229" s="7"/>
      <c r="E229" s="7"/>
      <c r="F229" s="7"/>
      <c r="G229" s="136"/>
      <c r="H229" s="13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6" customHeight="1">
      <c r="A230" s="17"/>
      <c r="B230" s="17"/>
      <c r="C230" s="168"/>
      <c r="D230" s="7"/>
      <c r="E230" s="7"/>
      <c r="F230" s="7"/>
      <c r="G230" s="136"/>
      <c r="H230" s="13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6" customHeight="1">
      <c r="A231" s="17"/>
      <c r="B231" s="17"/>
      <c r="C231" s="170"/>
      <c r="D231" s="7"/>
      <c r="E231" s="7"/>
      <c r="F231" s="7"/>
      <c r="G231" s="136"/>
      <c r="H231" s="13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6" customHeight="1">
      <c r="A232" s="17"/>
      <c r="B232" s="17"/>
      <c r="C232" s="170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6" customHeight="1">
      <c r="A233" s="17"/>
      <c r="B233" s="17"/>
      <c r="C233" s="170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6" customHeight="1">
      <c r="A234" s="17"/>
      <c r="B234" s="17"/>
      <c r="C234" s="170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6" customHeight="1">
      <c r="A235" s="17"/>
      <c r="B235" s="17"/>
      <c r="C235" s="170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6" customHeight="1">
      <c r="A236" s="17"/>
      <c r="B236" s="17"/>
      <c r="C236" s="170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6" customHeight="1">
      <c r="A237" s="17"/>
      <c r="B237" s="17"/>
      <c r="C237" s="17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6" customHeight="1">
      <c r="A238" s="17"/>
      <c r="B238" s="17"/>
      <c r="C238" s="170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6" customHeight="1">
      <c r="A239" s="17"/>
      <c r="B239" s="17"/>
      <c r="C239" s="170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6" customHeight="1">
      <c r="A240" s="17"/>
      <c r="B240" s="17"/>
      <c r="C240" s="170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6" customHeight="1">
      <c r="A241" s="17"/>
      <c r="B241" s="17"/>
      <c r="C241" s="170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6" customHeight="1">
      <c r="A242" s="17"/>
      <c r="B242" s="17"/>
      <c r="C242" s="170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6" customHeight="1">
      <c r="A243" s="17"/>
      <c r="B243" s="17"/>
      <c r="C243" s="170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6" customHeight="1">
      <c r="A244" s="17"/>
      <c r="B244" s="17"/>
      <c r="C244" s="170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6" customHeight="1">
      <c r="A245" s="17"/>
      <c r="B245" s="17"/>
      <c r="C245" s="170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6" customHeight="1">
      <c r="A246" s="17"/>
      <c r="B246" s="17"/>
      <c r="C246" s="170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6" customHeight="1">
      <c r="A247" s="17"/>
      <c r="B247" s="17"/>
      <c r="C247" s="170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6" customHeight="1">
      <c r="A248" s="17"/>
      <c r="B248" s="17"/>
      <c r="C248" s="170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6" customHeight="1">
      <c r="A249" s="17"/>
      <c r="B249" s="17"/>
      <c r="C249" s="170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6" customHeight="1">
      <c r="A250" s="17"/>
      <c r="B250" s="17"/>
      <c r="C250" s="170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6" customHeight="1">
      <c r="A251" s="17"/>
      <c r="B251" s="17"/>
      <c r="C251" s="170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6" customHeight="1">
      <c r="A252" s="17"/>
      <c r="B252" s="17"/>
      <c r="C252" s="170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6" customHeight="1">
      <c r="A253" s="17"/>
      <c r="B253" s="17"/>
      <c r="C253" s="170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6" customHeight="1">
      <c r="A254" s="17"/>
      <c r="B254" s="17"/>
      <c r="C254" s="170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6" customHeight="1">
      <c r="A255" s="17"/>
      <c r="B255" s="17"/>
      <c r="C255" s="170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6" customHeight="1">
      <c r="A256" s="17"/>
      <c r="B256" s="17"/>
      <c r="C256" s="170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6" customHeight="1">
      <c r="A257" s="17"/>
      <c r="B257" s="17"/>
      <c r="C257" s="170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6" customHeight="1">
      <c r="A258" s="17"/>
      <c r="B258" s="17"/>
      <c r="C258" s="170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6" customHeight="1">
      <c r="A259" s="17"/>
      <c r="B259" s="17"/>
      <c r="C259" s="170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6" customHeight="1">
      <c r="A260" s="17"/>
      <c r="B260" s="17"/>
      <c r="C260" s="170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6" customHeight="1">
      <c r="A261" s="17"/>
      <c r="B261" s="17"/>
      <c r="C261" s="170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6" customHeight="1">
      <c r="A262" s="17"/>
      <c r="B262" s="17"/>
      <c r="C262" s="170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6" customHeight="1">
      <c r="A263" s="17"/>
      <c r="B263" s="17"/>
      <c r="C263" s="170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6" customHeight="1">
      <c r="A264" s="17"/>
      <c r="B264" s="17"/>
      <c r="C264" s="170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6" customHeight="1">
      <c r="A265" s="17"/>
      <c r="B265" s="17"/>
      <c r="C265" s="170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6" customHeight="1">
      <c r="A266" s="17"/>
      <c r="B266" s="17"/>
      <c r="C266" s="170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6" customHeight="1">
      <c r="A267" s="17"/>
      <c r="B267" s="17"/>
      <c r="C267" s="170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6" customHeight="1">
      <c r="A268" s="17"/>
      <c r="B268" s="17"/>
      <c r="C268" s="170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6" customHeight="1">
      <c r="A269" s="17"/>
      <c r="B269" s="17"/>
      <c r="C269" s="170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6" customHeight="1">
      <c r="A270" s="17"/>
      <c r="B270" s="17"/>
      <c r="C270" s="170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6" customHeight="1">
      <c r="A271" s="17"/>
      <c r="B271" s="17"/>
      <c r="C271" s="170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6" customHeight="1">
      <c r="A272" s="17"/>
      <c r="B272" s="17"/>
      <c r="C272" s="170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6" customHeight="1">
      <c r="A273" s="17"/>
      <c r="B273" s="17"/>
      <c r="C273" s="170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6" customHeight="1">
      <c r="A274" s="17"/>
      <c r="B274" s="17"/>
      <c r="C274" s="170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5.6" customHeight="1">
      <c r="A275" s="17"/>
      <c r="B275" s="17"/>
      <c r="C275" s="170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6" customHeight="1">
      <c r="A276" s="17"/>
      <c r="B276" s="17"/>
      <c r="C276" s="170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6" customHeight="1">
      <c r="A277" s="17"/>
      <c r="B277" s="17"/>
      <c r="C277" s="170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5.6" customHeight="1">
      <c r="A278" s="17"/>
      <c r="B278" s="17"/>
      <c r="C278" s="170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6" customHeight="1">
      <c r="A279" s="17"/>
      <c r="B279" s="17"/>
      <c r="C279" s="170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6" customHeight="1">
      <c r="A280" s="17"/>
      <c r="B280" s="17"/>
      <c r="C280" s="170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5.6" customHeight="1">
      <c r="A281" s="17"/>
      <c r="B281" s="17"/>
      <c r="C281" s="170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.6" customHeight="1">
      <c r="A282" s="17"/>
      <c r="B282" s="17"/>
      <c r="C282" s="170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6" customHeight="1">
      <c r="A283" s="17"/>
      <c r="B283" s="17"/>
      <c r="C283" s="170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5.6" customHeight="1">
      <c r="A284" s="17"/>
      <c r="B284" s="17"/>
      <c r="C284" s="170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6" customHeight="1">
      <c r="A285" s="17"/>
      <c r="B285" s="17"/>
      <c r="C285" s="170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6" customHeight="1">
      <c r="A286" s="17"/>
      <c r="B286" s="17"/>
      <c r="C286" s="170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5.6" customHeight="1">
      <c r="A287" s="17"/>
      <c r="B287" s="17"/>
      <c r="C287" s="170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6" customHeight="1">
      <c r="A288" s="17"/>
      <c r="B288" s="17"/>
      <c r="C288" s="170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.6" customHeight="1">
      <c r="A289" s="17"/>
      <c r="B289" s="17"/>
      <c r="C289" s="170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6" customHeight="1">
      <c r="A290" s="17"/>
      <c r="B290" s="17"/>
      <c r="C290" s="170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6" customHeight="1">
      <c r="A291" s="17"/>
      <c r="B291" s="17"/>
      <c r="C291" s="170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5.6" customHeight="1">
      <c r="A292" s="17"/>
      <c r="B292" s="17"/>
      <c r="C292" s="170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.6" customHeight="1">
      <c r="A293" s="17"/>
      <c r="B293" s="17"/>
      <c r="C293" s="170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5.6" customHeight="1">
      <c r="A294" s="17"/>
      <c r="B294" s="17"/>
      <c r="C294" s="170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6" customHeight="1">
      <c r="A295" s="17"/>
      <c r="B295" s="17"/>
      <c r="C295" s="170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6" customHeight="1">
      <c r="A296" s="17"/>
      <c r="B296" s="17"/>
      <c r="C296" s="170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6" customHeight="1">
      <c r="A297" s="17"/>
      <c r="B297" s="17"/>
      <c r="C297" s="170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6" customHeight="1">
      <c r="A298" s="17"/>
      <c r="B298" s="17"/>
      <c r="C298" s="170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6" customHeight="1">
      <c r="A299" s="17"/>
      <c r="B299" s="17"/>
      <c r="C299" s="170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6" customHeight="1">
      <c r="A300" s="17"/>
      <c r="B300" s="17"/>
      <c r="C300" s="170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6" customHeight="1">
      <c r="A301" s="17"/>
      <c r="B301" s="17"/>
      <c r="C301" s="170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6" customHeight="1">
      <c r="A302" s="17"/>
      <c r="B302" s="17"/>
      <c r="C302" s="170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6" customHeight="1">
      <c r="A303" s="17"/>
      <c r="B303" s="17"/>
      <c r="C303" s="170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6" customHeight="1">
      <c r="A304" s="17"/>
      <c r="B304" s="17"/>
      <c r="C304" s="170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6" customHeight="1">
      <c r="A305" s="17"/>
      <c r="B305" s="17"/>
      <c r="C305" s="170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6" customHeight="1">
      <c r="A306" s="17"/>
      <c r="B306" s="17"/>
      <c r="C306" s="170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6" customHeight="1">
      <c r="A307" s="17"/>
      <c r="B307" s="17"/>
      <c r="C307" s="170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6" customHeight="1">
      <c r="A308" s="17"/>
      <c r="B308" s="17"/>
      <c r="C308" s="170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6" customHeight="1">
      <c r="A309" s="17"/>
      <c r="B309" s="17"/>
      <c r="C309" s="170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6" customHeight="1">
      <c r="A310" s="17"/>
      <c r="B310" s="17"/>
      <c r="C310" s="170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6" customHeight="1">
      <c r="A311" s="17"/>
      <c r="B311" s="17"/>
      <c r="C311" s="170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6" customHeight="1">
      <c r="A312" s="17"/>
      <c r="B312" s="17"/>
      <c r="C312" s="170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6" customHeight="1">
      <c r="A313" s="17"/>
      <c r="B313" s="17"/>
      <c r="C313" s="170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6" customHeight="1">
      <c r="A314" s="17"/>
      <c r="B314" s="17"/>
      <c r="C314" s="170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6" customHeight="1">
      <c r="A315" s="17"/>
      <c r="B315" s="17"/>
      <c r="C315" s="170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6" customHeight="1">
      <c r="A316" s="17"/>
      <c r="B316" s="17"/>
      <c r="C316" s="170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6" customHeight="1">
      <c r="A317" s="17"/>
      <c r="B317" s="17"/>
      <c r="C317" s="170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6" customHeight="1">
      <c r="A318" s="17"/>
      <c r="B318" s="17"/>
      <c r="C318" s="170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6" customHeight="1">
      <c r="A319" s="17"/>
      <c r="B319" s="17"/>
      <c r="C319" s="170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6" customHeight="1">
      <c r="A320" s="17"/>
      <c r="B320" s="17"/>
      <c r="C320" s="170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6" customHeight="1">
      <c r="A321" s="17"/>
      <c r="B321" s="17"/>
      <c r="C321" s="170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6" customHeight="1">
      <c r="A322" s="17"/>
      <c r="B322" s="17"/>
      <c r="C322" s="170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6" customHeight="1">
      <c r="A323" s="17"/>
      <c r="B323" s="17"/>
      <c r="C323" s="170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6" customHeight="1">
      <c r="A324" s="17"/>
      <c r="B324" s="17"/>
      <c r="C324" s="170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6" customHeight="1">
      <c r="A325" s="17"/>
      <c r="B325" s="17"/>
      <c r="C325" s="170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5.6" customHeight="1">
      <c r="A326" s="17"/>
      <c r="B326" s="17"/>
      <c r="C326" s="170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6" customHeight="1">
      <c r="A327" s="17"/>
      <c r="B327" s="17"/>
      <c r="C327" s="170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6" customHeight="1">
      <c r="A328" s="17"/>
      <c r="B328" s="17"/>
      <c r="C328" s="170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6" customHeight="1">
      <c r="A329" s="17"/>
      <c r="B329" s="17"/>
      <c r="C329" s="170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6" customHeight="1">
      <c r="A330" s="17"/>
      <c r="B330" s="17"/>
      <c r="C330" s="170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6" customHeight="1">
      <c r="A331" s="17"/>
      <c r="B331" s="17"/>
      <c r="C331" s="170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6" customHeight="1">
      <c r="A332" s="17"/>
      <c r="B332" s="17"/>
      <c r="C332" s="170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6" customHeight="1">
      <c r="A333" s="17"/>
      <c r="B333" s="17"/>
      <c r="C333" s="170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6" customHeight="1">
      <c r="A334" s="17"/>
      <c r="B334" s="17"/>
      <c r="C334" s="170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6" customHeight="1">
      <c r="A335" s="17"/>
      <c r="B335" s="17"/>
      <c r="C335" s="170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6" customHeight="1">
      <c r="A336" s="17"/>
      <c r="B336" s="17"/>
      <c r="C336" s="170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5.6" customHeight="1">
      <c r="A337" s="17"/>
      <c r="B337" s="17"/>
      <c r="C337" s="170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5.6" customHeight="1">
      <c r="A338" s="17"/>
      <c r="B338" s="17"/>
      <c r="C338" s="170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5.6" customHeight="1">
      <c r="A339" s="17"/>
      <c r="B339" s="17"/>
      <c r="C339" s="170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.6" customHeight="1">
      <c r="A340" s="17"/>
      <c r="B340" s="17"/>
      <c r="C340" s="170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.6" customHeight="1">
      <c r="A341" s="17"/>
      <c r="B341" s="17"/>
      <c r="C341" s="170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5.6" customHeight="1">
      <c r="A342" s="17"/>
      <c r="B342" s="17"/>
      <c r="C342" s="170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5.6" customHeight="1">
      <c r="A343" s="17"/>
      <c r="B343" s="17"/>
      <c r="C343" s="170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5.6" customHeight="1">
      <c r="A344" s="17"/>
      <c r="B344" s="17"/>
      <c r="C344" s="170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.6" customHeight="1">
      <c r="A345" s="17"/>
      <c r="B345" s="17"/>
      <c r="C345" s="170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5.6" customHeight="1">
      <c r="A346" s="17"/>
      <c r="B346" s="17"/>
      <c r="C346" s="170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5.6" customHeight="1">
      <c r="A347" s="17"/>
      <c r="B347" s="17"/>
      <c r="C347" s="170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5.6" customHeight="1">
      <c r="A348" s="17"/>
      <c r="B348" s="17"/>
      <c r="C348" s="170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.6" customHeight="1">
      <c r="A349" s="17"/>
      <c r="B349" s="17"/>
      <c r="C349" s="170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.6" customHeight="1">
      <c r="A350" s="17"/>
      <c r="B350" s="17"/>
      <c r="C350" s="170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5.6" customHeight="1">
      <c r="A351" s="17"/>
      <c r="B351" s="17"/>
      <c r="C351" s="170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5.6" customHeight="1">
      <c r="A352" s="17"/>
      <c r="B352" s="17"/>
      <c r="C352" s="170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.6" customHeight="1">
      <c r="A353" s="17"/>
      <c r="B353" s="17"/>
      <c r="C353" s="170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5.6" customHeight="1">
      <c r="A354" s="17"/>
      <c r="B354" s="17"/>
      <c r="C354" s="170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5.6" customHeight="1">
      <c r="A355" s="17"/>
      <c r="B355" s="17"/>
      <c r="C355" s="170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5.6" customHeight="1">
      <c r="A356" s="17"/>
      <c r="B356" s="17"/>
      <c r="C356" s="170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5.6" customHeight="1">
      <c r="A357" s="17"/>
      <c r="B357" s="17"/>
      <c r="C357" s="170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5.6" customHeight="1">
      <c r="A358" s="17"/>
      <c r="B358" s="17"/>
      <c r="C358" s="170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5.6" customHeight="1">
      <c r="A359" s="17"/>
      <c r="B359" s="17"/>
      <c r="C359" s="170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5.6" customHeight="1">
      <c r="A360" s="17"/>
      <c r="B360" s="17"/>
      <c r="C360" s="170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5.6" customHeight="1">
      <c r="A361" s="17"/>
      <c r="B361" s="17"/>
      <c r="C361" s="170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5.6" customHeight="1">
      <c r="A362" s="17"/>
      <c r="B362" s="17"/>
      <c r="C362" s="170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5.6" customHeight="1">
      <c r="A363" s="17"/>
      <c r="B363" s="17"/>
      <c r="C363" s="170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.6" customHeight="1">
      <c r="A364" s="17"/>
      <c r="B364" s="17"/>
      <c r="C364" s="170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5.6" customHeight="1">
      <c r="A365" s="17"/>
      <c r="B365" s="17"/>
      <c r="C365" s="170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5.6" customHeight="1">
      <c r="A366" s="17"/>
      <c r="B366" s="17"/>
      <c r="C366" s="170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5.6" customHeight="1">
      <c r="A367" s="17"/>
      <c r="B367" s="17"/>
      <c r="C367" s="170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5.6" customHeight="1">
      <c r="A368" s="17"/>
      <c r="B368" s="17"/>
      <c r="C368" s="170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5.6" customHeight="1">
      <c r="A369" s="17"/>
      <c r="B369" s="17"/>
      <c r="C369" s="17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5.6" customHeight="1">
      <c r="A370" s="17"/>
      <c r="B370" s="17"/>
      <c r="C370" s="170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5.6" customHeight="1">
      <c r="A371" s="17"/>
      <c r="B371" s="17"/>
      <c r="C371" s="17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5.6" customHeight="1">
      <c r="A372" s="17"/>
      <c r="B372" s="17"/>
      <c r="C372" s="170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5.6" customHeight="1">
      <c r="A373" s="17"/>
      <c r="B373" s="17"/>
      <c r="C373" s="170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5.6" customHeight="1">
      <c r="A374" s="17"/>
      <c r="B374" s="17"/>
      <c r="C374" s="170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5.6" customHeight="1">
      <c r="A375" s="17"/>
      <c r="B375" s="17"/>
      <c r="C375" s="170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5.6" customHeight="1">
      <c r="A376" s="17"/>
      <c r="B376" s="17"/>
      <c r="C376" s="170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5.6" customHeight="1">
      <c r="A377" s="17"/>
      <c r="B377" s="17"/>
      <c r="C377" s="170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5.6" customHeight="1">
      <c r="A378" s="17"/>
      <c r="B378" s="17"/>
      <c r="C378" s="170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5.6" customHeight="1">
      <c r="A379" s="17"/>
      <c r="B379" s="17"/>
      <c r="C379" s="170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5.6" customHeight="1">
      <c r="A380" s="17"/>
      <c r="B380" s="17"/>
      <c r="C380" s="170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5.6" customHeight="1">
      <c r="A381" s="17"/>
      <c r="B381" s="17"/>
      <c r="C381" s="170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5.6" customHeight="1">
      <c r="A382" s="17"/>
      <c r="B382" s="17"/>
      <c r="C382" s="170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5.6" customHeight="1">
      <c r="A383" s="17"/>
      <c r="B383" s="17"/>
      <c r="C383" s="170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5.6" customHeight="1">
      <c r="A384" s="17"/>
      <c r="B384" s="17"/>
      <c r="C384" s="170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5.6" customHeight="1">
      <c r="A385" s="17"/>
      <c r="B385" s="17"/>
      <c r="C385" s="170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5.6" customHeight="1">
      <c r="A386" s="17"/>
      <c r="B386" s="17"/>
      <c r="C386" s="170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5.6" customHeight="1">
      <c r="A387" s="17"/>
      <c r="B387" s="17"/>
      <c r="C387" s="170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5.6" customHeight="1">
      <c r="A388" s="17"/>
      <c r="B388" s="17"/>
      <c r="C388" s="170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5.6" customHeight="1">
      <c r="A389" s="17"/>
      <c r="B389" s="17"/>
      <c r="C389" s="170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5.6" customHeight="1">
      <c r="A390" s="17"/>
      <c r="B390" s="17"/>
      <c r="C390" s="170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5.6" customHeight="1">
      <c r="A391" s="17"/>
      <c r="B391" s="17"/>
      <c r="C391" s="170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5.6" customHeight="1">
      <c r="A392" s="17"/>
      <c r="B392" s="17"/>
      <c r="C392" s="170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5.6" customHeight="1">
      <c r="A393" s="17"/>
      <c r="B393" s="17"/>
      <c r="C393" s="170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5.6" customHeight="1">
      <c r="A394" s="17"/>
      <c r="B394" s="17"/>
      <c r="C394" s="170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5.6" customHeight="1">
      <c r="A395" s="17"/>
      <c r="B395" s="17"/>
      <c r="C395" s="170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5.6" customHeight="1">
      <c r="A396" s="17"/>
      <c r="B396" s="17"/>
      <c r="C396" s="170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5.6" customHeight="1">
      <c r="A397" s="17"/>
      <c r="B397" s="17"/>
      <c r="C397" s="170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5.6" customHeight="1">
      <c r="A398" s="17"/>
      <c r="B398" s="17"/>
      <c r="C398" s="170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5.6" customHeight="1">
      <c r="A399" s="17"/>
      <c r="B399" s="17"/>
      <c r="C399" s="170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5.6" customHeight="1">
      <c r="A400" s="17"/>
      <c r="B400" s="17"/>
      <c r="C400" s="170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5.6" customHeight="1">
      <c r="A401" s="17"/>
      <c r="B401" s="17"/>
      <c r="C401" s="170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5.6" customHeight="1">
      <c r="A402" s="17"/>
      <c r="B402" s="17"/>
      <c r="C402" s="170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5.6" customHeight="1">
      <c r="A403" s="17"/>
      <c r="B403" s="17"/>
      <c r="C403" s="170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5.6" customHeight="1">
      <c r="A404" s="17"/>
      <c r="B404" s="17"/>
      <c r="C404" s="170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5.6" customHeight="1">
      <c r="A405" s="17"/>
      <c r="B405" s="17"/>
      <c r="C405" s="170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5.6" customHeight="1">
      <c r="A406" s="17"/>
      <c r="B406" s="17"/>
      <c r="C406" s="170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5.6" customHeight="1">
      <c r="A407" s="17"/>
      <c r="B407" s="17"/>
      <c r="C407" s="170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5.6" customHeight="1">
      <c r="A408" s="17"/>
      <c r="B408" s="17"/>
      <c r="C408" s="170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.6" customHeight="1">
      <c r="A409" s="17"/>
      <c r="B409" s="17"/>
      <c r="C409" s="170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5.6" customHeight="1">
      <c r="A410" s="17"/>
      <c r="B410" s="17"/>
      <c r="C410" s="170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5.6" customHeight="1">
      <c r="A411" s="17"/>
      <c r="B411" s="17"/>
      <c r="C411" s="170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5.6" customHeight="1">
      <c r="A412" s="17"/>
      <c r="B412" s="17"/>
      <c r="C412" s="170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5.6" customHeight="1">
      <c r="A413" s="17"/>
      <c r="B413" s="17"/>
      <c r="C413" s="170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5.6" customHeight="1">
      <c r="A414" s="17"/>
      <c r="B414" s="17"/>
      <c r="C414" s="170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5.6" customHeight="1">
      <c r="A415" s="17"/>
      <c r="B415" s="17"/>
      <c r="C415" s="170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5.6" customHeight="1">
      <c r="A416" s="17"/>
      <c r="B416" s="17"/>
      <c r="C416" s="170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5.6" customHeight="1">
      <c r="A417" s="17"/>
      <c r="B417" s="17"/>
      <c r="C417" s="17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5.6" customHeight="1">
      <c r="A418" s="17"/>
      <c r="B418" s="17"/>
      <c r="C418" s="17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5.6" customHeight="1">
      <c r="A419" s="17"/>
      <c r="B419" s="17"/>
      <c r="C419" s="170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5.6" customHeight="1">
      <c r="A420" s="17"/>
      <c r="B420" s="17"/>
      <c r="C420" s="17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5.6" customHeight="1">
      <c r="A421" s="17"/>
      <c r="B421" s="17"/>
      <c r="C421" s="170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5.6" customHeight="1">
      <c r="A422" s="17"/>
      <c r="B422" s="17"/>
      <c r="C422" s="170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5.6" customHeight="1">
      <c r="A423" s="17"/>
      <c r="B423" s="17"/>
      <c r="C423" s="170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5.6" customHeight="1">
      <c r="A424" s="17"/>
      <c r="B424" s="17"/>
      <c r="C424" s="170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5.6" customHeight="1">
      <c r="A425" s="17"/>
      <c r="B425" s="17"/>
      <c r="C425" s="170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5.6" customHeight="1">
      <c r="A426" s="17"/>
      <c r="B426" s="17"/>
      <c r="C426" s="170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5.6" customHeight="1">
      <c r="A427" s="17"/>
      <c r="B427" s="17"/>
      <c r="C427" s="170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5.6" customHeight="1">
      <c r="A428" s="17"/>
      <c r="B428" s="17"/>
      <c r="C428" s="170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5.6" customHeight="1">
      <c r="A429" s="17"/>
      <c r="B429" s="17"/>
      <c r="C429" s="170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5.6" customHeight="1">
      <c r="A430" s="17"/>
      <c r="B430" s="17"/>
      <c r="C430" s="170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5.6" customHeight="1">
      <c r="A431" s="17"/>
      <c r="B431" s="17"/>
      <c r="C431" s="170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5.6" customHeight="1">
      <c r="A432" s="17"/>
      <c r="B432" s="17"/>
      <c r="C432" s="170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.6" customHeight="1">
      <c r="A433" s="17"/>
      <c r="B433" s="17"/>
      <c r="C433" s="170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5.6" customHeight="1">
      <c r="A434" s="17"/>
      <c r="B434" s="17"/>
      <c r="C434" s="170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5.6" customHeight="1">
      <c r="A435" s="17"/>
      <c r="B435" s="17"/>
      <c r="C435" s="170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5.6" customHeight="1">
      <c r="A436" s="17"/>
      <c r="B436" s="17"/>
      <c r="C436" s="170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5.6" customHeight="1">
      <c r="A437" s="17"/>
      <c r="B437" s="17"/>
      <c r="C437" s="170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5.6" customHeight="1">
      <c r="A438" s="17"/>
      <c r="B438" s="17"/>
      <c r="C438" s="170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5.6" customHeight="1">
      <c r="A439" s="17"/>
      <c r="B439" s="17"/>
      <c r="C439" s="170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5.6" customHeight="1">
      <c r="A440" s="17"/>
      <c r="B440" s="17"/>
      <c r="C440" s="170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5.6" customHeight="1">
      <c r="A441" s="17"/>
      <c r="B441" s="17"/>
      <c r="C441" s="170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5.6" customHeight="1">
      <c r="A442" s="17"/>
      <c r="B442" s="17"/>
      <c r="C442" s="170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5.6" customHeight="1">
      <c r="A443" s="17"/>
      <c r="B443" s="17"/>
      <c r="C443" s="170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.6" customHeight="1">
      <c r="A444" s="17"/>
      <c r="B444" s="17"/>
      <c r="C444" s="170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.6" customHeight="1">
      <c r="A445" s="17"/>
      <c r="B445" s="17"/>
      <c r="C445" s="170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.6" customHeight="1">
      <c r="A446" s="17"/>
      <c r="B446" s="17"/>
      <c r="C446" s="170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.6" customHeight="1">
      <c r="A447" s="17"/>
      <c r="B447" s="17"/>
      <c r="C447" s="170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.6" customHeight="1">
      <c r="A448" s="17"/>
      <c r="B448" s="17"/>
      <c r="C448" s="170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.6" customHeight="1">
      <c r="A449" s="17"/>
      <c r="B449" s="17"/>
      <c r="C449" s="170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.6" customHeight="1">
      <c r="A450" s="17"/>
      <c r="B450" s="17"/>
      <c r="C450" s="170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.6" customHeight="1">
      <c r="A451" s="17"/>
      <c r="B451" s="17"/>
      <c r="C451" s="170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.6" customHeight="1">
      <c r="A452" s="17"/>
      <c r="B452" s="17"/>
      <c r="C452" s="170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5.6" customHeight="1">
      <c r="A453" s="17"/>
      <c r="B453" s="17"/>
      <c r="C453" s="170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5.6" customHeight="1">
      <c r="A454" s="17"/>
      <c r="B454" s="17"/>
      <c r="C454" s="170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5.6" customHeight="1">
      <c r="A455" s="17"/>
      <c r="B455" s="17"/>
      <c r="C455" s="170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5.6" customHeight="1">
      <c r="A456" s="17"/>
      <c r="B456" s="17"/>
      <c r="C456" s="170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.6" customHeight="1">
      <c r="A457" s="17"/>
      <c r="B457" s="17"/>
      <c r="C457" s="170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5.6" customHeight="1">
      <c r="A458" s="17"/>
      <c r="B458" s="17"/>
      <c r="C458" s="170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.6" customHeight="1">
      <c r="A459" s="17"/>
      <c r="B459" s="17"/>
      <c r="C459" s="170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.6" customHeight="1">
      <c r="A460" s="17"/>
      <c r="B460" s="17"/>
      <c r="C460" s="170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5.6" customHeight="1">
      <c r="A461" s="17"/>
      <c r="B461" s="17"/>
      <c r="C461" s="170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5.6" customHeight="1">
      <c r="A462" s="17"/>
      <c r="B462" s="17"/>
      <c r="C462" s="170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5.6" customHeight="1">
      <c r="A463" s="17"/>
      <c r="B463" s="17"/>
      <c r="C463" s="170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5.6" customHeight="1">
      <c r="A464" s="17"/>
      <c r="B464" s="17"/>
      <c r="C464" s="170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.6" customHeight="1">
      <c r="A465" s="17"/>
      <c r="B465" s="17"/>
      <c r="C465" s="170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5.6" customHeight="1">
      <c r="A466" s="17"/>
      <c r="B466" s="17"/>
      <c r="C466" s="170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5.6" customHeight="1">
      <c r="A467" s="17"/>
      <c r="B467" s="17"/>
      <c r="C467" s="170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5.6" customHeight="1">
      <c r="A468" s="17"/>
      <c r="B468" s="17"/>
      <c r="C468" s="170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5.6" customHeight="1">
      <c r="A469" s="17"/>
      <c r="B469" s="17"/>
      <c r="C469" s="170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5.6" customHeight="1">
      <c r="A470" s="17"/>
      <c r="B470" s="17"/>
      <c r="C470" s="170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5.6" customHeight="1">
      <c r="A471" s="17"/>
      <c r="B471" s="17"/>
      <c r="C471" s="170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.6" customHeight="1">
      <c r="A472" s="17"/>
      <c r="B472" s="17"/>
      <c r="C472" s="170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.6" customHeight="1">
      <c r="A473" s="17"/>
      <c r="B473" s="17"/>
      <c r="C473" s="170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.6" customHeight="1">
      <c r="A474" s="17"/>
      <c r="B474" s="17"/>
      <c r="C474" s="170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5.6" customHeight="1">
      <c r="A475" s="17"/>
      <c r="B475" s="17"/>
      <c r="C475" s="170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.6" customHeight="1">
      <c r="A476" s="17"/>
      <c r="B476" s="17"/>
      <c r="C476" s="170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.6" customHeight="1">
      <c r="A477" s="17"/>
      <c r="B477" s="17"/>
      <c r="C477" s="170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5.6" customHeight="1">
      <c r="A478" s="17"/>
      <c r="B478" s="17"/>
      <c r="C478" s="170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5.6" customHeight="1">
      <c r="A479" s="17"/>
      <c r="B479" s="17"/>
      <c r="C479" s="170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5.6" customHeight="1">
      <c r="A480" s="17"/>
      <c r="B480" s="17"/>
      <c r="C480" s="170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5.6" customHeight="1">
      <c r="A481" s="17"/>
      <c r="B481" s="17"/>
      <c r="C481" s="170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.6" customHeight="1">
      <c r="A482" s="17"/>
      <c r="B482" s="17"/>
      <c r="C482" s="170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.6" customHeight="1">
      <c r="A483" s="17"/>
      <c r="B483" s="17"/>
      <c r="C483" s="170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.6" customHeight="1">
      <c r="A484" s="17"/>
      <c r="B484" s="17"/>
      <c r="C484" s="170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5.6" customHeight="1">
      <c r="A485" s="17"/>
      <c r="B485" s="17"/>
      <c r="C485" s="170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5.6" customHeight="1">
      <c r="A486" s="17"/>
      <c r="B486" s="17"/>
      <c r="C486" s="170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5.6" customHeight="1">
      <c r="A487" s="17"/>
      <c r="B487" s="17"/>
      <c r="C487" s="170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5.6" customHeight="1">
      <c r="A488" s="17"/>
      <c r="B488" s="17"/>
      <c r="C488" s="170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5.6" customHeight="1">
      <c r="A489" s="17"/>
      <c r="B489" s="17"/>
      <c r="C489" s="170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5.6" customHeight="1">
      <c r="A490" s="17"/>
      <c r="B490" s="17"/>
      <c r="C490" s="170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5.6" customHeight="1">
      <c r="A491" s="17"/>
      <c r="B491" s="17"/>
      <c r="C491" s="170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5.6" customHeight="1">
      <c r="A492" s="17"/>
      <c r="B492" s="17"/>
      <c r="C492" s="170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5.6" customHeight="1">
      <c r="A493" s="17"/>
      <c r="B493" s="17"/>
      <c r="C493" s="170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5.6" customHeight="1">
      <c r="A494" s="17"/>
      <c r="B494" s="17"/>
      <c r="C494" s="170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.6" customHeight="1">
      <c r="A495" s="17"/>
      <c r="B495" s="17"/>
      <c r="C495" s="170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.6" customHeight="1">
      <c r="A496" s="17"/>
      <c r="B496" s="17"/>
      <c r="C496" s="170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5.6" customHeight="1">
      <c r="A497" s="17"/>
      <c r="B497" s="17"/>
      <c r="C497" s="170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.6" customHeight="1">
      <c r="A498" s="17"/>
      <c r="B498" s="17"/>
      <c r="C498" s="170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.6" customHeight="1">
      <c r="A499" s="17"/>
      <c r="B499" s="17"/>
      <c r="C499" s="170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.6" customHeight="1">
      <c r="A500" s="17"/>
      <c r="B500" s="17"/>
      <c r="C500" s="170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.6" customHeight="1">
      <c r="A501" s="17"/>
      <c r="B501" s="17"/>
      <c r="C501" s="17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.6" customHeight="1">
      <c r="A502" s="17"/>
      <c r="B502" s="17"/>
      <c r="C502" s="17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5.6" customHeight="1">
      <c r="A503" s="17"/>
      <c r="B503" s="17"/>
      <c r="C503" s="170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5.6" customHeight="1">
      <c r="A504" s="17"/>
      <c r="B504" s="17"/>
      <c r="C504" s="170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5.6" customHeight="1">
      <c r="A505" s="17"/>
      <c r="B505" s="17"/>
      <c r="C505" s="170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5.6" customHeight="1">
      <c r="A506" s="17"/>
      <c r="B506" s="17"/>
      <c r="C506" s="170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5.6" customHeight="1">
      <c r="A507" s="17"/>
      <c r="B507" s="17"/>
      <c r="C507" s="170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5.6" customHeight="1">
      <c r="A508" s="17"/>
      <c r="B508" s="17"/>
      <c r="C508" s="170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5.6" customHeight="1">
      <c r="A509" s="17"/>
      <c r="B509" s="17"/>
      <c r="C509" s="170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5.6" customHeight="1">
      <c r="A510" s="17"/>
      <c r="B510" s="17"/>
      <c r="C510" s="170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5.6" customHeight="1">
      <c r="A511" s="17"/>
      <c r="B511" s="17"/>
      <c r="C511" s="170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5.6" customHeight="1">
      <c r="A512" s="17"/>
      <c r="B512" s="17"/>
      <c r="C512" s="170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5.6" customHeight="1">
      <c r="A513" s="17"/>
      <c r="B513" s="17"/>
      <c r="C513" s="170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5.6" customHeight="1">
      <c r="A514" s="17"/>
      <c r="B514" s="17"/>
      <c r="C514" s="170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5.6" customHeight="1">
      <c r="A515" s="17"/>
      <c r="B515" s="17"/>
      <c r="C515" s="170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5.6" customHeight="1">
      <c r="A516" s="17"/>
      <c r="B516" s="17"/>
      <c r="C516" s="170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5.6" customHeight="1">
      <c r="A517" s="17"/>
      <c r="B517" s="17"/>
      <c r="C517" s="170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5.6" customHeight="1">
      <c r="A518" s="17"/>
      <c r="B518" s="17"/>
      <c r="C518" s="170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.6" customHeight="1">
      <c r="A519" s="17"/>
      <c r="B519" s="17"/>
      <c r="C519" s="170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5.6" customHeight="1">
      <c r="A520" s="17"/>
      <c r="B520" s="17"/>
      <c r="C520" s="170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.6" customHeight="1">
      <c r="A521" s="17"/>
      <c r="B521" s="17"/>
      <c r="C521" s="170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5.6" customHeight="1">
      <c r="A522" s="17"/>
      <c r="B522" s="17"/>
      <c r="C522" s="170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5.6" customHeight="1">
      <c r="A523" s="17"/>
      <c r="B523" s="17"/>
      <c r="C523" s="170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5.6" customHeight="1">
      <c r="A524" s="17"/>
      <c r="B524" s="17"/>
      <c r="C524" s="170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5.6" customHeight="1">
      <c r="A525" s="17"/>
      <c r="B525" s="17"/>
      <c r="C525" s="170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5.6" customHeight="1">
      <c r="A526" s="17"/>
      <c r="B526" s="17"/>
      <c r="C526" s="170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5.6" customHeight="1">
      <c r="A527" s="17"/>
      <c r="B527" s="17"/>
      <c r="C527" s="170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.6" customHeight="1">
      <c r="A528" s="17"/>
      <c r="B528" s="17"/>
      <c r="C528" s="170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.6" customHeight="1">
      <c r="A529" s="17"/>
      <c r="B529" s="17"/>
      <c r="C529" s="170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.6" customHeight="1">
      <c r="A530" s="17"/>
      <c r="B530" s="17"/>
      <c r="C530" s="170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.6" customHeight="1">
      <c r="A531" s="17"/>
      <c r="B531" s="17"/>
      <c r="C531" s="170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.6" customHeight="1">
      <c r="A532" s="17"/>
      <c r="B532" s="17"/>
      <c r="C532" s="170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.6" customHeight="1">
      <c r="A533" s="17"/>
      <c r="B533" s="17"/>
      <c r="C533" s="170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.6" customHeight="1">
      <c r="A534" s="17"/>
      <c r="B534" s="17"/>
      <c r="C534" s="170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5.6" customHeight="1">
      <c r="A535" s="17"/>
      <c r="B535" s="17"/>
      <c r="C535" s="170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.6" customHeight="1">
      <c r="A536" s="17"/>
      <c r="B536" s="17"/>
      <c r="C536" s="170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.6" customHeight="1">
      <c r="A537" s="17"/>
      <c r="B537" s="17"/>
      <c r="C537" s="170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.6" customHeight="1">
      <c r="A538" s="17"/>
      <c r="B538" s="17"/>
      <c r="C538" s="170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.6" customHeight="1">
      <c r="A539" s="17"/>
      <c r="B539" s="17"/>
      <c r="C539" s="170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.6" customHeight="1">
      <c r="A540" s="17"/>
      <c r="B540" s="17"/>
      <c r="C540" s="170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.6" customHeight="1">
      <c r="A541" s="17"/>
      <c r="B541" s="17"/>
      <c r="C541" s="170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.6" customHeight="1">
      <c r="A542" s="17"/>
      <c r="B542" s="17"/>
      <c r="C542" s="170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.6" customHeight="1">
      <c r="A543" s="17"/>
      <c r="B543" s="17"/>
      <c r="C543" s="170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5.6" customHeight="1">
      <c r="A544" s="17"/>
      <c r="B544" s="17"/>
      <c r="C544" s="170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.6" customHeight="1">
      <c r="A545" s="17"/>
      <c r="B545" s="17"/>
      <c r="C545" s="170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5.6" customHeight="1">
      <c r="A546" s="17"/>
      <c r="B546" s="17"/>
      <c r="C546" s="170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5.6" customHeight="1">
      <c r="A547" s="17"/>
      <c r="B547" s="17"/>
      <c r="C547" s="170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5.6" customHeight="1">
      <c r="A548" s="17"/>
      <c r="B548" s="17"/>
      <c r="C548" s="170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5.6" customHeight="1">
      <c r="A549" s="17"/>
      <c r="B549" s="17"/>
      <c r="C549" s="170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5.6" customHeight="1">
      <c r="A550" s="17"/>
      <c r="B550" s="17"/>
      <c r="C550" s="170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5.6" customHeight="1">
      <c r="A551" s="17"/>
      <c r="B551" s="17"/>
      <c r="C551" s="170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5.6" customHeight="1">
      <c r="A552" s="17"/>
      <c r="B552" s="17"/>
      <c r="C552" s="170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5.6" customHeight="1">
      <c r="A553" s="17"/>
      <c r="B553" s="17"/>
      <c r="C553" s="170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5.6" customHeight="1">
      <c r="A554" s="17"/>
      <c r="B554" s="17"/>
      <c r="C554" s="170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5.6" customHeight="1">
      <c r="A555" s="17"/>
      <c r="B555" s="17"/>
      <c r="C555" s="170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5.6" customHeight="1">
      <c r="A556" s="17"/>
      <c r="B556" s="17"/>
      <c r="C556" s="170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5.6" customHeight="1">
      <c r="A557" s="17"/>
      <c r="B557" s="17"/>
      <c r="C557" s="170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5.6" customHeight="1">
      <c r="A558" s="17"/>
      <c r="B558" s="17"/>
      <c r="C558" s="170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5.6" customHeight="1">
      <c r="A559" s="17"/>
      <c r="B559" s="17"/>
      <c r="C559" s="170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5.6" customHeight="1">
      <c r="A560" s="17"/>
      <c r="B560" s="17"/>
      <c r="C560" s="170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5.6" customHeight="1">
      <c r="A561" s="17"/>
      <c r="B561" s="17"/>
      <c r="C561" s="170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5.6" customHeight="1">
      <c r="A562" s="17"/>
      <c r="B562" s="17"/>
      <c r="C562" s="170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5.6" customHeight="1">
      <c r="A563" s="17"/>
      <c r="B563" s="17"/>
      <c r="C563" s="170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5.6" customHeight="1">
      <c r="A564" s="17"/>
      <c r="B564" s="17"/>
      <c r="C564" s="170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5.6" customHeight="1">
      <c r="A565" s="17"/>
      <c r="B565" s="17"/>
      <c r="C565" s="170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.6" customHeight="1">
      <c r="A566" s="17"/>
      <c r="B566" s="17"/>
      <c r="C566" s="170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5.6" customHeight="1">
      <c r="A567" s="17"/>
      <c r="B567" s="17"/>
      <c r="C567" s="170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5.6" customHeight="1">
      <c r="A568" s="17"/>
      <c r="B568" s="17"/>
      <c r="C568" s="170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5.6" customHeight="1">
      <c r="A569" s="17"/>
      <c r="B569" s="17"/>
      <c r="C569" s="170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5.6" customHeight="1">
      <c r="A570" s="17"/>
      <c r="B570" s="17"/>
      <c r="C570" s="170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5.6" customHeight="1">
      <c r="A571" s="17"/>
      <c r="B571" s="17"/>
      <c r="C571" s="170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5.6" customHeight="1">
      <c r="A572" s="17"/>
      <c r="B572" s="17"/>
      <c r="C572" s="170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.6" customHeight="1">
      <c r="A573" s="17"/>
      <c r="B573" s="17"/>
      <c r="C573" s="170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.6" customHeight="1">
      <c r="A574" s="17"/>
      <c r="B574" s="17"/>
      <c r="C574" s="170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.6" customHeight="1">
      <c r="A575" s="17"/>
      <c r="B575" s="17"/>
      <c r="C575" s="170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.6" customHeight="1">
      <c r="A576" s="17"/>
      <c r="B576" s="17"/>
      <c r="C576" s="170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.6" customHeight="1">
      <c r="A577" s="17"/>
      <c r="B577" s="17"/>
      <c r="C577" s="170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5.6" customHeight="1">
      <c r="A578" s="17"/>
      <c r="B578" s="17"/>
      <c r="C578" s="170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.6" customHeight="1">
      <c r="A579" s="17"/>
      <c r="B579" s="17"/>
      <c r="C579" s="170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.6" customHeight="1">
      <c r="A580" s="17"/>
      <c r="B580" s="17"/>
      <c r="C580" s="170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.6" customHeight="1">
      <c r="A581" s="17"/>
      <c r="B581" s="17"/>
      <c r="C581" s="170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.6" customHeight="1">
      <c r="A582" s="17"/>
      <c r="B582" s="17"/>
      <c r="C582" s="170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5.6" customHeight="1">
      <c r="A583" s="17"/>
      <c r="B583" s="17"/>
      <c r="C583" s="170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5.6" customHeight="1">
      <c r="A584" s="17"/>
      <c r="B584" s="17"/>
      <c r="C584" s="170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5.6" customHeight="1">
      <c r="A585" s="17"/>
      <c r="B585" s="17"/>
      <c r="C585" s="170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5.6" customHeight="1">
      <c r="A586" s="17"/>
      <c r="B586" s="17"/>
      <c r="C586" s="170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5.6" customHeight="1">
      <c r="A587" s="17"/>
      <c r="B587" s="17"/>
      <c r="C587" s="170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5.6" customHeight="1">
      <c r="A588" s="17"/>
      <c r="B588" s="17"/>
      <c r="C588" s="170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5.6" customHeight="1">
      <c r="A589" s="17"/>
      <c r="B589" s="17"/>
      <c r="C589" s="170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5.6" customHeight="1">
      <c r="A590" s="17"/>
      <c r="B590" s="17"/>
      <c r="C590" s="170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5.6" customHeight="1">
      <c r="A591" s="17"/>
      <c r="B591" s="17"/>
      <c r="C591" s="170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5.6" customHeight="1">
      <c r="A592" s="17"/>
      <c r="B592" s="17"/>
      <c r="C592" s="170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5.6" customHeight="1">
      <c r="A593" s="17"/>
      <c r="B593" s="17"/>
      <c r="C593" s="170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5.6" customHeight="1">
      <c r="A594" s="17"/>
      <c r="B594" s="17"/>
      <c r="C594" s="170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5.6" customHeight="1">
      <c r="A595" s="17"/>
      <c r="B595" s="17"/>
      <c r="C595" s="170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5.6" customHeight="1">
      <c r="A596" s="17"/>
      <c r="B596" s="17"/>
      <c r="C596" s="170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5.6" customHeight="1">
      <c r="A597" s="17"/>
      <c r="B597" s="17"/>
      <c r="C597" s="170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5.6" customHeight="1">
      <c r="A598" s="17"/>
      <c r="B598" s="17"/>
      <c r="C598" s="170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5.6" customHeight="1">
      <c r="A599" s="17"/>
      <c r="B599" s="17"/>
      <c r="C599" s="170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.6" customHeight="1">
      <c r="A600" s="17"/>
      <c r="B600" s="17"/>
      <c r="C600" s="170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.6" customHeight="1">
      <c r="A601" s="17"/>
      <c r="B601" s="17"/>
      <c r="C601" s="170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5.6" customHeight="1">
      <c r="A602" s="17"/>
      <c r="B602" s="17"/>
      <c r="C602" s="170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5.6" customHeight="1">
      <c r="A603" s="17"/>
      <c r="B603" s="17"/>
      <c r="C603" s="170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5.6" customHeight="1">
      <c r="A604" s="17"/>
      <c r="B604" s="17"/>
      <c r="C604" s="170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5.6" customHeight="1">
      <c r="A605" s="17"/>
      <c r="B605" s="17"/>
      <c r="C605" s="170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5.6" customHeight="1">
      <c r="A606" s="17"/>
      <c r="B606" s="17"/>
      <c r="C606" s="170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5.6" customHeight="1">
      <c r="A607" s="17"/>
      <c r="B607" s="17"/>
      <c r="C607" s="170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5.6" customHeight="1">
      <c r="A608" s="17"/>
      <c r="B608" s="17"/>
      <c r="C608" s="170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5.6" customHeight="1">
      <c r="A609" s="17"/>
      <c r="B609" s="17"/>
      <c r="C609" s="170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.6" customHeight="1">
      <c r="A610" s="17"/>
      <c r="B610" s="17"/>
      <c r="C610" s="170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5.6" customHeight="1">
      <c r="A611" s="17"/>
      <c r="B611" s="17"/>
      <c r="C611" s="170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5.6" customHeight="1">
      <c r="A612" s="17"/>
      <c r="B612" s="17"/>
      <c r="C612" s="170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5.6" customHeight="1">
      <c r="A613" s="17"/>
      <c r="B613" s="17"/>
      <c r="C613" s="170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5.6" customHeight="1">
      <c r="A614" s="17"/>
      <c r="B614" s="17"/>
      <c r="C614" s="170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5.6" customHeight="1">
      <c r="A615" s="17"/>
      <c r="B615" s="17"/>
      <c r="C615" s="170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5.6" customHeight="1">
      <c r="A616" s="17"/>
      <c r="B616" s="17"/>
      <c r="C616" s="170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5.6" customHeight="1">
      <c r="A617" s="17"/>
      <c r="B617" s="17"/>
      <c r="C617" s="170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.6" customHeight="1">
      <c r="A618" s="17"/>
      <c r="B618" s="17"/>
      <c r="C618" s="170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.6" customHeight="1">
      <c r="A619" s="17"/>
      <c r="B619" s="17"/>
      <c r="C619" s="170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5.6" customHeight="1">
      <c r="A620" s="17"/>
      <c r="B620" s="17"/>
      <c r="C620" s="170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5.6" customHeight="1">
      <c r="A621" s="17"/>
      <c r="B621" s="17"/>
      <c r="C621" s="170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5.6" customHeight="1">
      <c r="A622" s="17"/>
      <c r="B622" s="17"/>
      <c r="C622" s="170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5.6" customHeight="1">
      <c r="A623" s="17"/>
      <c r="B623" s="17"/>
      <c r="C623" s="170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.6" customHeight="1">
      <c r="A624" s="17"/>
      <c r="B624" s="17"/>
      <c r="C624" s="170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.6" customHeight="1">
      <c r="A625" s="17"/>
      <c r="B625" s="17"/>
      <c r="C625" s="170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5.6" customHeight="1">
      <c r="A626" s="17"/>
      <c r="B626" s="17"/>
      <c r="C626" s="170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5.6" customHeight="1">
      <c r="A627" s="17"/>
      <c r="B627" s="17"/>
      <c r="C627" s="170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5.6" customHeight="1">
      <c r="A628" s="17"/>
      <c r="B628" s="17"/>
      <c r="C628" s="170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5.6" customHeight="1">
      <c r="A629" s="17"/>
      <c r="B629" s="17"/>
      <c r="C629" s="170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5.6" customHeight="1">
      <c r="A630" s="17"/>
      <c r="B630" s="17"/>
      <c r="C630" s="170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5.6" customHeight="1">
      <c r="A631" s="17"/>
      <c r="B631" s="17"/>
      <c r="C631" s="170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.6" customHeight="1">
      <c r="A632" s="17"/>
      <c r="B632" s="17"/>
      <c r="C632" s="170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5.6" customHeight="1">
      <c r="A633" s="17"/>
      <c r="B633" s="17"/>
      <c r="C633" s="170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5.6" customHeight="1">
      <c r="A634" s="17"/>
      <c r="B634" s="17"/>
      <c r="C634" s="170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5.6" customHeight="1">
      <c r="A635" s="17"/>
      <c r="B635" s="17"/>
      <c r="C635" s="170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5.6" customHeight="1">
      <c r="A636" s="17"/>
      <c r="B636" s="17"/>
      <c r="C636" s="170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5.6" customHeight="1">
      <c r="A637" s="17"/>
      <c r="B637" s="17"/>
      <c r="C637" s="170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5.6" customHeight="1">
      <c r="A638" s="17"/>
      <c r="B638" s="17"/>
      <c r="C638" s="170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5.6" customHeight="1">
      <c r="A639" s="17"/>
      <c r="B639" s="17"/>
      <c r="C639" s="170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5.6" customHeight="1">
      <c r="A640" s="17"/>
      <c r="B640" s="17"/>
      <c r="C640" s="170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5.6" customHeight="1">
      <c r="A641" s="17"/>
      <c r="B641" s="17"/>
      <c r="C641" s="170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5.6" customHeight="1">
      <c r="A642" s="17"/>
      <c r="B642" s="17"/>
      <c r="C642" s="170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5.6" customHeight="1">
      <c r="A643" s="17"/>
      <c r="B643" s="17"/>
      <c r="C643" s="170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5.6" customHeight="1">
      <c r="A644" s="17"/>
      <c r="B644" s="17"/>
      <c r="C644" s="170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5.6" customHeight="1">
      <c r="A645" s="17"/>
      <c r="B645" s="17"/>
      <c r="C645" s="170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5.6" customHeight="1">
      <c r="A646" s="17"/>
      <c r="B646" s="17"/>
      <c r="C646" s="170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5.6" customHeight="1">
      <c r="A647" s="17"/>
      <c r="B647" s="17"/>
      <c r="C647" s="170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5.6" customHeight="1">
      <c r="A648" s="17"/>
      <c r="B648" s="17"/>
      <c r="C648" s="170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5.6" customHeight="1">
      <c r="A649" s="17"/>
      <c r="B649" s="17"/>
      <c r="C649" s="170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5.6" customHeight="1">
      <c r="A650" s="17"/>
      <c r="B650" s="17"/>
      <c r="C650" s="170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5.6" customHeight="1">
      <c r="A651" s="17"/>
      <c r="B651" s="17"/>
      <c r="C651" s="170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5.6" customHeight="1">
      <c r="A652" s="17"/>
      <c r="B652" s="17"/>
      <c r="C652" s="170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5.6" customHeight="1">
      <c r="A653" s="17"/>
      <c r="B653" s="17"/>
      <c r="C653" s="170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5.6" customHeight="1">
      <c r="A654" s="17"/>
      <c r="B654" s="17"/>
      <c r="C654" s="170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5.6" customHeight="1">
      <c r="A655" s="17"/>
      <c r="B655" s="17"/>
      <c r="C655" s="170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5.6" customHeight="1">
      <c r="A656" s="17"/>
      <c r="B656" s="17"/>
      <c r="C656" s="170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5.6" customHeight="1">
      <c r="A657" s="17"/>
      <c r="B657" s="17"/>
      <c r="C657" s="170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5.6" customHeight="1">
      <c r="A658" s="17"/>
      <c r="B658" s="17"/>
      <c r="C658" s="170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5.6" customHeight="1">
      <c r="A659" s="17"/>
      <c r="B659" s="17"/>
      <c r="C659" s="170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5.6" customHeight="1">
      <c r="A660" s="17"/>
      <c r="B660" s="17"/>
      <c r="C660" s="170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5.6" customHeight="1">
      <c r="A661" s="17"/>
      <c r="B661" s="17"/>
      <c r="C661" s="170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5.6" customHeight="1">
      <c r="A662" s="17"/>
      <c r="B662" s="17"/>
      <c r="C662" s="170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5.6" customHeight="1">
      <c r="A663" s="17"/>
      <c r="B663" s="17"/>
      <c r="C663" s="170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5.6" customHeight="1">
      <c r="A664" s="17"/>
      <c r="B664" s="17"/>
      <c r="C664" s="170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5.6" customHeight="1">
      <c r="A665" s="17"/>
      <c r="B665" s="17"/>
      <c r="C665" s="170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5.6" customHeight="1">
      <c r="A666" s="17"/>
      <c r="B666" s="17"/>
      <c r="C666" s="170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5.6" customHeight="1">
      <c r="A667" s="17"/>
      <c r="B667" s="17"/>
      <c r="C667" s="170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5.6" customHeight="1">
      <c r="A668" s="17"/>
      <c r="B668" s="17"/>
      <c r="C668" s="170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5.6" customHeight="1">
      <c r="A669" s="17"/>
      <c r="B669" s="17"/>
      <c r="C669" s="170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5.6" customHeight="1">
      <c r="A670" s="17"/>
      <c r="B670" s="17"/>
      <c r="C670" s="170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5.6" customHeight="1">
      <c r="A671" s="17"/>
      <c r="B671" s="17"/>
      <c r="C671" s="170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5.6" customHeight="1">
      <c r="A672" s="17"/>
      <c r="B672" s="17"/>
      <c r="C672" s="170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5.6" customHeight="1">
      <c r="A673" s="17"/>
      <c r="B673" s="17"/>
      <c r="C673" s="170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5.6" customHeight="1">
      <c r="A674" s="17"/>
      <c r="B674" s="17"/>
      <c r="C674" s="170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5.6" customHeight="1">
      <c r="A675" s="17"/>
      <c r="B675" s="17"/>
      <c r="C675" s="170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.6" customHeight="1">
      <c r="A676" s="17"/>
      <c r="B676" s="17"/>
      <c r="C676" s="170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.6" customHeight="1">
      <c r="A677" s="17"/>
      <c r="B677" s="17"/>
      <c r="C677" s="170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.6" customHeight="1">
      <c r="A678" s="17"/>
      <c r="B678" s="17"/>
      <c r="C678" s="170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.6" customHeight="1">
      <c r="A679" s="17"/>
      <c r="B679" s="17"/>
      <c r="C679" s="170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.6" customHeight="1">
      <c r="A680" s="17"/>
      <c r="B680" s="17"/>
      <c r="C680" s="170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.6" customHeight="1">
      <c r="A681" s="17"/>
      <c r="B681" s="17"/>
      <c r="C681" s="170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.6" customHeight="1">
      <c r="A682" s="17"/>
      <c r="B682" s="17"/>
      <c r="C682" s="170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.6" customHeight="1">
      <c r="A683" s="17"/>
      <c r="B683" s="17"/>
      <c r="C683" s="170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.6" customHeight="1">
      <c r="A684" s="17"/>
      <c r="B684" s="17"/>
      <c r="C684" s="170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.6" customHeight="1">
      <c r="A685" s="17"/>
      <c r="B685" s="17"/>
      <c r="C685" s="170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.6" customHeight="1">
      <c r="A686" s="17"/>
      <c r="B686" s="17"/>
      <c r="C686" s="170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.6" customHeight="1">
      <c r="A687" s="17"/>
      <c r="B687" s="17"/>
      <c r="C687" s="170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.6" customHeight="1">
      <c r="A688" s="17"/>
      <c r="B688" s="17"/>
      <c r="C688" s="170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.6" customHeight="1">
      <c r="A689" s="17"/>
      <c r="B689" s="17"/>
      <c r="C689" s="170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.6" customHeight="1">
      <c r="A690" s="17"/>
      <c r="B690" s="17"/>
      <c r="C690" s="170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.6" customHeight="1">
      <c r="A691" s="17"/>
      <c r="B691" s="17"/>
      <c r="C691" s="170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.6" customHeight="1">
      <c r="A692" s="17"/>
      <c r="B692" s="17"/>
      <c r="C692" s="170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.6" customHeight="1">
      <c r="A693" s="17"/>
      <c r="B693" s="17"/>
      <c r="C693" s="170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.6" customHeight="1">
      <c r="A694" s="17"/>
      <c r="B694" s="17"/>
      <c r="C694" s="170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.6" customHeight="1">
      <c r="A695" s="17"/>
      <c r="B695" s="17"/>
      <c r="C695" s="170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.6" customHeight="1">
      <c r="A696" s="17"/>
      <c r="B696" s="17"/>
      <c r="C696" s="170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.6" customHeight="1">
      <c r="A697" s="17"/>
      <c r="B697" s="17"/>
      <c r="C697" s="170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.6" customHeight="1">
      <c r="A698" s="17"/>
      <c r="B698" s="17"/>
      <c r="C698" s="170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.6" customHeight="1">
      <c r="A699" s="17"/>
      <c r="B699" s="17"/>
      <c r="C699" s="170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.6" customHeight="1">
      <c r="A700" s="17"/>
      <c r="B700" s="17"/>
      <c r="C700" s="170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.6" customHeight="1">
      <c r="A701" s="17"/>
      <c r="B701" s="17"/>
      <c r="C701" s="170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.6" customHeight="1">
      <c r="A702" s="17"/>
      <c r="B702" s="17"/>
      <c r="C702" s="170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.6" customHeight="1">
      <c r="A703" s="17"/>
      <c r="B703" s="17"/>
      <c r="C703" s="170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.6" customHeight="1">
      <c r="A704" s="17"/>
      <c r="B704" s="17"/>
      <c r="C704" s="170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.6" customHeight="1">
      <c r="A705" s="17"/>
      <c r="B705" s="17"/>
      <c r="C705" s="170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.6" customHeight="1">
      <c r="A706" s="17"/>
      <c r="B706" s="17"/>
      <c r="C706" s="170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.6" customHeight="1">
      <c r="A707" s="17"/>
      <c r="B707" s="17"/>
      <c r="C707" s="170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.6" customHeight="1">
      <c r="A708" s="17"/>
      <c r="B708" s="17"/>
      <c r="C708" s="170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.6" customHeight="1">
      <c r="A709" s="17"/>
      <c r="B709" s="17"/>
      <c r="C709" s="170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.6" customHeight="1">
      <c r="A710" s="17"/>
      <c r="B710" s="17"/>
      <c r="C710" s="170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.6" customHeight="1">
      <c r="A711" s="17"/>
      <c r="B711" s="17"/>
      <c r="C711" s="170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.6" customHeight="1">
      <c r="A712" s="17"/>
      <c r="B712" s="17"/>
      <c r="C712" s="170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.6" customHeight="1">
      <c r="A713" s="17"/>
      <c r="B713" s="17"/>
      <c r="C713" s="170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.6" customHeight="1">
      <c r="A714" s="17"/>
      <c r="B714" s="17"/>
      <c r="C714" s="170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.6" customHeight="1">
      <c r="A715" s="17"/>
      <c r="B715" s="17"/>
      <c r="C715" s="170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.6" customHeight="1">
      <c r="A716" s="17"/>
      <c r="B716" s="17"/>
      <c r="C716" s="170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.6" customHeight="1">
      <c r="A717" s="17"/>
      <c r="B717" s="17"/>
      <c r="C717" s="170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.6" customHeight="1">
      <c r="A718" s="17"/>
      <c r="B718" s="17"/>
      <c r="C718" s="170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.6" customHeight="1">
      <c r="A719" s="17"/>
      <c r="B719" s="17"/>
      <c r="C719" s="170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.6" customHeight="1">
      <c r="A720" s="17"/>
      <c r="B720" s="17"/>
      <c r="C720" s="170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.6" customHeight="1">
      <c r="A721" s="17"/>
      <c r="B721" s="17"/>
      <c r="C721" s="170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.6" customHeight="1">
      <c r="A722" s="17"/>
      <c r="B722" s="17"/>
      <c r="C722" s="170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.6" customHeight="1">
      <c r="A723" s="17"/>
      <c r="B723" s="17"/>
      <c r="C723" s="170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.6" customHeight="1">
      <c r="A724" s="17"/>
      <c r="B724" s="17"/>
      <c r="C724" s="170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.6" customHeight="1">
      <c r="A725" s="17"/>
      <c r="B725" s="17"/>
      <c r="C725" s="170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.6" customHeight="1">
      <c r="A726" s="17"/>
      <c r="B726" s="17"/>
      <c r="C726" s="170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.6" customHeight="1">
      <c r="A727" s="17"/>
      <c r="B727" s="17"/>
      <c r="C727" s="170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.6" customHeight="1">
      <c r="A728" s="17"/>
      <c r="B728" s="17"/>
      <c r="C728" s="170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.6" customHeight="1">
      <c r="A729" s="17"/>
      <c r="B729" s="17"/>
      <c r="C729" s="170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.6" customHeight="1">
      <c r="A730" s="17"/>
      <c r="B730" s="17"/>
      <c r="C730" s="170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.6" customHeight="1">
      <c r="A731" s="17"/>
      <c r="B731" s="17"/>
      <c r="C731" s="170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.6" customHeight="1">
      <c r="A732" s="17"/>
      <c r="B732" s="17"/>
      <c r="C732" s="170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.6" customHeight="1">
      <c r="A733" s="17"/>
      <c r="B733" s="17"/>
      <c r="C733" s="170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.6" customHeight="1">
      <c r="A734" s="17"/>
      <c r="B734" s="17"/>
      <c r="C734" s="170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.6" customHeight="1">
      <c r="A735" s="17"/>
      <c r="B735" s="17"/>
      <c r="C735" s="170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.6" customHeight="1">
      <c r="A736" s="17"/>
      <c r="B736" s="17"/>
      <c r="C736" s="170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.6" customHeight="1">
      <c r="A737" s="17"/>
      <c r="B737" s="17"/>
      <c r="C737" s="170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.6" customHeight="1">
      <c r="A738" s="17"/>
      <c r="B738" s="17"/>
      <c r="C738" s="170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.6" customHeight="1">
      <c r="A739" s="17"/>
      <c r="B739" s="17"/>
      <c r="C739" s="170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.6" customHeight="1">
      <c r="A740" s="17"/>
      <c r="B740" s="17"/>
      <c r="C740" s="170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.6" customHeight="1">
      <c r="A741" s="17"/>
      <c r="B741" s="17"/>
      <c r="C741" s="170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.6" customHeight="1">
      <c r="A742" s="17"/>
      <c r="B742" s="17"/>
      <c r="C742" s="170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.6" customHeight="1">
      <c r="A743" s="17"/>
      <c r="B743" s="17"/>
      <c r="C743" s="170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.6" customHeight="1">
      <c r="A744" s="17"/>
      <c r="B744" s="17"/>
      <c r="C744" s="170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.6" customHeight="1">
      <c r="A745" s="17"/>
      <c r="B745" s="17"/>
      <c r="C745" s="170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.6" customHeight="1">
      <c r="A746" s="17"/>
      <c r="B746" s="17"/>
      <c r="C746" s="170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.6" customHeight="1">
      <c r="A747" s="17"/>
      <c r="B747" s="17"/>
      <c r="C747" s="170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.6" customHeight="1">
      <c r="A748" s="17"/>
      <c r="B748" s="17"/>
      <c r="C748" s="170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.6" customHeight="1">
      <c r="A749" s="17"/>
      <c r="B749" s="17"/>
      <c r="C749" s="170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.6" customHeight="1">
      <c r="A750" s="17"/>
      <c r="B750" s="17"/>
      <c r="C750" s="170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.6" customHeight="1">
      <c r="A751" s="17"/>
      <c r="B751" s="17"/>
      <c r="C751" s="170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.6" customHeight="1">
      <c r="A752" s="17"/>
      <c r="B752" s="17"/>
      <c r="C752" s="170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.6" customHeight="1">
      <c r="A753" s="17"/>
      <c r="B753" s="17"/>
      <c r="C753" s="170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.6" customHeight="1">
      <c r="A754" s="17"/>
      <c r="B754" s="17"/>
      <c r="C754" s="170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.6" customHeight="1">
      <c r="A755" s="17"/>
      <c r="B755" s="17"/>
      <c r="C755" s="170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.6" customHeight="1">
      <c r="A756" s="17"/>
      <c r="B756" s="17"/>
      <c r="C756" s="170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.6" customHeight="1">
      <c r="A757" s="17"/>
      <c r="B757" s="17"/>
      <c r="C757" s="170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.6" customHeight="1">
      <c r="A758" s="17"/>
      <c r="B758" s="17"/>
      <c r="C758" s="170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.6" customHeight="1">
      <c r="A759" s="17"/>
      <c r="B759" s="17"/>
      <c r="C759" s="170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.6" customHeight="1">
      <c r="A760" s="17"/>
      <c r="B760" s="17"/>
      <c r="C760" s="170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.6" customHeight="1">
      <c r="A761" s="17"/>
      <c r="B761" s="17"/>
      <c r="C761" s="170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.6" customHeight="1">
      <c r="A762" s="17"/>
      <c r="B762" s="17"/>
      <c r="C762" s="170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.6" customHeight="1">
      <c r="A763" s="17"/>
      <c r="B763" s="17"/>
      <c r="C763" s="170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.6" customHeight="1">
      <c r="A764" s="17"/>
      <c r="B764" s="17"/>
      <c r="C764" s="170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.6" customHeight="1">
      <c r="A765" s="17"/>
      <c r="B765" s="17"/>
      <c r="C765" s="170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.6" customHeight="1">
      <c r="A766" s="17"/>
      <c r="B766" s="17"/>
      <c r="C766" s="170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.6" customHeight="1">
      <c r="A767" s="17"/>
      <c r="B767" s="17"/>
      <c r="C767" s="170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.6" customHeight="1">
      <c r="A768" s="17"/>
      <c r="B768" s="17"/>
      <c r="C768" s="170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.6" customHeight="1">
      <c r="A769" s="17"/>
      <c r="B769" s="17"/>
      <c r="C769" s="170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.6" customHeight="1">
      <c r="A770" s="17"/>
      <c r="B770" s="17"/>
      <c r="C770" s="170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.6" customHeight="1">
      <c r="A771" s="17"/>
      <c r="B771" s="17"/>
      <c r="C771" s="170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.6" customHeight="1">
      <c r="A772" s="17"/>
      <c r="B772" s="17"/>
      <c r="C772" s="170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.6" customHeight="1">
      <c r="A773" s="17"/>
      <c r="B773" s="17"/>
      <c r="C773" s="170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.6" customHeight="1">
      <c r="A774" s="17"/>
      <c r="B774" s="17"/>
      <c r="C774" s="170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.6" customHeight="1">
      <c r="A775" s="17"/>
      <c r="B775" s="17"/>
      <c r="C775" s="170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.6" customHeight="1">
      <c r="A776" s="17"/>
      <c r="B776" s="17"/>
      <c r="C776" s="170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.6" customHeight="1">
      <c r="A777" s="17"/>
      <c r="B777" s="17"/>
      <c r="C777" s="170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.6" customHeight="1">
      <c r="A778" s="17"/>
      <c r="B778" s="17"/>
      <c r="C778" s="170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.6" customHeight="1">
      <c r="A779" s="17"/>
      <c r="B779" s="17"/>
      <c r="C779" s="170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.6" customHeight="1">
      <c r="A780" s="17"/>
      <c r="B780" s="17"/>
      <c r="C780" s="170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.6" customHeight="1">
      <c r="A781" s="17"/>
      <c r="B781" s="17"/>
      <c r="C781" s="170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.6" customHeight="1">
      <c r="A782" s="17"/>
      <c r="B782" s="17"/>
      <c r="C782" s="170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.6" customHeight="1">
      <c r="A783" s="17"/>
      <c r="B783" s="17"/>
      <c r="C783" s="170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.6" customHeight="1">
      <c r="A784" s="17"/>
      <c r="B784" s="17"/>
      <c r="C784" s="170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.6" customHeight="1">
      <c r="A785" s="17"/>
      <c r="B785" s="17"/>
      <c r="C785" s="170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.6" customHeight="1">
      <c r="A786" s="17"/>
      <c r="B786" s="17"/>
      <c r="C786" s="170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.6" customHeight="1">
      <c r="A787" s="17"/>
      <c r="B787" s="17"/>
      <c r="C787" s="170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.6" customHeight="1">
      <c r="A788" s="17"/>
      <c r="B788" s="17"/>
      <c r="C788" s="170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.6" customHeight="1">
      <c r="A789" s="17"/>
      <c r="B789" s="17"/>
      <c r="C789" s="170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.6" customHeight="1">
      <c r="A790" s="17"/>
      <c r="B790" s="17"/>
      <c r="C790" s="170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.6" customHeight="1">
      <c r="A791" s="17"/>
      <c r="B791" s="17"/>
      <c r="C791" s="170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.6" customHeight="1">
      <c r="A792" s="17"/>
      <c r="B792" s="17"/>
      <c r="C792" s="170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.6" customHeight="1">
      <c r="A793" s="17"/>
      <c r="B793" s="17"/>
      <c r="C793" s="170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.6" customHeight="1">
      <c r="A794" s="17"/>
      <c r="B794" s="17"/>
      <c r="C794" s="170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.6" customHeight="1">
      <c r="A795" s="17"/>
      <c r="B795" s="17"/>
      <c r="C795" s="170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.6" customHeight="1">
      <c r="A796" s="17"/>
      <c r="B796" s="17"/>
      <c r="C796" s="170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.6" customHeight="1">
      <c r="A797" s="17"/>
      <c r="B797" s="17"/>
      <c r="C797" s="170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.6" customHeight="1">
      <c r="A798" s="17"/>
      <c r="B798" s="17"/>
      <c r="C798" s="170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.6" customHeight="1">
      <c r="A799" s="17"/>
      <c r="B799" s="17"/>
      <c r="C799" s="170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.6" customHeight="1">
      <c r="A800" s="17"/>
      <c r="B800" s="17"/>
      <c r="C800" s="170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.6" customHeight="1">
      <c r="A801" s="17"/>
      <c r="B801" s="17"/>
      <c r="C801" s="170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.6" customHeight="1">
      <c r="A802" s="17"/>
      <c r="B802" s="17"/>
      <c r="C802" s="170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.6" customHeight="1">
      <c r="A803" s="17"/>
      <c r="B803" s="17"/>
      <c r="C803" s="170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.6" customHeight="1">
      <c r="A804" s="17"/>
      <c r="B804" s="17"/>
      <c r="C804" s="170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.6" customHeight="1">
      <c r="A805" s="17"/>
      <c r="B805" s="17"/>
      <c r="C805" s="170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.6" customHeight="1">
      <c r="A806" s="17"/>
      <c r="B806" s="17"/>
      <c r="C806" s="170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.6" customHeight="1">
      <c r="A807" s="17"/>
      <c r="B807" s="17"/>
      <c r="C807" s="170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.6" customHeight="1">
      <c r="A808" s="17"/>
      <c r="B808" s="17"/>
      <c r="C808" s="170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.6" customHeight="1">
      <c r="A809" s="17"/>
      <c r="B809" s="17"/>
      <c r="C809" s="170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.6" customHeight="1">
      <c r="A810" s="17"/>
      <c r="B810" s="17"/>
      <c r="C810" s="170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.6" customHeight="1">
      <c r="A811" s="17"/>
      <c r="B811" s="17"/>
      <c r="C811" s="170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.6" customHeight="1">
      <c r="A812" s="17"/>
      <c r="B812" s="17"/>
      <c r="C812" s="170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.6" customHeight="1">
      <c r="A813" s="17"/>
      <c r="B813" s="17"/>
      <c r="C813" s="170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.6" customHeight="1">
      <c r="A814" s="17"/>
      <c r="B814" s="17"/>
      <c r="C814" s="170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.6" customHeight="1">
      <c r="A815" s="17"/>
      <c r="B815" s="17"/>
      <c r="C815" s="170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.6" customHeight="1">
      <c r="A816" s="17"/>
      <c r="B816" s="17"/>
      <c r="C816" s="170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.6" customHeight="1">
      <c r="A817" s="17"/>
      <c r="B817" s="17"/>
      <c r="C817" s="170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.6" customHeight="1">
      <c r="A818" s="17"/>
      <c r="B818" s="17"/>
      <c r="C818" s="170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.6" customHeight="1">
      <c r="A819" s="17"/>
      <c r="B819" s="17"/>
      <c r="C819" s="170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.6" customHeight="1">
      <c r="A820" s="17"/>
      <c r="B820" s="17"/>
      <c r="C820" s="170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.6" customHeight="1">
      <c r="A821" s="17"/>
      <c r="B821" s="17"/>
      <c r="C821" s="170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.6" customHeight="1">
      <c r="A822" s="17"/>
      <c r="B822" s="17"/>
      <c r="C822" s="170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.6" customHeight="1">
      <c r="A823" s="17"/>
      <c r="B823" s="17"/>
      <c r="C823" s="170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.6" customHeight="1">
      <c r="A824" s="17"/>
      <c r="B824" s="17"/>
      <c r="C824" s="170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.6" customHeight="1">
      <c r="A825" s="17"/>
      <c r="B825" s="17"/>
      <c r="C825" s="170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.6" customHeight="1">
      <c r="A826" s="17"/>
      <c r="B826" s="17"/>
      <c r="C826" s="170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.6" customHeight="1">
      <c r="A827" s="17"/>
      <c r="B827" s="17"/>
      <c r="C827" s="170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.6" customHeight="1">
      <c r="A828" s="17"/>
      <c r="B828" s="17"/>
      <c r="C828" s="170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.6" customHeight="1">
      <c r="A829" s="17"/>
      <c r="B829" s="17"/>
      <c r="C829" s="170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.6" customHeight="1">
      <c r="A830" s="17"/>
      <c r="B830" s="17"/>
      <c r="C830" s="170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.6" customHeight="1">
      <c r="A831" s="17"/>
      <c r="B831" s="17"/>
      <c r="C831" s="170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.6" customHeight="1">
      <c r="A832" s="17"/>
      <c r="B832" s="17"/>
      <c r="C832" s="170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.6" customHeight="1">
      <c r="A833" s="17"/>
      <c r="B833" s="17"/>
      <c r="C833" s="170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.6" customHeight="1">
      <c r="A834" s="17"/>
      <c r="B834" s="17"/>
      <c r="C834" s="170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.6" customHeight="1">
      <c r="A835" s="17"/>
      <c r="B835" s="17"/>
      <c r="C835" s="170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.6" customHeight="1">
      <c r="A836" s="17"/>
      <c r="B836" s="17"/>
      <c r="C836" s="170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.6" customHeight="1">
      <c r="A837" s="17"/>
      <c r="B837" s="17"/>
      <c r="C837" s="170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.6" customHeight="1">
      <c r="A838" s="17"/>
      <c r="B838" s="17"/>
      <c r="C838" s="170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.6" customHeight="1">
      <c r="A839" s="17"/>
      <c r="B839" s="17"/>
      <c r="C839" s="170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.6" customHeight="1">
      <c r="A840" s="17"/>
      <c r="B840" s="17"/>
      <c r="C840" s="170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.6" customHeight="1">
      <c r="A841" s="17"/>
      <c r="B841" s="17"/>
      <c r="C841" s="170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.6" customHeight="1">
      <c r="A842" s="17"/>
      <c r="B842" s="17"/>
      <c r="C842" s="170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.6" customHeight="1">
      <c r="A843" s="17"/>
      <c r="B843" s="17"/>
      <c r="C843" s="170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.6" customHeight="1">
      <c r="A844" s="17"/>
      <c r="B844" s="17"/>
      <c r="C844" s="170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.6" customHeight="1">
      <c r="A845" s="17"/>
      <c r="B845" s="17"/>
      <c r="C845" s="170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.6" customHeight="1">
      <c r="A846" s="17"/>
      <c r="B846" s="17"/>
      <c r="C846" s="170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.6" customHeight="1">
      <c r="A847" s="17"/>
      <c r="B847" s="17"/>
      <c r="C847" s="170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.6" customHeight="1">
      <c r="A848" s="17"/>
      <c r="B848" s="17"/>
      <c r="C848" s="170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.6" customHeight="1">
      <c r="A849" s="17"/>
      <c r="B849" s="17"/>
      <c r="C849" s="170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.6" customHeight="1">
      <c r="A850" s="17"/>
      <c r="B850" s="17"/>
      <c r="C850" s="170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.6" customHeight="1">
      <c r="A851" s="17"/>
      <c r="B851" s="17"/>
      <c r="C851" s="170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.6" customHeight="1">
      <c r="A852" s="17"/>
      <c r="B852" s="17"/>
      <c r="C852" s="170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.6" customHeight="1">
      <c r="A853" s="17"/>
      <c r="B853" s="17"/>
      <c r="C853" s="170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.6" customHeight="1">
      <c r="A854" s="17"/>
      <c r="B854" s="17"/>
      <c r="C854" s="170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.6" customHeight="1">
      <c r="A855" s="17"/>
      <c r="B855" s="17"/>
      <c r="C855" s="170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.6" customHeight="1">
      <c r="A856" s="17"/>
      <c r="B856" s="17"/>
      <c r="C856" s="170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.6" customHeight="1">
      <c r="A857" s="17"/>
      <c r="B857" s="17"/>
      <c r="C857" s="170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.6" customHeight="1">
      <c r="A858" s="17"/>
      <c r="B858" s="17"/>
      <c r="C858" s="170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.6" customHeight="1">
      <c r="A859" s="17"/>
      <c r="B859" s="17"/>
      <c r="C859" s="170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.6" customHeight="1">
      <c r="A860" s="17"/>
      <c r="B860" s="17"/>
      <c r="C860" s="170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.6" customHeight="1">
      <c r="A861" s="17"/>
      <c r="B861" s="17"/>
      <c r="C861" s="170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.6" customHeight="1">
      <c r="A862" s="17"/>
      <c r="B862" s="17"/>
      <c r="C862" s="170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.6" customHeight="1">
      <c r="A863" s="17"/>
      <c r="B863" s="17"/>
      <c r="C863" s="170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.6" customHeight="1">
      <c r="A864" s="17"/>
      <c r="B864" s="17"/>
      <c r="C864" s="170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.6" customHeight="1">
      <c r="A865" s="17"/>
      <c r="B865" s="17"/>
      <c r="C865" s="170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.6" customHeight="1">
      <c r="A866" s="17"/>
      <c r="B866" s="17"/>
      <c r="C866" s="170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.6" customHeight="1">
      <c r="A867" s="17"/>
      <c r="B867" s="17"/>
      <c r="C867" s="170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.6" customHeight="1">
      <c r="A868" s="17"/>
      <c r="B868" s="17"/>
      <c r="C868" s="170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.6" customHeight="1">
      <c r="A869" s="17"/>
      <c r="B869" s="17"/>
      <c r="C869" s="170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.6" customHeight="1">
      <c r="A870" s="17"/>
      <c r="B870" s="17"/>
      <c r="C870" s="170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.6" customHeight="1">
      <c r="A871" s="17"/>
      <c r="B871" s="17"/>
      <c r="C871" s="170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.6" customHeight="1">
      <c r="A872" s="17"/>
      <c r="B872" s="17"/>
      <c r="C872" s="170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.6" customHeight="1">
      <c r="A873" s="17"/>
      <c r="B873" s="17"/>
      <c r="C873" s="170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.6" customHeight="1">
      <c r="A874" s="17"/>
      <c r="B874" s="17"/>
      <c r="C874" s="170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.6" customHeight="1">
      <c r="A875" s="17"/>
      <c r="B875" s="17"/>
      <c r="C875" s="170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.6" customHeight="1">
      <c r="A876" s="17"/>
      <c r="B876" s="17"/>
      <c r="C876" s="170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.6" customHeight="1">
      <c r="A877" s="17"/>
      <c r="B877" s="17"/>
      <c r="C877" s="170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.6" customHeight="1">
      <c r="A878" s="17"/>
      <c r="B878" s="17"/>
      <c r="C878" s="170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.6" customHeight="1">
      <c r="A879" s="17"/>
      <c r="B879" s="17"/>
      <c r="C879" s="170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.6" customHeight="1">
      <c r="A880" s="17"/>
      <c r="B880" s="17"/>
      <c r="C880" s="170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.6" customHeight="1">
      <c r="A881" s="17"/>
      <c r="B881" s="17"/>
      <c r="C881" s="170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.6" customHeight="1">
      <c r="A882" s="17"/>
      <c r="B882" s="17"/>
      <c r="C882" s="170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.6" customHeight="1">
      <c r="A883" s="17"/>
      <c r="B883" s="17"/>
      <c r="C883" s="170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.6" customHeight="1">
      <c r="A884" s="17"/>
      <c r="B884" s="17"/>
      <c r="C884" s="170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.6" customHeight="1">
      <c r="A885" s="17"/>
      <c r="B885" s="17"/>
      <c r="C885" s="170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.6" customHeight="1">
      <c r="A886" s="17"/>
      <c r="B886" s="17"/>
      <c r="C886" s="170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.6" customHeight="1">
      <c r="A887" s="17"/>
      <c r="B887" s="17"/>
      <c r="C887" s="170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.6" customHeight="1">
      <c r="A888" s="17"/>
      <c r="B888" s="17"/>
      <c r="C888" s="170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.6" customHeight="1">
      <c r="A889" s="17"/>
      <c r="B889" s="17"/>
      <c r="C889" s="170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.6" customHeight="1">
      <c r="A890" s="17"/>
      <c r="B890" s="17"/>
      <c r="C890" s="170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.6" customHeight="1">
      <c r="A891" s="17"/>
      <c r="B891" s="17"/>
      <c r="C891" s="170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.6" customHeight="1">
      <c r="A892" s="17"/>
      <c r="B892" s="17"/>
      <c r="C892" s="170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.6" customHeight="1">
      <c r="A893" s="17"/>
      <c r="B893" s="17"/>
      <c r="C893" s="170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.6" customHeight="1">
      <c r="A894" s="17"/>
      <c r="B894" s="17"/>
      <c r="C894" s="170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.6" customHeight="1">
      <c r="A895" s="17"/>
      <c r="B895" s="17"/>
      <c r="C895" s="170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.6" customHeight="1">
      <c r="A896" s="17"/>
      <c r="B896" s="17"/>
      <c r="C896" s="170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.6" customHeight="1">
      <c r="A897" s="17"/>
      <c r="B897" s="17"/>
      <c r="C897" s="170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.6" customHeight="1">
      <c r="A898" s="17"/>
      <c r="B898" s="17"/>
      <c r="C898" s="170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.6" customHeight="1">
      <c r="A899" s="17"/>
      <c r="B899" s="17"/>
      <c r="C899" s="170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.6" customHeight="1">
      <c r="A900" s="17"/>
      <c r="B900" s="17"/>
      <c r="C900" s="170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.6" customHeight="1">
      <c r="A901" s="17"/>
      <c r="B901" s="17"/>
      <c r="C901" s="170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.6" customHeight="1">
      <c r="A902" s="17"/>
      <c r="B902" s="17"/>
      <c r="C902" s="170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.6" customHeight="1">
      <c r="A903" s="17"/>
      <c r="B903" s="17"/>
      <c r="C903" s="170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.6" customHeight="1">
      <c r="A904" s="17"/>
      <c r="B904" s="17"/>
      <c r="C904" s="170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.6" customHeight="1">
      <c r="A905" s="17"/>
      <c r="B905" s="17"/>
      <c r="C905" s="170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.6" customHeight="1">
      <c r="A906" s="17"/>
      <c r="B906" s="17"/>
      <c r="C906" s="170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.6" customHeight="1">
      <c r="A907" s="17"/>
      <c r="B907" s="17"/>
      <c r="C907" s="170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.6" customHeight="1">
      <c r="A908" s="17"/>
      <c r="B908" s="17"/>
      <c r="C908" s="170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.6" customHeight="1">
      <c r="A909" s="17"/>
      <c r="B909" s="17"/>
      <c r="C909" s="170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.6" customHeight="1">
      <c r="A910" s="17"/>
      <c r="B910" s="17"/>
      <c r="C910" s="170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.6" customHeight="1">
      <c r="A911" s="17"/>
      <c r="B911" s="17"/>
      <c r="C911" s="170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.6" customHeight="1">
      <c r="A912" s="17"/>
      <c r="B912" s="17"/>
      <c r="C912" s="170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.6" customHeight="1">
      <c r="A913" s="17"/>
      <c r="B913" s="17"/>
      <c r="C913" s="170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.6" customHeight="1">
      <c r="A914" s="17"/>
      <c r="B914" s="17"/>
      <c r="C914" s="170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.6" customHeight="1">
      <c r="A915" s="17"/>
      <c r="B915" s="17"/>
      <c r="C915" s="170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.6" customHeight="1">
      <c r="A916" s="17"/>
      <c r="B916" s="17"/>
      <c r="C916" s="170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.6" customHeight="1">
      <c r="A917" s="17"/>
      <c r="B917" s="17"/>
      <c r="C917" s="170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.6" customHeight="1">
      <c r="A918" s="17"/>
      <c r="B918" s="17"/>
      <c r="C918" s="170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.6" customHeight="1">
      <c r="A919" s="17"/>
      <c r="B919" s="17"/>
      <c r="C919" s="170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.6" customHeight="1">
      <c r="A920" s="17"/>
      <c r="B920" s="17"/>
      <c r="C920" s="170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.6" customHeight="1">
      <c r="A921" s="17"/>
      <c r="B921" s="17"/>
      <c r="C921" s="170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.6" customHeight="1">
      <c r="A922" s="17"/>
      <c r="B922" s="17"/>
      <c r="C922" s="170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.6" customHeight="1">
      <c r="A923" s="17"/>
      <c r="B923" s="17"/>
      <c r="C923" s="170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.6" customHeight="1">
      <c r="A924" s="17"/>
      <c r="B924" s="17"/>
      <c r="C924" s="170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.6" customHeight="1">
      <c r="A925" s="17"/>
      <c r="B925" s="17"/>
      <c r="C925" s="170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.6" customHeight="1">
      <c r="A926" s="17"/>
      <c r="B926" s="17"/>
      <c r="C926" s="170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.6" customHeight="1">
      <c r="A927" s="17"/>
      <c r="B927" s="17"/>
      <c r="C927" s="170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.6" customHeight="1">
      <c r="A928" s="17"/>
      <c r="B928" s="17"/>
      <c r="C928" s="170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.6" customHeight="1">
      <c r="A929" s="17"/>
      <c r="B929" s="17"/>
      <c r="C929" s="170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.6" customHeight="1">
      <c r="A930" s="17"/>
      <c r="B930" s="17"/>
      <c r="C930" s="170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.6" customHeight="1">
      <c r="A931" s="17"/>
      <c r="B931" s="17"/>
      <c r="C931" s="170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.6" customHeight="1">
      <c r="A932" s="17"/>
      <c r="B932" s="17"/>
      <c r="C932" s="170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.6" customHeight="1">
      <c r="A933" s="17"/>
      <c r="B933" s="17"/>
      <c r="C933" s="170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.6" customHeight="1">
      <c r="A934" s="17"/>
      <c r="B934" s="17"/>
      <c r="C934" s="170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.6" customHeight="1">
      <c r="A935" s="17"/>
      <c r="B935" s="17"/>
      <c r="C935" s="170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.6" customHeight="1">
      <c r="A936" s="17"/>
      <c r="B936" s="17"/>
      <c r="C936" s="170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.6" customHeight="1">
      <c r="A937" s="17"/>
      <c r="B937" s="17"/>
      <c r="C937" s="170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.6" customHeight="1">
      <c r="A938" s="17"/>
      <c r="B938" s="17"/>
      <c r="C938" s="170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.6" customHeight="1">
      <c r="A939" s="17"/>
      <c r="B939" s="17"/>
      <c r="C939" s="170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.6" customHeight="1">
      <c r="A940" s="17"/>
      <c r="B940" s="17"/>
      <c r="C940" s="170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.6" customHeight="1">
      <c r="A941" s="17"/>
      <c r="B941" s="17"/>
      <c r="C941" s="170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.6" customHeight="1">
      <c r="A942" s="17"/>
      <c r="B942" s="17"/>
      <c r="C942" s="170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.6" customHeight="1">
      <c r="A943" s="17"/>
      <c r="B943" s="17"/>
      <c r="C943" s="170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.6" customHeight="1">
      <c r="A944" s="17"/>
      <c r="B944" s="17"/>
      <c r="C944" s="170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.6" customHeight="1">
      <c r="A945" s="17"/>
      <c r="B945" s="17"/>
      <c r="C945" s="170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.6" customHeight="1">
      <c r="A946" s="17"/>
      <c r="B946" s="17"/>
      <c r="C946" s="170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.6" customHeight="1">
      <c r="A947" s="17"/>
      <c r="B947" s="17"/>
      <c r="C947" s="170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.6" customHeight="1">
      <c r="A948" s="17"/>
      <c r="B948" s="17"/>
      <c r="C948" s="170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.6" customHeight="1">
      <c r="A949" s="17"/>
      <c r="B949" s="17"/>
      <c r="C949" s="170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.6" customHeight="1">
      <c r="A950" s="17"/>
      <c r="B950" s="17"/>
      <c r="C950" s="170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.6" customHeight="1">
      <c r="A951" s="17"/>
      <c r="B951" s="17"/>
      <c r="C951" s="170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.6" customHeight="1">
      <c r="A952" s="17"/>
      <c r="B952" s="17"/>
      <c r="C952" s="170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.6" customHeight="1">
      <c r="A953" s="17"/>
      <c r="B953" s="17"/>
      <c r="C953" s="170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.6" customHeight="1">
      <c r="A954" s="17"/>
      <c r="B954" s="17"/>
      <c r="C954" s="170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.6" customHeight="1">
      <c r="A955" s="17"/>
      <c r="B955" s="17"/>
      <c r="C955" s="170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.6" customHeight="1">
      <c r="A956" s="17"/>
      <c r="B956" s="17"/>
      <c r="C956" s="170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.6" customHeight="1">
      <c r="A957" s="17"/>
      <c r="B957" s="17"/>
      <c r="C957" s="170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.6" customHeight="1">
      <c r="A958" s="17"/>
      <c r="B958" s="17"/>
      <c r="C958" s="170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.6" customHeight="1">
      <c r="A959" s="17"/>
      <c r="B959" s="17"/>
      <c r="C959" s="170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.6" customHeight="1">
      <c r="A960" s="17"/>
      <c r="B960" s="17"/>
      <c r="C960" s="170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.6" customHeight="1">
      <c r="A961" s="17"/>
      <c r="B961" s="17"/>
      <c r="C961" s="170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.6" customHeight="1">
      <c r="A962" s="17"/>
      <c r="B962" s="17"/>
      <c r="C962" s="170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.6" customHeight="1">
      <c r="A963" s="17"/>
      <c r="B963" s="17"/>
      <c r="C963" s="170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.6" customHeight="1">
      <c r="A964" s="17"/>
      <c r="B964" s="17"/>
      <c r="C964" s="170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.6" customHeight="1">
      <c r="A965" s="17"/>
      <c r="B965" s="17"/>
      <c r="C965" s="170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.6" customHeight="1">
      <c r="A966" s="17"/>
      <c r="B966" s="17"/>
      <c r="C966" s="170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.6" customHeight="1">
      <c r="A967" s="17"/>
      <c r="B967" s="17"/>
      <c r="C967" s="170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.6" customHeight="1">
      <c r="A968" s="17"/>
      <c r="B968" s="17"/>
      <c r="C968" s="170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.6" customHeight="1">
      <c r="A969" s="17"/>
      <c r="B969" s="17"/>
      <c r="C969" s="170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.6" customHeight="1">
      <c r="A970" s="17"/>
      <c r="B970" s="17"/>
      <c r="C970" s="170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.6" customHeight="1">
      <c r="A971" s="17"/>
      <c r="B971" s="17"/>
      <c r="C971" s="170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.6" customHeight="1">
      <c r="A972" s="17"/>
      <c r="B972" s="17"/>
      <c r="C972" s="170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.6" customHeight="1">
      <c r="A973" s="17"/>
      <c r="B973" s="17"/>
      <c r="C973" s="170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.6" customHeight="1">
      <c r="A974" s="17"/>
      <c r="B974" s="17"/>
      <c r="C974" s="170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.6" customHeight="1">
      <c r="A975" s="17"/>
      <c r="B975" s="17"/>
      <c r="C975" s="170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.6" customHeight="1">
      <c r="A976" s="17"/>
      <c r="B976" s="17"/>
      <c r="C976" s="170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.6" customHeight="1">
      <c r="A977" s="17"/>
      <c r="B977" s="17"/>
      <c r="C977" s="170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.6" customHeight="1">
      <c r="A978" s="17"/>
      <c r="B978" s="17"/>
      <c r="C978" s="170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.6" customHeight="1">
      <c r="A979" s="17"/>
      <c r="B979" s="17"/>
      <c r="C979" s="170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.6" customHeight="1">
      <c r="A980" s="17"/>
      <c r="B980" s="17"/>
      <c r="C980" s="170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.6" customHeight="1">
      <c r="A981" s="17"/>
      <c r="B981" s="17"/>
      <c r="C981" s="170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.6" customHeight="1">
      <c r="A982" s="17"/>
      <c r="B982" s="17"/>
      <c r="C982" s="170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.6" customHeight="1">
      <c r="A983" s="17"/>
      <c r="B983" s="17"/>
      <c r="C983" s="170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.6" customHeight="1">
      <c r="A984" s="17"/>
      <c r="B984" s="17"/>
      <c r="C984" s="170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.6" customHeight="1">
      <c r="A985" s="17"/>
      <c r="B985" s="17"/>
      <c r="C985" s="170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.6" customHeight="1">
      <c r="A986" s="17"/>
      <c r="B986" s="17"/>
      <c r="C986" s="170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.6" customHeight="1">
      <c r="A987" s="17"/>
      <c r="B987" s="17"/>
      <c r="C987" s="170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.6" customHeight="1">
      <c r="A988" s="17"/>
      <c r="B988" s="17"/>
      <c r="C988" s="170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.6" customHeight="1">
      <c r="A989" s="17"/>
      <c r="B989" s="17"/>
      <c r="C989" s="170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.6" customHeight="1">
      <c r="A990" s="17"/>
      <c r="B990" s="17"/>
      <c r="C990" s="170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.6" customHeight="1">
      <c r="A991" s="17"/>
      <c r="B991" s="17"/>
      <c r="C991" s="170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.6" customHeight="1">
      <c r="A992" s="17"/>
      <c r="B992" s="17"/>
      <c r="C992" s="170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.6" customHeight="1">
      <c r="A993" s="17"/>
      <c r="B993" s="17"/>
      <c r="C993" s="170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.6" customHeight="1">
      <c r="A994" s="17"/>
      <c r="B994" s="17"/>
      <c r="C994" s="170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.6" customHeight="1">
      <c r="A995" s="17"/>
      <c r="B995" s="17"/>
      <c r="C995" s="170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.6" customHeight="1">
      <c r="A996" s="17"/>
      <c r="B996" s="17"/>
      <c r="C996" s="170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.6" customHeight="1">
      <c r="A997" s="17"/>
      <c r="B997" s="17"/>
      <c r="C997" s="170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.6" customHeight="1">
      <c r="A998" s="17"/>
      <c r="B998" s="17"/>
      <c r="C998" s="170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.6" customHeight="1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.6" customHeight="1">
      <c r="D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15.6" customHeight="1">
      <c r="D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15.6" customHeight="1">
      <c r="D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15.6" customHeight="1">
      <c r="D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15.6" customHeight="1">
      <c r="D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15.6" customHeight="1">
      <c r="D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15.6" customHeight="1">
      <c r="D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15.6" customHeight="1">
      <c r="D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</sheetData>
  <autoFilter ref="A1:X109" xr:uid="{00000000-0009-0000-0000-00000D000000}"/>
  <conditionalFormatting sqref="F2:F12">
    <cfRule type="expression" dxfId="137" priority="131">
      <formula>F2=#REF!</formula>
    </cfRule>
  </conditionalFormatting>
  <conditionalFormatting sqref="F2:F29">
    <cfRule type="expression" dxfId="136" priority="17">
      <formula>COUNTIF($B$2:$B$955, F2) &gt; 1</formula>
    </cfRule>
    <cfRule type="expression" dxfId="135" priority="14">
      <formula>COUNTIF($C$1:$C$973, F2) &gt; 1</formula>
    </cfRule>
    <cfRule type="expression" dxfId="134" priority="15">
      <formula>COUNTIF($B$2:$B$954, F2) &gt; 1</formula>
    </cfRule>
    <cfRule type="expression" dxfId="133" priority="10">
      <formula>COUNTIF($C$1:$C$975, F2) &gt; 1</formula>
    </cfRule>
    <cfRule type="expression" dxfId="132" priority="11">
      <formula>COUNTIF($B$2:$B$956, F2) &gt; 1</formula>
    </cfRule>
    <cfRule type="expression" dxfId="131" priority="12">
      <formula>COUNTIF($C$1:$C$976, F2) &gt; 1</formula>
    </cfRule>
    <cfRule type="expression" dxfId="130" priority="13">
      <formula>COUNTIF($B$2:$B$957, F2) &gt; 1</formula>
    </cfRule>
  </conditionalFormatting>
  <conditionalFormatting sqref="F2:F30">
    <cfRule type="expression" dxfId="129" priority="2">
      <formula>COUNTIF($C$1:$C$978, F2) &gt; 1</formula>
    </cfRule>
    <cfRule type="expression" dxfId="128" priority="16">
      <formula>COUNTIF($C$1:$C$974, F2) &gt; 1</formula>
    </cfRule>
  </conditionalFormatting>
  <conditionalFormatting sqref="F2:F31">
    <cfRule type="expression" dxfId="127" priority="22">
      <formula>COUNTIF($C$1:$C$979, F2) &gt; 1</formula>
    </cfRule>
    <cfRule type="expression" dxfId="126" priority="24">
      <formula>COUNTIF($B$2:$B$961, F2) &gt; 1</formula>
    </cfRule>
    <cfRule type="expression" dxfId="125" priority="23">
      <formula>COUNTIF($B$2:$B$960, F2) &gt; 1</formula>
    </cfRule>
  </conditionalFormatting>
  <conditionalFormatting sqref="F2:F32">
    <cfRule type="expression" dxfId="124" priority="19">
      <formula>COUNTIF($B$2:$B$962, F2) &gt; 1</formula>
    </cfRule>
    <cfRule type="expression" dxfId="123" priority="20">
      <formula>COUNTIF($C$1:$C$982, F2) &gt; 1</formula>
    </cfRule>
    <cfRule type="expression" dxfId="122" priority="6">
      <formula>COUNTIF($C$1:$C$983, F2) &gt; 1</formula>
    </cfRule>
    <cfRule type="expression" dxfId="121" priority="21">
      <formula>COUNTIF($B$2:$B$963, F2) &gt; 1</formula>
    </cfRule>
    <cfRule type="expression" dxfId="120" priority="18">
      <formula>COUNTIF($C$1:$C$981, F2) &gt; 1</formula>
    </cfRule>
  </conditionalFormatting>
  <conditionalFormatting sqref="F2:F35">
    <cfRule type="expression" dxfId="119" priority="35">
      <formula>COUNTIF($C$1:$C$980, F2) &gt; 1</formula>
    </cfRule>
    <cfRule type="expression" dxfId="118" priority="33">
      <formula>COUNTIF($B$2:$B$967, F2) &gt; 1</formula>
    </cfRule>
    <cfRule type="expression" dxfId="117" priority="27">
      <formula>COUNTIF($B$2:$B$968, F2) &gt; 1</formula>
    </cfRule>
    <cfRule type="expression" dxfId="116" priority="28">
      <formula>COUNTIF($C$1:$C$988, F2) &gt; 1</formula>
    </cfRule>
    <cfRule type="expression" dxfId="115" priority="29">
      <formula>COUNTIF($B$2:$B$969, F2) &gt; 1</formula>
    </cfRule>
    <cfRule type="expression" dxfId="114" priority="30">
      <formula>COUNTIF($C$1:$C$985, F2) &gt; 1</formula>
    </cfRule>
    <cfRule type="expression" dxfId="113" priority="31">
      <formula>COUNTIF($B$2:$B$966, F2) &gt; 1</formula>
    </cfRule>
    <cfRule type="expression" dxfId="112" priority="32">
      <formula>COUNTIF($C$1:$C$986, F2) &gt; 1</formula>
    </cfRule>
  </conditionalFormatting>
  <conditionalFormatting sqref="F2:F36">
    <cfRule type="expression" dxfId="111" priority="5">
      <formula>COUNTIF($C$1:$C$990, F2) &gt; 1</formula>
    </cfRule>
    <cfRule type="expression" dxfId="110" priority="34">
      <formula>COUNTIF($C$1:$C$987, F2) &gt; 1</formula>
    </cfRule>
    <cfRule type="expression" dxfId="109" priority="69">
      <formula>COUNTIF($B$2:$B$978, F2) &gt; 1</formula>
    </cfRule>
  </conditionalFormatting>
  <conditionalFormatting sqref="F2:F37">
    <cfRule type="expression" dxfId="108" priority="36">
      <formula>COUNTIF($C$1:$C$991, F2) &gt; 1</formula>
    </cfRule>
  </conditionalFormatting>
  <conditionalFormatting sqref="F2:F38">
    <cfRule type="expression" dxfId="107" priority="8">
      <formula>COUNTIF($B$1:$B$986, F2) &gt; 1</formula>
    </cfRule>
    <cfRule type="expression" dxfId="106" priority="45">
      <formula>COUNTIF($B$2:$B$980, F2) &gt; 1</formula>
    </cfRule>
  </conditionalFormatting>
  <conditionalFormatting sqref="F2:F40">
    <cfRule type="expression" dxfId="105" priority="7">
      <formula>COUNTIF($B$1:$B$983, F2) &gt; 1</formula>
    </cfRule>
    <cfRule type="expression" dxfId="104" priority="44">
      <formula>COUNTIF($B$2:$B$974, F2) &gt; 1</formula>
    </cfR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xpression" dxfId="101" priority="70">
      <formula>COUNTIF($C$1:$C$994, F2) &gt; 1</formula>
    </cfRule>
  </conditionalFormatting>
  <conditionalFormatting sqref="F2:F41">
    <cfRule type="expression" dxfId="100" priority="107">
      <formula>COUNTIF($B$2:$B$985, F2) &gt; 1</formula>
    </cfRule>
    <cfRule type="expression" dxfId="99" priority="72">
      <formula>COUNTIF($C$1:$C$995, F2) &gt; 1</formula>
    </cfRule>
    <cfRule type="expression" dxfId="98" priority="105">
      <formula>COUNTIF($B$2:$B$984, F2) &gt; 1</formula>
    </cfRule>
    <cfRule type="expression" dxfId="97" priority="66">
      <formula>COUNTIF($C$1:$C$996, F2) &gt; 1</formula>
    </cfRule>
    <cfRule type="expression" dxfId="96" priority="75">
      <formula>COUNTIF($B$2:$B$981, F2) &gt; 1</formula>
    </cfRule>
    <cfRule type="expression" dxfId="95" priority="73">
      <formula>COUNTIF($B$2:$B$976, F2) &gt; 1</formula>
    </cfRule>
    <cfRule type="expression" dxfId="94" priority="4">
      <formula>COUNTIF($B$1:$B$978, F2) &gt; 1</formula>
    </cfRule>
    <cfRule type="expression" dxfId="93" priority="9">
      <formula>COUNTIF($B$1:$B$996, F2) &gt; 1</formula>
    </cfRule>
    <cfRule type="expression" dxfId="92" priority="67">
      <formula>COUNTIF($B$2:$B$977, F2) &gt; 1</formula>
    </cfRule>
    <cfRule type="expression" dxfId="91" priority="1">
      <formula>COUNTIF($B$1:$B$974, F2) &gt; 1</formula>
    </cfRule>
    <cfRule type="expression" dxfId="90" priority="109">
      <formula>COUNTIF($B$2:$B$982, F2) &gt; 1</formula>
    </cfRule>
    <cfRule type="expression" dxfId="89" priority="111">
      <formula>COUNTIF($B$2:$B$983, F2) &gt; 1</formula>
    </cfRule>
  </conditionalFormatting>
  <conditionalFormatting sqref="F2:F42">
    <cfRule type="expression" dxfId="88" priority="68">
      <formula>COUNTIF($C$1:$C$997, F2) &gt; 1</formula>
    </cfRule>
    <cfRule type="expression" dxfId="87" priority="39">
      <formula>COUNTIF($C$1:$C$998, F2) &gt; 1</formula>
    </cfRule>
  </conditionalFormatting>
  <conditionalFormatting sqref="F2:F43">
    <cfRule type="expression" dxfId="86" priority="104">
      <formula>COUNTIF($C$1:$C$1003, F2) &gt; 1</formula>
    </cfRule>
    <cfRule type="expression" dxfId="85" priority="106">
      <formula>COUNTIF($C$1:$C$1004, F2) &gt; 1</formula>
    </cfRule>
    <cfRule type="expression" dxfId="84" priority="26">
      <formula>COUNTIF($B$2:$B$82, F2) &gt; 1</formula>
    </cfRule>
    <cfRule type="expression" dxfId="83" priority="25">
      <formula>COUNTIF($K$2:$K$81, F2) &gt; 1</formula>
    </cfRule>
  </conditionalFormatting>
  <conditionalFormatting sqref="F2:F44">
    <cfRule type="expression" dxfId="82" priority="50">
      <formula>COUNTIF($C$1:$C$1005, F2) &gt; 1</formula>
    </cfRule>
    <cfRule type="expression" dxfId="81" priority="74">
      <formula>COUNTIF($C$1:$C$1000, F2) &gt; 1</formula>
    </cfRule>
    <cfRule type="expression" dxfId="80" priority="108">
      <formula>COUNTIF($C$1:$C$1001, F2) &gt; 1</formula>
    </cfRule>
    <cfRule type="expression" dxfId="79" priority="61">
      <formula>COUNTIF($C$1:$C$999, F2) &gt; 1</formula>
    </cfRule>
    <cfRule type="expression" dxfId="78" priority="48">
      <formula>COUNTIF($B$2:$B$986, F2) &gt; 1</formula>
    </cfRule>
    <cfRule type="expression" dxfId="77" priority="110">
      <formula>COUNTIF($C$1:$C$1002, F2) &gt; 1</formula>
    </cfRule>
  </conditionalFormatting>
  <conditionalFormatting sqref="F2:F45">
    <cfRule type="expression" dxfId="76" priority="81">
      <formula>COUNTIF($C$1:$C$1006, F2) &gt; 1</formula>
    </cfRule>
    <cfRule type="expression" dxfId="75" priority="79">
      <formula>COUNTIF($B$2:$B$987, F2) &gt; 1</formula>
    </cfRule>
  </conditionalFormatting>
  <conditionalFormatting sqref="F2:F46">
    <cfRule type="expression" dxfId="74" priority="103">
      <formula>COUNTIF($C$1:$C$1007, F2) &gt; 1</formula>
    </cfRule>
    <cfRule type="expression" dxfId="73" priority="95">
      <formula>COUNTIF($B$2:$B$988, F2) &gt; 1</formula>
    </cfRule>
  </conditionalFormatting>
  <conditionalFormatting sqref="F2:F47">
    <cfRule type="expression" dxfId="72" priority="118">
      <formula>COUNTIF($C$1:$C$1009, F2) &gt; 1</formula>
    </cfRule>
    <cfRule type="expression" dxfId="71" priority="116">
      <formula>COUNTIF($C$1:$C$1008, F2) &gt; 1</formula>
    </cfRule>
    <cfRule type="expression" dxfId="70" priority="117">
      <formula>COUNTIF($B$2:$B$989, F2) &gt; 1</formula>
    </cfRule>
    <cfRule type="expression" dxfId="69" priority="119">
      <formula>COUNTIF($B$2:$B$990, F2) &gt; 1</formula>
    </cfRule>
  </conditionalFormatting>
  <conditionalFormatting sqref="F2:F48">
    <cfRule type="expression" dxfId="68" priority="112">
      <formula>COUNTIF($C$1:$C$1010, F2) &gt; 1</formula>
    </cfRule>
    <cfRule type="expression" dxfId="67" priority="113">
      <formula>COUNTIF($B$2:$B$991, F2) &gt; 1</formula>
    </cfRule>
    <cfRule type="expression" dxfId="66" priority="114">
      <formula>COUNTIF($C$1:$C$1011, F2) &gt; 1</formula>
    </cfRule>
    <cfRule type="expression" dxfId="65" priority="115">
      <formula>COUNTIF($B$2:$B$992, F2) &gt; 1</formula>
    </cfRule>
  </conditionalFormatting>
  <conditionalFormatting sqref="F2:F50">
    <cfRule type="expression" dxfId="64" priority="78">
      <formula>COUNTIF($C$1:$C$1012, F2) &gt; 1</formula>
    </cfRule>
    <cfRule type="expression" dxfId="63" priority="59">
      <formula>COUNTIF($B$2:$B$993, F2) &gt; 1</formula>
    </cfRule>
    <cfRule type="expression" dxfId="62" priority="64">
      <formula>COUNTIF($B$1:$B$1007, F2) &gt; 1</formula>
    </cfRule>
  </conditionalFormatting>
  <conditionalFormatting sqref="F2:F51">
    <cfRule type="expression" dxfId="61" priority="97">
      <formula>COUNTIF($B$2:$B$994, F2) &gt; 1</formula>
    </cfRule>
    <cfRule type="expression" dxfId="60" priority="41">
      <formula>COUNTIF($B$1:$B$1003, F2) &gt; 1</formula>
    </cfRule>
    <cfRule type="expression" dxfId="59" priority="63">
      <formula>COUNTIF($B$1:$B$1004, F2) &gt; 1</formula>
    </cfRule>
    <cfRule type="expression" dxfId="58" priority="102">
      <formula>COUNTIF($C$1:$C$1013, F2) &gt; 1</formula>
    </cfRule>
  </conditionalFormatting>
  <conditionalFormatting sqref="F2:F52">
    <cfRule type="expression" dxfId="57" priority="60">
      <formula>COUNTIF($B$1:$B$995, F2) &gt; 1</formula>
    </cfRule>
    <cfRule type="expression" dxfId="56" priority="38">
      <formula>COUNTIF($B$1:$B$994, F2) &gt; 1</formula>
    </cfRule>
    <cfRule type="expression" dxfId="55" priority="125">
      <formula>COUNTIF($C$1:$C$1014, F2) &gt; 1</formula>
    </cfRule>
    <cfRule type="expression" dxfId="54" priority="126">
      <formula>COUNTIF($B$2:$B$995, F2) &gt; 1</formula>
    </cfRule>
  </conditionalFormatting>
  <conditionalFormatting sqref="F2:F53">
    <cfRule type="expression" dxfId="53" priority="128">
      <formula>COUNTIF($B$2:$B$996, F2) &gt; 1</formula>
    </cfRule>
    <cfRule type="expression" dxfId="52" priority="42">
      <formula>COUNTIF($B$1:$B$1016, F2) &gt; 1</formula>
    </cfRule>
    <cfRule type="expression" dxfId="51" priority="65">
      <formula>COUNTIF($B$1:$B$1017, F2) &gt; 1</formula>
    </cfRule>
    <cfRule type="expression" dxfId="50" priority="122">
      <formula>COUNTIF($B$2:$B$997, F2) &gt; 1</formula>
    </cfRule>
    <cfRule type="expression" dxfId="49" priority="124">
      <formula>COUNTIF($B$2:$B$998, F2) &gt; 1</formula>
    </cfRule>
    <cfRule type="expression" dxfId="48" priority="127">
      <formula>COUNTIF($C$1:$C$1015, F2) &gt; 1</formula>
    </cfRule>
  </conditionalFormatting>
  <conditionalFormatting sqref="F2:F54">
    <cfRule type="expression" dxfId="47" priority="40">
      <formula>COUNTIF($B$1:$B$998, F2) &gt; 1</formula>
    </cfRule>
    <cfRule type="expression" dxfId="46" priority="62">
      <formula>COUNTIF($B$1:$B$999, F2) &gt; 1</formula>
    </cfRule>
    <cfRule type="expression" dxfId="45" priority="121">
      <formula>COUNTIF($C$1:$C$1016, F2) &gt; 1</formula>
    </cfRule>
  </conditionalFormatting>
  <conditionalFormatting sqref="F2:F55">
    <cfRule type="expression" dxfId="44" priority="92">
      <formula>COUNTIF($C$1:$C$1018, F2) &gt; 1</formula>
    </cfRule>
    <cfRule type="expression" dxfId="43" priority="123">
      <formula>COUNTIF($C$1:$C$1017, F2) &gt; 1</formula>
    </cfRule>
  </conditionalFormatting>
  <conditionalFormatting sqref="F2:F56">
    <cfRule type="expression" dxfId="42" priority="77">
      <formula>COUNTIF($B$2:$B$103, F2) &gt; 1</formula>
    </cfRule>
    <cfRule type="expression" dxfId="41" priority="76">
      <formula>COUNTIF($K$2:$K$102, F2) &gt; 1</formula>
    </cfRule>
    <cfRule type="expression" dxfId="40" priority="96">
      <formula>COUNTIF($C$1:$C$1019, F2) &gt; 1</formula>
    </cfRule>
    <cfRule type="expression" dxfId="39" priority="47">
      <formula>COUNTIF($B$2:$B$102, F2) &gt; 1</formula>
    </cfRule>
    <cfRule type="expression" dxfId="38" priority="46">
      <formula>COUNTIF($K$2:$K$101, F2) &gt; 1</formula>
    </cfRule>
  </conditionalFormatting>
  <conditionalFormatting sqref="F2:F57">
    <cfRule type="expression" dxfId="37" priority="120">
      <formula>COUNTIF($C$1:$C$1020, F2) &gt; 1</formula>
    </cfRule>
    <cfRule type="expression" dxfId="36" priority="56">
      <formula>COUNTIF($B$1:$B$1010, F2) &gt; 1</formula>
    </cfRule>
    <cfRule type="expression" dxfId="35" priority="57">
      <formula>COUNTIF($B$1:$B$1013, F2) &gt; 1</formula>
    </cfRule>
    <cfRule type="expression" dxfId="34" priority="99">
      <formula>COUNTIF($B$1:$B$1014, F2) &gt; 1</formula>
    </cfRule>
  </conditionalFormatting>
  <conditionalFormatting sqref="F2:F58">
    <cfRule type="expression" dxfId="33" priority="93">
      <formula>COUNTIF($C$1:$C$1022, F2) &gt; 1</formula>
    </cfRule>
    <cfRule type="expression" dxfId="32" priority="83">
      <formula>COUNTIF($B$2:$B$1002, F2) &gt; 1</formula>
    </cfRule>
    <cfRule type="expression" dxfId="31" priority="94">
      <formula>COUNTIF($B$1:$B$1011, F2) &gt; 1</formula>
    </cfRule>
    <cfRule type="expression" dxfId="30" priority="49">
      <formula>COUNTIF($B$1:$B$1001, F2) &gt; 1</formula>
    </cfRule>
    <cfRule type="expression" dxfId="29" priority="98">
      <formula>COUNTIF($C$1:$C$1021, F2) &gt; 1</formula>
    </cfRule>
  </conditionalFormatting>
  <conditionalFormatting sqref="F2:F59">
    <cfRule type="expression" dxfId="28" priority="58">
      <formula>COUNTIF($B$1:$B$1023, F2) &gt; 1</formula>
    </cfRule>
    <cfRule type="expression" dxfId="27" priority="80">
      <formula>COUNTIF($B$1:$B$1002, F2) &gt; 1</formula>
    </cfRule>
  </conditionalFormatting>
  <conditionalFormatting sqref="F2:F60">
    <cfRule type="expression" dxfId="26" priority="37">
      <formula>COUNTIF($B$1:$B$980, F2) &gt; 1</formula>
    </cfRule>
    <cfRule type="expression" dxfId="25" priority="51">
      <formula>COUNTIF($B$1:$B$1005, F2) &gt; 1</formula>
    </cfRule>
    <cfRule type="expression" dxfId="24" priority="90">
      <formula>COUNTIF($C$1:$C$1023, F2) &gt; 1</formula>
    </cfRule>
    <cfRule type="expression" dxfId="23" priority="91">
      <formula>COUNTIF($B$2:$B$1004, F2) &gt; 1</formula>
    </cfRule>
    <cfRule type="expression" dxfId="22" priority="100">
      <formula>COUNTIF($B$1:$B$1024, F2) &gt; 1</formula>
    </cfRule>
  </conditionalFormatting>
  <conditionalFormatting sqref="F2:F61 A3:A4">
    <cfRule type="expression" dxfId="21" priority="132">
      <formula>COUNTIF($C$1:$C$1025, F2) &gt; 1</formula>
    </cfRule>
    <cfRule type="expression" dxfId="20" priority="133">
      <formula>COUNTIF($B$2:$B$1006, F2) &gt; 1</formula>
    </cfRule>
  </conditionalFormatting>
  <conditionalFormatting sqref="F2:F61">
    <cfRule type="expression" dxfId="19" priority="82">
      <formula>COUNTIF($B$1:$B$1006, F2) &gt; 1</formula>
    </cfRule>
    <cfRule type="expression" dxfId="18" priority="129">
      <formula>COUNTIF($C$1:$C$1024, F2) &gt; 1</formula>
    </cfRule>
    <cfRule type="expression" dxfId="17" priority="130">
      <formula>COUNTIF($B$2:$B$1005, F2) &gt; 1</formula>
    </cfRule>
  </conditionalFormatting>
  <conditionalFormatting sqref="F2:F62">
    <cfRule type="expression" dxfId="16" priority="101">
      <formula>COUNTIF($C$1:$C$1026, F2) &gt; 1</formula>
    </cfRule>
  </conditionalFormatting>
  <conditionalFormatting sqref="F7:F8 F18:F22 F50:F59">
    <cfRule type="expression" dxfId="15" priority="85">
      <formula>COUNTIF($C$1:$C$1027, F7) &gt; 1</formula>
    </cfRule>
  </conditionalFormatting>
  <conditionalFormatting sqref="F13">
    <cfRule type="expression" dxfId="14" priority="3">
      <formula>COUNTIF($C$1:$C$989, F13) &gt; 1</formula>
    </cfRule>
  </conditionalFormatting>
  <conditionalFormatting sqref="F50">
    <cfRule type="expression" dxfId="13" priority="54">
      <formula>COUNTIF($B$2:$B$109, F50) &gt; 1</formula>
    </cfRule>
    <cfRule type="expression" dxfId="12" priority="52">
      <formula>COUNTIF($K$2:$K$108, F50) &gt; 1</formula>
    </cfRule>
    <cfRule type="expression" dxfId="11" priority="53">
      <formula>COUNTIF($C$1:$C$1030, F50) &gt; 1</formula>
    </cfRule>
    <cfRule type="expression" dxfId="10" priority="55">
      <formula>COUNTIF($B$2:$B$1003, F50) &gt; 1</formula>
    </cfRule>
  </conditionalFormatting>
  <conditionalFormatting sqref="F50:F59">
    <cfRule type="expression" dxfId="9" priority="88">
      <formula>COUNTIF($C$1:$C$1031, F50) &gt; 1</formula>
    </cfRule>
  </conditionalFormatting>
  <conditionalFormatting sqref="F51">
    <cfRule type="expression" dxfId="8" priority="87">
      <formula>COUNTIF($K$2:$K$109, F51) &gt; 1</formula>
    </cfRule>
    <cfRule type="expression" dxfId="7" priority="89">
      <formula>COUNTIF($B$2:$B$110, F51) &gt; 1</formula>
    </cfRule>
    <cfRule type="expression" dxfId="6" priority="86">
      <formula>COUNTIF($C$1:$C$1032, F51) &gt; 1</formula>
    </cfRule>
    <cfRule type="expression" dxfId="5" priority="84">
      <formula>COUNTIF($C$1:$C$1028, F51) &gt; 1</formula>
    </cfRule>
  </conditionalFormatting>
  <conditionalFormatting sqref="G2:G1007 H50:H62">
    <cfRule type="expression" dxfId="4" priority="134">
      <formula>G2&gt;0</formula>
    </cfRule>
  </conditionalFormatting>
  <dataValidations count="2">
    <dataValidation type="list" allowBlank="1" showErrorMessage="1" sqref="E2:E21 E27:E62" xr:uid="{00000000-0002-0000-0D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E22:E26" xr:uid="{00000000-0002-0000-0D00-000001000000}">
      <formula1>"Hàng Bông,Đường Láng,Trương Định,24H,Minh Châu,Nguyễn Chí Thanh,Thống Nhất,Liên Tỉnh,Nguyễn Thị Thập,Nguyễn Văn Quá,Đỗ Quang Đẩu,Y2,Lê Bình"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33.6" customHeight="1">
      <c r="A1" s="171" t="s">
        <v>162</v>
      </c>
      <c r="B1" s="171" t="s">
        <v>12</v>
      </c>
      <c r="C1" s="172" t="s">
        <v>858</v>
      </c>
      <c r="D1" s="173" t="s">
        <v>859</v>
      </c>
      <c r="E1" s="174"/>
      <c r="F1" s="175"/>
      <c r="G1" s="175"/>
      <c r="H1" s="175"/>
      <c r="I1" s="175"/>
      <c r="J1" s="175"/>
      <c r="K1" s="175"/>
      <c r="L1" s="175"/>
      <c r="M1" s="176"/>
      <c r="N1" s="176"/>
      <c r="O1" s="176"/>
      <c r="P1" s="176"/>
      <c r="Q1" s="176"/>
      <c r="R1" s="176"/>
      <c r="S1" s="176"/>
      <c r="T1" s="176"/>
    </row>
    <row r="2" spans="1:20" ht="15.75" customHeight="1">
      <c r="A2" s="177" t="s">
        <v>148</v>
      </c>
      <c r="B2" s="177" t="s">
        <v>44</v>
      </c>
      <c r="C2" s="178">
        <v>0</v>
      </c>
      <c r="D2" s="178">
        <v>0</v>
      </c>
      <c r="E2" s="179"/>
      <c r="F2" s="175"/>
      <c r="G2" s="175"/>
      <c r="H2" s="180"/>
      <c r="I2" s="175"/>
      <c r="J2" s="175"/>
      <c r="K2" s="175"/>
      <c r="L2" s="175"/>
      <c r="M2" s="176"/>
      <c r="N2" s="176"/>
      <c r="O2" s="176"/>
      <c r="P2" s="176"/>
      <c r="Q2" s="176"/>
      <c r="R2" s="176"/>
      <c r="S2" s="176"/>
      <c r="T2" s="176"/>
    </row>
    <row r="3" spans="1:20" ht="16.8" customHeight="1">
      <c r="A3" s="181" t="s">
        <v>99</v>
      </c>
      <c r="B3" s="181" t="s">
        <v>44</v>
      </c>
      <c r="C3" s="178">
        <v>0</v>
      </c>
      <c r="D3" s="178">
        <v>0</v>
      </c>
      <c r="E3" s="179"/>
      <c r="F3" s="175"/>
      <c r="G3" s="175"/>
      <c r="H3" s="175"/>
      <c r="I3" s="175"/>
      <c r="J3" s="175"/>
      <c r="K3" s="175"/>
      <c r="L3" s="175"/>
      <c r="M3" s="176"/>
      <c r="N3" s="176"/>
      <c r="O3" s="176"/>
      <c r="P3" s="176"/>
      <c r="Q3" s="176"/>
      <c r="R3" s="176"/>
      <c r="S3" s="176"/>
      <c r="T3" s="176"/>
    </row>
    <row r="4" spans="1:20" ht="16.8" customHeight="1">
      <c r="A4" s="181" t="s">
        <v>101</v>
      </c>
      <c r="B4" s="181" t="s">
        <v>44</v>
      </c>
      <c r="C4" s="178">
        <v>0</v>
      </c>
      <c r="D4" s="178">
        <v>0</v>
      </c>
      <c r="E4" s="179"/>
      <c r="F4" s="175"/>
      <c r="G4" s="182"/>
      <c r="H4" s="182"/>
      <c r="I4" s="182"/>
      <c r="J4" s="182"/>
      <c r="K4" s="182"/>
      <c r="L4" s="182"/>
      <c r="M4" s="176"/>
      <c r="N4" s="176"/>
      <c r="O4" s="176"/>
      <c r="P4" s="176"/>
      <c r="Q4" s="176"/>
      <c r="R4" s="176"/>
      <c r="S4" s="176"/>
      <c r="T4" s="176"/>
    </row>
    <row r="5" spans="1:20" ht="16.8" customHeight="1">
      <c r="A5" s="181" t="s">
        <v>115</v>
      </c>
      <c r="B5" s="181" t="s">
        <v>44</v>
      </c>
      <c r="C5" s="178">
        <v>0</v>
      </c>
      <c r="D5" s="178">
        <v>0</v>
      </c>
      <c r="E5" s="179"/>
      <c r="F5" s="175"/>
      <c r="G5" s="182"/>
      <c r="H5" s="182"/>
      <c r="I5" s="182"/>
      <c r="J5" s="182"/>
      <c r="K5" s="182"/>
      <c r="L5" s="182"/>
      <c r="M5" s="176"/>
      <c r="N5" s="176"/>
      <c r="O5" s="176"/>
      <c r="P5" s="176"/>
      <c r="Q5" s="176"/>
      <c r="R5" s="176"/>
      <c r="S5" s="176"/>
      <c r="T5" s="176"/>
    </row>
    <row r="6" spans="1:20" ht="16.8" customHeight="1">
      <c r="A6" s="181" t="s">
        <v>103</v>
      </c>
      <c r="B6" s="181" t="s">
        <v>44</v>
      </c>
      <c r="C6" s="178">
        <v>0</v>
      </c>
      <c r="D6" s="178">
        <v>0</v>
      </c>
      <c r="E6" s="179"/>
      <c r="F6" s="175"/>
      <c r="G6" s="182"/>
      <c r="H6" s="182"/>
      <c r="I6" s="182"/>
      <c r="J6" s="182"/>
      <c r="K6" s="182"/>
      <c r="L6" s="182"/>
      <c r="M6" s="176"/>
      <c r="N6" s="176"/>
      <c r="O6" s="176"/>
      <c r="P6" s="176"/>
      <c r="Q6" s="176"/>
      <c r="R6" s="176"/>
      <c r="S6" s="176"/>
      <c r="T6" s="176"/>
    </row>
    <row r="7" spans="1:20" ht="16.8" customHeight="1">
      <c r="A7" s="181" t="s">
        <v>105</v>
      </c>
      <c r="B7" s="181" t="s">
        <v>44</v>
      </c>
      <c r="C7" s="178">
        <v>0</v>
      </c>
      <c r="D7" s="178">
        <v>0</v>
      </c>
      <c r="E7" s="179"/>
      <c r="F7" s="175"/>
      <c r="G7" s="182"/>
      <c r="H7" s="182"/>
      <c r="I7" s="182"/>
      <c r="J7" s="182"/>
      <c r="K7" s="182"/>
      <c r="L7" s="182"/>
      <c r="M7" s="176"/>
      <c r="N7" s="176"/>
      <c r="O7" s="176"/>
      <c r="P7" s="176"/>
      <c r="Q7" s="176"/>
      <c r="R7" s="176"/>
      <c r="S7" s="176"/>
      <c r="T7" s="176"/>
    </row>
    <row r="8" spans="1:20" ht="16.8" customHeight="1">
      <c r="A8" s="181" t="s">
        <v>106</v>
      </c>
      <c r="B8" s="181" t="s">
        <v>44</v>
      </c>
      <c r="C8" s="178">
        <v>0</v>
      </c>
      <c r="D8" s="178">
        <v>0</v>
      </c>
      <c r="E8" s="179"/>
      <c r="F8" s="175"/>
      <c r="G8" s="182"/>
      <c r="H8" s="182"/>
      <c r="I8" s="182"/>
      <c r="J8" s="182"/>
      <c r="K8" s="182"/>
      <c r="L8" s="182"/>
      <c r="M8" s="176"/>
      <c r="N8" s="176"/>
      <c r="O8" s="176"/>
      <c r="P8" s="176"/>
      <c r="Q8" s="176"/>
      <c r="R8" s="176"/>
      <c r="S8" s="176"/>
      <c r="T8" s="176"/>
    </row>
    <row r="9" spans="1:20" ht="16.8" customHeight="1">
      <c r="A9" s="181" t="s">
        <v>107</v>
      </c>
      <c r="B9" s="181" t="s">
        <v>46</v>
      </c>
      <c r="C9" s="178">
        <v>0</v>
      </c>
      <c r="D9" s="178">
        <v>0</v>
      </c>
      <c r="E9" s="179"/>
      <c r="F9" s="175"/>
      <c r="G9" s="182"/>
      <c r="H9" s="182"/>
      <c r="I9" s="182"/>
      <c r="J9" s="182"/>
      <c r="K9" s="182"/>
      <c r="L9" s="182"/>
      <c r="M9" s="176"/>
      <c r="N9" s="176"/>
      <c r="O9" s="176"/>
      <c r="P9" s="176"/>
      <c r="Q9" s="176"/>
      <c r="R9" s="176"/>
      <c r="S9" s="176"/>
      <c r="T9" s="176"/>
    </row>
    <row r="10" spans="1:20" ht="16.8" customHeight="1">
      <c r="A10" s="181" t="s">
        <v>120</v>
      </c>
      <c r="B10" s="181" t="s">
        <v>46</v>
      </c>
      <c r="C10" s="178">
        <v>0</v>
      </c>
      <c r="D10" s="178">
        <v>0</v>
      </c>
      <c r="E10" s="179"/>
      <c r="F10" s="175"/>
      <c r="G10" s="182"/>
      <c r="H10" s="182"/>
      <c r="I10" s="182"/>
      <c r="J10" s="182"/>
      <c r="K10" s="182"/>
      <c r="L10" s="182"/>
      <c r="M10" s="176"/>
      <c r="N10" s="176"/>
      <c r="O10" s="176"/>
      <c r="P10" s="176"/>
      <c r="Q10" s="176"/>
      <c r="R10" s="176"/>
      <c r="S10" s="176"/>
      <c r="T10" s="176"/>
    </row>
    <row r="11" spans="1:20" ht="16.8" customHeight="1">
      <c r="A11" s="181" t="s">
        <v>109</v>
      </c>
      <c r="B11" s="181" t="s">
        <v>46</v>
      </c>
      <c r="C11" s="178">
        <v>0</v>
      </c>
      <c r="D11" s="178">
        <v>0</v>
      </c>
      <c r="E11" s="181"/>
      <c r="F11" s="175"/>
      <c r="G11" s="182"/>
      <c r="H11" s="182"/>
      <c r="I11" s="182"/>
      <c r="J11" s="182"/>
      <c r="K11" s="182"/>
      <c r="L11" s="182"/>
      <c r="M11" s="176"/>
      <c r="N11" s="176"/>
      <c r="O11" s="176"/>
      <c r="P11" s="176"/>
      <c r="Q11" s="176"/>
      <c r="R11" s="176"/>
      <c r="S11" s="176"/>
      <c r="T11" s="176"/>
    </row>
    <row r="12" spans="1:20" ht="16.8" customHeight="1">
      <c r="A12" s="181" t="s">
        <v>111</v>
      </c>
      <c r="B12" s="181" t="s">
        <v>46</v>
      </c>
      <c r="C12" s="178">
        <v>0</v>
      </c>
      <c r="D12" s="178">
        <v>0</v>
      </c>
      <c r="E12" s="181"/>
      <c r="F12" s="175"/>
      <c r="G12" s="182"/>
      <c r="H12" s="182"/>
      <c r="I12" s="182"/>
      <c r="J12" s="182"/>
      <c r="K12" s="182"/>
      <c r="L12" s="182"/>
      <c r="M12" s="176"/>
      <c r="N12" s="176"/>
      <c r="O12" s="176"/>
      <c r="P12" s="176"/>
      <c r="Q12" s="176"/>
      <c r="R12" s="176"/>
      <c r="S12" s="176"/>
      <c r="T12" s="176"/>
    </row>
    <row r="13" spans="1:20" ht="16.8" customHeight="1">
      <c r="A13" s="181" t="s">
        <v>151</v>
      </c>
      <c r="B13" s="181" t="s">
        <v>46</v>
      </c>
      <c r="C13" s="178">
        <v>0</v>
      </c>
      <c r="D13" s="178">
        <v>0</v>
      </c>
      <c r="E13" s="181"/>
      <c r="F13" s="175"/>
      <c r="G13" s="182"/>
      <c r="H13" s="182"/>
      <c r="I13" s="182"/>
      <c r="J13" s="182"/>
      <c r="K13" s="182"/>
      <c r="L13" s="182"/>
      <c r="M13" s="176"/>
      <c r="N13" s="176"/>
      <c r="O13" s="176"/>
      <c r="P13" s="176"/>
      <c r="Q13" s="176"/>
      <c r="R13" s="176"/>
      <c r="S13" s="176"/>
      <c r="T13" s="176"/>
    </row>
    <row r="14" spans="1:20" ht="16.8" customHeight="1">
      <c r="A14" s="181" t="s">
        <v>112</v>
      </c>
      <c r="B14" s="181" t="s">
        <v>46</v>
      </c>
      <c r="C14" s="178">
        <v>0</v>
      </c>
      <c r="D14" s="178">
        <v>0</v>
      </c>
      <c r="E14" s="181"/>
      <c r="F14" s="175"/>
      <c r="G14" s="182"/>
      <c r="H14" s="182"/>
      <c r="I14" s="182"/>
      <c r="J14" s="182"/>
      <c r="K14" s="182"/>
      <c r="L14" s="182"/>
      <c r="M14" s="176"/>
      <c r="N14" s="176"/>
      <c r="O14" s="176"/>
      <c r="P14" s="176"/>
      <c r="Q14" s="176"/>
      <c r="R14" s="176"/>
      <c r="S14" s="176"/>
      <c r="T14" s="176"/>
    </row>
    <row r="15" spans="1:20" ht="16.8" customHeight="1">
      <c r="A15" s="181" t="s">
        <v>113</v>
      </c>
      <c r="B15" s="181" t="s">
        <v>46</v>
      </c>
      <c r="C15" s="178">
        <v>0</v>
      </c>
      <c r="D15" s="178">
        <v>0</v>
      </c>
      <c r="E15" s="181"/>
      <c r="F15" s="175"/>
      <c r="G15" s="182"/>
      <c r="H15" s="182"/>
      <c r="I15" s="182"/>
      <c r="J15" s="182"/>
      <c r="K15" s="182"/>
      <c r="L15" s="182"/>
      <c r="M15" s="176"/>
      <c r="N15" s="176"/>
      <c r="O15" s="176"/>
      <c r="P15" s="176"/>
      <c r="Q15" s="176"/>
      <c r="R15" s="176"/>
      <c r="S15" s="176"/>
      <c r="T15" s="176"/>
    </row>
    <row r="16" spans="1:20" ht="16.8" customHeight="1">
      <c r="A16" s="181" t="s">
        <v>114</v>
      </c>
      <c r="B16" s="181" t="s">
        <v>47</v>
      </c>
      <c r="C16" s="178">
        <v>0</v>
      </c>
      <c r="D16" s="178">
        <v>0</v>
      </c>
      <c r="E16" s="181"/>
      <c r="F16" s="175"/>
      <c r="G16" s="182"/>
      <c r="H16" s="182"/>
      <c r="I16" s="182"/>
      <c r="J16" s="182"/>
      <c r="K16" s="182"/>
      <c r="L16" s="182"/>
      <c r="M16" s="176"/>
      <c r="N16" s="176"/>
      <c r="O16" s="176"/>
      <c r="P16" s="176"/>
      <c r="Q16" s="176"/>
      <c r="R16" s="176"/>
      <c r="S16" s="176"/>
      <c r="T16" s="176"/>
    </row>
    <row r="17" spans="1:20" ht="16.8" customHeight="1">
      <c r="A17" s="181" t="s">
        <v>115</v>
      </c>
      <c r="B17" s="181" t="s">
        <v>47</v>
      </c>
      <c r="C17" s="178">
        <v>0</v>
      </c>
      <c r="D17" s="178">
        <v>0</v>
      </c>
      <c r="E17" s="181"/>
      <c r="F17" s="175"/>
      <c r="G17" s="182"/>
      <c r="H17" s="182"/>
      <c r="I17" s="182"/>
      <c r="J17" s="182"/>
      <c r="K17" s="182"/>
      <c r="L17" s="182"/>
      <c r="M17" s="176"/>
      <c r="N17" s="176"/>
      <c r="O17" s="176"/>
      <c r="P17" s="176"/>
      <c r="Q17" s="176"/>
      <c r="R17" s="176"/>
      <c r="S17" s="176"/>
      <c r="T17" s="176"/>
    </row>
    <row r="18" spans="1:20" ht="16.8" customHeight="1">
      <c r="A18" s="181" t="s">
        <v>116</v>
      </c>
      <c r="B18" s="181" t="s">
        <v>47</v>
      </c>
      <c r="C18" s="178">
        <v>0</v>
      </c>
      <c r="D18" s="178">
        <v>0</v>
      </c>
      <c r="E18" s="181"/>
      <c r="F18" s="175"/>
      <c r="G18" s="182"/>
      <c r="H18" s="182"/>
      <c r="I18" s="182"/>
      <c r="J18" s="182"/>
      <c r="K18" s="182"/>
      <c r="L18" s="182"/>
      <c r="M18" s="176"/>
      <c r="N18" s="176"/>
      <c r="O18" s="176"/>
      <c r="P18" s="176"/>
      <c r="Q18" s="176"/>
      <c r="R18" s="176"/>
      <c r="S18" s="176"/>
      <c r="T18" s="176"/>
    </row>
    <row r="19" spans="1:20" ht="16.8" customHeight="1">
      <c r="A19" s="181" t="s">
        <v>117</v>
      </c>
      <c r="B19" s="181" t="s">
        <v>47</v>
      </c>
      <c r="C19" s="178">
        <v>0</v>
      </c>
      <c r="D19" s="178">
        <v>0</v>
      </c>
      <c r="E19" s="181"/>
      <c r="F19" s="175"/>
      <c r="G19" s="182"/>
      <c r="H19" s="182"/>
      <c r="I19" s="182"/>
      <c r="J19" s="182"/>
      <c r="K19" s="182"/>
      <c r="L19" s="182"/>
      <c r="M19" s="176"/>
      <c r="N19" s="176"/>
      <c r="O19" s="176"/>
      <c r="P19" s="176"/>
      <c r="Q19" s="176"/>
      <c r="R19" s="176"/>
      <c r="S19" s="176"/>
      <c r="T19" s="176"/>
    </row>
    <row r="20" spans="1:20" ht="16.8" customHeight="1">
      <c r="A20" s="181" t="s">
        <v>118</v>
      </c>
      <c r="B20" s="181" t="s">
        <v>47</v>
      </c>
      <c r="C20" s="178">
        <v>0</v>
      </c>
      <c r="D20" s="178">
        <v>0</v>
      </c>
      <c r="E20" s="181"/>
      <c r="F20" s="175"/>
      <c r="G20" s="182"/>
      <c r="H20" s="182"/>
      <c r="I20" s="182"/>
      <c r="J20" s="182"/>
      <c r="K20" s="182"/>
      <c r="L20" s="182"/>
      <c r="M20" s="176"/>
      <c r="N20" s="176"/>
      <c r="O20" s="176"/>
      <c r="P20" s="176"/>
      <c r="Q20" s="176"/>
      <c r="R20" s="176"/>
      <c r="S20" s="176"/>
      <c r="T20" s="176"/>
    </row>
    <row r="21" spans="1:20" ht="16.8" customHeight="1">
      <c r="A21" s="181" t="s">
        <v>120</v>
      </c>
      <c r="B21" s="181" t="s">
        <v>48</v>
      </c>
      <c r="C21" s="178">
        <v>0</v>
      </c>
      <c r="D21" s="178">
        <v>0</v>
      </c>
      <c r="E21" s="181"/>
      <c r="F21" s="175"/>
      <c r="G21" s="182"/>
      <c r="H21" s="182"/>
      <c r="I21" s="182"/>
      <c r="J21" s="182"/>
      <c r="K21" s="182"/>
      <c r="L21" s="182"/>
      <c r="M21" s="176"/>
      <c r="N21" s="176"/>
      <c r="O21" s="176"/>
      <c r="P21" s="176"/>
      <c r="Q21" s="176"/>
      <c r="R21" s="176"/>
      <c r="S21" s="176"/>
      <c r="T21" s="176"/>
    </row>
    <row r="22" spans="1:20" ht="16.8" customHeight="1">
      <c r="A22" s="181" t="s">
        <v>121</v>
      </c>
      <c r="B22" s="181" t="s">
        <v>48</v>
      </c>
      <c r="C22" s="178">
        <v>0</v>
      </c>
      <c r="D22" s="178">
        <v>0</v>
      </c>
      <c r="E22" s="181"/>
      <c r="F22" s="175"/>
      <c r="G22" s="182"/>
      <c r="H22" s="182"/>
      <c r="I22" s="182"/>
      <c r="J22" s="182"/>
      <c r="K22" s="182"/>
      <c r="L22" s="182"/>
      <c r="M22" s="176"/>
      <c r="N22" s="176"/>
      <c r="O22" s="176"/>
      <c r="P22" s="176"/>
      <c r="Q22" s="176"/>
      <c r="R22" s="176"/>
      <c r="S22" s="176"/>
      <c r="T22" s="176"/>
    </row>
    <row r="23" spans="1:20" ht="16.8" customHeight="1">
      <c r="A23" s="181" t="s">
        <v>122</v>
      </c>
      <c r="B23" s="181" t="s">
        <v>48</v>
      </c>
      <c r="C23" s="178">
        <v>0</v>
      </c>
      <c r="D23" s="178">
        <v>0</v>
      </c>
      <c r="E23" s="181"/>
      <c r="F23" s="175"/>
      <c r="G23" s="182"/>
      <c r="H23" s="182"/>
      <c r="I23" s="182"/>
      <c r="J23" s="182"/>
      <c r="K23" s="182"/>
      <c r="L23" s="182"/>
      <c r="M23" s="176"/>
      <c r="N23" s="176"/>
      <c r="O23" s="176"/>
      <c r="P23" s="176"/>
      <c r="Q23" s="176"/>
      <c r="R23" s="176"/>
      <c r="S23" s="176"/>
      <c r="T23" s="176"/>
    </row>
    <row r="24" spans="1:20" ht="16.8" customHeight="1">
      <c r="A24" s="181" t="s">
        <v>123</v>
      </c>
      <c r="B24" s="181" t="s">
        <v>48</v>
      </c>
      <c r="C24" s="178">
        <v>0</v>
      </c>
      <c r="D24" s="178">
        <v>0</v>
      </c>
      <c r="E24" s="181"/>
      <c r="F24" s="175"/>
      <c r="G24" s="182"/>
      <c r="H24" s="182"/>
      <c r="I24" s="182"/>
      <c r="J24" s="182"/>
      <c r="K24" s="182"/>
      <c r="L24" s="182"/>
      <c r="M24" s="176"/>
      <c r="N24" s="176"/>
      <c r="O24" s="176"/>
      <c r="P24" s="176"/>
      <c r="Q24" s="176"/>
      <c r="R24" s="176"/>
      <c r="S24" s="176"/>
      <c r="T24" s="176"/>
    </row>
    <row r="25" spans="1:20" ht="16.8" customHeight="1">
      <c r="A25" s="181" t="s">
        <v>151</v>
      </c>
      <c r="B25" s="181" t="s">
        <v>48</v>
      </c>
      <c r="C25" s="178">
        <v>0</v>
      </c>
      <c r="D25" s="178">
        <v>0</v>
      </c>
      <c r="E25" s="181"/>
      <c r="F25" s="175"/>
      <c r="G25" s="182"/>
      <c r="H25" s="182"/>
      <c r="I25" s="182"/>
      <c r="J25" s="182"/>
      <c r="K25" s="182"/>
      <c r="L25" s="182"/>
      <c r="M25" s="176"/>
      <c r="N25" s="176"/>
      <c r="O25" s="176"/>
      <c r="P25" s="176"/>
      <c r="Q25" s="176"/>
      <c r="R25" s="176"/>
      <c r="S25" s="176"/>
      <c r="T25" s="176"/>
    </row>
    <row r="26" spans="1:20" ht="16.8" customHeight="1">
      <c r="A26" s="181" t="s">
        <v>125</v>
      </c>
      <c r="B26" s="181" t="s">
        <v>48</v>
      </c>
      <c r="C26" s="178">
        <v>0</v>
      </c>
      <c r="D26" s="178">
        <v>0</v>
      </c>
      <c r="E26" s="181"/>
      <c r="F26" s="175"/>
      <c r="G26" s="182"/>
      <c r="H26" s="182"/>
      <c r="I26" s="182"/>
      <c r="J26" s="182"/>
      <c r="K26" s="182"/>
      <c r="L26" s="182"/>
      <c r="M26" s="176"/>
      <c r="N26" s="176"/>
      <c r="O26" s="176"/>
      <c r="P26" s="176"/>
      <c r="Q26" s="176"/>
      <c r="R26" s="176"/>
      <c r="S26" s="176"/>
      <c r="T26" s="176"/>
    </row>
    <row r="27" spans="1:20" ht="16.8" customHeight="1">
      <c r="A27" s="181" t="s">
        <v>116</v>
      </c>
      <c r="B27" s="181" t="s">
        <v>48</v>
      </c>
      <c r="C27" s="178">
        <v>0</v>
      </c>
      <c r="D27" s="178">
        <v>0</v>
      </c>
      <c r="E27" s="181"/>
      <c r="F27" s="175"/>
      <c r="G27" s="182"/>
      <c r="H27" s="182"/>
      <c r="I27" s="182"/>
      <c r="J27" s="182"/>
      <c r="K27" s="182"/>
      <c r="L27" s="182"/>
      <c r="M27" s="176"/>
      <c r="N27" s="176"/>
      <c r="O27" s="176"/>
      <c r="P27" s="176"/>
      <c r="Q27" s="176"/>
      <c r="R27" s="176"/>
      <c r="S27" s="176"/>
      <c r="T27" s="176"/>
    </row>
    <row r="28" spans="1:20" ht="16.8" customHeight="1">
      <c r="A28" s="181" t="s">
        <v>126</v>
      </c>
      <c r="B28" s="181" t="s">
        <v>48</v>
      </c>
      <c r="C28" s="178">
        <v>0</v>
      </c>
      <c r="D28" s="178">
        <v>0</v>
      </c>
      <c r="E28" s="181"/>
      <c r="F28" s="175"/>
      <c r="G28" s="182"/>
      <c r="H28" s="182"/>
      <c r="I28" s="182"/>
      <c r="J28" s="182"/>
      <c r="K28" s="182"/>
      <c r="L28" s="182"/>
      <c r="M28" s="176"/>
      <c r="N28" s="176"/>
      <c r="O28" s="176"/>
      <c r="P28" s="176"/>
      <c r="Q28" s="176"/>
      <c r="R28" s="176"/>
      <c r="S28" s="176"/>
      <c r="T28" s="176"/>
    </row>
    <row r="29" spans="1:20" ht="16.8" customHeight="1">
      <c r="A29" s="181" t="s">
        <v>128</v>
      </c>
      <c r="B29" s="181" t="s">
        <v>49</v>
      </c>
      <c r="C29" s="178">
        <v>0</v>
      </c>
      <c r="D29" s="178">
        <v>0</v>
      </c>
      <c r="E29" s="181"/>
      <c r="F29" s="175"/>
      <c r="G29" s="182"/>
      <c r="H29" s="182"/>
      <c r="I29" s="182"/>
      <c r="J29" s="182"/>
      <c r="K29" s="182"/>
      <c r="L29" s="182"/>
      <c r="M29" s="176"/>
      <c r="N29" s="176"/>
      <c r="O29" s="176"/>
      <c r="P29" s="176"/>
      <c r="Q29" s="176"/>
      <c r="R29" s="176"/>
      <c r="S29" s="176"/>
      <c r="T29" s="176"/>
    </row>
    <row r="30" spans="1:20" ht="16.8" customHeight="1">
      <c r="A30" s="181" t="s">
        <v>129</v>
      </c>
      <c r="B30" s="181" t="s">
        <v>49</v>
      </c>
      <c r="C30" s="178">
        <v>0</v>
      </c>
      <c r="D30" s="178">
        <v>0</v>
      </c>
      <c r="E30" s="181"/>
      <c r="F30" s="175"/>
      <c r="G30" s="182"/>
      <c r="H30" s="182"/>
      <c r="I30" s="182"/>
      <c r="J30" s="182"/>
      <c r="K30" s="182"/>
      <c r="L30" s="182"/>
      <c r="M30" s="176"/>
      <c r="N30" s="176"/>
      <c r="O30" s="176"/>
      <c r="P30" s="176"/>
      <c r="Q30" s="176"/>
      <c r="R30" s="176"/>
      <c r="S30" s="176"/>
      <c r="T30" s="176"/>
    </row>
    <row r="31" spans="1:20" ht="16.8" customHeight="1">
      <c r="A31" s="181" t="s">
        <v>130</v>
      </c>
      <c r="B31" s="181" t="s">
        <v>49</v>
      </c>
      <c r="C31" s="178">
        <v>0</v>
      </c>
      <c r="D31" s="178">
        <v>0</v>
      </c>
      <c r="E31" s="181"/>
      <c r="F31" s="175"/>
      <c r="G31" s="182"/>
      <c r="H31" s="182"/>
      <c r="I31" s="182"/>
      <c r="J31" s="182"/>
      <c r="K31" s="182"/>
      <c r="L31" s="182"/>
      <c r="M31" s="176"/>
      <c r="N31" s="176"/>
      <c r="O31" s="176"/>
      <c r="P31" s="176"/>
      <c r="Q31" s="176"/>
      <c r="R31" s="176"/>
      <c r="S31" s="176"/>
      <c r="T31" s="176"/>
    </row>
    <row r="32" spans="1:20" ht="16.8" customHeight="1">
      <c r="A32" s="181" t="s">
        <v>131</v>
      </c>
      <c r="B32" s="181" t="s">
        <v>49</v>
      </c>
      <c r="C32" s="178">
        <v>0</v>
      </c>
      <c r="D32" s="178">
        <v>0</v>
      </c>
      <c r="E32" s="181"/>
      <c r="F32" s="175"/>
      <c r="G32" s="182"/>
      <c r="H32" s="182"/>
      <c r="I32" s="182"/>
      <c r="J32" s="182"/>
      <c r="K32" s="182"/>
      <c r="L32" s="182"/>
      <c r="M32" s="176"/>
      <c r="N32" s="176"/>
      <c r="O32" s="176"/>
      <c r="P32" s="176"/>
      <c r="Q32" s="176"/>
      <c r="R32" s="176"/>
      <c r="S32" s="176"/>
      <c r="T32" s="176"/>
    </row>
    <row r="33" spans="1:20" ht="16.8" customHeight="1">
      <c r="A33" s="181" t="s">
        <v>146</v>
      </c>
      <c r="B33" s="181" t="s">
        <v>49</v>
      </c>
      <c r="C33" s="178">
        <v>0</v>
      </c>
      <c r="D33" s="178">
        <v>0</v>
      </c>
      <c r="E33" s="181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</row>
    <row r="34" spans="1:20" ht="16.8" customHeight="1">
      <c r="A34" s="181" t="s">
        <v>132</v>
      </c>
      <c r="B34" s="181" t="s">
        <v>49</v>
      </c>
      <c r="C34" s="178">
        <v>0</v>
      </c>
      <c r="D34" s="178">
        <v>0</v>
      </c>
      <c r="E34" s="181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</row>
    <row r="35" spans="1:20" ht="16.8" customHeight="1">
      <c r="A35" s="181" t="s">
        <v>143</v>
      </c>
      <c r="B35" s="181" t="s">
        <v>50</v>
      </c>
      <c r="C35" s="178">
        <v>0</v>
      </c>
      <c r="D35" s="178">
        <v>0</v>
      </c>
      <c r="E35" s="181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</row>
    <row r="36" spans="1:20" ht="16.8" customHeight="1">
      <c r="A36" s="181" t="s">
        <v>133</v>
      </c>
      <c r="B36" s="181" t="s">
        <v>50</v>
      </c>
      <c r="C36" s="178">
        <v>0</v>
      </c>
      <c r="D36" s="178">
        <v>0</v>
      </c>
      <c r="E36" s="181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</row>
    <row r="37" spans="1:20" ht="16.8" customHeight="1">
      <c r="A37" s="181" t="s">
        <v>134</v>
      </c>
      <c r="B37" s="181" t="s">
        <v>50</v>
      </c>
      <c r="C37" s="178">
        <v>0</v>
      </c>
      <c r="D37" s="178">
        <v>0</v>
      </c>
      <c r="E37" s="181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</row>
    <row r="38" spans="1:20" ht="16.8" customHeight="1">
      <c r="A38" s="176" t="s">
        <v>135</v>
      </c>
      <c r="B38" s="181" t="s">
        <v>50</v>
      </c>
      <c r="C38" s="183">
        <v>0</v>
      </c>
      <c r="D38" s="184">
        <v>0</v>
      </c>
      <c r="E38" s="181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</row>
    <row r="39" spans="1:20" ht="16.8" customHeight="1">
      <c r="A39" s="176" t="s">
        <v>151</v>
      </c>
      <c r="B39" s="181" t="s">
        <v>50</v>
      </c>
      <c r="C39" s="183">
        <v>0</v>
      </c>
      <c r="D39" s="184">
        <v>0</v>
      </c>
      <c r="E39" s="181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</row>
    <row r="40" spans="1:20" ht="16.8" customHeight="1">
      <c r="A40" s="176" t="s">
        <v>136</v>
      </c>
      <c r="B40" s="181" t="s">
        <v>50</v>
      </c>
      <c r="C40" s="183">
        <v>0</v>
      </c>
      <c r="D40" s="184">
        <v>0</v>
      </c>
      <c r="E40" s="181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</row>
    <row r="41" spans="1:20" ht="16.8" customHeight="1">
      <c r="A41" s="176" t="s">
        <v>116</v>
      </c>
      <c r="B41" s="181" t="s">
        <v>50</v>
      </c>
      <c r="C41" s="183">
        <v>0</v>
      </c>
      <c r="D41" s="184">
        <v>0</v>
      </c>
      <c r="E41" s="181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</row>
    <row r="42" spans="1:20" ht="16.8" customHeight="1">
      <c r="A42" s="176" t="s">
        <v>137</v>
      </c>
      <c r="B42" s="181" t="s">
        <v>50</v>
      </c>
      <c r="C42" s="183">
        <v>0</v>
      </c>
      <c r="D42" s="184">
        <v>0</v>
      </c>
      <c r="E42" s="181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</row>
    <row r="43" spans="1:20" ht="16.8" customHeight="1">
      <c r="A43" s="176" t="s">
        <v>138</v>
      </c>
      <c r="B43" s="181" t="s">
        <v>50</v>
      </c>
      <c r="C43" s="183">
        <v>0</v>
      </c>
      <c r="D43" s="184">
        <v>0</v>
      </c>
      <c r="E43" s="181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</row>
    <row r="44" spans="1:20" ht="16.8" customHeight="1">
      <c r="A44" s="176" t="s">
        <v>139</v>
      </c>
      <c r="B44" s="181" t="s">
        <v>51</v>
      </c>
      <c r="C44" s="183">
        <v>0</v>
      </c>
      <c r="D44" s="184">
        <v>0</v>
      </c>
      <c r="E44" s="181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</row>
    <row r="45" spans="1:20" ht="16.8" customHeight="1">
      <c r="A45" s="176" t="s">
        <v>140</v>
      </c>
      <c r="B45" s="181" t="s">
        <v>51</v>
      </c>
      <c r="C45" s="183">
        <v>0</v>
      </c>
      <c r="D45" s="184">
        <v>0</v>
      </c>
      <c r="E45" s="181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</row>
    <row r="46" spans="1:20" ht="16.8" customHeight="1">
      <c r="A46" s="176" t="s">
        <v>141</v>
      </c>
      <c r="B46" s="181" t="s">
        <v>51</v>
      </c>
      <c r="C46" s="183">
        <v>0</v>
      </c>
      <c r="D46" s="184">
        <v>0</v>
      </c>
      <c r="E46" s="181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</row>
    <row r="47" spans="1:20" ht="16.8" customHeight="1">
      <c r="A47" s="176" t="s">
        <v>142</v>
      </c>
      <c r="B47" s="181" t="s">
        <v>51</v>
      </c>
      <c r="C47" s="183">
        <v>0</v>
      </c>
      <c r="D47" s="184">
        <v>0</v>
      </c>
      <c r="E47" s="181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</row>
    <row r="48" spans="1:20" ht="16.8" customHeight="1">
      <c r="A48" s="176" t="s">
        <v>143</v>
      </c>
      <c r="B48" s="181" t="s">
        <v>52</v>
      </c>
      <c r="C48" s="183">
        <v>0</v>
      </c>
      <c r="D48" s="184">
        <v>0</v>
      </c>
      <c r="E48" s="181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</row>
    <row r="49" spans="1:20" ht="16.8" customHeight="1">
      <c r="A49" s="176" t="s">
        <v>144</v>
      </c>
      <c r="B49" s="181" t="s">
        <v>52</v>
      </c>
      <c r="C49" s="183">
        <v>0</v>
      </c>
      <c r="D49" s="184">
        <v>0</v>
      </c>
      <c r="E49" s="181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</row>
    <row r="50" spans="1:20" ht="16.8" customHeight="1">
      <c r="A50" s="176" t="s">
        <v>145</v>
      </c>
      <c r="B50" s="181" t="s">
        <v>52</v>
      </c>
      <c r="C50" s="183">
        <v>0</v>
      </c>
      <c r="D50" s="184">
        <v>0</v>
      </c>
      <c r="E50" s="181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</row>
    <row r="51" spans="1:20" ht="16.8" customHeight="1">
      <c r="A51" s="176" t="s">
        <v>146</v>
      </c>
      <c r="B51" s="181" t="s">
        <v>52</v>
      </c>
      <c r="C51" s="183">
        <v>0</v>
      </c>
      <c r="D51" s="184">
        <v>0</v>
      </c>
      <c r="E51" s="181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</row>
    <row r="52" spans="1:20" ht="16.8" customHeight="1">
      <c r="A52" s="176" t="s">
        <v>116</v>
      </c>
      <c r="B52" s="181" t="s">
        <v>52</v>
      </c>
      <c r="C52" s="183">
        <v>0</v>
      </c>
      <c r="D52" s="184">
        <v>0</v>
      </c>
      <c r="E52" s="181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</row>
    <row r="53" spans="1:20" ht="16.8" customHeight="1">
      <c r="A53" s="176" t="s">
        <v>147</v>
      </c>
      <c r="B53" s="181" t="s">
        <v>52</v>
      </c>
      <c r="C53" s="183">
        <v>0</v>
      </c>
      <c r="D53" s="184">
        <v>0</v>
      </c>
      <c r="E53" s="181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</row>
    <row r="54" spans="1:20" ht="16.8" customHeight="1">
      <c r="A54" s="176" t="s">
        <v>148</v>
      </c>
      <c r="B54" s="181" t="s">
        <v>53</v>
      </c>
      <c r="C54" s="183">
        <v>0</v>
      </c>
      <c r="D54" s="184">
        <v>0</v>
      </c>
      <c r="E54" s="181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</row>
    <row r="55" spans="1:20" ht="16.8" customHeight="1">
      <c r="A55" s="176" t="s">
        <v>99</v>
      </c>
      <c r="B55" s="181" t="s">
        <v>53</v>
      </c>
      <c r="C55" s="183">
        <v>0</v>
      </c>
      <c r="D55" s="184">
        <v>0</v>
      </c>
      <c r="E55" s="181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</row>
    <row r="56" spans="1:20" ht="16.8" customHeight="1">
      <c r="A56" s="176" t="s">
        <v>149</v>
      </c>
      <c r="B56" s="181" t="s">
        <v>53</v>
      </c>
      <c r="C56" s="183">
        <v>0</v>
      </c>
      <c r="D56" s="184">
        <v>0</v>
      </c>
      <c r="E56" s="181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</row>
    <row r="57" spans="1:20" ht="16.8" customHeight="1">
      <c r="A57" s="176" t="s">
        <v>150</v>
      </c>
      <c r="B57" s="181" t="s">
        <v>53</v>
      </c>
      <c r="C57" s="183">
        <v>0</v>
      </c>
      <c r="D57" s="184">
        <v>0</v>
      </c>
      <c r="E57" s="181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</row>
    <row r="58" spans="1:20" ht="16.8" customHeight="1">
      <c r="A58" s="176" t="s">
        <v>151</v>
      </c>
      <c r="B58" s="181" t="s">
        <v>53</v>
      </c>
      <c r="C58" s="183">
        <v>0</v>
      </c>
      <c r="D58" s="184">
        <v>0</v>
      </c>
      <c r="E58" s="181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</row>
    <row r="59" spans="1:20" ht="16.8" customHeight="1">
      <c r="A59" s="176" t="s">
        <v>125</v>
      </c>
      <c r="B59" s="181" t="s">
        <v>53</v>
      </c>
      <c r="C59" s="183">
        <v>0</v>
      </c>
      <c r="D59" s="184">
        <v>0</v>
      </c>
      <c r="E59" s="181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</row>
    <row r="60" spans="1:20" ht="16.8" customHeight="1">
      <c r="A60" s="176" t="s">
        <v>105</v>
      </c>
      <c r="B60" s="181" t="s">
        <v>53</v>
      </c>
      <c r="C60" s="183">
        <v>0</v>
      </c>
      <c r="D60" s="184">
        <v>0</v>
      </c>
      <c r="E60" s="181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</row>
    <row r="61" spans="1:20" ht="16.8" customHeight="1">
      <c r="A61" s="176" t="s">
        <v>152</v>
      </c>
      <c r="B61" s="176" t="s">
        <v>53</v>
      </c>
      <c r="C61" s="185">
        <v>0</v>
      </c>
      <c r="D61" s="186">
        <v>0</v>
      </c>
      <c r="E61" s="181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</row>
    <row r="62" spans="1:20" ht="16.8" customHeight="1">
      <c r="A62" s="176" t="s">
        <v>18</v>
      </c>
      <c r="B62" s="176" t="s">
        <v>19</v>
      </c>
      <c r="C62" s="185">
        <v>0</v>
      </c>
      <c r="D62" s="186">
        <v>0</v>
      </c>
      <c r="E62" s="181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</row>
    <row r="63" spans="1:20" ht="16.8" customHeight="1">
      <c r="A63" s="176" t="s">
        <v>20</v>
      </c>
      <c r="B63" s="176" t="s">
        <v>19</v>
      </c>
      <c r="C63" s="185">
        <v>0</v>
      </c>
      <c r="D63" s="186">
        <v>0</v>
      </c>
      <c r="E63" s="181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</row>
    <row r="64" spans="1:20" ht="16.8" customHeight="1">
      <c r="A64" s="176" t="s">
        <v>22</v>
      </c>
      <c r="B64" s="176" t="s">
        <v>19</v>
      </c>
      <c r="C64" s="185">
        <v>0</v>
      </c>
      <c r="D64" s="186">
        <v>0</v>
      </c>
      <c r="E64" s="181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</row>
    <row r="65" spans="1:20" ht="16.8" customHeight="1">
      <c r="A65" s="176" t="s">
        <v>23</v>
      </c>
      <c r="B65" s="176" t="s">
        <v>19</v>
      </c>
      <c r="C65" s="185">
        <v>0</v>
      </c>
      <c r="D65" s="186">
        <v>0</v>
      </c>
      <c r="E65" s="181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</row>
    <row r="66" spans="1:20" ht="16.8" customHeight="1">
      <c r="A66" s="176" t="s">
        <v>24</v>
      </c>
      <c r="B66" s="176" t="s">
        <v>19</v>
      </c>
      <c r="C66" s="185">
        <v>0</v>
      </c>
      <c r="D66" s="186">
        <v>0</v>
      </c>
      <c r="E66" s="181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</row>
    <row r="67" spans="1:20" ht="16.8" customHeight="1">
      <c r="A67" s="176" t="s">
        <v>25</v>
      </c>
      <c r="B67" s="176" t="s">
        <v>21</v>
      </c>
      <c r="C67" s="185">
        <v>0</v>
      </c>
      <c r="D67" s="186">
        <v>0</v>
      </c>
      <c r="E67" s="181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</row>
    <row r="68" spans="1:20" ht="16.8" customHeight="1">
      <c r="A68" s="176" t="s">
        <v>26</v>
      </c>
      <c r="B68" s="176" t="s">
        <v>21</v>
      </c>
      <c r="C68" s="185">
        <v>0</v>
      </c>
      <c r="D68" s="186">
        <v>0</v>
      </c>
      <c r="E68" s="181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</row>
    <row r="69" spans="1:20" ht="16.8" customHeight="1">
      <c r="A69" s="176" t="s">
        <v>27</v>
      </c>
      <c r="B69" s="176" t="s">
        <v>21</v>
      </c>
      <c r="C69" s="185">
        <v>0</v>
      </c>
      <c r="D69" s="186">
        <v>0</v>
      </c>
      <c r="E69" s="181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</row>
    <row r="70" spans="1:20" ht="16.8" customHeight="1">
      <c r="A70" s="176" t="s">
        <v>28</v>
      </c>
      <c r="B70" s="176" t="s">
        <v>21</v>
      </c>
      <c r="C70" s="185">
        <v>0</v>
      </c>
      <c r="D70" s="186">
        <v>0</v>
      </c>
      <c r="E70" s="181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</row>
    <row r="71" spans="1:20" ht="16.8" customHeight="1">
      <c r="A71" s="176" t="s">
        <v>29</v>
      </c>
      <c r="B71" s="176" t="s">
        <v>21</v>
      </c>
      <c r="C71" s="185">
        <v>0</v>
      </c>
      <c r="D71" s="186">
        <v>0</v>
      </c>
      <c r="E71" s="181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</row>
    <row r="72" spans="1:20" ht="16.8" customHeight="1">
      <c r="A72" s="176"/>
      <c r="B72" s="176"/>
      <c r="C72" s="185"/>
      <c r="D72" s="186"/>
      <c r="E72" s="181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</row>
    <row r="73" spans="1:20" ht="16.8" customHeight="1">
      <c r="A73" s="176"/>
      <c r="B73" s="176"/>
      <c r="C73" s="185"/>
      <c r="D73" s="186"/>
      <c r="E73" s="181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</row>
    <row r="74" spans="1:20" ht="16.8" customHeight="1">
      <c r="A74" s="176"/>
      <c r="B74" s="176"/>
      <c r="C74" s="185"/>
      <c r="D74" s="186"/>
      <c r="E74" s="181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</row>
    <row r="75" spans="1:20" ht="16.8" customHeight="1">
      <c r="A75" s="176"/>
      <c r="B75" s="176"/>
      <c r="C75" s="185"/>
      <c r="D75" s="186"/>
      <c r="E75" s="181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</row>
    <row r="76" spans="1:20" ht="16.8" customHeight="1">
      <c r="A76" s="176"/>
      <c r="B76" s="176"/>
      <c r="C76" s="185"/>
      <c r="D76" s="186"/>
      <c r="E76" s="181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</row>
    <row r="77" spans="1:20" ht="16.8" customHeight="1">
      <c r="A77" s="176"/>
      <c r="B77" s="176"/>
      <c r="C77" s="185"/>
      <c r="D77" s="186"/>
      <c r="E77" s="181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</row>
    <row r="78" spans="1:20" ht="16.8" customHeight="1">
      <c r="A78" s="176"/>
      <c r="B78" s="176"/>
      <c r="C78" s="185"/>
      <c r="D78" s="186"/>
      <c r="E78" s="181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</row>
    <row r="79" spans="1:20" ht="16.8" customHeight="1">
      <c r="A79" s="176"/>
      <c r="B79" s="176"/>
      <c r="C79" s="185"/>
      <c r="D79" s="186"/>
      <c r="E79" s="181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</row>
    <row r="80" spans="1:20" ht="16.8" customHeight="1">
      <c r="A80" s="176"/>
      <c r="B80" s="176"/>
      <c r="C80" s="185"/>
      <c r="D80" s="186"/>
      <c r="E80" s="181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</row>
    <row r="81" spans="1:20" ht="16.8" customHeight="1">
      <c r="A81" s="176"/>
      <c r="B81" s="176"/>
      <c r="C81" s="185"/>
      <c r="D81" s="186"/>
      <c r="E81" s="181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</row>
    <row r="82" spans="1:20" ht="16.8" customHeight="1">
      <c r="A82" s="176"/>
      <c r="B82" s="176"/>
      <c r="C82" s="185"/>
      <c r="D82" s="186"/>
      <c r="E82" s="181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</row>
    <row r="83" spans="1:20" ht="16.8" customHeight="1">
      <c r="A83" s="176"/>
      <c r="B83" s="176"/>
      <c r="C83" s="185"/>
      <c r="D83" s="186"/>
      <c r="E83" s="181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</row>
    <row r="84" spans="1:20" ht="16.8" customHeight="1">
      <c r="A84" s="176"/>
      <c r="B84" s="176"/>
      <c r="C84" s="185"/>
      <c r="D84" s="186"/>
      <c r="E84" s="181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</row>
    <row r="85" spans="1:20" ht="16.8" customHeight="1">
      <c r="A85" s="176"/>
      <c r="B85" s="176"/>
      <c r="C85" s="185"/>
      <c r="D85" s="186"/>
      <c r="E85" s="181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</row>
    <row r="86" spans="1:20" ht="16.8" customHeight="1">
      <c r="A86" s="176"/>
      <c r="B86" s="176"/>
      <c r="C86" s="185"/>
      <c r="D86" s="186"/>
      <c r="E86" s="181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</row>
    <row r="87" spans="1:20" ht="16.8" customHeight="1">
      <c r="A87" s="176"/>
      <c r="B87" s="176"/>
      <c r="C87" s="185"/>
      <c r="D87" s="186"/>
      <c r="E87" s="181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</row>
    <row r="88" spans="1:20" ht="16.8" customHeight="1">
      <c r="A88" s="176"/>
      <c r="B88" s="176"/>
      <c r="C88" s="185"/>
      <c r="D88" s="186"/>
      <c r="E88" s="181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</row>
    <row r="89" spans="1:20" ht="16.8" customHeight="1">
      <c r="A89" s="176"/>
      <c r="B89" s="176"/>
      <c r="C89" s="185"/>
      <c r="D89" s="186"/>
      <c r="E89" s="181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</row>
    <row r="90" spans="1:20" ht="16.8" customHeight="1">
      <c r="A90" s="176"/>
      <c r="B90" s="176"/>
      <c r="C90" s="185"/>
      <c r="D90" s="186"/>
      <c r="E90" s="181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</row>
    <row r="91" spans="1:20" ht="16.8" customHeight="1">
      <c r="A91" s="176"/>
      <c r="B91" s="176"/>
      <c r="C91" s="185"/>
      <c r="D91" s="186"/>
      <c r="E91" s="181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</row>
    <row r="92" spans="1:20" ht="16.8" customHeight="1">
      <c r="A92" s="176"/>
      <c r="B92" s="176"/>
      <c r="C92" s="185"/>
      <c r="D92" s="186"/>
      <c r="E92" s="181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</row>
    <row r="93" spans="1:20" ht="16.8" customHeight="1">
      <c r="A93" s="176"/>
      <c r="B93" s="176"/>
      <c r="C93" s="185"/>
      <c r="D93" s="186"/>
      <c r="E93" s="181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</row>
    <row r="94" spans="1:20" ht="16.8" customHeight="1">
      <c r="A94" s="176"/>
      <c r="B94" s="176"/>
      <c r="C94" s="185"/>
      <c r="D94" s="186"/>
      <c r="E94" s="181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</row>
    <row r="95" spans="1:20" ht="16.8" customHeight="1">
      <c r="A95" s="176"/>
      <c r="B95" s="176"/>
      <c r="C95" s="185"/>
      <c r="D95" s="186"/>
      <c r="E95" s="181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</row>
    <row r="96" spans="1:20" ht="16.8" customHeight="1">
      <c r="A96" s="176"/>
      <c r="B96" s="176"/>
      <c r="C96" s="185"/>
      <c r="D96" s="186"/>
      <c r="E96" s="181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</row>
    <row r="97" spans="1:20" ht="16.8" customHeight="1">
      <c r="A97" s="176"/>
      <c r="B97" s="176"/>
      <c r="C97" s="185"/>
      <c r="D97" s="186"/>
      <c r="E97" s="181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</row>
    <row r="98" spans="1:20" ht="16.8" customHeight="1">
      <c r="A98" s="176"/>
      <c r="B98" s="176"/>
      <c r="C98" s="185"/>
      <c r="D98" s="186"/>
      <c r="E98" s="181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</row>
    <row r="99" spans="1:20" ht="16.8" customHeight="1">
      <c r="A99" s="176"/>
      <c r="B99" s="176"/>
      <c r="C99" s="185"/>
      <c r="D99" s="186"/>
      <c r="E99" s="181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</row>
    <row r="100" spans="1:20" ht="16.8" customHeight="1">
      <c r="A100" s="176"/>
      <c r="B100" s="176"/>
      <c r="C100" s="185"/>
      <c r="D100" s="186"/>
      <c r="E100" s="181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</row>
    <row r="101" spans="1:20" ht="16.8" customHeight="1">
      <c r="A101" s="176"/>
      <c r="B101" s="176"/>
      <c r="C101" s="185"/>
      <c r="D101" s="186"/>
      <c r="E101" s="181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</row>
    <row r="102" spans="1:20" ht="16.8" customHeight="1">
      <c r="A102" s="176"/>
      <c r="B102" s="176"/>
      <c r="C102" s="185"/>
      <c r="D102" s="186"/>
      <c r="E102" s="181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</row>
    <row r="103" spans="1:20" ht="16.8" customHeight="1">
      <c r="A103" s="176"/>
      <c r="B103" s="176"/>
      <c r="C103" s="185"/>
      <c r="D103" s="186"/>
      <c r="E103" s="181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</row>
    <row r="104" spans="1:20" ht="16.8" customHeight="1">
      <c r="A104" s="176"/>
      <c r="B104" s="176"/>
      <c r="C104" s="185"/>
      <c r="D104" s="186"/>
      <c r="E104" s="181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</row>
    <row r="105" spans="1:20" ht="16.8" customHeight="1">
      <c r="A105" s="176"/>
      <c r="B105" s="176"/>
      <c r="C105" s="185"/>
      <c r="D105" s="186"/>
      <c r="E105" s="181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</row>
    <row r="106" spans="1:20" ht="16.8" customHeight="1">
      <c r="A106" s="176"/>
      <c r="B106" s="176"/>
      <c r="C106" s="185"/>
      <c r="D106" s="186"/>
      <c r="E106" s="181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</row>
    <row r="107" spans="1:20" ht="16.8" customHeight="1">
      <c r="A107" s="176"/>
      <c r="B107" s="176"/>
      <c r="C107" s="185"/>
      <c r="D107" s="186"/>
      <c r="E107" s="181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</row>
    <row r="108" spans="1:20" ht="16.8" customHeight="1">
      <c r="A108" s="176"/>
      <c r="B108" s="176"/>
      <c r="C108" s="185"/>
      <c r="D108" s="186"/>
      <c r="E108" s="181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</row>
    <row r="109" spans="1:20" ht="16.8" customHeight="1">
      <c r="A109" s="176"/>
      <c r="B109" s="176"/>
      <c r="C109" s="185"/>
      <c r="D109" s="186"/>
      <c r="E109" s="181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</row>
    <row r="110" spans="1:20" ht="16.8" customHeight="1">
      <c r="A110" s="176"/>
      <c r="B110" s="176"/>
      <c r="C110" s="185"/>
      <c r="D110" s="186"/>
      <c r="E110" s="181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</row>
    <row r="111" spans="1:20" ht="16.8" customHeight="1">
      <c r="A111" s="176"/>
      <c r="B111" s="176"/>
      <c r="C111" s="185"/>
      <c r="D111" s="186"/>
      <c r="E111" s="181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</row>
    <row r="112" spans="1:20" ht="16.8" customHeight="1">
      <c r="A112" s="176"/>
      <c r="B112" s="176"/>
      <c r="C112" s="185"/>
      <c r="D112" s="186"/>
      <c r="E112" s="181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</row>
    <row r="113" spans="1:20" ht="16.8" customHeight="1">
      <c r="A113" s="176"/>
      <c r="B113" s="176"/>
      <c r="C113" s="185"/>
      <c r="D113" s="186"/>
      <c r="E113" s="181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</row>
    <row r="114" spans="1:20" ht="16.8" customHeight="1">
      <c r="A114" s="176"/>
      <c r="B114" s="176"/>
      <c r="C114" s="185"/>
      <c r="D114" s="186"/>
      <c r="E114" s="181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</row>
    <row r="115" spans="1:20" ht="16.8" customHeight="1">
      <c r="A115" s="176"/>
      <c r="B115" s="176"/>
      <c r="C115" s="185"/>
      <c r="D115" s="186"/>
      <c r="E115" s="181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</row>
    <row r="116" spans="1:20" ht="16.8" customHeight="1">
      <c r="A116" s="176"/>
      <c r="B116" s="176"/>
      <c r="C116" s="185"/>
      <c r="D116" s="186"/>
      <c r="E116" s="181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</row>
    <row r="117" spans="1:20" ht="16.8" customHeight="1">
      <c r="A117" s="176"/>
      <c r="B117" s="176"/>
      <c r="C117" s="185"/>
      <c r="D117" s="186"/>
      <c r="E117" s="181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</row>
    <row r="118" spans="1:20" ht="16.8" customHeight="1">
      <c r="A118" s="176"/>
      <c r="B118" s="176"/>
      <c r="C118" s="185"/>
      <c r="D118" s="186"/>
      <c r="E118" s="181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</row>
    <row r="119" spans="1:20" ht="16.8" customHeight="1">
      <c r="A119" s="176"/>
      <c r="B119" s="176"/>
      <c r="C119" s="185"/>
      <c r="D119" s="186"/>
      <c r="E119" s="181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</row>
    <row r="120" spans="1:20" ht="16.8" customHeight="1">
      <c r="A120" s="176"/>
      <c r="B120" s="176"/>
      <c r="C120" s="185"/>
      <c r="D120" s="186"/>
      <c r="E120" s="181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</row>
    <row r="121" spans="1:20" ht="16.8" customHeight="1">
      <c r="A121" s="176"/>
      <c r="B121" s="176"/>
      <c r="C121" s="185"/>
      <c r="D121" s="186"/>
      <c r="E121" s="181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</row>
    <row r="122" spans="1:20" ht="16.8" customHeight="1">
      <c r="A122" s="176"/>
      <c r="B122" s="176"/>
      <c r="C122" s="185"/>
      <c r="D122" s="186"/>
      <c r="E122" s="181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</row>
    <row r="123" spans="1:20" ht="16.8" customHeight="1">
      <c r="A123" s="176"/>
      <c r="B123" s="176"/>
      <c r="C123" s="185"/>
      <c r="D123" s="186"/>
      <c r="E123" s="181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</row>
    <row r="124" spans="1:20" ht="16.8" customHeight="1">
      <c r="A124" s="176"/>
      <c r="B124" s="176"/>
      <c r="C124" s="185"/>
      <c r="D124" s="186"/>
      <c r="E124" s="181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</row>
    <row r="125" spans="1:20" ht="16.8" customHeight="1">
      <c r="A125" s="176"/>
      <c r="B125" s="176"/>
      <c r="C125" s="185"/>
      <c r="D125" s="186"/>
      <c r="E125" s="181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</row>
    <row r="126" spans="1:20" ht="16.8" customHeight="1">
      <c r="A126" s="176"/>
      <c r="B126" s="176"/>
      <c r="C126" s="185"/>
      <c r="D126" s="186"/>
      <c r="E126" s="181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</row>
    <row r="127" spans="1:20" ht="16.8" customHeight="1">
      <c r="A127" s="176"/>
      <c r="B127" s="176"/>
      <c r="C127" s="185"/>
      <c r="D127" s="186"/>
      <c r="E127" s="181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</row>
    <row r="128" spans="1:20" ht="16.8" customHeight="1">
      <c r="A128" s="176"/>
      <c r="B128" s="176"/>
      <c r="C128" s="185"/>
      <c r="D128" s="186"/>
      <c r="E128" s="181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</row>
    <row r="129" spans="1:20" ht="16.8" customHeight="1">
      <c r="A129" s="176"/>
      <c r="B129" s="176"/>
      <c r="C129" s="185"/>
      <c r="D129" s="186"/>
      <c r="E129" s="181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</row>
    <row r="130" spans="1:20" ht="16.8" customHeight="1">
      <c r="A130" s="176"/>
      <c r="B130" s="176"/>
      <c r="C130" s="185"/>
      <c r="D130" s="186"/>
      <c r="E130" s="181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</row>
    <row r="131" spans="1:20" ht="16.8" customHeight="1">
      <c r="A131" s="176"/>
      <c r="B131" s="176"/>
      <c r="C131" s="185"/>
      <c r="D131" s="186"/>
      <c r="E131" s="181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</row>
    <row r="132" spans="1:20" ht="16.8" customHeight="1">
      <c r="A132" s="176"/>
      <c r="B132" s="176"/>
      <c r="C132" s="185"/>
      <c r="D132" s="186"/>
      <c r="E132" s="181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</row>
    <row r="133" spans="1:20" ht="16.8" customHeight="1">
      <c r="A133" s="176"/>
      <c r="B133" s="176"/>
      <c r="C133" s="185"/>
      <c r="D133" s="186"/>
      <c r="E133" s="181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</row>
    <row r="134" spans="1:20" ht="16.8" customHeight="1">
      <c r="A134" s="176"/>
      <c r="B134" s="176"/>
      <c r="C134" s="185"/>
      <c r="D134" s="186"/>
      <c r="E134" s="181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</row>
    <row r="135" spans="1:20" ht="16.8" customHeight="1">
      <c r="A135" s="176"/>
      <c r="B135" s="176"/>
      <c r="C135" s="185"/>
      <c r="D135" s="186"/>
      <c r="E135" s="181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</row>
    <row r="136" spans="1:20" ht="16.8" customHeight="1">
      <c r="A136" s="176"/>
      <c r="B136" s="176"/>
      <c r="C136" s="185"/>
      <c r="D136" s="186"/>
      <c r="E136" s="181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</row>
    <row r="137" spans="1:20" ht="16.8" customHeight="1">
      <c r="A137" s="176"/>
      <c r="B137" s="176"/>
      <c r="C137" s="185"/>
      <c r="D137" s="186"/>
      <c r="E137" s="181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</row>
    <row r="138" spans="1:20" ht="16.8" customHeight="1">
      <c r="A138" s="176"/>
      <c r="B138" s="176"/>
      <c r="C138" s="185"/>
      <c r="D138" s="186"/>
      <c r="E138" s="181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</row>
    <row r="139" spans="1:20" ht="16.8" customHeight="1">
      <c r="A139" s="176"/>
      <c r="B139" s="176"/>
      <c r="C139" s="185"/>
      <c r="D139" s="186"/>
      <c r="E139" s="181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</row>
    <row r="140" spans="1:20" ht="16.8" customHeight="1">
      <c r="A140" s="176"/>
      <c r="B140" s="176"/>
      <c r="C140" s="185"/>
      <c r="D140" s="186"/>
      <c r="E140" s="181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</row>
    <row r="141" spans="1:20" ht="16.8" customHeight="1">
      <c r="A141" s="176"/>
      <c r="B141" s="176"/>
      <c r="C141" s="185"/>
      <c r="D141" s="186"/>
      <c r="E141" s="181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</row>
    <row r="142" spans="1:20" ht="16.8" customHeight="1">
      <c r="A142" s="176"/>
      <c r="B142" s="176"/>
      <c r="C142" s="185"/>
      <c r="D142" s="186"/>
      <c r="E142" s="181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</row>
    <row r="143" spans="1:20" ht="16.8" customHeight="1">
      <c r="A143" s="176"/>
      <c r="B143" s="176"/>
      <c r="C143" s="185"/>
      <c r="D143" s="186"/>
      <c r="E143" s="181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</row>
    <row r="144" spans="1:20" ht="16.8" customHeight="1">
      <c r="A144" s="176"/>
      <c r="B144" s="176"/>
      <c r="C144" s="185"/>
      <c r="D144" s="186"/>
      <c r="E144" s="181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</row>
    <row r="145" spans="1:20" ht="16.8" customHeight="1">
      <c r="A145" s="176"/>
      <c r="B145" s="176"/>
      <c r="C145" s="185"/>
      <c r="D145" s="186"/>
      <c r="E145" s="181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</row>
    <row r="146" spans="1:20" ht="16.8" customHeight="1">
      <c r="A146" s="176"/>
      <c r="B146" s="176"/>
      <c r="C146" s="185"/>
      <c r="D146" s="186"/>
      <c r="E146" s="181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</row>
    <row r="147" spans="1:20" ht="16.8" customHeight="1">
      <c r="A147" s="176"/>
      <c r="B147" s="176"/>
      <c r="C147" s="185"/>
      <c r="D147" s="186"/>
      <c r="E147" s="181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</row>
    <row r="148" spans="1:20" ht="16.8" customHeight="1">
      <c r="A148" s="176"/>
      <c r="B148" s="176"/>
      <c r="C148" s="185"/>
      <c r="D148" s="186"/>
      <c r="E148" s="181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</row>
    <row r="149" spans="1:20" ht="16.8" customHeight="1">
      <c r="A149" s="176"/>
      <c r="B149" s="176"/>
      <c r="C149" s="185"/>
      <c r="D149" s="186"/>
      <c r="E149" s="181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</row>
    <row r="150" spans="1:20" ht="16.8" customHeight="1">
      <c r="A150" s="176"/>
      <c r="B150" s="176"/>
      <c r="C150" s="185"/>
      <c r="D150" s="186"/>
      <c r="E150" s="181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</row>
    <row r="151" spans="1:20" ht="16.8" customHeight="1">
      <c r="A151" s="176"/>
      <c r="B151" s="176"/>
      <c r="C151" s="185"/>
      <c r="D151" s="186"/>
      <c r="E151" s="181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</row>
    <row r="152" spans="1:20" ht="16.8" customHeight="1">
      <c r="A152" s="176"/>
      <c r="B152" s="176"/>
      <c r="C152" s="185"/>
      <c r="D152" s="186"/>
      <c r="E152" s="181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</row>
    <row r="153" spans="1:20" ht="16.8" customHeight="1">
      <c r="A153" s="176"/>
      <c r="B153" s="176"/>
      <c r="C153" s="185"/>
      <c r="D153" s="186"/>
      <c r="E153" s="181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</row>
    <row r="154" spans="1:20" ht="16.8" customHeight="1">
      <c r="A154" s="176"/>
      <c r="B154" s="176"/>
      <c r="C154" s="185"/>
      <c r="D154" s="186"/>
      <c r="E154" s="181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</row>
    <row r="155" spans="1:20" ht="16.8" customHeight="1">
      <c r="A155" s="176"/>
      <c r="B155" s="176"/>
      <c r="C155" s="185"/>
      <c r="D155" s="186"/>
      <c r="E155" s="181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</row>
    <row r="156" spans="1:20" ht="16.8" customHeight="1">
      <c r="A156" s="176"/>
      <c r="B156" s="176"/>
      <c r="C156" s="185"/>
      <c r="D156" s="186"/>
      <c r="E156" s="181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</row>
    <row r="157" spans="1:20" ht="16.8" customHeight="1">
      <c r="A157" s="176"/>
      <c r="B157" s="176"/>
      <c r="C157" s="185"/>
      <c r="D157" s="186"/>
      <c r="E157" s="181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</row>
    <row r="158" spans="1:20" ht="16.8" customHeight="1">
      <c r="A158" s="176"/>
      <c r="B158" s="176"/>
      <c r="C158" s="185"/>
      <c r="D158" s="186"/>
      <c r="E158" s="181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</row>
    <row r="159" spans="1:20" ht="16.8" customHeight="1">
      <c r="A159" s="176"/>
      <c r="B159" s="176"/>
      <c r="C159" s="185"/>
      <c r="D159" s="186"/>
      <c r="E159" s="181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</row>
    <row r="160" spans="1:20" ht="16.8" customHeight="1">
      <c r="A160" s="176"/>
      <c r="B160" s="176"/>
      <c r="C160" s="185"/>
      <c r="D160" s="186"/>
      <c r="E160" s="181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</row>
    <row r="161" spans="1:20" ht="16.8" customHeight="1">
      <c r="A161" s="176"/>
      <c r="B161" s="176"/>
      <c r="C161" s="185"/>
      <c r="D161" s="186"/>
      <c r="E161" s="181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</row>
    <row r="162" spans="1:20" ht="16.8" customHeight="1">
      <c r="A162" s="176"/>
      <c r="B162" s="176"/>
      <c r="C162" s="185"/>
      <c r="D162" s="186"/>
      <c r="E162" s="181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</row>
    <row r="163" spans="1:20" ht="16.8" customHeight="1">
      <c r="A163" s="176"/>
      <c r="B163" s="176"/>
      <c r="C163" s="185"/>
      <c r="D163" s="186"/>
      <c r="E163" s="181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</row>
    <row r="164" spans="1:20" ht="16.8" customHeight="1">
      <c r="A164" s="176"/>
      <c r="B164" s="176"/>
      <c r="C164" s="185"/>
      <c r="D164" s="186"/>
      <c r="E164" s="181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</row>
    <row r="165" spans="1:20" ht="16.8" customHeight="1">
      <c r="A165" s="176"/>
      <c r="B165" s="176"/>
      <c r="C165" s="185"/>
      <c r="D165" s="186"/>
      <c r="E165" s="181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</row>
    <row r="166" spans="1:20" ht="16.8" customHeight="1">
      <c r="A166" s="176"/>
      <c r="B166" s="176"/>
      <c r="C166" s="185"/>
      <c r="D166" s="186"/>
      <c r="E166" s="181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</row>
    <row r="167" spans="1:20" ht="16.8" customHeight="1">
      <c r="A167" s="176"/>
      <c r="B167" s="176"/>
      <c r="C167" s="185"/>
      <c r="D167" s="186"/>
      <c r="E167" s="181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</row>
    <row r="168" spans="1:20" ht="16.8" customHeight="1">
      <c r="A168" s="176"/>
      <c r="B168" s="176"/>
      <c r="C168" s="185"/>
      <c r="D168" s="186"/>
      <c r="E168" s="181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</row>
    <row r="169" spans="1:20" ht="16.8" customHeight="1">
      <c r="A169" s="176"/>
      <c r="B169" s="176"/>
      <c r="C169" s="185"/>
      <c r="D169" s="186"/>
      <c r="E169" s="181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</row>
    <row r="170" spans="1:20" ht="16.8" customHeight="1">
      <c r="A170" s="176"/>
      <c r="B170" s="176"/>
      <c r="C170" s="185"/>
      <c r="D170" s="186"/>
      <c r="E170" s="181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</row>
    <row r="171" spans="1:20" ht="16.8" customHeight="1">
      <c r="A171" s="176"/>
      <c r="B171" s="176"/>
      <c r="C171" s="185"/>
      <c r="D171" s="186"/>
      <c r="E171" s="181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</row>
    <row r="172" spans="1:20" ht="16.8" customHeight="1">
      <c r="A172" s="176"/>
      <c r="B172" s="176"/>
      <c r="C172" s="185"/>
      <c r="D172" s="186"/>
      <c r="E172" s="181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</row>
    <row r="173" spans="1:20" ht="16.8" customHeight="1">
      <c r="A173" s="176"/>
      <c r="B173" s="176"/>
      <c r="C173" s="185"/>
      <c r="D173" s="186"/>
      <c r="E173" s="181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</row>
    <row r="174" spans="1:20" ht="16.8" customHeight="1">
      <c r="A174" s="176"/>
      <c r="B174" s="176"/>
      <c r="C174" s="185"/>
      <c r="D174" s="186"/>
      <c r="E174" s="181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</row>
    <row r="175" spans="1:20" ht="16.8" customHeight="1">
      <c r="A175" s="176"/>
      <c r="B175" s="176"/>
      <c r="C175" s="185"/>
      <c r="D175" s="186"/>
      <c r="E175" s="181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</row>
    <row r="176" spans="1:20" ht="16.8" customHeight="1">
      <c r="A176" s="176"/>
      <c r="B176" s="176"/>
      <c r="C176" s="185"/>
      <c r="D176" s="186"/>
      <c r="E176" s="181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</row>
    <row r="177" spans="1:20" ht="16.8" customHeight="1">
      <c r="A177" s="176"/>
      <c r="B177" s="176"/>
      <c r="C177" s="185"/>
      <c r="D177" s="186"/>
      <c r="E177" s="181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</row>
    <row r="178" spans="1:20" ht="16.8" customHeight="1">
      <c r="A178" s="176"/>
      <c r="B178" s="176"/>
      <c r="C178" s="185"/>
      <c r="D178" s="186"/>
      <c r="E178" s="181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</row>
    <row r="179" spans="1:20" ht="16.8" customHeight="1">
      <c r="A179" s="176"/>
      <c r="B179" s="176"/>
      <c r="C179" s="185"/>
      <c r="D179" s="186"/>
      <c r="E179" s="181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</row>
    <row r="180" spans="1:20" ht="16.8" customHeight="1">
      <c r="A180" s="176"/>
      <c r="B180" s="176"/>
      <c r="C180" s="185"/>
      <c r="D180" s="186"/>
      <c r="E180" s="181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</row>
    <row r="181" spans="1:20" ht="16.8" customHeight="1">
      <c r="A181" s="176"/>
      <c r="B181" s="176"/>
      <c r="C181" s="185"/>
      <c r="D181" s="186"/>
      <c r="E181" s="181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</row>
    <row r="182" spans="1:20" ht="16.8" customHeight="1">
      <c r="A182" s="176"/>
      <c r="B182" s="176"/>
      <c r="C182" s="185"/>
      <c r="D182" s="186"/>
      <c r="E182" s="181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</row>
    <row r="183" spans="1:20" ht="16.8" customHeight="1">
      <c r="A183" s="176"/>
      <c r="B183" s="176"/>
      <c r="C183" s="185"/>
      <c r="D183" s="186"/>
      <c r="E183" s="181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</row>
    <row r="184" spans="1:20" ht="16.8" customHeight="1">
      <c r="A184" s="176"/>
      <c r="B184" s="176"/>
      <c r="C184" s="185"/>
      <c r="D184" s="186"/>
      <c r="E184" s="181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</row>
    <row r="185" spans="1:20" ht="16.8" customHeight="1">
      <c r="A185" s="176"/>
      <c r="B185" s="176"/>
      <c r="C185" s="185"/>
      <c r="D185" s="186"/>
      <c r="E185" s="181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</row>
    <row r="186" spans="1:20" ht="16.8" customHeight="1">
      <c r="A186" s="176"/>
      <c r="B186" s="176"/>
      <c r="C186" s="185"/>
      <c r="D186" s="186"/>
      <c r="E186" s="181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</row>
    <row r="187" spans="1:20" ht="16.8" customHeight="1">
      <c r="A187" s="176"/>
      <c r="B187" s="176"/>
      <c r="C187" s="185"/>
      <c r="D187" s="186"/>
      <c r="E187" s="181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</row>
    <row r="188" spans="1:20" ht="16.8" customHeight="1">
      <c r="A188" s="176"/>
      <c r="B188" s="176"/>
      <c r="C188" s="185"/>
      <c r="D188" s="186"/>
      <c r="E188" s="181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</row>
    <row r="189" spans="1:20" ht="16.8" customHeight="1">
      <c r="A189" s="176"/>
      <c r="B189" s="176"/>
      <c r="C189" s="185"/>
      <c r="D189" s="186"/>
      <c r="E189" s="181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</row>
    <row r="190" spans="1:20" ht="16.8" customHeight="1">
      <c r="A190" s="176"/>
      <c r="B190" s="176"/>
      <c r="C190" s="185"/>
      <c r="D190" s="186"/>
      <c r="E190" s="181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</row>
    <row r="191" spans="1:20" ht="16.8" customHeight="1">
      <c r="A191" s="176"/>
      <c r="B191" s="176"/>
      <c r="C191" s="185"/>
      <c r="D191" s="186"/>
      <c r="E191" s="181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</row>
    <row r="192" spans="1:20" ht="16.8" customHeight="1">
      <c r="A192" s="176"/>
      <c r="B192" s="176"/>
      <c r="C192" s="185"/>
      <c r="D192" s="186"/>
      <c r="E192" s="181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</row>
    <row r="193" spans="1:20" ht="16.8" customHeight="1">
      <c r="A193" s="176"/>
      <c r="B193" s="176"/>
      <c r="C193" s="185"/>
      <c r="D193" s="186"/>
      <c r="E193" s="181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</row>
    <row r="194" spans="1:20" ht="16.8" customHeight="1">
      <c r="A194" s="176"/>
      <c r="B194" s="176"/>
      <c r="C194" s="185"/>
      <c r="D194" s="186"/>
      <c r="E194" s="181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</row>
    <row r="195" spans="1:20" ht="16.8" customHeight="1">
      <c r="A195" s="176"/>
      <c r="B195" s="176"/>
      <c r="C195" s="185"/>
      <c r="D195" s="186"/>
      <c r="E195" s="181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</row>
    <row r="196" spans="1:20" ht="16.8" customHeight="1">
      <c r="A196" s="176"/>
      <c r="B196" s="176"/>
      <c r="C196" s="185"/>
      <c r="D196" s="186"/>
      <c r="E196" s="181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</row>
    <row r="197" spans="1:20" ht="16.8" customHeight="1">
      <c r="A197" s="176"/>
      <c r="B197" s="176"/>
      <c r="C197" s="185"/>
      <c r="D197" s="186"/>
      <c r="E197" s="181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</row>
    <row r="198" spans="1:20" ht="16.8" customHeight="1">
      <c r="A198" s="176"/>
      <c r="B198" s="176"/>
      <c r="C198" s="185"/>
      <c r="D198" s="186"/>
      <c r="E198" s="181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</row>
    <row r="199" spans="1:20" ht="16.8" customHeight="1">
      <c r="A199" s="176"/>
      <c r="B199" s="176"/>
      <c r="C199" s="185"/>
      <c r="D199" s="186"/>
      <c r="E199" s="181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</row>
    <row r="200" spans="1:20" ht="16.8" customHeight="1">
      <c r="A200" s="176"/>
      <c r="B200" s="176"/>
      <c r="C200" s="185"/>
      <c r="D200" s="186"/>
      <c r="E200" s="181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</row>
    <row r="201" spans="1:20" ht="16.8" customHeight="1">
      <c r="A201" s="176"/>
      <c r="B201" s="176"/>
      <c r="C201" s="185"/>
      <c r="D201" s="186"/>
      <c r="E201" s="181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</row>
    <row r="202" spans="1:20" ht="16.8" customHeight="1">
      <c r="A202" s="176"/>
      <c r="B202" s="176"/>
      <c r="C202" s="185"/>
      <c r="D202" s="186"/>
      <c r="E202" s="181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</row>
    <row r="203" spans="1:20" ht="16.8" customHeight="1">
      <c r="A203" s="176"/>
      <c r="B203" s="176"/>
      <c r="C203" s="185"/>
      <c r="D203" s="186"/>
      <c r="E203" s="181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</row>
    <row r="204" spans="1:20" ht="16.8" customHeight="1">
      <c r="A204" s="176"/>
      <c r="B204" s="176"/>
      <c r="C204" s="185"/>
      <c r="D204" s="186"/>
      <c r="E204" s="181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</row>
    <row r="205" spans="1:20" ht="16.8" customHeight="1">
      <c r="A205" s="176"/>
      <c r="B205" s="176"/>
      <c r="C205" s="185"/>
      <c r="D205" s="186"/>
      <c r="E205" s="181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</row>
    <row r="206" spans="1:20" ht="16.8" customHeight="1">
      <c r="A206" s="176"/>
      <c r="B206" s="176"/>
      <c r="C206" s="185"/>
      <c r="D206" s="186"/>
      <c r="E206" s="181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</row>
    <row r="207" spans="1:20" ht="16.8" customHeight="1">
      <c r="A207" s="176"/>
      <c r="B207" s="176"/>
      <c r="C207" s="185"/>
      <c r="D207" s="186"/>
      <c r="E207" s="181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</row>
    <row r="208" spans="1:20" ht="16.8" customHeight="1">
      <c r="A208" s="176"/>
      <c r="B208" s="176"/>
      <c r="C208" s="185"/>
      <c r="D208" s="186"/>
      <c r="E208" s="181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</row>
    <row r="209" spans="1:20" ht="16.8" customHeight="1">
      <c r="A209" s="176"/>
      <c r="B209" s="176"/>
      <c r="C209" s="185"/>
      <c r="D209" s="186"/>
      <c r="E209" s="181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</row>
    <row r="210" spans="1:20" ht="16.8" customHeight="1">
      <c r="A210" s="176"/>
      <c r="B210" s="176"/>
      <c r="C210" s="185"/>
      <c r="D210" s="186"/>
      <c r="E210" s="181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</row>
    <row r="211" spans="1:20" ht="16.8" customHeight="1">
      <c r="A211" s="176"/>
      <c r="B211" s="176"/>
      <c r="C211" s="185"/>
      <c r="D211" s="186"/>
      <c r="E211" s="181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</row>
    <row r="212" spans="1:20" ht="16.8" customHeight="1">
      <c r="A212" s="176"/>
      <c r="B212" s="176"/>
      <c r="C212" s="185"/>
      <c r="D212" s="186"/>
      <c r="E212" s="181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</row>
    <row r="213" spans="1:20" ht="16.8" customHeight="1">
      <c r="A213" s="176"/>
      <c r="B213" s="176"/>
      <c r="C213" s="185"/>
      <c r="D213" s="186"/>
      <c r="E213" s="181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</row>
    <row r="214" spans="1:20" ht="16.8" customHeight="1">
      <c r="A214" s="176"/>
      <c r="B214" s="176"/>
      <c r="C214" s="185"/>
      <c r="D214" s="186"/>
      <c r="E214" s="181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</row>
    <row r="215" spans="1:20" ht="16.8" customHeight="1">
      <c r="A215" s="176"/>
      <c r="B215" s="176"/>
      <c r="C215" s="185"/>
      <c r="D215" s="186"/>
      <c r="E215" s="181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</row>
    <row r="216" spans="1:20" ht="16.8" customHeight="1">
      <c r="A216" s="176"/>
      <c r="B216" s="176"/>
      <c r="C216" s="185"/>
      <c r="D216" s="186"/>
      <c r="E216" s="181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</row>
    <row r="217" spans="1:20" ht="16.8" customHeight="1">
      <c r="A217" s="176"/>
      <c r="B217" s="176"/>
      <c r="C217" s="185"/>
      <c r="D217" s="186"/>
      <c r="E217" s="181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</row>
    <row r="218" spans="1:20" ht="16.8" customHeight="1">
      <c r="A218" s="176"/>
      <c r="B218" s="176"/>
      <c r="C218" s="185"/>
      <c r="D218" s="186"/>
      <c r="E218" s="181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</row>
    <row r="219" spans="1:20" ht="16.8" customHeight="1">
      <c r="A219" s="176"/>
      <c r="B219" s="176"/>
      <c r="C219" s="185"/>
      <c r="D219" s="186"/>
      <c r="E219" s="181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</row>
    <row r="220" spans="1:20" ht="16.8" customHeight="1">
      <c r="A220" s="176"/>
      <c r="B220" s="176"/>
      <c r="C220" s="185"/>
      <c r="D220" s="186"/>
      <c r="E220" s="181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</row>
    <row r="221" spans="1:20" ht="16.8" customHeight="1">
      <c r="A221" s="176"/>
      <c r="B221" s="176"/>
      <c r="C221" s="185"/>
      <c r="D221" s="186"/>
      <c r="E221" s="181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</row>
    <row r="222" spans="1:20" ht="16.8" customHeight="1">
      <c r="A222" s="176"/>
      <c r="B222" s="176"/>
      <c r="C222" s="185"/>
      <c r="D222" s="186"/>
      <c r="E222" s="181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</row>
    <row r="223" spans="1:20" ht="16.8" customHeight="1">
      <c r="A223" s="176"/>
      <c r="B223" s="176"/>
      <c r="C223" s="185"/>
      <c r="D223" s="186"/>
      <c r="E223" s="181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</row>
    <row r="224" spans="1:20" ht="16.8" customHeight="1">
      <c r="A224" s="176"/>
      <c r="B224" s="176"/>
      <c r="C224" s="185"/>
      <c r="D224" s="186"/>
      <c r="E224" s="181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</row>
    <row r="225" spans="1:20" ht="16.8" customHeight="1">
      <c r="A225" s="176"/>
      <c r="B225" s="176"/>
      <c r="C225" s="185"/>
      <c r="D225" s="186"/>
      <c r="E225" s="181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</row>
    <row r="226" spans="1:20" ht="16.8" customHeight="1">
      <c r="A226" s="176"/>
      <c r="B226" s="176"/>
      <c r="C226" s="185"/>
      <c r="D226" s="186"/>
      <c r="E226" s="181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</row>
    <row r="227" spans="1:20" ht="16.8" customHeight="1">
      <c r="A227" s="176"/>
      <c r="B227" s="176"/>
      <c r="C227" s="185"/>
      <c r="D227" s="186"/>
      <c r="E227" s="181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</row>
    <row r="228" spans="1:20" ht="16.8" customHeight="1">
      <c r="A228" s="176"/>
      <c r="B228" s="176"/>
      <c r="C228" s="185"/>
      <c r="D228" s="186"/>
      <c r="E228" s="181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</row>
    <row r="229" spans="1:20" ht="16.8" customHeight="1">
      <c r="A229" s="176"/>
      <c r="B229" s="176"/>
      <c r="C229" s="185"/>
      <c r="D229" s="186"/>
      <c r="E229" s="181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</row>
    <row r="230" spans="1:20" ht="16.8" customHeight="1">
      <c r="A230" s="176"/>
      <c r="B230" s="176"/>
      <c r="C230" s="185"/>
      <c r="D230" s="186"/>
      <c r="E230" s="181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</row>
    <row r="231" spans="1:20" ht="16.8" customHeight="1">
      <c r="A231" s="176"/>
      <c r="B231" s="176"/>
      <c r="C231" s="185"/>
      <c r="D231" s="186"/>
      <c r="E231" s="181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</row>
    <row r="232" spans="1:20" ht="16.8" customHeight="1">
      <c r="A232" s="176"/>
      <c r="B232" s="176"/>
      <c r="C232" s="185"/>
      <c r="D232" s="186"/>
      <c r="E232" s="181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</row>
    <row r="233" spans="1:20" ht="16.8" customHeight="1">
      <c r="A233" s="176"/>
      <c r="B233" s="176"/>
      <c r="C233" s="176"/>
      <c r="D233" s="186"/>
      <c r="E233" s="181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</row>
    <row r="234" spans="1:20" ht="16.8" customHeight="1">
      <c r="A234" s="176"/>
      <c r="B234" s="176"/>
      <c r="C234" s="176"/>
      <c r="D234" s="186"/>
      <c r="E234" s="181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</row>
    <row r="235" spans="1:20" ht="16.8" customHeight="1">
      <c r="A235" s="176"/>
      <c r="B235" s="176"/>
      <c r="C235" s="176"/>
      <c r="D235" s="186"/>
      <c r="E235" s="181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</row>
    <row r="236" spans="1:20" ht="16.8" customHeight="1">
      <c r="A236" s="176"/>
      <c r="B236" s="176"/>
      <c r="C236" s="176"/>
      <c r="D236" s="186"/>
      <c r="E236" s="181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</row>
    <row r="237" spans="1:20" ht="16.8" customHeight="1">
      <c r="A237" s="176"/>
      <c r="B237" s="176"/>
      <c r="C237" s="176"/>
      <c r="D237" s="186"/>
      <c r="E237" s="181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</row>
    <row r="238" spans="1:20" ht="16.8" customHeight="1">
      <c r="A238" s="176"/>
      <c r="B238" s="176"/>
      <c r="C238" s="176"/>
      <c r="D238" s="186"/>
      <c r="E238" s="181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</row>
    <row r="239" spans="1:20" ht="16.8" customHeight="1">
      <c r="A239" s="176"/>
      <c r="B239" s="176"/>
      <c r="C239" s="176"/>
      <c r="D239" s="186"/>
      <c r="E239" s="181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</row>
    <row r="240" spans="1:20" ht="16.8" customHeight="1">
      <c r="A240" s="176"/>
      <c r="B240" s="176"/>
      <c r="C240" s="176"/>
      <c r="D240" s="186"/>
      <c r="E240" s="181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</row>
    <row r="241" spans="1:20" ht="16.8" customHeight="1">
      <c r="A241" s="176"/>
      <c r="B241" s="176"/>
      <c r="C241" s="176"/>
      <c r="D241" s="186"/>
      <c r="E241" s="181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</row>
    <row r="242" spans="1:20" ht="16.8" customHeight="1">
      <c r="A242" s="176"/>
      <c r="B242" s="176"/>
      <c r="C242" s="176"/>
      <c r="D242" s="186"/>
      <c r="E242" s="181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</row>
    <row r="243" spans="1:20" ht="16.8" customHeight="1">
      <c r="A243" s="176"/>
      <c r="B243" s="176"/>
      <c r="C243" s="176"/>
      <c r="D243" s="186"/>
      <c r="E243" s="181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</row>
    <row r="244" spans="1:20" ht="16.8" customHeight="1">
      <c r="A244" s="176"/>
      <c r="B244" s="176"/>
      <c r="C244" s="176"/>
      <c r="D244" s="186"/>
      <c r="E244" s="181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</row>
    <row r="245" spans="1:20" ht="16.8" customHeight="1">
      <c r="A245" s="176"/>
      <c r="B245" s="176"/>
      <c r="C245" s="176"/>
      <c r="D245" s="186"/>
      <c r="E245" s="181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</row>
    <row r="246" spans="1:20" ht="16.8" customHeight="1">
      <c r="A246" s="176"/>
      <c r="B246" s="176"/>
      <c r="C246" s="176"/>
      <c r="D246" s="186"/>
      <c r="E246" s="181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</row>
    <row r="247" spans="1:20" ht="16.8" customHeight="1">
      <c r="A247" s="176"/>
      <c r="B247" s="176"/>
      <c r="C247" s="176"/>
      <c r="D247" s="186"/>
      <c r="E247" s="181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</row>
    <row r="248" spans="1:20" ht="16.8" customHeight="1">
      <c r="A248" s="176"/>
      <c r="B248" s="176"/>
      <c r="C248" s="176"/>
      <c r="D248" s="186"/>
      <c r="E248" s="181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</row>
    <row r="249" spans="1:20" ht="16.8" customHeight="1">
      <c r="A249" s="176"/>
      <c r="B249" s="176"/>
      <c r="C249" s="176"/>
      <c r="D249" s="186"/>
      <c r="E249" s="181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</row>
    <row r="250" spans="1:20" ht="16.8" customHeight="1">
      <c r="A250" s="176"/>
      <c r="B250" s="176"/>
      <c r="C250" s="176"/>
      <c r="D250" s="186"/>
      <c r="E250" s="181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</row>
    <row r="251" spans="1:20" ht="16.8" customHeight="1">
      <c r="A251" s="176"/>
      <c r="B251" s="176"/>
      <c r="C251" s="176"/>
      <c r="D251" s="186"/>
      <c r="E251" s="181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</row>
    <row r="252" spans="1:20" ht="16.8" customHeight="1">
      <c r="A252" s="176"/>
      <c r="B252" s="176"/>
      <c r="C252" s="176"/>
      <c r="D252" s="186"/>
      <c r="E252" s="181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</row>
    <row r="253" spans="1:20" ht="16.8" customHeight="1">
      <c r="A253" s="176"/>
      <c r="B253" s="176"/>
      <c r="C253" s="176"/>
      <c r="D253" s="186"/>
      <c r="E253" s="181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</row>
    <row r="254" spans="1:20" ht="16.8" customHeight="1">
      <c r="A254" s="176"/>
      <c r="B254" s="176"/>
      <c r="C254" s="176"/>
      <c r="D254" s="186"/>
      <c r="E254" s="181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</row>
    <row r="255" spans="1:20" ht="16.8" customHeight="1">
      <c r="A255" s="176"/>
      <c r="B255" s="176"/>
      <c r="C255" s="176"/>
      <c r="D255" s="186"/>
      <c r="E255" s="181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</row>
    <row r="256" spans="1:20" ht="16.8" customHeight="1">
      <c r="A256" s="176"/>
      <c r="B256" s="176"/>
      <c r="C256" s="176"/>
      <c r="D256" s="186"/>
      <c r="E256" s="181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</row>
    <row r="257" spans="1:20" ht="16.8" customHeight="1">
      <c r="A257" s="176"/>
      <c r="B257" s="176"/>
      <c r="C257" s="176"/>
      <c r="D257" s="186"/>
      <c r="E257" s="181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</row>
    <row r="258" spans="1:20" ht="16.8" customHeight="1">
      <c r="A258" s="176"/>
      <c r="B258" s="176"/>
      <c r="C258" s="176"/>
      <c r="D258" s="186"/>
      <c r="E258" s="181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</row>
    <row r="259" spans="1:20" ht="16.8" customHeight="1">
      <c r="A259" s="176"/>
      <c r="B259" s="176"/>
      <c r="C259" s="176"/>
      <c r="D259" s="186"/>
      <c r="E259" s="181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</row>
    <row r="260" spans="1:20" ht="16.8" customHeight="1">
      <c r="A260" s="176"/>
      <c r="B260" s="176"/>
      <c r="C260" s="176"/>
      <c r="D260" s="186"/>
      <c r="E260" s="181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</row>
    <row r="261" spans="1:20" ht="16.8" customHeight="1">
      <c r="A261" s="176"/>
      <c r="B261" s="176"/>
      <c r="C261" s="176"/>
      <c r="D261" s="186"/>
      <c r="E261" s="181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</row>
    <row r="262" spans="1:20" ht="16.8" customHeight="1">
      <c r="A262" s="176"/>
      <c r="B262" s="176"/>
      <c r="C262" s="176"/>
      <c r="D262" s="186"/>
      <c r="E262" s="181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</row>
    <row r="263" spans="1:20" ht="16.8" customHeight="1">
      <c r="A263" s="176"/>
      <c r="B263" s="176"/>
      <c r="C263" s="176"/>
      <c r="D263" s="186"/>
      <c r="E263" s="181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</row>
    <row r="264" spans="1:20" ht="16.8" customHeight="1">
      <c r="A264" s="176"/>
      <c r="B264" s="176"/>
      <c r="C264" s="176"/>
      <c r="D264" s="186"/>
      <c r="E264" s="181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</row>
    <row r="265" spans="1:20" ht="16.8" customHeight="1">
      <c r="A265" s="176"/>
      <c r="B265" s="176"/>
      <c r="C265" s="176"/>
      <c r="D265" s="186"/>
      <c r="E265" s="181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</row>
    <row r="266" spans="1:20" ht="16.8" customHeight="1">
      <c r="A266" s="176"/>
      <c r="B266" s="176"/>
      <c r="C266" s="176"/>
      <c r="D266" s="186"/>
      <c r="E266" s="181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</row>
    <row r="267" spans="1:20" ht="16.8" customHeight="1">
      <c r="A267" s="176"/>
      <c r="B267" s="176"/>
      <c r="C267" s="176"/>
      <c r="D267" s="186"/>
      <c r="E267" s="181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</row>
    <row r="268" spans="1:20" ht="16.8" customHeight="1">
      <c r="A268" s="176"/>
      <c r="B268" s="176"/>
      <c r="C268" s="176"/>
      <c r="D268" s="186"/>
      <c r="E268" s="181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</row>
    <row r="269" spans="1:20" ht="16.8" customHeight="1">
      <c r="A269" s="176"/>
      <c r="B269" s="176"/>
      <c r="C269" s="176"/>
      <c r="D269" s="186"/>
      <c r="E269" s="181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</row>
    <row r="270" spans="1:20" ht="16.8" customHeight="1">
      <c r="A270" s="176"/>
      <c r="B270" s="176"/>
      <c r="C270" s="176"/>
      <c r="D270" s="186"/>
      <c r="E270" s="181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</row>
    <row r="271" spans="1:20" ht="16.8" customHeight="1">
      <c r="A271" s="176"/>
      <c r="B271" s="176"/>
      <c r="C271" s="176"/>
      <c r="D271" s="186"/>
      <c r="E271" s="181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</row>
    <row r="272" spans="1:20" ht="16.8" customHeight="1">
      <c r="A272" s="176"/>
      <c r="B272" s="176"/>
      <c r="C272" s="176"/>
      <c r="D272" s="186"/>
      <c r="E272" s="181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</row>
    <row r="273" spans="1:20" ht="16.8" customHeight="1">
      <c r="A273" s="176"/>
      <c r="B273" s="176"/>
      <c r="C273" s="176"/>
      <c r="D273" s="186"/>
      <c r="E273" s="181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</row>
    <row r="274" spans="1:20" ht="16.8" customHeight="1">
      <c r="A274" s="176"/>
      <c r="B274" s="176"/>
      <c r="C274" s="176"/>
      <c r="D274" s="186"/>
      <c r="E274" s="181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</row>
    <row r="275" spans="1:20" ht="16.8" customHeight="1">
      <c r="A275" s="176"/>
      <c r="B275" s="176"/>
      <c r="C275" s="176"/>
      <c r="D275" s="186"/>
      <c r="E275" s="181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</row>
    <row r="276" spans="1:20" ht="16.8" customHeight="1">
      <c r="A276" s="176"/>
      <c r="B276" s="176"/>
      <c r="C276" s="176"/>
      <c r="D276" s="186"/>
      <c r="E276" s="181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</row>
    <row r="277" spans="1:20" ht="16.8" customHeight="1">
      <c r="A277" s="176"/>
      <c r="B277" s="176"/>
      <c r="C277" s="176"/>
      <c r="D277" s="186"/>
      <c r="E277" s="181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</row>
    <row r="278" spans="1:20" ht="16.8" customHeight="1">
      <c r="A278" s="176"/>
      <c r="B278" s="176"/>
      <c r="C278" s="176"/>
      <c r="D278" s="186"/>
      <c r="E278" s="181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</row>
    <row r="279" spans="1:20" ht="16.8" customHeight="1">
      <c r="A279" s="176"/>
      <c r="B279" s="176"/>
      <c r="C279" s="176"/>
      <c r="D279" s="186"/>
      <c r="E279" s="181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</row>
    <row r="280" spans="1:20" ht="16.8" customHeight="1">
      <c r="A280" s="176"/>
      <c r="B280" s="176"/>
      <c r="C280" s="176"/>
      <c r="D280" s="186"/>
      <c r="E280" s="181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</row>
    <row r="281" spans="1:20" ht="16.8" customHeight="1">
      <c r="A281" s="176"/>
      <c r="B281" s="176"/>
      <c r="C281" s="176"/>
      <c r="D281" s="186"/>
      <c r="E281" s="181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</row>
    <row r="282" spans="1:20" ht="16.8" customHeight="1">
      <c r="A282" s="176"/>
      <c r="B282" s="176"/>
      <c r="C282" s="176"/>
      <c r="D282" s="186"/>
      <c r="E282" s="181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</row>
    <row r="283" spans="1:20" ht="16.8" customHeight="1">
      <c r="A283" s="176"/>
      <c r="B283" s="176"/>
      <c r="C283" s="176"/>
      <c r="D283" s="186"/>
      <c r="E283" s="181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</row>
    <row r="284" spans="1:20" ht="16.8" customHeight="1">
      <c r="A284" s="176"/>
      <c r="B284" s="176"/>
      <c r="C284" s="176"/>
      <c r="D284" s="186"/>
      <c r="E284" s="181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</row>
    <row r="285" spans="1:20" ht="16.8" customHeight="1">
      <c r="A285" s="176"/>
      <c r="B285" s="176"/>
      <c r="C285" s="176"/>
      <c r="D285" s="186"/>
      <c r="E285" s="181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</row>
    <row r="286" spans="1:20" ht="16.8" customHeight="1">
      <c r="A286" s="176"/>
      <c r="B286" s="176"/>
      <c r="C286" s="176"/>
      <c r="D286" s="186"/>
      <c r="E286" s="181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</row>
    <row r="287" spans="1:20" ht="16.8" customHeight="1">
      <c r="A287" s="176"/>
      <c r="B287" s="176"/>
      <c r="C287" s="176"/>
      <c r="D287" s="186"/>
      <c r="E287" s="181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</row>
    <row r="288" spans="1:20" ht="16.8" customHeight="1">
      <c r="A288" s="176"/>
      <c r="B288" s="176"/>
      <c r="C288" s="176"/>
      <c r="D288" s="186"/>
      <c r="E288" s="181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</row>
    <row r="289" spans="1:20" ht="16.8" customHeight="1">
      <c r="A289" s="176"/>
      <c r="B289" s="176"/>
      <c r="C289" s="176"/>
      <c r="D289" s="186"/>
      <c r="E289" s="181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</row>
    <row r="290" spans="1:20" ht="16.8" customHeight="1">
      <c r="A290" s="176"/>
      <c r="B290" s="176"/>
      <c r="C290" s="176"/>
      <c r="D290" s="186"/>
      <c r="E290" s="181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</row>
    <row r="291" spans="1:20" ht="16.8" customHeight="1">
      <c r="A291" s="176"/>
      <c r="B291" s="176"/>
      <c r="C291" s="176"/>
      <c r="D291" s="186"/>
      <c r="E291" s="181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</row>
    <row r="292" spans="1:20" ht="16.8" customHeight="1">
      <c r="A292" s="176"/>
      <c r="B292" s="176"/>
      <c r="C292" s="176"/>
      <c r="D292" s="186"/>
      <c r="E292" s="181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</row>
    <row r="293" spans="1:20" ht="16.8" customHeight="1">
      <c r="A293" s="176"/>
      <c r="B293" s="176"/>
      <c r="C293" s="176"/>
      <c r="D293" s="186"/>
      <c r="E293" s="181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</row>
    <row r="294" spans="1:20" ht="16.8" customHeight="1">
      <c r="A294" s="176"/>
      <c r="B294" s="176"/>
      <c r="C294" s="176"/>
      <c r="D294" s="186"/>
      <c r="E294" s="181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</row>
    <row r="295" spans="1:20" ht="16.8" customHeight="1">
      <c r="A295" s="176"/>
      <c r="B295" s="176"/>
      <c r="C295" s="176"/>
      <c r="D295" s="186"/>
      <c r="E295" s="181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</row>
    <row r="296" spans="1:20" ht="16.8" customHeight="1">
      <c r="A296" s="176"/>
      <c r="B296" s="176"/>
      <c r="C296" s="176"/>
      <c r="D296" s="186"/>
      <c r="E296" s="181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</row>
    <row r="297" spans="1:20" ht="16.8" customHeight="1">
      <c r="A297" s="176"/>
      <c r="B297" s="176"/>
      <c r="C297" s="176"/>
      <c r="D297" s="186"/>
      <c r="E297" s="181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</row>
    <row r="298" spans="1:20" ht="16.8" customHeight="1">
      <c r="A298" s="176"/>
      <c r="B298" s="176"/>
      <c r="C298" s="176"/>
      <c r="D298" s="186"/>
      <c r="E298" s="181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</row>
    <row r="299" spans="1:20" ht="16.8" customHeight="1">
      <c r="A299" s="176"/>
      <c r="B299" s="176"/>
      <c r="C299" s="176"/>
      <c r="D299" s="186"/>
      <c r="E299" s="181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</row>
    <row r="300" spans="1:20" ht="16.8" customHeight="1">
      <c r="A300" s="176"/>
      <c r="B300" s="176"/>
      <c r="C300" s="176"/>
      <c r="D300" s="186"/>
      <c r="E300" s="181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</row>
    <row r="301" spans="1:20" ht="16.8" customHeight="1">
      <c r="A301" s="176"/>
      <c r="B301" s="176"/>
      <c r="C301" s="176"/>
      <c r="D301" s="186"/>
      <c r="E301" s="181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</row>
    <row r="302" spans="1:20" ht="16.8" customHeight="1">
      <c r="A302" s="176"/>
      <c r="B302" s="176"/>
      <c r="C302" s="176"/>
      <c r="D302" s="186"/>
      <c r="E302" s="181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</row>
    <row r="303" spans="1:20" ht="16.8" customHeight="1">
      <c r="A303" s="176"/>
      <c r="B303" s="176"/>
      <c r="C303" s="176"/>
      <c r="D303" s="186"/>
      <c r="E303" s="181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</row>
    <row r="304" spans="1:20" ht="16.8" customHeight="1">
      <c r="A304" s="176"/>
      <c r="B304" s="176"/>
      <c r="C304" s="176"/>
      <c r="D304" s="186"/>
      <c r="E304" s="181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</row>
    <row r="305" spans="1:20" ht="16.8" customHeight="1">
      <c r="A305" s="176"/>
      <c r="B305" s="176"/>
      <c r="C305" s="176"/>
      <c r="D305" s="186"/>
      <c r="E305" s="181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</row>
    <row r="306" spans="1:20" ht="16.8" customHeight="1">
      <c r="A306" s="176"/>
      <c r="B306" s="176"/>
      <c r="C306" s="176"/>
      <c r="D306" s="186"/>
      <c r="E306" s="181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</row>
    <row r="307" spans="1:20" ht="16.8" customHeight="1">
      <c r="A307" s="176"/>
      <c r="B307" s="176"/>
      <c r="C307" s="176"/>
      <c r="D307" s="186"/>
      <c r="E307" s="181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</row>
    <row r="308" spans="1:20" ht="16.8" customHeight="1">
      <c r="A308" s="176"/>
      <c r="B308" s="176"/>
      <c r="C308" s="176"/>
      <c r="D308" s="186"/>
      <c r="E308" s="181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</row>
    <row r="309" spans="1:20" ht="16.8" customHeight="1">
      <c r="A309" s="176"/>
      <c r="B309" s="176"/>
      <c r="C309" s="176"/>
      <c r="D309" s="186"/>
      <c r="E309" s="181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</row>
    <row r="310" spans="1:20" ht="16.8" customHeight="1">
      <c r="A310" s="176"/>
      <c r="B310" s="176"/>
      <c r="C310" s="176"/>
      <c r="D310" s="186"/>
      <c r="E310" s="181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</row>
    <row r="311" spans="1:20" ht="16.8" customHeight="1">
      <c r="A311" s="176"/>
      <c r="B311" s="176"/>
      <c r="C311" s="176"/>
      <c r="D311" s="186"/>
      <c r="E311" s="181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</row>
    <row r="312" spans="1:20" ht="16.8" customHeight="1">
      <c r="A312" s="176"/>
      <c r="B312" s="176"/>
      <c r="C312" s="176"/>
      <c r="D312" s="186"/>
      <c r="E312" s="181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</row>
    <row r="313" spans="1:20" ht="16.8" customHeight="1">
      <c r="A313" s="176"/>
      <c r="B313" s="176"/>
      <c r="C313" s="176"/>
      <c r="D313" s="186"/>
      <c r="E313" s="181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</row>
    <row r="314" spans="1:20" ht="16.8" customHeight="1">
      <c r="A314" s="176"/>
      <c r="B314" s="176"/>
      <c r="C314" s="176"/>
      <c r="D314" s="186"/>
      <c r="E314" s="181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</row>
    <row r="315" spans="1:20" ht="16.8" customHeight="1">
      <c r="A315" s="176"/>
      <c r="B315" s="176"/>
      <c r="C315" s="176"/>
      <c r="D315" s="186"/>
      <c r="E315" s="181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</row>
    <row r="316" spans="1:20" ht="16.8" customHeight="1">
      <c r="A316" s="176"/>
      <c r="B316" s="176"/>
      <c r="C316" s="176"/>
      <c r="D316" s="186"/>
      <c r="E316" s="181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</row>
    <row r="317" spans="1:20" ht="16.8" customHeight="1">
      <c r="A317" s="176"/>
      <c r="B317" s="176"/>
      <c r="C317" s="176"/>
      <c r="D317" s="186"/>
      <c r="E317" s="181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</row>
    <row r="318" spans="1:20" ht="16.8" customHeight="1">
      <c r="A318" s="176"/>
      <c r="B318" s="176"/>
      <c r="C318" s="176"/>
      <c r="D318" s="186"/>
      <c r="E318" s="181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</row>
    <row r="319" spans="1:20" ht="16.8" customHeight="1">
      <c r="A319" s="176"/>
      <c r="B319" s="176"/>
      <c r="C319" s="176"/>
      <c r="D319" s="186"/>
      <c r="E319" s="181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</row>
    <row r="320" spans="1:20" ht="16.8" customHeight="1">
      <c r="A320" s="176"/>
      <c r="B320" s="176"/>
      <c r="C320" s="176"/>
      <c r="D320" s="186"/>
      <c r="E320" s="181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</row>
    <row r="321" spans="1:20" ht="16.8" customHeight="1">
      <c r="A321" s="176"/>
      <c r="B321" s="176"/>
      <c r="C321" s="176"/>
      <c r="D321" s="186"/>
      <c r="E321" s="181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</row>
    <row r="322" spans="1:20" ht="16.8" customHeight="1">
      <c r="A322" s="176"/>
      <c r="B322" s="176"/>
      <c r="C322" s="176"/>
      <c r="D322" s="186"/>
      <c r="E322" s="181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</row>
    <row r="323" spans="1:20" ht="16.8" customHeight="1">
      <c r="A323" s="176"/>
      <c r="B323" s="176"/>
      <c r="C323" s="176"/>
      <c r="D323" s="186"/>
      <c r="E323" s="181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</row>
    <row r="324" spans="1:20" ht="16.8" customHeight="1">
      <c r="A324" s="176"/>
      <c r="B324" s="176"/>
      <c r="C324" s="176"/>
      <c r="D324" s="186"/>
      <c r="E324" s="181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</row>
    <row r="325" spans="1:20" ht="16.8" customHeight="1">
      <c r="A325" s="176"/>
      <c r="B325" s="176"/>
      <c r="C325" s="176"/>
      <c r="D325" s="186"/>
      <c r="E325" s="181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</row>
    <row r="326" spans="1:20" ht="16.8" customHeight="1">
      <c r="A326" s="176"/>
      <c r="B326" s="176"/>
      <c r="C326" s="176"/>
      <c r="D326" s="186"/>
      <c r="E326" s="181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</row>
    <row r="327" spans="1:20" ht="16.8" customHeight="1">
      <c r="A327" s="176"/>
      <c r="B327" s="176"/>
      <c r="C327" s="176"/>
      <c r="D327" s="186"/>
      <c r="E327" s="181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</row>
    <row r="328" spans="1:20" ht="16.8" customHeight="1">
      <c r="A328" s="176"/>
      <c r="B328" s="176"/>
      <c r="C328" s="176"/>
      <c r="D328" s="186"/>
      <c r="E328" s="181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</row>
    <row r="329" spans="1:20" ht="16.8" customHeight="1">
      <c r="A329" s="176"/>
      <c r="B329" s="176"/>
      <c r="C329" s="176"/>
      <c r="D329" s="186"/>
      <c r="E329" s="181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</row>
    <row r="330" spans="1:20" ht="16.8" customHeight="1">
      <c r="A330" s="176"/>
      <c r="B330" s="176"/>
      <c r="C330" s="176"/>
      <c r="D330" s="186"/>
      <c r="E330" s="181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</row>
    <row r="331" spans="1:20" ht="16.8" customHeight="1">
      <c r="A331" s="176"/>
      <c r="B331" s="176"/>
      <c r="C331" s="176"/>
      <c r="D331" s="186"/>
      <c r="E331" s="181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</row>
    <row r="332" spans="1:20" ht="16.8" customHeight="1">
      <c r="A332" s="176"/>
      <c r="B332" s="176"/>
      <c r="C332" s="176"/>
      <c r="D332" s="186"/>
      <c r="E332" s="181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</row>
    <row r="333" spans="1:20" ht="16.8" customHeight="1">
      <c r="A333" s="176"/>
      <c r="B333" s="176"/>
      <c r="C333" s="176"/>
      <c r="D333" s="186"/>
      <c r="E333" s="181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</row>
    <row r="334" spans="1:20" ht="16.8" customHeight="1">
      <c r="A334" s="176"/>
      <c r="B334" s="176"/>
      <c r="C334" s="176"/>
      <c r="D334" s="186"/>
      <c r="E334" s="181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</row>
    <row r="335" spans="1:20" ht="16.8" customHeight="1">
      <c r="A335" s="176"/>
      <c r="B335" s="176"/>
      <c r="C335" s="176"/>
      <c r="D335" s="186"/>
      <c r="E335" s="181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</row>
    <row r="336" spans="1:20" ht="16.8" customHeight="1">
      <c r="A336" s="176"/>
      <c r="B336" s="176"/>
      <c r="C336" s="176"/>
      <c r="D336" s="186"/>
      <c r="E336" s="181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</row>
    <row r="337" spans="1:20" ht="16.8" customHeight="1">
      <c r="A337" s="176"/>
      <c r="B337" s="176"/>
      <c r="C337" s="176"/>
      <c r="D337" s="186"/>
      <c r="E337" s="181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</row>
    <row r="338" spans="1:20" ht="16.8" customHeight="1">
      <c r="A338" s="176"/>
      <c r="B338" s="176"/>
      <c r="C338" s="176"/>
      <c r="D338" s="186"/>
      <c r="E338" s="181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</row>
    <row r="339" spans="1:20" ht="16.8" customHeight="1">
      <c r="A339" s="176"/>
      <c r="B339" s="176"/>
      <c r="C339" s="176"/>
      <c r="D339" s="186"/>
      <c r="E339" s="181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</row>
    <row r="340" spans="1:20" ht="16.8" customHeight="1">
      <c r="A340" s="176"/>
      <c r="B340" s="176"/>
      <c r="C340" s="176"/>
      <c r="D340" s="186"/>
      <c r="E340" s="181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</row>
    <row r="341" spans="1:20" ht="16.8" customHeight="1">
      <c r="A341" s="176"/>
      <c r="B341" s="176"/>
      <c r="C341" s="176"/>
      <c r="D341" s="186"/>
      <c r="E341" s="181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</row>
    <row r="342" spans="1:20" ht="16.8" customHeight="1">
      <c r="A342" s="176"/>
      <c r="B342" s="176"/>
      <c r="C342" s="176"/>
      <c r="D342" s="186"/>
      <c r="E342" s="181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</row>
    <row r="343" spans="1:20" ht="16.8" customHeight="1">
      <c r="A343" s="176"/>
      <c r="B343" s="176"/>
      <c r="C343" s="176"/>
      <c r="D343" s="186"/>
      <c r="E343" s="181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</row>
    <row r="344" spans="1:20" ht="16.8" customHeight="1">
      <c r="A344" s="176"/>
      <c r="B344" s="176"/>
      <c r="C344" s="176"/>
      <c r="D344" s="186"/>
      <c r="E344" s="181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</row>
    <row r="345" spans="1:20" ht="16.8" customHeight="1">
      <c r="A345" s="176"/>
      <c r="B345" s="176"/>
      <c r="C345" s="176"/>
      <c r="D345" s="186"/>
      <c r="E345" s="181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</row>
    <row r="346" spans="1:20" ht="16.8" customHeight="1">
      <c r="A346" s="176"/>
      <c r="B346" s="176"/>
      <c r="C346" s="176"/>
      <c r="D346" s="186"/>
      <c r="E346" s="181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</row>
    <row r="347" spans="1:20" ht="16.8" customHeight="1">
      <c r="A347" s="176"/>
      <c r="B347" s="176"/>
      <c r="C347" s="176"/>
      <c r="D347" s="186"/>
      <c r="E347" s="181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</row>
    <row r="348" spans="1:20" ht="16.8" customHeight="1">
      <c r="A348" s="176"/>
      <c r="B348" s="176"/>
      <c r="C348" s="176"/>
      <c r="D348" s="186"/>
      <c r="E348" s="181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</row>
    <row r="349" spans="1:20" ht="16.8" customHeight="1">
      <c r="A349" s="176"/>
      <c r="B349" s="176"/>
      <c r="C349" s="176"/>
      <c r="D349" s="186"/>
      <c r="E349" s="181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</row>
    <row r="350" spans="1:20" ht="16.8" customHeight="1">
      <c r="A350" s="176"/>
      <c r="B350" s="176"/>
      <c r="C350" s="176"/>
      <c r="D350" s="186"/>
      <c r="E350" s="181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</row>
    <row r="351" spans="1:20" ht="16.8" customHeight="1">
      <c r="A351" s="176"/>
      <c r="B351" s="176"/>
      <c r="C351" s="176"/>
      <c r="D351" s="186"/>
      <c r="E351" s="181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</row>
    <row r="352" spans="1:20" ht="16.8" customHeight="1">
      <c r="A352" s="176"/>
      <c r="B352" s="176"/>
      <c r="C352" s="176"/>
      <c r="D352" s="186"/>
      <c r="E352" s="181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</row>
    <row r="353" spans="1:20" ht="16.8" customHeight="1">
      <c r="A353" s="176"/>
      <c r="B353" s="176"/>
      <c r="C353" s="176"/>
      <c r="D353" s="186"/>
      <c r="E353" s="181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</row>
    <row r="354" spans="1:20" ht="16.8" customHeight="1">
      <c r="A354" s="176"/>
      <c r="B354" s="176"/>
      <c r="C354" s="176"/>
      <c r="D354" s="186"/>
      <c r="E354" s="181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</row>
    <row r="355" spans="1:20" ht="16.8" customHeight="1">
      <c r="A355" s="176"/>
      <c r="B355" s="176"/>
      <c r="C355" s="176"/>
      <c r="D355" s="186"/>
      <c r="E355" s="181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</row>
    <row r="356" spans="1:20" ht="16.8" customHeight="1">
      <c r="A356" s="176"/>
      <c r="B356" s="176"/>
      <c r="C356" s="176"/>
      <c r="D356" s="186"/>
      <c r="E356" s="181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</row>
    <row r="357" spans="1:20" ht="16.8" customHeight="1">
      <c r="A357" s="176"/>
      <c r="B357" s="176"/>
      <c r="C357" s="176"/>
      <c r="D357" s="186"/>
      <c r="E357" s="181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</row>
    <row r="358" spans="1:20" ht="16.8" customHeight="1">
      <c r="A358" s="176"/>
      <c r="B358" s="176"/>
      <c r="C358" s="176"/>
      <c r="D358" s="186"/>
      <c r="E358" s="181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</row>
    <row r="359" spans="1:20" ht="16.8" customHeight="1">
      <c r="A359" s="176"/>
      <c r="B359" s="176"/>
      <c r="C359" s="176"/>
      <c r="D359" s="186"/>
      <c r="E359" s="181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</row>
    <row r="360" spans="1:20" ht="16.8" customHeight="1">
      <c r="A360" s="176"/>
      <c r="B360" s="176"/>
      <c r="C360" s="176"/>
      <c r="D360" s="186"/>
      <c r="E360" s="181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</row>
    <row r="361" spans="1:20" ht="16.8" customHeight="1">
      <c r="A361" s="176"/>
      <c r="B361" s="176"/>
      <c r="C361" s="176"/>
      <c r="D361" s="186"/>
      <c r="E361" s="181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</row>
    <row r="362" spans="1:20" ht="16.8" customHeight="1">
      <c r="A362" s="176"/>
      <c r="B362" s="176"/>
      <c r="C362" s="176"/>
      <c r="D362" s="186"/>
      <c r="E362" s="181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</row>
    <row r="363" spans="1:20" ht="16.8" customHeight="1">
      <c r="A363" s="176"/>
      <c r="B363" s="176"/>
      <c r="C363" s="176"/>
      <c r="D363" s="186"/>
      <c r="E363" s="181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</row>
    <row r="364" spans="1:20" ht="16.8" customHeight="1">
      <c r="A364" s="176"/>
      <c r="B364" s="176"/>
      <c r="C364" s="176"/>
      <c r="D364" s="186"/>
      <c r="E364" s="181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</row>
    <row r="365" spans="1:20" ht="16.8" customHeight="1">
      <c r="A365" s="176"/>
      <c r="B365" s="176"/>
      <c r="C365" s="176"/>
      <c r="D365" s="186"/>
      <c r="E365" s="181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</row>
    <row r="366" spans="1:20" ht="16.8" customHeight="1">
      <c r="A366" s="176"/>
      <c r="B366" s="176"/>
      <c r="C366" s="176"/>
      <c r="D366" s="186"/>
      <c r="E366" s="181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</row>
    <row r="367" spans="1:20" ht="16.8" customHeight="1">
      <c r="A367" s="176"/>
      <c r="B367" s="176"/>
      <c r="C367" s="176"/>
      <c r="D367" s="186"/>
      <c r="E367" s="181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</row>
    <row r="368" spans="1:20" ht="16.8" customHeight="1">
      <c r="A368" s="176"/>
      <c r="B368" s="176"/>
      <c r="C368" s="176"/>
      <c r="D368" s="186"/>
      <c r="E368" s="181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</row>
    <row r="369" spans="1:20" ht="16.8" customHeight="1">
      <c r="A369" s="176"/>
      <c r="B369" s="176"/>
      <c r="C369" s="176"/>
      <c r="D369" s="186"/>
      <c r="E369" s="181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</row>
    <row r="370" spans="1:20" ht="16.8" customHeight="1">
      <c r="A370" s="176"/>
      <c r="B370" s="176"/>
      <c r="C370" s="176"/>
      <c r="D370" s="186"/>
      <c r="E370" s="181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</row>
    <row r="371" spans="1:20" ht="16.8" customHeight="1">
      <c r="A371" s="176"/>
      <c r="B371" s="176"/>
      <c r="C371" s="176"/>
      <c r="D371" s="186"/>
      <c r="E371" s="181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</row>
    <row r="372" spans="1:20" ht="16.8" customHeight="1">
      <c r="A372" s="176"/>
      <c r="B372" s="176"/>
      <c r="C372" s="176"/>
      <c r="D372" s="186"/>
      <c r="E372" s="181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</row>
    <row r="373" spans="1:20" ht="16.8" customHeight="1">
      <c r="A373" s="176"/>
      <c r="B373" s="176"/>
      <c r="C373" s="176"/>
      <c r="D373" s="186"/>
      <c r="E373" s="181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</row>
    <row r="374" spans="1:20" ht="16.8" customHeight="1">
      <c r="A374" s="176"/>
      <c r="B374" s="176"/>
      <c r="C374" s="176"/>
      <c r="D374" s="186"/>
      <c r="E374" s="181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</row>
    <row r="375" spans="1:20" ht="16.8" customHeight="1">
      <c r="A375" s="176"/>
      <c r="B375" s="176"/>
      <c r="C375" s="176"/>
      <c r="D375" s="186"/>
      <c r="E375" s="181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</row>
    <row r="376" spans="1:20" ht="16.8" customHeight="1">
      <c r="A376" s="176"/>
      <c r="B376" s="176"/>
      <c r="C376" s="176"/>
      <c r="D376" s="186"/>
      <c r="E376" s="181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</row>
    <row r="377" spans="1:20" ht="16.8" customHeight="1">
      <c r="A377" s="176"/>
      <c r="B377" s="176"/>
      <c r="C377" s="176"/>
      <c r="D377" s="186"/>
      <c r="E377" s="181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</row>
    <row r="378" spans="1:20" ht="16.8" customHeight="1">
      <c r="A378" s="176"/>
      <c r="B378" s="176"/>
      <c r="C378" s="176"/>
      <c r="D378" s="186"/>
      <c r="E378" s="181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</row>
    <row r="379" spans="1:20" ht="16.8" customHeight="1">
      <c r="A379" s="176"/>
      <c r="B379" s="176"/>
      <c r="C379" s="176"/>
      <c r="D379" s="186"/>
      <c r="E379" s="181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</row>
    <row r="380" spans="1:20" ht="16.8" customHeight="1">
      <c r="A380" s="176"/>
      <c r="B380" s="176"/>
      <c r="C380" s="176"/>
      <c r="D380" s="186"/>
      <c r="E380" s="181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</row>
    <row r="381" spans="1:20" ht="16.8" customHeight="1">
      <c r="A381" s="176"/>
      <c r="B381" s="176"/>
      <c r="C381" s="176"/>
      <c r="D381" s="186"/>
      <c r="E381" s="181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</row>
    <row r="382" spans="1:20" ht="16.8" customHeight="1">
      <c r="A382" s="176"/>
      <c r="B382" s="176"/>
      <c r="C382" s="176"/>
      <c r="D382" s="186"/>
      <c r="E382" s="181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</row>
    <row r="383" spans="1:20" ht="16.8" customHeight="1">
      <c r="A383" s="176"/>
      <c r="B383" s="176"/>
      <c r="C383" s="176"/>
      <c r="D383" s="186"/>
      <c r="E383" s="181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</row>
    <row r="384" spans="1:20" ht="16.8" customHeight="1">
      <c r="A384" s="176"/>
      <c r="B384" s="176"/>
      <c r="C384" s="176"/>
      <c r="D384" s="186"/>
      <c r="E384" s="181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</row>
    <row r="385" spans="1:20" ht="16.8" customHeight="1">
      <c r="A385" s="176"/>
      <c r="B385" s="176"/>
      <c r="C385" s="176"/>
      <c r="D385" s="186"/>
      <c r="E385" s="181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</row>
    <row r="386" spans="1:20" ht="16.8" customHeight="1">
      <c r="A386" s="176"/>
      <c r="B386" s="176"/>
      <c r="C386" s="176"/>
      <c r="D386" s="186"/>
      <c r="E386" s="181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</row>
    <row r="387" spans="1:20" ht="16.8" customHeight="1">
      <c r="A387" s="176"/>
      <c r="B387" s="176"/>
      <c r="C387" s="176"/>
      <c r="D387" s="186"/>
      <c r="E387" s="181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</row>
    <row r="388" spans="1:20" ht="16.8" customHeight="1">
      <c r="A388" s="176"/>
      <c r="B388" s="176"/>
      <c r="C388" s="176"/>
      <c r="D388" s="186"/>
      <c r="E388" s="181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</row>
    <row r="389" spans="1:20" ht="16.8" customHeight="1">
      <c r="A389" s="176"/>
      <c r="B389" s="176"/>
      <c r="C389" s="176"/>
      <c r="D389" s="186"/>
      <c r="E389" s="181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</row>
    <row r="390" spans="1:20" ht="16.8" customHeight="1">
      <c r="A390" s="176"/>
      <c r="B390" s="176"/>
      <c r="C390" s="176"/>
      <c r="D390" s="186"/>
      <c r="E390" s="181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</row>
    <row r="391" spans="1:20" ht="16.8" customHeight="1">
      <c r="A391" s="176"/>
      <c r="B391" s="176"/>
      <c r="C391" s="176"/>
      <c r="D391" s="186"/>
      <c r="E391" s="181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</row>
    <row r="392" spans="1:20" ht="16.8" customHeight="1">
      <c r="A392" s="176"/>
      <c r="B392" s="176"/>
      <c r="C392" s="176"/>
      <c r="D392" s="186"/>
      <c r="E392" s="181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</row>
    <row r="393" spans="1:20" ht="16.8" customHeight="1">
      <c r="A393" s="176"/>
      <c r="B393" s="176"/>
      <c r="C393" s="176"/>
      <c r="D393" s="186"/>
      <c r="E393" s="181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</row>
    <row r="394" spans="1:20" ht="16.8" customHeight="1">
      <c r="A394" s="176"/>
      <c r="B394" s="176"/>
      <c r="C394" s="176"/>
      <c r="D394" s="186"/>
      <c r="E394" s="181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</row>
    <row r="395" spans="1:20" ht="16.8" customHeight="1">
      <c r="A395" s="176"/>
      <c r="B395" s="176"/>
      <c r="C395" s="176"/>
      <c r="D395" s="186"/>
      <c r="E395" s="181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</row>
    <row r="396" spans="1:20" ht="16.8" customHeight="1">
      <c r="A396" s="176"/>
      <c r="B396" s="176"/>
      <c r="C396" s="176"/>
      <c r="D396" s="186"/>
      <c r="E396" s="181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</row>
    <row r="397" spans="1:20" ht="16.8" customHeight="1">
      <c r="A397" s="176"/>
      <c r="B397" s="176"/>
      <c r="C397" s="176"/>
      <c r="D397" s="186"/>
      <c r="E397" s="181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</row>
    <row r="398" spans="1:20" ht="16.8" customHeight="1">
      <c r="A398" s="176"/>
      <c r="B398" s="176"/>
      <c r="C398" s="176"/>
      <c r="D398" s="186"/>
      <c r="E398" s="181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</row>
    <row r="399" spans="1:20" ht="16.8" customHeight="1">
      <c r="A399" s="176"/>
      <c r="B399" s="176"/>
      <c r="C399" s="176"/>
      <c r="D399" s="186"/>
      <c r="E399" s="181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</row>
    <row r="400" spans="1:20" ht="16.8" customHeight="1">
      <c r="A400" s="176"/>
      <c r="B400" s="176"/>
      <c r="C400" s="176"/>
      <c r="D400" s="186"/>
      <c r="E400" s="181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</row>
    <row r="401" spans="1:20" ht="16.8" customHeight="1">
      <c r="A401" s="176"/>
      <c r="B401" s="176"/>
      <c r="C401" s="176"/>
      <c r="D401" s="186"/>
      <c r="E401" s="181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</row>
    <row r="402" spans="1:20" ht="16.8" customHeight="1">
      <c r="A402" s="176"/>
      <c r="B402" s="176"/>
      <c r="C402" s="176"/>
      <c r="D402" s="186"/>
      <c r="E402" s="181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</row>
    <row r="403" spans="1:20" ht="16.8" customHeight="1">
      <c r="A403" s="176"/>
      <c r="B403" s="176"/>
      <c r="C403" s="176"/>
      <c r="D403" s="186"/>
      <c r="E403" s="181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</row>
    <row r="404" spans="1:20" ht="16.8" customHeight="1">
      <c r="A404" s="176"/>
      <c r="B404" s="176"/>
      <c r="C404" s="176"/>
      <c r="D404" s="186"/>
      <c r="E404" s="181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</row>
    <row r="405" spans="1:20" ht="16.8" customHeight="1">
      <c r="A405" s="176"/>
      <c r="B405" s="176"/>
      <c r="C405" s="176"/>
      <c r="D405" s="186"/>
      <c r="E405" s="181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</row>
    <row r="406" spans="1:20" ht="16.8" customHeight="1">
      <c r="A406" s="176"/>
      <c r="B406" s="176"/>
      <c r="C406" s="176"/>
      <c r="D406" s="186"/>
      <c r="E406" s="181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</row>
    <row r="407" spans="1:20" ht="16.8" customHeight="1">
      <c r="A407" s="176"/>
      <c r="B407" s="176"/>
      <c r="C407" s="176"/>
      <c r="D407" s="186"/>
      <c r="E407" s="181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</row>
    <row r="408" spans="1:20" ht="16.8" customHeight="1">
      <c r="A408" s="176"/>
      <c r="B408" s="176"/>
      <c r="C408" s="176"/>
      <c r="D408" s="186"/>
      <c r="E408" s="181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</row>
    <row r="409" spans="1:20" ht="16.8" customHeight="1">
      <c r="A409" s="176"/>
      <c r="B409" s="176"/>
      <c r="C409" s="176"/>
      <c r="D409" s="186"/>
      <c r="E409" s="181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</row>
    <row r="410" spans="1:20" ht="16.8" customHeight="1">
      <c r="A410" s="176"/>
      <c r="B410" s="176"/>
      <c r="C410" s="176"/>
      <c r="D410" s="186"/>
      <c r="E410" s="181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</row>
    <row r="411" spans="1:20" ht="16.8" customHeight="1">
      <c r="A411" s="176"/>
      <c r="B411" s="176"/>
      <c r="C411" s="176"/>
      <c r="D411" s="186"/>
      <c r="E411" s="181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</row>
    <row r="412" spans="1:20" ht="16.8" customHeight="1">
      <c r="A412" s="176"/>
      <c r="B412" s="176"/>
      <c r="C412" s="176"/>
      <c r="D412" s="186"/>
      <c r="E412" s="181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</row>
    <row r="413" spans="1:20" ht="16.8" customHeight="1">
      <c r="A413" s="176"/>
      <c r="B413" s="176"/>
      <c r="C413" s="176"/>
      <c r="D413" s="186"/>
      <c r="E413" s="181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</row>
    <row r="414" spans="1:20" ht="16.8" customHeight="1">
      <c r="A414" s="176"/>
      <c r="B414" s="176"/>
      <c r="C414" s="176"/>
      <c r="D414" s="186"/>
      <c r="E414" s="181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</row>
    <row r="415" spans="1:20" ht="16.8" customHeight="1">
      <c r="A415" s="176"/>
      <c r="B415" s="176"/>
      <c r="C415" s="176"/>
      <c r="D415" s="186"/>
      <c r="E415" s="181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</row>
    <row r="416" spans="1:20" ht="16.8" customHeight="1">
      <c r="A416" s="176"/>
      <c r="B416" s="176"/>
      <c r="C416" s="176"/>
      <c r="D416" s="186"/>
      <c r="E416" s="181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</row>
    <row r="417" spans="1:20" ht="16.8" customHeight="1">
      <c r="A417" s="176"/>
      <c r="B417" s="176"/>
      <c r="C417" s="176"/>
      <c r="D417" s="186"/>
      <c r="E417" s="181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</row>
    <row r="418" spans="1:20" ht="16.8" customHeight="1">
      <c r="A418" s="176"/>
      <c r="B418" s="176"/>
      <c r="C418" s="176"/>
      <c r="D418" s="186"/>
      <c r="E418" s="181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</row>
    <row r="419" spans="1:20" ht="16.8" customHeight="1">
      <c r="A419" s="176"/>
      <c r="B419" s="176"/>
      <c r="C419" s="176"/>
      <c r="D419" s="186"/>
      <c r="E419" s="181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</row>
    <row r="420" spans="1:20" ht="16.8" customHeight="1">
      <c r="A420" s="176"/>
      <c r="B420" s="176"/>
      <c r="C420" s="176"/>
      <c r="D420" s="186"/>
      <c r="E420" s="181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</row>
    <row r="421" spans="1:20" ht="16.8" customHeight="1">
      <c r="A421" s="176"/>
      <c r="B421" s="176"/>
      <c r="C421" s="176"/>
      <c r="D421" s="186"/>
      <c r="E421" s="181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</row>
    <row r="422" spans="1:20" ht="16.8" customHeight="1">
      <c r="A422" s="176"/>
      <c r="B422" s="176"/>
      <c r="C422" s="176"/>
      <c r="D422" s="186"/>
      <c r="E422" s="181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</row>
    <row r="423" spans="1:20" ht="16.8" customHeight="1">
      <c r="A423" s="176"/>
      <c r="B423" s="176"/>
      <c r="C423" s="176"/>
      <c r="D423" s="186"/>
      <c r="E423" s="181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</row>
    <row r="424" spans="1:20" ht="16.8" customHeight="1">
      <c r="A424" s="176"/>
      <c r="B424" s="176"/>
      <c r="C424" s="176"/>
      <c r="D424" s="186"/>
      <c r="E424" s="181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</row>
    <row r="425" spans="1:20" ht="16.8" customHeight="1">
      <c r="A425" s="176"/>
      <c r="B425" s="176"/>
      <c r="C425" s="176"/>
      <c r="D425" s="186"/>
      <c r="E425" s="181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</row>
    <row r="426" spans="1:20" ht="16.8" customHeight="1">
      <c r="A426" s="176"/>
      <c r="B426" s="176"/>
      <c r="C426" s="176"/>
      <c r="D426" s="186"/>
      <c r="E426" s="181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</row>
    <row r="427" spans="1:20" ht="16.8" customHeight="1">
      <c r="A427" s="176"/>
      <c r="B427" s="176"/>
      <c r="C427" s="176"/>
      <c r="D427" s="186"/>
      <c r="E427" s="181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</row>
    <row r="428" spans="1:20" ht="16.8" customHeight="1">
      <c r="A428" s="176"/>
      <c r="B428" s="176"/>
      <c r="C428" s="176"/>
      <c r="D428" s="186"/>
      <c r="E428" s="181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</row>
    <row r="429" spans="1:20" ht="16.8" customHeight="1">
      <c r="A429" s="176"/>
      <c r="B429" s="176"/>
      <c r="C429" s="176"/>
      <c r="D429" s="186"/>
      <c r="E429" s="181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</row>
    <row r="430" spans="1:20" ht="16.8" customHeight="1">
      <c r="A430" s="176"/>
      <c r="B430" s="176"/>
      <c r="C430" s="176"/>
      <c r="D430" s="186"/>
      <c r="E430" s="181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</row>
    <row r="431" spans="1:20" ht="16.8" customHeight="1">
      <c r="A431" s="176"/>
      <c r="B431" s="176"/>
      <c r="C431" s="176"/>
      <c r="D431" s="186"/>
      <c r="E431" s="181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</row>
    <row r="432" spans="1:20" ht="16.8" customHeight="1">
      <c r="A432" s="176"/>
      <c r="B432" s="176"/>
      <c r="C432" s="176"/>
      <c r="D432" s="186"/>
      <c r="E432" s="181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</row>
    <row r="433" spans="1:20" ht="16.8" customHeight="1">
      <c r="A433" s="176"/>
      <c r="B433" s="176"/>
      <c r="C433" s="176"/>
      <c r="D433" s="186"/>
      <c r="E433" s="181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</row>
    <row r="434" spans="1:20" ht="16.8" customHeight="1">
      <c r="A434" s="176"/>
      <c r="B434" s="176"/>
      <c r="C434" s="176"/>
      <c r="D434" s="186"/>
      <c r="E434" s="181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</row>
    <row r="435" spans="1:20" ht="16.8" customHeight="1">
      <c r="A435" s="176"/>
      <c r="B435" s="176"/>
      <c r="C435" s="176"/>
      <c r="D435" s="186"/>
      <c r="E435" s="181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</row>
    <row r="436" spans="1:20" ht="16.8" customHeight="1">
      <c r="A436" s="176"/>
      <c r="B436" s="176"/>
      <c r="C436" s="176"/>
      <c r="D436" s="186"/>
      <c r="E436" s="181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</row>
    <row r="437" spans="1:20" ht="16.8" customHeight="1">
      <c r="A437" s="176"/>
      <c r="B437" s="176"/>
      <c r="C437" s="176"/>
      <c r="D437" s="186"/>
      <c r="E437" s="181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</row>
    <row r="438" spans="1:20" ht="16.8" customHeight="1">
      <c r="A438" s="176"/>
      <c r="B438" s="176"/>
      <c r="C438" s="176"/>
      <c r="D438" s="186"/>
      <c r="E438" s="181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</row>
    <row r="439" spans="1:20" ht="16.8" customHeight="1">
      <c r="A439" s="176"/>
      <c r="B439" s="176"/>
      <c r="C439" s="176"/>
      <c r="D439" s="186"/>
      <c r="E439" s="181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</row>
    <row r="440" spans="1:20" ht="16.8" customHeight="1">
      <c r="A440" s="176"/>
      <c r="B440" s="176"/>
      <c r="C440" s="176"/>
      <c r="D440" s="186"/>
      <c r="E440" s="181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</row>
    <row r="441" spans="1:20" ht="16.8" customHeight="1">
      <c r="A441" s="176"/>
      <c r="B441" s="176"/>
      <c r="C441" s="176"/>
      <c r="D441" s="186"/>
      <c r="E441" s="181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</row>
    <row r="442" spans="1:20" ht="16.8" customHeight="1">
      <c r="A442" s="176"/>
      <c r="B442" s="176"/>
      <c r="C442" s="176"/>
      <c r="D442" s="186"/>
      <c r="E442" s="181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</row>
    <row r="443" spans="1:20" ht="16.8" customHeight="1">
      <c r="A443" s="176"/>
      <c r="B443" s="176"/>
      <c r="C443" s="176"/>
      <c r="D443" s="186"/>
      <c r="E443" s="181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</row>
    <row r="444" spans="1:20" ht="16.8" customHeight="1">
      <c r="A444" s="176"/>
      <c r="B444" s="176"/>
      <c r="C444" s="176"/>
      <c r="D444" s="186"/>
      <c r="E444" s="181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</row>
    <row r="445" spans="1:20" ht="16.8" customHeight="1">
      <c r="A445" s="176"/>
      <c r="B445" s="176"/>
      <c r="C445" s="176"/>
      <c r="D445" s="186"/>
      <c r="E445" s="181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</row>
    <row r="446" spans="1:20" ht="16.8" customHeight="1">
      <c r="A446" s="176"/>
      <c r="B446" s="176"/>
      <c r="C446" s="176"/>
      <c r="D446" s="186"/>
      <c r="E446" s="181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</row>
    <row r="447" spans="1:20" ht="16.8" customHeight="1">
      <c r="A447" s="176"/>
      <c r="B447" s="176"/>
      <c r="C447" s="176"/>
      <c r="D447" s="186"/>
      <c r="E447" s="181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</row>
    <row r="448" spans="1:20" ht="16.8" customHeight="1">
      <c r="A448" s="176"/>
      <c r="B448" s="176"/>
      <c r="C448" s="176"/>
      <c r="D448" s="186"/>
      <c r="E448" s="181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</row>
    <row r="449" spans="1:20" ht="16.8" customHeight="1">
      <c r="A449" s="176"/>
      <c r="B449" s="176"/>
      <c r="C449" s="176"/>
      <c r="D449" s="186"/>
      <c r="E449" s="181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</row>
    <row r="450" spans="1:20" ht="16.8" customHeight="1">
      <c r="A450" s="176"/>
      <c r="B450" s="176"/>
      <c r="C450" s="176"/>
      <c r="D450" s="186"/>
      <c r="E450" s="181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</row>
    <row r="451" spans="1:20" ht="16.8" customHeight="1">
      <c r="A451" s="176"/>
      <c r="B451" s="176"/>
      <c r="C451" s="176"/>
      <c r="D451" s="186"/>
      <c r="E451" s="181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</row>
    <row r="452" spans="1:20" ht="16.8" customHeight="1">
      <c r="A452" s="176"/>
      <c r="B452" s="176"/>
      <c r="C452" s="176"/>
      <c r="D452" s="186"/>
      <c r="E452" s="181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</row>
    <row r="453" spans="1:20" ht="16.8" customHeight="1">
      <c r="A453" s="176"/>
      <c r="B453" s="176"/>
      <c r="C453" s="176"/>
      <c r="D453" s="186"/>
      <c r="E453" s="181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</row>
    <row r="454" spans="1:20" ht="16.8" customHeight="1">
      <c r="A454" s="176"/>
      <c r="B454" s="176"/>
      <c r="C454" s="176"/>
      <c r="D454" s="186"/>
      <c r="E454" s="181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</row>
    <row r="455" spans="1:20" ht="16.8" customHeight="1">
      <c r="A455" s="176"/>
      <c r="B455" s="176"/>
      <c r="C455" s="176"/>
      <c r="D455" s="186"/>
      <c r="E455" s="181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</row>
    <row r="456" spans="1:20" ht="16.8" customHeight="1">
      <c r="A456" s="176"/>
      <c r="B456" s="176"/>
      <c r="C456" s="176"/>
      <c r="D456" s="186"/>
      <c r="E456" s="181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</row>
    <row r="457" spans="1:20" ht="16.8" customHeight="1">
      <c r="A457" s="176"/>
      <c r="B457" s="176"/>
      <c r="C457" s="176"/>
      <c r="D457" s="186"/>
      <c r="E457" s="181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</row>
    <row r="458" spans="1:20" ht="16.8" customHeight="1">
      <c r="A458" s="176"/>
      <c r="B458" s="176"/>
      <c r="C458" s="176"/>
      <c r="D458" s="186"/>
      <c r="E458" s="181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</row>
    <row r="459" spans="1:20" ht="16.8" customHeight="1">
      <c r="A459" s="176"/>
      <c r="B459" s="176"/>
      <c r="C459" s="176"/>
      <c r="D459" s="186"/>
      <c r="E459" s="181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</row>
    <row r="460" spans="1:20" ht="16.8" customHeight="1">
      <c r="A460" s="176"/>
      <c r="B460" s="176"/>
      <c r="C460" s="176"/>
      <c r="D460" s="186"/>
      <c r="E460" s="181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</row>
    <row r="461" spans="1:20" ht="16.8" customHeight="1">
      <c r="A461" s="176"/>
      <c r="B461" s="176"/>
      <c r="C461" s="176"/>
      <c r="D461" s="186"/>
      <c r="E461" s="181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</row>
    <row r="462" spans="1:20" ht="16.8" customHeight="1">
      <c r="A462" s="176"/>
      <c r="B462" s="176"/>
      <c r="C462" s="176"/>
      <c r="D462" s="186"/>
      <c r="E462" s="181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</row>
    <row r="463" spans="1:20" ht="16.8" customHeight="1">
      <c r="A463" s="176"/>
      <c r="B463" s="176"/>
      <c r="C463" s="176"/>
      <c r="D463" s="186"/>
      <c r="E463" s="181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</row>
    <row r="464" spans="1:20" ht="16.8" customHeight="1">
      <c r="A464" s="176"/>
      <c r="B464" s="176"/>
      <c r="C464" s="176"/>
      <c r="D464" s="186"/>
      <c r="E464" s="181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</row>
    <row r="465" spans="1:20" ht="16.8" customHeight="1">
      <c r="A465" s="176"/>
      <c r="B465" s="176"/>
      <c r="C465" s="176"/>
      <c r="D465" s="186"/>
      <c r="E465" s="181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</row>
    <row r="466" spans="1:20" ht="16.8" customHeight="1">
      <c r="A466" s="176"/>
      <c r="B466" s="176"/>
      <c r="C466" s="176"/>
      <c r="D466" s="186"/>
      <c r="E466" s="181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</row>
    <row r="467" spans="1:20" ht="16.8" customHeight="1">
      <c r="A467" s="176"/>
      <c r="B467" s="176"/>
      <c r="C467" s="176"/>
      <c r="D467" s="186"/>
      <c r="E467" s="181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</row>
    <row r="468" spans="1:20" ht="16.8" customHeight="1">
      <c r="A468" s="176"/>
      <c r="B468" s="176"/>
      <c r="C468" s="176"/>
      <c r="D468" s="186"/>
      <c r="E468" s="181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</row>
    <row r="469" spans="1:20" ht="16.8" customHeight="1">
      <c r="A469" s="176"/>
      <c r="B469" s="176"/>
      <c r="C469" s="176"/>
      <c r="D469" s="186"/>
      <c r="E469" s="181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</row>
    <row r="470" spans="1:20" ht="16.8" customHeight="1">
      <c r="A470" s="176"/>
      <c r="B470" s="176"/>
      <c r="C470" s="176"/>
      <c r="D470" s="186"/>
      <c r="E470" s="181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</row>
    <row r="471" spans="1:20" ht="16.8" customHeight="1">
      <c r="A471" s="176"/>
      <c r="B471" s="176"/>
      <c r="C471" s="176"/>
      <c r="D471" s="186"/>
      <c r="E471" s="181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</row>
    <row r="472" spans="1:20" ht="16.8" customHeight="1">
      <c r="A472" s="176"/>
      <c r="B472" s="176"/>
      <c r="C472" s="176"/>
      <c r="D472" s="186"/>
      <c r="E472" s="181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</row>
    <row r="473" spans="1:20" ht="16.8" customHeight="1">
      <c r="A473" s="176"/>
      <c r="B473" s="176"/>
      <c r="C473" s="176"/>
      <c r="D473" s="186"/>
      <c r="E473" s="181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</row>
    <row r="474" spans="1:20" ht="16.8" customHeight="1">
      <c r="A474" s="176"/>
      <c r="B474" s="176"/>
      <c r="C474" s="176"/>
      <c r="D474" s="186"/>
      <c r="E474" s="181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</row>
    <row r="475" spans="1:20" ht="16.8" customHeight="1">
      <c r="A475" s="176"/>
      <c r="B475" s="176"/>
      <c r="C475" s="176"/>
      <c r="D475" s="186"/>
      <c r="E475" s="181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</row>
    <row r="476" spans="1:20" ht="16.8" customHeight="1">
      <c r="A476" s="176"/>
      <c r="B476" s="176"/>
      <c r="C476" s="176"/>
      <c r="D476" s="186"/>
      <c r="E476" s="181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</row>
    <row r="477" spans="1:20" ht="16.8" customHeight="1">
      <c r="A477" s="176"/>
      <c r="B477" s="176"/>
      <c r="C477" s="176"/>
      <c r="D477" s="186"/>
      <c r="E477" s="181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</row>
    <row r="478" spans="1:20" ht="16.8" customHeight="1">
      <c r="A478" s="176"/>
      <c r="B478" s="176"/>
      <c r="C478" s="176"/>
      <c r="D478" s="186"/>
      <c r="E478" s="181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</row>
    <row r="479" spans="1:20" ht="16.8" customHeight="1">
      <c r="A479" s="176"/>
      <c r="B479" s="176"/>
      <c r="C479" s="176"/>
      <c r="D479" s="186"/>
      <c r="E479" s="181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</row>
    <row r="480" spans="1:20" ht="16.8" customHeight="1">
      <c r="A480" s="176"/>
      <c r="B480" s="176"/>
      <c r="C480" s="176"/>
      <c r="D480" s="186"/>
      <c r="E480" s="181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</row>
    <row r="481" spans="1:20" ht="16.8" customHeight="1">
      <c r="A481" s="176"/>
      <c r="B481" s="176"/>
      <c r="C481" s="176"/>
      <c r="D481" s="186"/>
      <c r="E481" s="181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</row>
    <row r="482" spans="1:20" ht="16.8" customHeight="1">
      <c r="A482" s="176"/>
      <c r="B482" s="176"/>
      <c r="C482" s="176"/>
      <c r="D482" s="186"/>
      <c r="E482" s="181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</row>
    <row r="483" spans="1:20" ht="16.8" customHeight="1">
      <c r="A483" s="176"/>
      <c r="B483" s="176"/>
      <c r="C483" s="176"/>
      <c r="D483" s="186"/>
      <c r="E483" s="181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</row>
    <row r="484" spans="1:20" ht="16.8" customHeight="1">
      <c r="A484" s="176"/>
      <c r="B484" s="176"/>
      <c r="C484" s="176"/>
      <c r="D484" s="186"/>
      <c r="E484" s="181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</row>
    <row r="485" spans="1:20" ht="16.8" customHeight="1">
      <c r="A485" s="176"/>
      <c r="B485" s="176"/>
      <c r="C485" s="176"/>
      <c r="D485" s="186"/>
      <c r="E485" s="181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</row>
    <row r="486" spans="1:20" ht="16.8" customHeight="1">
      <c r="A486" s="176"/>
      <c r="B486" s="176"/>
      <c r="C486" s="176"/>
      <c r="D486" s="186"/>
      <c r="E486" s="181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</row>
    <row r="487" spans="1:20" ht="16.8" customHeight="1">
      <c r="A487" s="176"/>
      <c r="B487" s="176"/>
      <c r="C487" s="176"/>
      <c r="D487" s="186"/>
      <c r="E487" s="181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</row>
    <row r="488" spans="1:20" ht="16.8" customHeight="1">
      <c r="A488" s="176"/>
      <c r="B488" s="176"/>
      <c r="C488" s="176"/>
      <c r="D488" s="186"/>
      <c r="E488" s="181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</row>
    <row r="489" spans="1:20" ht="16.8" customHeight="1">
      <c r="A489" s="176"/>
      <c r="B489" s="176"/>
      <c r="C489" s="176"/>
      <c r="D489" s="186"/>
      <c r="E489" s="181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</row>
    <row r="490" spans="1:20" ht="16.8" customHeight="1">
      <c r="A490" s="176"/>
      <c r="B490" s="176"/>
      <c r="C490" s="176"/>
      <c r="D490" s="186"/>
      <c r="E490" s="181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</row>
    <row r="491" spans="1:20" ht="16.8" customHeight="1">
      <c r="A491" s="176"/>
      <c r="B491" s="176"/>
      <c r="C491" s="176"/>
      <c r="D491" s="186"/>
      <c r="E491" s="181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</row>
    <row r="492" spans="1:20" ht="16.8" customHeight="1">
      <c r="A492" s="176"/>
      <c r="B492" s="176"/>
      <c r="C492" s="176"/>
      <c r="D492" s="186"/>
      <c r="E492" s="181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</row>
    <row r="493" spans="1:20" ht="16.8" customHeight="1">
      <c r="A493" s="176"/>
      <c r="B493" s="176"/>
      <c r="C493" s="176"/>
      <c r="D493" s="186"/>
      <c r="E493" s="181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</row>
    <row r="494" spans="1:20" ht="16.8" customHeight="1">
      <c r="A494" s="176"/>
      <c r="B494" s="176"/>
      <c r="C494" s="176"/>
      <c r="D494" s="186"/>
      <c r="E494" s="181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</row>
    <row r="495" spans="1:20" ht="16.8" customHeight="1">
      <c r="A495" s="176"/>
      <c r="B495" s="176"/>
      <c r="C495" s="176"/>
      <c r="D495" s="186"/>
      <c r="E495" s="181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</row>
    <row r="496" spans="1:20" ht="16.8" customHeight="1">
      <c r="A496" s="176"/>
      <c r="B496" s="176"/>
      <c r="C496" s="176"/>
      <c r="D496" s="186"/>
      <c r="E496" s="181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</row>
    <row r="497" spans="1:20" ht="16.8" customHeight="1">
      <c r="A497" s="176"/>
      <c r="B497" s="176"/>
      <c r="C497" s="176"/>
      <c r="D497" s="186"/>
      <c r="E497" s="181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</row>
    <row r="498" spans="1:20" ht="16.8" customHeight="1">
      <c r="A498" s="176"/>
      <c r="B498" s="176"/>
      <c r="C498" s="176"/>
      <c r="D498" s="186"/>
      <c r="E498" s="181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</row>
    <row r="499" spans="1:20" ht="16.8" customHeight="1">
      <c r="A499" s="176"/>
      <c r="B499" s="176"/>
      <c r="C499" s="176"/>
      <c r="D499" s="186"/>
      <c r="E499" s="181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</row>
    <row r="500" spans="1:20" ht="16.8" customHeight="1">
      <c r="A500" s="176"/>
      <c r="B500" s="176"/>
      <c r="C500" s="176"/>
      <c r="D500" s="186"/>
      <c r="E500" s="181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</row>
    <row r="501" spans="1:20" ht="16.8" customHeight="1">
      <c r="A501" s="176"/>
      <c r="B501" s="176"/>
      <c r="C501" s="176"/>
      <c r="D501" s="186"/>
      <c r="E501" s="181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</row>
    <row r="502" spans="1:20" ht="16.8" customHeight="1">
      <c r="A502" s="176"/>
      <c r="B502" s="176"/>
      <c r="C502" s="176"/>
      <c r="D502" s="186"/>
      <c r="E502" s="181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</row>
    <row r="503" spans="1:20" ht="16.8" customHeight="1">
      <c r="A503" s="176"/>
      <c r="B503" s="176"/>
      <c r="C503" s="176"/>
      <c r="D503" s="186"/>
      <c r="E503" s="181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</row>
    <row r="504" spans="1:20" ht="16.8" customHeight="1">
      <c r="A504" s="176"/>
      <c r="B504" s="176"/>
      <c r="C504" s="176"/>
      <c r="D504" s="186"/>
      <c r="E504" s="181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</row>
    <row r="505" spans="1:20" ht="16.8" customHeight="1">
      <c r="A505" s="176"/>
      <c r="B505" s="176"/>
      <c r="C505" s="176"/>
      <c r="D505" s="186"/>
      <c r="E505" s="181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</row>
    <row r="506" spans="1:20" ht="16.8" customHeight="1">
      <c r="A506" s="176"/>
      <c r="B506" s="176"/>
      <c r="C506" s="176"/>
      <c r="D506" s="186"/>
      <c r="E506" s="181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</row>
    <row r="507" spans="1:20" ht="16.8" customHeight="1">
      <c r="A507" s="176"/>
      <c r="B507" s="176"/>
      <c r="C507" s="176"/>
      <c r="D507" s="186"/>
      <c r="E507" s="181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</row>
    <row r="508" spans="1:20" ht="16.8" customHeight="1">
      <c r="A508" s="176"/>
      <c r="B508" s="176"/>
      <c r="C508" s="176"/>
      <c r="D508" s="186"/>
      <c r="E508" s="181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</row>
    <row r="509" spans="1:20" ht="16.8" customHeight="1">
      <c r="A509" s="176"/>
      <c r="B509" s="176"/>
      <c r="C509" s="176"/>
      <c r="D509" s="186"/>
      <c r="E509" s="181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</row>
    <row r="510" spans="1:20" ht="16.8" customHeight="1">
      <c r="A510" s="176"/>
      <c r="B510" s="176"/>
      <c r="C510" s="176"/>
      <c r="D510" s="186"/>
      <c r="E510" s="181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</row>
    <row r="511" spans="1:20" ht="16.8" customHeight="1">
      <c r="A511" s="176"/>
      <c r="B511" s="176"/>
      <c r="C511" s="176"/>
      <c r="D511" s="186"/>
      <c r="E511" s="181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</row>
    <row r="512" spans="1:20" ht="16.8" customHeight="1">
      <c r="A512" s="176"/>
      <c r="B512" s="176"/>
      <c r="C512" s="176"/>
      <c r="D512" s="186"/>
      <c r="E512" s="181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</row>
    <row r="513" spans="1:20" ht="16.8" customHeight="1">
      <c r="A513" s="176"/>
      <c r="B513" s="176"/>
      <c r="C513" s="176"/>
      <c r="D513" s="186"/>
      <c r="E513" s="181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</row>
    <row r="514" spans="1:20" ht="16.8" customHeight="1">
      <c r="A514" s="176"/>
      <c r="B514" s="176"/>
      <c r="C514" s="176"/>
      <c r="D514" s="186"/>
      <c r="E514" s="181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</row>
    <row r="515" spans="1:20" ht="16.8" customHeight="1">
      <c r="A515" s="176"/>
      <c r="B515" s="176"/>
      <c r="C515" s="176"/>
      <c r="D515" s="186"/>
      <c r="E515" s="181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</row>
    <row r="516" spans="1:20" ht="16.8" customHeight="1">
      <c r="A516" s="176"/>
      <c r="B516" s="176"/>
      <c r="C516" s="176"/>
      <c r="D516" s="186"/>
      <c r="E516" s="181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</row>
    <row r="517" spans="1:20" ht="16.8" customHeight="1">
      <c r="A517" s="176"/>
      <c r="B517" s="176"/>
      <c r="C517" s="176"/>
      <c r="D517" s="186"/>
      <c r="E517" s="181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</row>
    <row r="518" spans="1:20" ht="16.8" customHeight="1">
      <c r="A518" s="176"/>
      <c r="B518" s="176"/>
      <c r="C518" s="176"/>
      <c r="D518" s="186"/>
      <c r="E518" s="181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</row>
    <row r="519" spans="1:20" ht="16.8" customHeight="1">
      <c r="A519" s="176"/>
      <c r="B519" s="176"/>
      <c r="C519" s="176"/>
      <c r="D519" s="186"/>
      <c r="E519" s="181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</row>
    <row r="520" spans="1:20" ht="16.8" customHeight="1">
      <c r="A520" s="176"/>
      <c r="B520" s="176"/>
      <c r="C520" s="176"/>
      <c r="D520" s="186"/>
      <c r="E520" s="181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</row>
    <row r="521" spans="1:20" ht="16.8" customHeight="1">
      <c r="A521" s="176"/>
      <c r="B521" s="176"/>
      <c r="C521" s="176"/>
      <c r="D521" s="186"/>
      <c r="E521" s="181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</row>
    <row r="522" spans="1:20" ht="16.8" customHeight="1">
      <c r="A522" s="176"/>
      <c r="B522" s="176"/>
      <c r="C522" s="176"/>
      <c r="D522" s="186"/>
      <c r="E522" s="181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</row>
    <row r="523" spans="1:20" ht="16.8" customHeight="1">
      <c r="A523" s="176"/>
      <c r="B523" s="176"/>
      <c r="C523" s="176"/>
      <c r="D523" s="186"/>
      <c r="E523" s="181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</row>
    <row r="524" spans="1:20" ht="16.8" customHeight="1">
      <c r="A524" s="176"/>
      <c r="B524" s="176"/>
      <c r="C524" s="176"/>
      <c r="D524" s="186"/>
      <c r="E524" s="181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</row>
    <row r="525" spans="1:20" ht="16.8" customHeight="1">
      <c r="A525" s="176"/>
      <c r="B525" s="176"/>
      <c r="C525" s="176"/>
      <c r="D525" s="186"/>
      <c r="E525" s="181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</row>
    <row r="526" spans="1:20" ht="16.8" customHeight="1">
      <c r="A526" s="176"/>
      <c r="B526" s="176"/>
      <c r="C526" s="176"/>
      <c r="D526" s="186"/>
      <c r="E526" s="181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</row>
    <row r="527" spans="1:20" ht="16.8" customHeight="1">
      <c r="A527" s="176"/>
      <c r="B527" s="176"/>
      <c r="C527" s="176"/>
      <c r="D527" s="186"/>
      <c r="E527" s="181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</row>
    <row r="528" spans="1:20" ht="16.8" customHeight="1">
      <c r="A528" s="176"/>
      <c r="B528" s="176"/>
      <c r="C528" s="176"/>
      <c r="D528" s="186"/>
      <c r="E528" s="181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</row>
    <row r="529" spans="1:20" ht="16.8" customHeight="1">
      <c r="A529" s="176"/>
      <c r="B529" s="176"/>
      <c r="C529" s="176"/>
      <c r="D529" s="186"/>
      <c r="E529" s="181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</row>
    <row r="530" spans="1:20" ht="16.8" customHeight="1">
      <c r="A530" s="176"/>
      <c r="B530" s="176"/>
      <c r="C530" s="176"/>
      <c r="D530" s="186"/>
      <c r="E530" s="181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</row>
    <row r="531" spans="1:20" ht="16.8" customHeight="1">
      <c r="A531" s="176"/>
      <c r="B531" s="176"/>
      <c r="C531" s="176"/>
      <c r="D531" s="186"/>
      <c r="E531" s="181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</row>
    <row r="532" spans="1:20" ht="16.8" customHeight="1">
      <c r="A532" s="176"/>
      <c r="B532" s="176"/>
      <c r="C532" s="176"/>
      <c r="D532" s="186"/>
      <c r="E532" s="181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</row>
    <row r="533" spans="1:20" ht="16.8" customHeight="1">
      <c r="A533" s="176"/>
      <c r="B533" s="176"/>
      <c r="C533" s="176"/>
      <c r="D533" s="186"/>
      <c r="E533" s="181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</row>
    <row r="534" spans="1:20" ht="16.8" customHeight="1">
      <c r="A534" s="176"/>
      <c r="B534" s="176"/>
      <c r="C534" s="176"/>
      <c r="D534" s="186"/>
      <c r="E534" s="181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</row>
    <row r="535" spans="1:20" ht="16.8" customHeight="1">
      <c r="A535" s="176"/>
      <c r="B535" s="176"/>
      <c r="C535" s="176"/>
      <c r="D535" s="186"/>
      <c r="E535" s="181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</row>
    <row r="536" spans="1:20" ht="16.8" customHeight="1">
      <c r="A536" s="176"/>
      <c r="B536" s="176"/>
      <c r="C536" s="176"/>
      <c r="D536" s="186"/>
      <c r="E536" s="181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</row>
    <row r="537" spans="1:20" ht="16.8" customHeight="1">
      <c r="A537" s="176"/>
      <c r="B537" s="176"/>
      <c r="C537" s="176"/>
      <c r="D537" s="186"/>
      <c r="E537" s="181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</row>
    <row r="538" spans="1:20" ht="16.8" customHeight="1">
      <c r="A538" s="176"/>
      <c r="B538" s="176"/>
      <c r="C538" s="176"/>
      <c r="D538" s="186"/>
      <c r="E538" s="181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</row>
    <row r="539" spans="1:20" ht="16.8" customHeight="1">
      <c r="A539" s="176"/>
      <c r="B539" s="176"/>
      <c r="C539" s="176"/>
      <c r="D539" s="186"/>
      <c r="E539" s="181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</row>
    <row r="540" spans="1:20" ht="16.8" customHeight="1">
      <c r="A540" s="176"/>
      <c r="B540" s="176"/>
      <c r="C540" s="176"/>
      <c r="D540" s="186"/>
      <c r="E540" s="181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</row>
    <row r="541" spans="1:20" ht="16.8" customHeight="1">
      <c r="A541" s="176"/>
      <c r="B541" s="176"/>
      <c r="C541" s="176"/>
      <c r="D541" s="186"/>
      <c r="E541" s="181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</row>
    <row r="542" spans="1:20" ht="16.8" customHeight="1">
      <c r="A542" s="176"/>
      <c r="B542" s="176"/>
      <c r="C542" s="176"/>
      <c r="D542" s="186"/>
      <c r="E542" s="181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</row>
    <row r="543" spans="1:20" ht="16.8" customHeight="1">
      <c r="A543" s="176"/>
      <c r="B543" s="176"/>
      <c r="C543" s="176"/>
      <c r="D543" s="186"/>
      <c r="E543" s="181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</row>
    <row r="544" spans="1:20" ht="16.8" customHeight="1">
      <c r="A544" s="176"/>
      <c r="B544" s="176"/>
      <c r="C544" s="176"/>
      <c r="D544" s="186"/>
      <c r="E544" s="181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</row>
    <row r="545" spans="1:20" ht="16.8" customHeight="1">
      <c r="A545" s="176"/>
      <c r="B545" s="176"/>
      <c r="C545" s="176"/>
      <c r="D545" s="186"/>
      <c r="E545" s="181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</row>
    <row r="546" spans="1:20" ht="16.8" customHeight="1">
      <c r="A546" s="176"/>
      <c r="B546" s="176"/>
      <c r="C546" s="176"/>
      <c r="D546" s="186"/>
      <c r="E546" s="181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</row>
    <row r="547" spans="1:20" ht="16.8" customHeight="1">
      <c r="A547" s="176"/>
      <c r="B547" s="176"/>
      <c r="C547" s="176"/>
      <c r="D547" s="186"/>
      <c r="E547" s="181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</row>
    <row r="548" spans="1:20" ht="16.8" customHeight="1">
      <c r="A548" s="176"/>
      <c r="B548" s="176"/>
      <c r="C548" s="176"/>
      <c r="D548" s="186"/>
      <c r="E548" s="181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</row>
    <row r="549" spans="1:20" ht="16.8" customHeight="1">
      <c r="A549" s="176"/>
      <c r="B549" s="176"/>
      <c r="C549" s="176"/>
      <c r="D549" s="186"/>
      <c r="E549" s="181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</row>
    <row r="550" spans="1:20" ht="16.8" customHeight="1">
      <c r="A550" s="176"/>
      <c r="B550" s="176"/>
      <c r="C550" s="176"/>
      <c r="D550" s="186"/>
      <c r="E550" s="181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</row>
    <row r="551" spans="1:20" ht="16.8" customHeight="1">
      <c r="A551" s="176"/>
      <c r="B551" s="176"/>
      <c r="C551" s="176"/>
      <c r="D551" s="186"/>
      <c r="E551" s="181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</row>
    <row r="552" spans="1:20" ht="16.8" customHeight="1">
      <c r="A552" s="176"/>
      <c r="B552" s="176"/>
      <c r="C552" s="176"/>
      <c r="D552" s="186"/>
      <c r="E552" s="181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</row>
    <row r="553" spans="1:20" ht="16.8" customHeight="1">
      <c r="A553" s="176"/>
      <c r="B553" s="176"/>
      <c r="C553" s="176"/>
      <c r="D553" s="186"/>
      <c r="E553" s="181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</row>
    <row r="554" spans="1:20" ht="16.8" customHeight="1">
      <c r="A554" s="176"/>
      <c r="B554" s="176"/>
      <c r="C554" s="176"/>
      <c r="D554" s="186"/>
      <c r="E554" s="181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</row>
    <row r="555" spans="1:20" ht="16.8" customHeight="1">
      <c r="A555" s="176"/>
      <c r="B555" s="176"/>
      <c r="C555" s="176"/>
      <c r="D555" s="186"/>
      <c r="E555" s="181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</row>
    <row r="556" spans="1:20" ht="16.8" customHeight="1">
      <c r="A556" s="176"/>
      <c r="B556" s="176"/>
      <c r="C556" s="176"/>
      <c r="D556" s="186"/>
      <c r="E556" s="181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</row>
    <row r="557" spans="1:20" ht="16.8" customHeight="1">
      <c r="A557" s="176"/>
      <c r="B557" s="176"/>
      <c r="C557" s="176"/>
      <c r="D557" s="186"/>
      <c r="E557" s="181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</row>
    <row r="558" spans="1:20" ht="16.8" customHeight="1">
      <c r="A558" s="176"/>
      <c r="B558" s="176"/>
      <c r="C558" s="176"/>
      <c r="D558" s="186"/>
      <c r="E558" s="181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</row>
    <row r="559" spans="1:20" ht="16.8" customHeight="1">
      <c r="A559" s="176"/>
      <c r="B559" s="176"/>
      <c r="C559" s="176"/>
      <c r="D559" s="186"/>
      <c r="E559" s="181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</row>
    <row r="560" spans="1:20" ht="16.8" customHeight="1">
      <c r="A560" s="176"/>
      <c r="B560" s="176"/>
      <c r="C560" s="176"/>
      <c r="D560" s="186"/>
      <c r="E560" s="181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</row>
    <row r="561" spans="1:20" ht="16.8" customHeight="1">
      <c r="A561" s="176"/>
      <c r="B561" s="176"/>
      <c r="C561" s="176"/>
      <c r="D561" s="186"/>
      <c r="E561" s="181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</row>
    <row r="562" spans="1:20" ht="16.8" customHeight="1">
      <c r="A562" s="176"/>
      <c r="B562" s="176"/>
      <c r="C562" s="176"/>
      <c r="D562" s="186"/>
      <c r="E562" s="181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</row>
    <row r="563" spans="1:20" ht="16.8" customHeight="1">
      <c r="A563" s="176"/>
      <c r="B563" s="176"/>
      <c r="C563" s="176"/>
      <c r="D563" s="186"/>
      <c r="E563" s="181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</row>
    <row r="564" spans="1:20" ht="16.8" customHeight="1">
      <c r="A564" s="176"/>
      <c r="B564" s="176"/>
      <c r="C564" s="176"/>
      <c r="D564" s="186"/>
      <c r="E564" s="181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</row>
    <row r="565" spans="1:20" ht="16.8" customHeight="1">
      <c r="A565" s="176"/>
      <c r="B565" s="176"/>
      <c r="C565" s="176"/>
      <c r="D565" s="186"/>
      <c r="E565" s="181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</row>
    <row r="566" spans="1:20" ht="16.8" customHeight="1">
      <c r="A566" s="176"/>
      <c r="B566" s="176"/>
      <c r="C566" s="176"/>
      <c r="D566" s="186"/>
      <c r="E566" s="181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</row>
    <row r="567" spans="1:20" ht="16.8" customHeight="1">
      <c r="A567" s="176"/>
      <c r="B567" s="176"/>
      <c r="C567" s="176"/>
      <c r="D567" s="186"/>
      <c r="E567" s="181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</row>
    <row r="568" spans="1:20" ht="16.8" customHeight="1">
      <c r="A568" s="176"/>
      <c r="B568" s="176"/>
      <c r="C568" s="176"/>
      <c r="D568" s="186"/>
      <c r="E568" s="181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</row>
    <row r="569" spans="1:20" ht="16.8" customHeight="1">
      <c r="A569" s="176"/>
      <c r="B569" s="176"/>
      <c r="C569" s="176"/>
      <c r="D569" s="186"/>
      <c r="E569" s="181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</row>
    <row r="570" spans="1:20" ht="16.8" customHeight="1">
      <c r="A570" s="176"/>
      <c r="B570" s="176"/>
      <c r="C570" s="176"/>
      <c r="D570" s="186"/>
      <c r="E570" s="181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</row>
    <row r="571" spans="1:20" ht="16.8" customHeight="1">
      <c r="A571" s="176"/>
      <c r="B571" s="176"/>
      <c r="C571" s="176"/>
      <c r="D571" s="186"/>
      <c r="E571" s="181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</row>
    <row r="572" spans="1:20" ht="16.8" customHeight="1">
      <c r="A572" s="176"/>
      <c r="B572" s="176"/>
      <c r="C572" s="176"/>
      <c r="D572" s="186"/>
      <c r="E572" s="181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</row>
    <row r="573" spans="1:20" ht="16.8" customHeight="1">
      <c r="A573" s="176"/>
      <c r="B573" s="176"/>
      <c r="C573" s="176"/>
      <c r="D573" s="186"/>
      <c r="E573" s="181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</row>
    <row r="574" spans="1:20" ht="16.8" customHeight="1">
      <c r="A574" s="176"/>
      <c r="B574" s="176"/>
      <c r="C574" s="176"/>
      <c r="D574" s="186"/>
      <c r="E574" s="181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</row>
    <row r="575" spans="1:20" ht="16.8" customHeight="1">
      <c r="A575" s="176"/>
      <c r="B575" s="176"/>
      <c r="C575" s="176"/>
      <c r="D575" s="186"/>
      <c r="E575" s="181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</row>
    <row r="576" spans="1:20" ht="16.8" customHeight="1">
      <c r="A576" s="176"/>
      <c r="B576" s="176"/>
      <c r="C576" s="176"/>
      <c r="D576" s="186"/>
      <c r="E576" s="181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</row>
    <row r="577" spans="1:20" ht="16.8" customHeight="1">
      <c r="A577" s="176"/>
      <c r="B577" s="176"/>
      <c r="C577" s="176"/>
      <c r="D577" s="186"/>
      <c r="E577" s="181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</row>
    <row r="578" spans="1:20" ht="16.8" customHeight="1">
      <c r="A578" s="176"/>
      <c r="B578" s="176"/>
      <c r="C578" s="176"/>
      <c r="D578" s="186"/>
      <c r="E578" s="181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</row>
    <row r="579" spans="1:20" ht="16.8" customHeight="1">
      <c r="A579" s="176"/>
      <c r="B579" s="176"/>
      <c r="C579" s="176"/>
      <c r="D579" s="186"/>
      <c r="E579" s="181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</row>
    <row r="580" spans="1:20" ht="16.8" customHeight="1">
      <c r="A580" s="176"/>
      <c r="B580" s="176"/>
      <c r="C580" s="176"/>
      <c r="D580" s="186"/>
      <c r="E580" s="181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</row>
    <row r="581" spans="1:20" ht="16.8" customHeight="1">
      <c r="A581" s="176"/>
      <c r="B581" s="176"/>
      <c r="C581" s="176"/>
      <c r="D581" s="186"/>
      <c r="E581" s="181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</row>
    <row r="582" spans="1:20" ht="16.8" customHeight="1">
      <c r="A582" s="176"/>
      <c r="B582" s="176"/>
      <c r="C582" s="176"/>
      <c r="D582" s="186"/>
      <c r="E582" s="181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</row>
    <row r="583" spans="1:20" ht="16.8" customHeight="1">
      <c r="A583" s="176"/>
      <c r="B583" s="176"/>
      <c r="C583" s="176"/>
      <c r="D583" s="186"/>
      <c r="E583" s="181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</row>
    <row r="584" spans="1:20" ht="16.8" customHeight="1">
      <c r="A584" s="176"/>
      <c r="B584" s="176"/>
      <c r="C584" s="176"/>
      <c r="D584" s="186"/>
      <c r="E584" s="181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</row>
    <row r="585" spans="1:20" ht="16.8" customHeight="1">
      <c r="A585" s="176"/>
      <c r="B585" s="176"/>
      <c r="C585" s="176"/>
      <c r="D585" s="186"/>
      <c r="E585" s="181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</row>
    <row r="586" spans="1:20" ht="16.8" customHeight="1">
      <c r="A586" s="176"/>
      <c r="B586" s="176"/>
      <c r="C586" s="176"/>
      <c r="D586" s="186"/>
      <c r="E586" s="181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</row>
    <row r="587" spans="1:20" ht="16.8" customHeight="1">
      <c r="A587" s="176"/>
      <c r="B587" s="176"/>
      <c r="C587" s="176"/>
      <c r="D587" s="186"/>
      <c r="E587" s="181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</row>
    <row r="588" spans="1:20" ht="16.8" customHeight="1">
      <c r="A588" s="176"/>
      <c r="B588" s="176"/>
      <c r="C588" s="176"/>
      <c r="D588" s="186"/>
      <c r="E588" s="181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</row>
    <row r="589" spans="1:20" ht="16.8" customHeight="1">
      <c r="A589" s="176"/>
      <c r="B589" s="176"/>
      <c r="C589" s="176"/>
      <c r="D589" s="186"/>
      <c r="E589" s="181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</row>
    <row r="590" spans="1:20" ht="16.8" customHeight="1">
      <c r="A590" s="176"/>
      <c r="B590" s="176"/>
      <c r="C590" s="176"/>
      <c r="D590" s="186"/>
      <c r="E590" s="181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</row>
    <row r="591" spans="1:20" ht="16.8" customHeight="1">
      <c r="A591" s="176"/>
      <c r="B591" s="176"/>
      <c r="C591" s="176"/>
      <c r="D591" s="186"/>
      <c r="E591" s="181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</row>
    <row r="592" spans="1:20" ht="16.8" customHeight="1">
      <c r="A592" s="176"/>
      <c r="B592" s="176"/>
      <c r="C592" s="176"/>
      <c r="D592" s="186"/>
      <c r="E592" s="181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</row>
    <row r="593" spans="1:20" ht="16.8" customHeight="1">
      <c r="A593" s="176"/>
      <c r="B593" s="176"/>
      <c r="C593" s="176"/>
      <c r="D593" s="186"/>
      <c r="E593" s="181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</row>
    <row r="594" spans="1:20" ht="16.8" customHeight="1">
      <c r="A594" s="176"/>
      <c r="B594" s="176"/>
      <c r="C594" s="176"/>
      <c r="D594" s="186"/>
      <c r="E594" s="181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</row>
    <row r="595" spans="1:20" ht="16.8" customHeight="1">
      <c r="A595" s="176"/>
      <c r="B595" s="176"/>
      <c r="C595" s="176"/>
      <c r="D595" s="186"/>
      <c r="E595" s="181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</row>
    <row r="596" spans="1:20" ht="16.8" customHeight="1">
      <c r="A596" s="176"/>
      <c r="B596" s="176"/>
      <c r="C596" s="176"/>
      <c r="D596" s="186"/>
      <c r="E596" s="181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</row>
    <row r="597" spans="1:20" ht="16.8" customHeight="1">
      <c r="A597" s="176"/>
      <c r="B597" s="176"/>
      <c r="C597" s="176"/>
      <c r="D597" s="186"/>
      <c r="E597" s="181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</row>
    <row r="598" spans="1:20" ht="16.8" customHeight="1">
      <c r="A598" s="176"/>
      <c r="B598" s="176"/>
      <c r="C598" s="176"/>
      <c r="D598" s="186"/>
      <c r="E598" s="181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</row>
    <row r="599" spans="1:20" ht="16.8" customHeight="1">
      <c r="A599" s="176"/>
      <c r="B599" s="176"/>
      <c r="C599" s="176"/>
      <c r="D599" s="186"/>
      <c r="E599" s="181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</row>
    <row r="600" spans="1:20" ht="16.8" customHeight="1">
      <c r="A600" s="176"/>
      <c r="B600" s="176"/>
      <c r="C600" s="176"/>
      <c r="D600" s="186"/>
      <c r="E600" s="181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</row>
    <row r="601" spans="1:20" ht="16.8" customHeight="1">
      <c r="A601" s="176"/>
      <c r="B601" s="176"/>
      <c r="C601" s="176"/>
      <c r="D601" s="186"/>
      <c r="E601" s="181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</row>
    <row r="602" spans="1:20" ht="16.8" customHeight="1">
      <c r="A602" s="176"/>
      <c r="B602" s="176"/>
      <c r="C602" s="176"/>
      <c r="D602" s="186"/>
      <c r="E602" s="181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</row>
    <row r="603" spans="1:20" ht="16.8" customHeight="1">
      <c r="A603" s="176"/>
      <c r="B603" s="176"/>
      <c r="C603" s="176"/>
      <c r="D603" s="186"/>
      <c r="E603" s="181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</row>
    <row r="604" spans="1:20" ht="16.8" customHeight="1">
      <c r="A604" s="176"/>
      <c r="B604" s="176"/>
      <c r="C604" s="176"/>
      <c r="D604" s="186"/>
      <c r="E604" s="181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</row>
    <row r="605" spans="1:20" ht="16.8" customHeight="1">
      <c r="A605" s="176"/>
      <c r="B605" s="176"/>
      <c r="C605" s="176"/>
      <c r="D605" s="186"/>
      <c r="E605" s="181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</row>
    <row r="606" spans="1:20" ht="16.8" customHeight="1">
      <c r="A606" s="176"/>
      <c r="B606" s="176"/>
      <c r="C606" s="176"/>
      <c r="D606" s="186"/>
      <c r="E606" s="181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</row>
    <row r="607" spans="1:20" ht="16.8" customHeight="1">
      <c r="A607" s="176"/>
      <c r="B607" s="176"/>
      <c r="C607" s="176"/>
      <c r="D607" s="186"/>
      <c r="E607" s="181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</row>
    <row r="608" spans="1:20" ht="16.8" customHeight="1">
      <c r="A608" s="176"/>
      <c r="B608" s="176"/>
      <c r="C608" s="176"/>
      <c r="D608" s="186"/>
      <c r="E608" s="181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</row>
    <row r="609" spans="1:20" ht="16.8" customHeight="1">
      <c r="A609" s="176"/>
      <c r="B609" s="176"/>
      <c r="C609" s="176"/>
      <c r="D609" s="186"/>
      <c r="E609" s="181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</row>
    <row r="610" spans="1:20" ht="16.8" customHeight="1">
      <c r="A610" s="176"/>
      <c r="B610" s="176"/>
      <c r="C610" s="176"/>
      <c r="D610" s="186"/>
      <c r="E610" s="181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</row>
    <row r="611" spans="1:20" ht="16.8" customHeight="1">
      <c r="A611" s="176"/>
      <c r="B611" s="176"/>
      <c r="C611" s="176"/>
      <c r="D611" s="186"/>
      <c r="E611" s="181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</row>
    <row r="612" spans="1:20" ht="16.8" customHeight="1">
      <c r="A612" s="176"/>
      <c r="B612" s="176"/>
      <c r="C612" s="176"/>
      <c r="D612" s="186"/>
      <c r="E612" s="181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</row>
    <row r="613" spans="1:20" ht="16.8" customHeight="1">
      <c r="A613" s="176"/>
      <c r="B613" s="176"/>
      <c r="C613" s="176"/>
      <c r="D613" s="186"/>
      <c r="E613" s="181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</row>
    <row r="614" spans="1:20" ht="16.8" customHeight="1">
      <c r="A614" s="176"/>
      <c r="B614" s="176"/>
      <c r="C614" s="176"/>
      <c r="D614" s="186"/>
      <c r="E614" s="181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</row>
    <row r="615" spans="1:20" ht="16.8" customHeight="1">
      <c r="A615" s="176"/>
      <c r="B615" s="176"/>
      <c r="C615" s="176"/>
      <c r="D615" s="186"/>
      <c r="E615" s="181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</row>
    <row r="616" spans="1:20" ht="16.8" customHeight="1">
      <c r="A616" s="176"/>
      <c r="B616" s="176"/>
      <c r="C616" s="176"/>
      <c r="D616" s="186"/>
      <c r="E616" s="181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</row>
    <row r="617" spans="1:20" ht="16.8" customHeight="1">
      <c r="A617" s="176"/>
      <c r="B617" s="176"/>
      <c r="C617" s="176"/>
      <c r="D617" s="186"/>
      <c r="E617" s="181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</row>
    <row r="618" spans="1:20" ht="16.8" customHeight="1">
      <c r="A618" s="176"/>
      <c r="B618" s="176"/>
      <c r="C618" s="176"/>
      <c r="D618" s="186"/>
      <c r="E618" s="181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</row>
    <row r="619" spans="1:20" ht="16.8" customHeight="1">
      <c r="A619" s="176"/>
      <c r="B619" s="176"/>
      <c r="C619" s="176"/>
      <c r="D619" s="186"/>
      <c r="E619" s="181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</row>
    <row r="620" spans="1:20" ht="16.8" customHeight="1">
      <c r="A620" s="176"/>
      <c r="B620" s="176"/>
      <c r="C620" s="176"/>
      <c r="D620" s="186"/>
      <c r="E620" s="181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</row>
    <row r="621" spans="1:20" ht="16.8" customHeight="1">
      <c r="A621" s="176"/>
      <c r="B621" s="176"/>
      <c r="C621" s="176"/>
      <c r="D621" s="186"/>
      <c r="E621" s="181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</row>
    <row r="622" spans="1:20" ht="16.8" customHeight="1">
      <c r="A622" s="176"/>
      <c r="B622" s="176"/>
      <c r="C622" s="176"/>
      <c r="D622" s="186"/>
      <c r="E622" s="181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</row>
    <row r="623" spans="1:20" ht="16.8" customHeight="1">
      <c r="A623" s="176"/>
      <c r="B623" s="176"/>
      <c r="C623" s="176"/>
      <c r="D623" s="186"/>
      <c r="E623" s="181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</row>
    <row r="624" spans="1:20" ht="16.8" customHeight="1">
      <c r="A624" s="176"/>
      <c r="B624" s="176"/>
      <c r="C624" s="176"/>
      <c r="D624" s="186"/>
      <c r="E624" s="181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</row>
    <row r="625" spans="1:20" ht="16.8" customHeight="1">
      <c r="A625" s="176"/>
      <c r="B625" s="176"/>
      <c r="C625" s="176"/>
      <c r="D625" s="186"/>
      <c r="E625" s="181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</row>
    <row r="626" spans="1:20" ht="16.8" customHeight="1">
      <c r="A626" s="176"/>
      <c r="B626" s="176"/>
      <c r="C626" s="176"/>
      <c r="D626" s="186"/>
      <c r="E626" s="181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</row>
    <row r="627" spans="1:20" ht="16.8" customHeight="1">
      <c r="A627" s="176"/>
      <c r="B627" s="176"/>
      <c r="C627" s="176"/>
      <c r="D627" s="186"/>
      <c r="E627" s="181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</row>
    <row r="628" spans="1:20" ht="16.8" customHeight="1">
      <c r="A628" s="176"/>
      <c r="B628" s="176"/>
      <c r="C628" s="176"/>
      <c r="D628" s="186"/>
      <c r="E628" s="181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</row>
    <row r="629" spans="1:20" ht="16.8" customHeight="1">
      <c r="A629" s="176"/>
      <c r="B629" s="176"/>
      <c r="C629" s="176"/>
      <c r="D629" s="186"/>
      <c r="E629" s="181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</row>
    <row r="630" spans="1:20" ht="16.8" customHeight="1">
      <c r="A630" s="176"/>
      <c r="B630" s="176"/>
      <c r="C630" s="176"/>
      <c r="D630" s="186"/>
      <c r="E630" s="181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</row>
    <row r="631" spans="1:20" ht="16.8" customHeight="1">
      <c r="A631" s="176"/>
      <c r="B631" s="176"/>
      <c r="C631" s="176"/>
      <c r="D631" s="186"/>
      <c r="E631" s="181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</row>
    <row r="632" spans="1:20" ht="16.8" customHeight="1">
      <c r="A632" s="176"/>
      <c r="B632" s="176"/>
      <c r="C632" s="176"/>
      <c r="D632" s="186"/>
      <c r="E632" s="181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</row>
    <row r="633" spans="1:20" ht="16.8" customHeight="1">
      <c r="A633" s="176"/>
      <c r="B633" s="176"/>
      <c r="C633" s="176"/>
      <c r="D633" s="186"/>
      <c r="E633" s="181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</row>
    <row r="634" spans="1:20" ht="16.8" customHeight="1">
      <c r="A634" s="176"/>
      <c r="B634" s="176"/>
      <c r="C634" s="176"/>
      <c r="D634" s="186"/>
      <c r="E634" s="181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</row>
    <row r="635" spans="1:20" ht="16.8" customHeight="1">
      <c r="A635" s="176"/>
      <c r="B635" s="176"/>
      <c r="C635" s="176"/>
      <c r="D635" s="186"/>
      <c r="E635" s="181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</row>
    <row r="636" spans="1:20" ht="16.8" customHeight="1">
      <c r="A636" s="176"/>
      <c r="B636" s="176"/>
      <c r="C636" s="176"/>
      <c r="D636" s="186"/>
      <c r="E636" s="181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</row>
    <row r="637" spans="1:20" ht="16.8" customHeight="1">
      <c r="A637" s="176"/>
      <c r="B637" s="176"/>
      <c r="C637" s="176"/>
      <c r="D637" s="186"/>
      <c r="E637" s="181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</row>
    <row r="638" spans="1:20" ht="16.8" customHeight="1">
      <c r="A638" s="176"/>
      <c r="B638" s="176"/>
      <c r="C638" s="176"/>
      <c r="D638" s="186"/>
      <c r="E638" s="181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</row>
    <row r="639" spans="1:20" ht="16.8" customHeight="1">
      <c r="A639" s="176"/>
      <c r="B639" s="176"/>
      <c r="C639" s="176"/>
      <c r="D639" s="186"/>
      <c r="E639" s="181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</row>
    <row r="640" spans="1:20" ht="16.8" customHeight="1">
      <c r="A640" s="176"/>
      <c r="B640" s="176"/>
      <c r="C640" s="176"/>
      <c r="D640" s="186"/>
      <c r="E640" s="181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</row>
    <row r="641" spans="1:20" ht="16.8" customHeight="1">
      <c r="A641" s="176"/>
      <c r="B641" s="176"/>
      <c r="C641" s="176"/>
      <c r="D641" s="186"/>
      <c r="E641" s="181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</row>
    <row r="642" spans="1:20" ht="16.8" customHeight="1">
      <c r="A642" s="176"/>
      <c r="B642" s="176"/>
      <c r="C642" s="176"/>
      <c r="D642" s="186"/>
      <c r="E642" s="181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</row>
    <row r="643" spans="1:20" ht="16.8" customHeight="1">
      <c r="A643" s="176"/>
      <c r="B643" s="176"/>
      <c r="C643" s="176"/>
      <c r="D643" s="186"/>
      <c r="E643" s="181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</row>
    <row r="644" spans="1:20" ht="16.8" customHeight="1">
      <c r="A644" s="176"/>
      <c r="B644" s="176"/>
      <c r="C644" s="176"/>
      <c r="D644" s="186"/>
      <c r="E644" s="181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</row>
    <row r="645" spans="1:20" ht="16.8" customHeight="1">
      <c r="A645" s="176"/>
      <c r="B645" s="176"/>
      <c r="C645" s="176"/>
      <c r="D645" s="186"/>
      <c r="E645" s="181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</row>
    <row r="646" spans="1:20" ht="16.8" customHeight="1">
      <c r="A646" s="176"/>
      <c r="B646" s="176"/>
      <c r="C646" s="176"/>
      <c r="D646" s="186"/>
      <c r="E646" s="181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</row>
    <row r="647" spans="1:20" ht="16.8" customHeight="1">
      <c r="A647" s="176"/>
      <c r="B647" s="176"/>
      <c r="C647" s="176"/>
      <c r="D647" s="186"/>
      <c r="E647" s="181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</row>
    <row r="648" spans="1:20" ht="16.8" customHeight="1">
      <c r="A648" s="176"/>
      <c r="B648" s="176"/>
      <c r="C648" s="176"/>
      <c r="D648" s="186"/>
      <c r="E648" s="181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</row>
    <row r="649" spans="1:20" ht="16.8" customHeight="1">
      <c r="A649" s="176"/>
      <c r="B649" s="176"/>
      <c r="C649" s="176"/>
      <c r="D649" s="186"/>
      <c r="E649" s="181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</row>
    <row r="650" spans="1:20" ht="16.8" customHeight="1">
      <c r="A650" s="176"/>
      <c r="B650" s="176"/>
      <c r="C650" s="176"/>
      <c r="D650" s="186"/>
      <c r="E650" s="181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</row>
    <row r="651" spans="1:20" ht="16.8" customHeight="1">
      <c r="A651" s="176"/>
      <c r="B651" s="176"/>
      <c r="C651" s="176"/>
      <c r="D651" s="186"/>
      <c r="E651" s="181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</row>
    <row r="652" spans="1:20" ht="16.8" customHeight="1">
      <c r="A652" s="176"/>
      <c r="B652" s="176"/>
      <c r="C652" s="176"/>
      <c r="D652" s="186"/>
      <c r="E652" s="181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</row>
    <row r="653" spans="1:20" ht="16.8" customHeight="1">
      <c r="A653" s="176"/>
      <c r="B653" s="176"/>
      <c r="C653" s="176"/>
      <c r="D653" s="186"/>
      <c r="E653" s="181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</row>
    <row r="654" spans="1:20" ht="16.8" customHeight="1">
      <c r="A654" s="176"/>
      <c r="B654" s="176"/>
      <c r="C654" s="176"/>
      <c r="D654" s="186"/>
      <c r="E654" s="181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</row>
    <row r="655" spans="1:20" ht="16.8" customHeight="1">
      <c r="A655" s="176"/>
      <c r="B655" s="176"/>
      <c r="C655" s="176"/>
      <c r="D655" s="186"/>
      <c r="E655" s="181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</row>
    <row r="656" spans="1:20" ht="16.8" customHeight="1">
      <c r="A656" s="176"/>
      <c r="B656" s="176"/>
      <c r="C656" s="176"/>
      <c r="D656" s="186"/>
      <c r="E656" s="181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</row>
    <row r="657" spans="1:20" ht="16.8" customHeight="1">
      <c r="A657" s="176"/>
      <c r="B657" s="176"/>
      <c r="C657" s="176"/>
      <c r="D657" s="186"/>
      <c r="E657" s="181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</row>
    <row r="658" spans="1:20" ht="16.8" customHeight="1">
      <c r="A658" s="176"/>
      <c r="B658" s="176"/>
      <c r="C658" s="176"/>
      <c r="D658" s="186"/>
      <c r="E658" s="181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</row>
    <row r="659" spans="1:20" ht="16.8" customHeight="1">
      <c r="A659" s="176"/>
      <c r="B659" s="176"/>
      <c r="C659" s="176"/>
      <c r="D659" s="186"/>
      <c r="E659" s="181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</row>
    <row r="660" spans="1:20" ht="16.8" customHeight="1">
      <c r="A660" s="176"/>
      <c r="B660" s="176"/>
      <c r="C660" s="176"/>
      <c r="D660" s="186"/>
      <c r="E660" s="181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</row>
    <row r="661" spans="1:20" ht="16.8" customHeight="1">
      <c r="A661" s="176"/>
      <c r="B661" s="176"/>
      <c r="C661" s="176"/>
      <c r="D661" s="186"/>
      <c r="E661" s="181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</row>
    <row r="662" spans="1:20" ht="16.8" customHeight="1">
      <c r="A662" s="176"/>
      <c r="B662" s="176"/>
      <c r="C662" s="176"/>
      <c r="D662" s="186"/>
      <c r="E662" s="181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</row>
    <row r="663" spans="1:20" ht="16.8" customHeight="1">
      <c r="A663" s="176"/>
      <c r="B663" s="176"/>
      <c r="C663" s="176"/>
      <c r="D663" s="186"/>
      <c r="E663" s="181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</row>
    <row r="664" spans="1:20" ht="16.8" customHeight="1">
      <c r="A664" s="176"/>
      <c r="B664" s="176"/>
      <c r="C664" s="176"/>
      <c r="D664" s="186"/>
      <c r="E664" s="181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</row>
    <row r="665" spans="1:20" ht="16.8" customHeight="1">
      <c r="A665" s="176"/>
      <c r="B665" s="176"/>
      <c r="C665" s="176"/>
      <c r="D665" s="186"/>
      <c r="E665" s="181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</row>
    <row r="666" spans="1:20" ht="16.8" customHeight="1">
      <c r="A666" s="176"/>
      <c r="B666" s="176"/>
      <c r="C666" s="176"/>
      <c r="D666" s="186"/>
      <c r="E666" s="181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</row>
    <row r="667" spans="1:20" ht="16.8" customHeight="1">
      <c r="A667" s="176"/>
      <c r="B667" s="176"/>
      <c r="C667" s="176"/>
      <c r="D667" s="186"/>
      <c r="E667" s="181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</row>
    <row r="668" spans="1:20" ht="16.8" customHeight="1">
      <c r="A668" s="176"/>
      <c r="B668" s="176"/>
      <c r="C668" s="176"/>
      <c r="D668" s="186"/>
      <c r="E668" s="181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</row>
    <row r="669" spans="1:20" ht="16.8" customHeight="1">
      <c r="A669" s="176"/>
      <c r="B669" s="176"/>
      <c r="C669" s="176"/>
      <c r="D669" s="186"/>
      <c r="E669" s="181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</row>
    <row r="670" spans="1:20" ht="16.8" customHeight="1">
      <c r="A670" s="176"/>
      <c r="B670" s="176"/>
      <c r="C670" s="176"/>
      <c r="D670" s="186"/>
      <c r="E670" s="181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</row>
    <row r="671" spans="1:20" ht="16.8" customHeight="1">
      <c r="A671" s="176"/>
      <c r="B671" s="176"/>
      <c r="C671" s="176"/>
      <c r="D671" s="186"/>
      <c r="E671" s="181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</row>
    <row r="672" spans="1:20" ht="16.8" customHeight="1">
      <c r="A672" s="176"/>
      <c r="B672" s="176"/>
      <c r="C672" s="176"/>
      <c r="D672" s="186"/>
      <c r="E672" s="181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</row>
    <row r="673" spans="1:20" ht="16.8" customHeight="1">
      <c r="A673" s="176"/>
      <c r="B673" s="176"/>
      <c r="C673" s="176"/>
      <c r="D673" s="186"/>
      <c r="E673" s="181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</row>
    <row r="674" spans="1:20" ht="16.8" customHeight="1">
      <c r="A674" s="176"/>
      <c r="B674" s="176"/>
      <c r="C674" s="176"/>
      <c r="D674" s="186"/>
      <c r="E674" s="181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</row>
    <row r="675" spans="1:20" ht="16.8" customHeight="1">
      <c r="A675" s="176"/>
      <c r="B675" s="176"/>
      <c r="C675" s="176"/>
      <c r="D675" s="186"/>
      <c r="E675" s="181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</row>
    <row r="676" spans="1:20" ht="16.8" customHeight="1">
      <c r="A676" s="176"/>
      <c r="B676" s="176"/>
      <c r="C676" s="176"/>
      <c r="D676" s="186"/>
      <c r="E676" s="181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</row>
    <row r="677" spans="1:20" ht="16.8" customHeight="1">
      <c r="A677" s="176"/>
      <c r="B677" s="176"/>
      <c r="C677" s="176"/>
      <c r="D677" s="186"/>
      <c r="E677" s="181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</row>
    <row r="678" spans="1:20" ht="16.8" customHeight="1">
      <c r="A678" s="176"/>
      <c r="B678" s="176"/>
      <c r="C678" s="176"/>
      <c r="D678" s="186"/>
      <c r="E678" s="181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</row>
    <row r="679" spans="1:20" ht="16.8" customHeight="1">
      <c r="A679" s="176"/>
      <c r="B679" s="176"/>
      <c r="C679" s="176"/>
      <c r="D679" s="186"/>
      <c r="E679" s="181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</row>
    <row r="680" spans="1:20" ht="16.8" customHeight="1">
      <c r="A680" s="176"/>
      <c r="B680" s="176"/>
      <c r="C680" s="176"/>
      <c r="D680" s="186"/>
      <c r="E680" s="181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</row>
    <row r="681" spans="1:20" ht="16.8" customHeight="1">
      <c r="A681" s="176"/>
      <c r="B681" s="176"/>
      <c r="C681" s="176"/>
      <c r="D681" s="186"/>
      <c r="E681" s="181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</row>
    <row r="682" spans="1:20" ht="16.8" customHeight="1">
      <c r="A682" s="176"/>
      <c r="B682" s="176"/>
      <c r="C682" s="176"/>
      <c r="D682" s="186"/>
      <c r="E682" s="181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</row>
    <row r="683" spans="1:20" ht="16.8" customHeight="1">
      <c r="A683" s="176"/>
      <c r="B683" s="176"/>
      <c r="C683" s="176"/>
      <c r="D683" s="186"/>
      <c r="E683" s="181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</row>
    <row r="684" spans="1:20" ht="16.8" customHeight="1">
      <c r="A684" s="176"/>
      <c r="B684" s="176"/>
      <c r="C684" s="176"/>
      <c r="D684" s="186"/>
      <c r="E684" s="181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</row>
    <row r="685" spans="1:20" ht="16.8" customHeight="1">
      <c r="A685" s="176"/>
      <c r="B685" s="176"/>
      <c r="C685" s="176"/>
      <c r="D685" s="186"/>
      <c r="E685" s="181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</row>
    <row r="686" spans="1:20" ht="16.8" customHeight="1">
      <c r="A686" s="176"/>
      <c r="B686" s="176"/>
      <c r="C686" s="176"/>
      <c r="D686" s="186"/>
      <c r="E686" s="181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</row>
    <row r="687" spans="1:20" ht="16.8" customHeight="1">
      <c r="A687" s="176"/>
      <c r="B687" s="176"/>
      <c r="C687" s="176"/>
      <c r="D687" s="186"/>
      <c r="E687" s="181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</row>
    <row r="688" spans="1:20" ht="16.8" customHeight="1">
      <c r="A688" s="176"/>
      <c r="B688" s="176"/>
      <c r="C688" s="176"/>
      <c r="D688" s="186"/>
      <c r="E688" s="181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</row>
    <row r="689" spans="1:20" ht="16.8" customHeight="1">
      <c r="A689" s="176"/>
      <c r="B689" s="176"/>
      <c r="C689" s="176"/>
      <c r="D689" s="186"/>
      <c r="E689" s="181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</row>
    <row r="690" spans="1:20" ht="16.8" customHeight="1">
      <c r="A690" s="176"/>
      <c r="B690" s="176"/>
      <c r="C690" s="176"/>
      <c r="D690" s="186"/>
      <c r="E690" s="181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</row>
    <row r="691" spans="1:20" ht="16.8" customHeight="1">
      <c r="A691" s="176"/>
      <c r="B691" s="176"/>
      <c r="C691" s="176"/>
      <c r="D691" s="186"/>
      <c r="E691" s="181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</row>
    <row r="692" spans="1:20" ht="16.8" customHeight="1">
      <c r="A692" s="176"/>
      <c r="B692" s="176"/>
      <c r="C692" s="176"/>
      <c r="D692" s="186"/>
      <c r="E692" s="181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</row>
    <row r="693" spans="1:20" ht="16.8" customHeight="1">
      <c r="A693" s="176"/>
      <c r="B693" s="176"/>
      <c r="C693" s="176"/>
      <c r="D693" s="186"/>
      <c r="E693" s="181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</row>
    <row r="694" spans="1:20" ht="16.8" customHeight="1">
      <c r="A694" s="176"/>
      <c r="B694" s="176"/>
      <c r="C694" s="176"/>
      <c r="D694" s="186"/>
      <c r="E694" s="181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</row>
    <row r="695" spans="1:20" ht="16.8" customHeight="1">
      <c r="A695" s="176"/>
      <c r="B695" s="176"/>
      <c r="C695" s="176"/>
      <c r="D695" s="186"/>
      <c r="E695" s="181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</row>
    <row r="696" spans="1:20" ht="16.8" customHeight="1">
      <c r="A696" s="176"/>
      <c r="B696" s="176"/>
      <c r="C696" s="176"/>
      <c r="D696" s="186"/>
      <c r="E696" s="181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</row>
    <row r="697" spans="1:20" ht="16.8" customHeight="1">
      <c r="A697" s="176"/>
      <c r="B697" s="176"/>
      <c r="C697" s="176"/>
      <c r="D697" s="186"/>
      <c r="E697" s="181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</row>
    <row r="698" spans="1:20" ht="16.8" customHeight="1">
      <c r="A698" s="176"/>
      <c r="B698" s="176"/>
      <c r="C698" s="176"/>
      <c r="D698" s="186"/>
      <c r="E698" s="181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</row>
    <row r="699" spans="1:20" ht="16.8" customHeight="1">
      <c r="A699" s="176"/>
      <c r="B699" s="176"/>
      <c r="C699" s="176"/>
      <c r="D699" s="186"/>
      <c r="E699" s="181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</row>
    <row r="700" spans="1:20" ht="16.8" customHeight="1">
      <c r="A700" s="176"/>
      <c r="B700" s="176"/>
      <c r="C700" s="176"/>
      <c r="D700" s="186"/>
      <c r="E700" s="181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</row>
    <row r="701" spans="1:20" ht="16.8" customHeight="1">
      <c r="A701" s="176"/>
      <c r="B701" s="176"/>
      <c r="C701" s="176"/>
      <c r="D701" s="186"/>
      <c r="E701" s="181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</row>
    <row r="702" spans="1:20" ht="16.8" customHeight="1">
      <c r="A702" s="176"/>
      <c r="B702" s="176"/>
      <c r="C702" s="176"/>
      <c r="D702" s="186"/>
      <c r="E702" s="181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</row>
    <row r="703" spans="1:20" ht="16.8" customHeight="1">
      <c r="A703" s="176"/>
      <c r="B703" s="176"/>
      <c r="C703" s="176"/>
      <c r="D703" s="186"/>
      <c r="E703" s="181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</row>
    <row r="704" spans="1:20" ht="16.8" customHeight="1">
      <c r="A704" s="176"/>
      <c r="B704" s="176"/>
      <c r="C704" s="176"/>
      <c r="D704" s="186"/>
      <c r="E704" s="181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</row>
    <row r="705" spans="1:20" ht="16.8" customHeight="1">
      <c r="A705" s="176"/>
      <c r="B705" s="176"/>
      <c r="C705" s="176"/>
      <c r="D705" s="186"/>
      <c r="E705" s="181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</row>
    <row r="706" spans="1:20" ht="16.8" customHeight="1">
      <c r="A706" s="176"/>
      <c r="B706" s="176"/>
      <c r="C706" s="176"/>
      <c r="D706" s="186"/>
      <c r="E706" s="181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</row>
    <row r="707" spans="1:20" ht="16.8" customHeight="1">
      <c r="A707" s="176"/>
      <c r="B707" s="176"/>
      <c r="C707" s="176"/>
      <c r="D707" s="186"/>
      <c r="E707" s="181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</row>
    <row r="708" spans="1:20" ht="16.8" customHeight="1">
      <c r="A708" s="176"/>
      <c r="B708" s="176"/>
      <c r="C708" s="176"/>
      <c r="D708" s="186"/>
      <c r="E708" s="181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</row>
    <row r="709" spans="1:20" ht="16.8" customHeight="1">
      <c r="A709" s="176"/>
      <c r="B709" s="176"/>
      <c r="C709" s="176"/>
      <c r="D709" s="186"/>
      <c r="E709" s="181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</row>
    <row r="710" spans="1:20" ht="16.8" customHeight="1">
      <c r="A710" s="176"/>
      <c r="B710" s="176"/>
      <c r="C710" s="176"/>
      <c r="D710" s="186"/>
      <c r="E710" s="181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</row>
    <row r="711" spans="1:20" ht="16.8" customHeight="1">
      <c r="A711" s="176"/>
      <c r="B711" s="176"/>
      <c r="C711" s="176"/>
      <c r="D711" s="186"/>
      <c r="E711" s="181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</row>
    <row r="712" spans="1:20" ht="16.8" customHeight="1">
      <c r="A712" s="176"/>
      <c r="B712" s="176"/>
      <c r="C712" s="176"/>
      <c r="D712" s="186"/>
      <c r="E712" s="181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</row>
    <row r="713" spans="1:20" ht="16.8" customHeight="1">
      <c r="A713" s="176"/>
      <c r="B713" s="176"/>
      <c r="C713" s="176"/>
      <c r="D713" s="186"/>
      <c r="E713" s="181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</row>
    <row r="714" spans="1:20" ht="16.8" customHeight="1">
      <c r="A714" s="176"/>
      <c r="B714" s="176"/>
      <c r="C714" s="176"/>
      <c r="D714" s="186"/>
      <c r="E714" s="181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</row>
    <row r="715" spans="1:20" ht="16.8" customHeight="1">
      <c r="A715" s="176"/>
      <c r="B715" s="176"/>
      <c r="C715" s="176"/>
      <c r="D715" s="186"/>
      <c r="E715" s="181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</row>
    <row r="716" spans="1:20" ht="16.8" customHeight="1">
      <c r="A716" s="176"/>
      <c r="B716" s="176"/>
      <c r="C716" s="176"/>
      <c r="D716" s="186"/>
      <c r="E716" s="181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</row>
    <row r="717" spans="1:20" ht="16.8" customHeight="1">
      <c r="A717" s="176"/>
      <c r="B717" s="176"/>
      <c r="C717" s="176"/>
      <c r="D717" s="186"/>
      <c r="E717" s="181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</row>
    <row r="718" spans="1:20" ht="16.8" customHeight="1">
      <c r="A718" s="176"/>
      <c r="B718" s="176"/>
      <c r="C718" s="176"/>
      <c r="D718" s="186"/>
      <c r="E718" s="181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</row>
    <row r="719" spans="1:20" ht="16.8" customHeight="1">
      <c r="A719" s="176"/>
      <c r="B719" s="176"/>
      <c r="C719" s="176"/>
      <c r="D719" s="186"/>
      <c r="E719" s="181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</row>
    <row r="720" spans="1:20" ht="16.8" customHeight="1">
      <c r="A720" s="176"/>
      <c r="B720" s="176"/>
      <c r="C720" s="176"/>
      <c r="D720" s="186"/>
      <c r="E720" s="181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</row>
    <row r="721" spans="1:20" ht="16.8" customHeight="1">
      <c r="A721" s="176"/>
      <c r="B721" s="176"/>
      <c r="C721" s="176"/>
      <c r="D721" s="186"/>
      <c r="E721" s="181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</row>
    <row r="722" spans="1:20" ht="16.8" customHeight="1">
      <c r="A722" s="176"/>
      <c r="B722" s="176"/>
      <c r="C722" s="176"/>
      <c r="D722" s="186"/>
      <c r="E722" s="181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</row>
    <row r="723" spans="1:20" ht="16.8" customHeight="1">
      <c r="A723" s="176"/>
      <c r="B723" s="176"/>
      <c r="C723" s="176"/>
      <c r="D723" s="186"/>
      <c r="E723" s="181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</row>
    <row r="724" spans="1:20" ht="16.8" customHeight="1">
      <c r="A724" s="176"/>
      <c r="B724" s="176"/>
      <c r="C724" s="176"/>
      <c r="D724" s="186"/>
      <c r="E724" s="181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</row>
    <row r="725" spans="1:20" ht="16.8" customHeight="1">
      <c r="A725" s="176"/>
      <c r="B725" s="176"/>
      <c r="C725" s="176"/>
      <c r="D725" s="186"/>
      <c r="E725" s="181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</row>
    <row r="726" spans="1:20" ht="16.8" customHeight="1">
      <c r="A726" s="176"/>
      <c r="B726" s="176"/>
      <c r="C726" s="176"/>
      <c r="D726" s="186"/>
      <c r="E726" s="181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</row>
    <row r="727" spans="1:20" ht="16.8" customHeight="1">
      <c r="A727" s="176"/>
      <c r="B727" s="176"/>
      <c r="C727" s="176"/>
      <c r="D727" s="186"/>
      <c r="E727" s="181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</row>
    <row r="728" spans="1:20" ht="16.8" customHeight="1">
      <c r="A728" s="176"/>
      <c r="B728" s="176"/>
      <c r="C728" s="176"/>
      <c r="D728" s="186"/>
      <c r="E728" s="181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</row>
    <row r="729" spans="1:20" ht="16.8" customHeight="1">
      <c r="A729" s="176"/>
      <c r="B729" s="176"/>
      <c r="C729" s="176"/>
      <c r="D729" s="186"/>
      <c r="E729" s="181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</row>
    <row r="730" spans="1:20" ht="16.8" customHeight="1">
      <c r="A730" s="176"/>
      <c r="B730" s="176"/>
      <c r="C730" s="176"/>
      <c r="D730" s="186"/>
      <c r="E730" s="181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</row>
    <row r="731" spans="1:20" ht="16.8" customHeight="1">
      <c r="A731" s="176"/>
      <c r="B731" s="176"/>
      <c r="C731" s="176"/>
      <c r="D731" s="186"/>
      <c r="E731" s="181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</row>
    <row r="732" spans="1:20" ht="16.8" customHeight="1">
      <c r="A732" s="176"/>
      <c r="B732" s="176"/>
      <c r="C732" s="176"/>
      <c r="D732" s="186"/>
      <c r="E732" s="181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</row>
    <row r="733" spans="1:20" ht="16.8" customHeight="1">
      <c r="A733" s="176"/>
      <c r="B733" s="176"/>
      <c r="C733" s="176"/>
      <c r="D733" s="186"/>
      <c r="E733" s="181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</row>
    <row r="734" spans="1:20" ht="16.8" customHeight="1">
      <c r="A734" s="176"/>
      <c r="B734" s="176"/>
      <c r="C734" s="176"/>
      <c r="D734" s="186"/>
      <c r="E734" s="181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</row>
    <row r="735" spans="1:20" ht="16.8" customHeight="1">
      <c r="A735" s="176"/>
      <c r="B735" s="176"/>
      <c r="C735" s="176"/>
      <c r="D735" s="186"/>
      <c r="E735" s="181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</row>
    <row r="736" spans="1:20" ht="16.8" customHeight="1">
      <c r="A736" s="176"/>
      <c r="B736" s="176"/>
      <c r="C736" s="176"/>
      <c r="D736" s="186"/>
      <c r="E736" s="181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</row>
    <row r="737" spans="1:20" ht="16.8" customHeight="1">
      <c r="A737" s="176"/>
      <c r="B737" s="176"/>
      <c r="C737" s="176"/>
      <c r="D737" s="186"/>
      <c r="E737" s="181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</row>
    <row r="738" spans="1:20" ht="16.8" customHeight="1">
      <c r="A738" s="176"/>
      <c r="B738" s="176"/>
      <c r="C738" s="176"/>
      <c r="D738" s="186"/>
      <c r="E738" s="181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</row>
    <row r="739" spans="1:20" ht="16.8" customHeight="1">
      <c r="A739" s="176"/>
      <c r="B739" s="176"/>
      <c r="C739" s="176"/>
      <c r="D739" s="186"/>
      <c r="E739" s="181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</row>
    <row r="740" spans="1:20" ht="16.8" customHeight="1">
      <c r="A740" s="176"/>
      <c r="B740" s="176"/>
      <c r="C740" s="176"/>
      <c r="D740" s="186"/>
      <c r="E740" s="181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</row>
    <row r="741" spans="1:20" ht="16.8" customHeight="1">
      <c r="A741" s="176"/>
      <c r="B741" s="176"/>
      <c r="C741" s="176"/>
      <c r="D741" s="186"/>
      <c r="E741" s="181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</row>
    <row r="742" spans="1:20" ht="16.8" customHeight="1">
      <c r="A742" s="176"/>
      <c r="B742" s="176"/>
      <c r="C742" s="176"/>
      <c r="D742" s="186"/>
      <c r="E742" s="181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</row>
    <row r="743" spans="1:20" ht="16.8" customHeight="1">
      <c r="A743" s="176"/>
      <c r="B743" s="176"/>
      <c r="C743" s="176"/>
      <c r="D743" s="186"/>
      <c r="E743" s="181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</row>
    <row r="744" spans="1:20" ht="16.8" customHeight="1">
      <c r="A744" s="176"/>
      <c r="B744" s="176"/>
      <c r="C744" s="176"/>
      <c r="D744" s="186"/>
      <c r="E744" s="181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</row>
    <row r="745" spans="1:20" ht="16.8" customHeight="1">
      <c r="A745" s="176"/>
      <c r="B745" s="176"/>
      <c r="C745" s="176"/>
      <c r="D745" s="186"/>
      <c r="E745" s="181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</row>
    <row r="746" spans="1:20" ht="16.8" customHeight="1">
      <c r="A746" s="176"/>
      <c r="B746" s="176"/>
      <c r="C746" s="176"/>
      <c r="D746" s="186"/>
      <c r="E746" s="181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</row>
    <row r="747" spans="1:20" ht="16.8" customHeight="1">
      <c r="A747" s="176"/>
      <c r="B747" s="176"/>
      <c r="C747" s="176"/>
      <c r="D747" s="186"/>
      <c r="E747" s="181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</row>
    <row r="748" spans="1:20" ht="16.8" customHeight="1">
      <c r="A748" s="176"/>
      <c r="B748" s="176"/>
      <c r="C748" s="176"/>
      <c r="D748" s="186"/>
      <c r="E748" s="181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</row>
    <row r="749" spans="1:20" ht="16.8" customHeight="1">
      <c r="A749" s="176"/>
      <c r="B749" s="176"/>
      <c r="C749" s="176"/>
      <c r="D749" s="186"/>
      <c r="E749" s="181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</row>
    <row r="750" spans="1:20" ht="16.8" customHeight="1">
      <c r="A750" s="176"/>
      <c r="B750" s="176"/>
      <c r="C750" s="176"/>
      <c r="D750" s="186"/>
      <c r="E750" s="181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</row>
    <row r="751" spans="1:20" ht="16.8" customHeight="1">
      <c r="A751" s="176"/>
      <c r="B751" s="176"/>
      <c r="C751" s="176"/>
      <c r="D751" s="186"/>
      <c r="E751" s="181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</row>
    <row r="752" spans="1:20" ht="16.8" customHeight="1">
      <c r="A752" s="176"/>
      <c r="B752" s="176"/>
      <c r="C752" s="176"/>
      <c r="D752" s="186"/>
      <c r="E752" s="181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</row>
    <row r="753" spans="1:20" ht="16.8" customHeight="1">
      <c r="A753" s="176"/>
      <c r="B753" s="176"/>
      <c r="C753" s="176"/>
      <c r="D753" s="186"/>
      <c r="E753" s="181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</row>
    <row r="754" spans="1:20" ht="16.8" customHeight="1">
      <c r="A754" s="176"/>
      <c r="B754" s="176"/>
      <c r="C754" s="176"/>
      <c r="D754" s="186"/>
      <c r="E754" s="181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</row>
    <row r="755" spans="1:20" ht="16.8" customHeight="1">
      <c r="A755" s="176"/>
      <c r="B755" s="176"/>
      <c r="C755" s="176"/>
      <c r="D755" s="186"/>
      <c r="E755" s="181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</row>
    <row r="756" spans="1:20" ht="16.8" customHeight="1">
      <c r="A756" s="176"/>
      <c r="B756" s="176"/>
      <c r="C756" s="176"/>
      <c r="D756" s="186"/>
      <c r="E756" s="181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</row>
    <row r="757" spans="1:20" ht="16.8" customHeight="1">
      <c r="A757" s="176"/>
      <c r="B757" s="176"/>
      <c r="C757" s="176"/>
      <c r="D757" s="186"/>
      <c r="E757" s="181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</row>
    <row r="758" spans="1:20" ht="16.8" customHeight="1">
      <c r="A758" s="176"/>
      <c r="B758" s="176"/>
      <c r="C758" s="176"/>
      <c r="D758" s="186"/>
      <c r="E758" s="181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</row>
    <row r="759" spans="1:20" ht="16.8" customHeight="1">
      <c r="A759" s="176"/>
      <c r="B759" s="176"/>
      <c r="C759" s="176"/>
      <c r="D759" s="186"/>
      <c r="E759" s="181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</row>
    <row r="760" spans="1:20" ht="16.8" customHeight="1">
      <c r="A760" s="176"/>
      <c r="B760" s="176"/>
      <c r="C760" s="176"/>
      <c r="D760" s="186"/>
      <c r="E760" s="181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</row>
    <row r="761" spans="1:20" ht="16.8" customHeight="1">
      <c r="A761" s="176"/>
      <c r="B761" s="176"/>
      <c r="C761" s="176"/>
      <c r="D761" s="186"/>
      <c r="E761" s="181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</row>
    <row r="762" spans="1:20" ht="16.8" customHeight="1">
      <c r="A762" s="176"/>
      <c r="B762" s="176"/>
      <c r="C762" s="176"/>
      <c r="D762" s="186"/>
      <c r="E762" s="181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</row>
    <row r="763" spans="1:20" ht="16.8" customHeight="1">
      <c r="A763" s="176"/>
      <c r="B763" s="176"/>
      <c r="C763" s="176"/>
      <c r="D763" s="186"/>
      <c r="E763" s="181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</row>
    <row r="764" spans="1:20" ht="16.8" customHeight="1">
      <c r="A764" s="176"/>
      <c r="B764" s="176"/>
      <c r="C764" s="176"/>
      <c r="D764" s="186"/>
      <c r="E764" s="181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</row>
    <row r="765" spans="1:20" ht="16.8" customHeight="1">
      <c r="A765" s="176"/>
      <c r="B765" s="176"/>
      <c r="C765" s="176"/>
      <c r="D765" s="186"/>
      <c r="E765" s="181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</row>
    <row r="766" spans="1:20" ht="16.8" customHeight="1">
      <c r="A766" s="176"/>
      <c r="B766" s="176"/>
      <c r="C766" s="176"/>
      <c r="D766" s="186"/>
      <c r="E766" s="181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</row>
    <row r="767" spans="1:20" ht="16.8" customHeight="1">
      <c r="A767" s="176"/>
      <c r="B767" s="176"/>
      <c r="C767" s="176"/>
      <c r="D767" s="186"/>
      <c r="E767" s="181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</row>
    <row r="768" spans="1:20" ht="16.8" customHeight="1">
      <c r="A768" s="176"/>
      <c r="B768" s="176"/>
      <c r="C768" s="176"/>
      <c r="D768" s="186"/>
      <c r="E768" s="181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</row>
    <row r="769" spans="1:20" ht="16.8" customHeight="1">
      <c r="A769" s="176"/>
      <c r="B769" s="176"/>
      <c r="C769" s="176"/>
      <c r="D769" s="186"/>
      <c r="E769" s="181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</row>
    <row r="770" spans="1:20" ht="16.8" customHeight="1">
      <c r="A770" s="176"/>
      <c r="B770" s="176"/>
      <c r="C770" s="176"/>
      <c r="D770" s="186"/>
      <c r="E770" s="181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</row>
    <row r="771" spans="1:20" ht="16.8" customHeight="1">
      <c r="A771" s="176"/>
      <c r="B771" s="176"/>
      <c r="C771" s="176"/>
      <c r="D771" s="186"/>
      <c r="E771" s="181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</row>
    <row r="772" spans="1:20" ht="16.8" customHeight="1">
      <c r="A772" s="176"/>
      <c r="B772" s="176"/>
      <c r="C772" s="176"/>
      <c r="D772" s="186"/>
      <c r="E772" s="181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</row>
    <row r="773" spans="1:20" ht="16.8" customHeight="1">
      <c r="A773" s="176"/>
      <c r="B773" s="176"/>
      <c r="C773" s="176"/>
      <c r="D773" s="186"/>
      <c r="E773" s="181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</row>
    <row r="774" spans="1:20" ht="16.8" customHeight="1">
      <c r="A774" s="176"/>
      <c r="B774" s="176"/>
      <c r="C774" s="176"/>
      <c r="D774" s="186"/>
      <c r="E774" s="181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</row>
    <row r="775" spans="1:20" ht="16.8" customHeight="1">
      <c r="A775" s="176"/>
      <c r="B775" s="176"/>
      <c r="C775" s="176"/>
      <c r="D775" s="186"/>
      <c r="E775" s="181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</row>
    <row r="776" spans="1:20" ht="16.8" customHeight="1">
      <c r="A776" s="176"/>
      <c r="B776" s="176"/>
      <c r="C776" s="176"/>
      <c r="D776" s="186"/>
      <c r="E776" s="181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</row>
    <row r="777" spans="1:20" ht="16.8" customHeight="1">
      <c r="A777" s="176"/>
      <c r="B777" s="176"/>
      <c r="C777" s="176"/>
      <c r="D777" s="186"/>
      <c r="E777" s="181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</row>
    <row r="778" spans="1:20" ht="16.8" customHeight="1">
      <c r="A778" s="176"/>
      <c r="B778" s="176"/>
      <c r="C778" s="176"/>
      <c r="D778" s="186"/>
      <c r="E778" s="181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</row>
    <row r="779" spans="1:20" ht="16.8" customHeight="1">
      <c r="A779" s="176"/>
      <c r="B779" s="176"/>
      <c r="C779" s="176"/>
      <c r="D779" s="186"/>
      <c r="E779" s="181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</row>
    <row r="780" spans="1:20" ht="16.8" customHeight="1">
      <c r="A780" s="176"/>
      <c r="B780" s="176"/>
      <c r="C780" s="176"/>
      <c r="D780" s="186"/>
      <c r="E780" s="181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</row>
    <row r="781" spans="1:20" ht="16.8" customHeight="1">
      <c r="A781" s="176"/>
      <c r="B781" s="176"/>
      <c r="C781" s="176"/>
      <c r="D781" s="186"/>
      <c r="E781" s="181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</row>
    <row r="782" spans="1:20" ht="16.8" customHeight="1">
      <c r="A782" s="176"/>
      <c r="B782" s="176"/>
      <c r="C782" s="176"/>
      <c r="D782" s="186"/>
      <c r="E782" s="181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</row>
    <row r="783" spans="1:20" ht="16.8" customHeight="1">
      <c r="A783" s="176"/>
      <c r="B783" s="176"/>
      <c r="C783" s="176"/>
      <c r="D783" s="186"/>
      <c r="E783" s="181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</row>
    <row r="784" spans="1:20" ht="16.8" customHeight="1">
      <c r="A784" s="176"/>
      <c r="B784" s="176"/>
      <c r="C784" s="176"/>
      <c r="D784" s="186"/>
      <c r="E784" s="181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</row>
    <row r="785" spans="1:20" ht="16.8" customHeight="1">
      <c r="A785" s="176"/>
      <c r="B785" s="176"/>
      <c r="C785" s="176"/>
      <c r="D785" s="186"/>
      <c r="E785" s="181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</row>
    <row r="786" spans="1:20" ht="16.8" customHeight="1">
      <c r="A786" s="176"/>
      <c r="B786" s="176"/>
      <c r="C786" s="176"/>
      <c r="D786" s="186"/>
      <c r="E786" s="181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</row>
    <row r="787" spans="1:20" ht="16.8" customHeight="1">
      <c r="A787" s="176"/>
      <c r="B787" s="176"/>
      <c r="C787" s="176"/>
      <c r="D787" s="186"/>
      <c r="E787" s="181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</row>
    <row r="788" spans="1:20" ht="16.8" customHeight="1">
      <c r="A788" s="176"/>
      <c r="B788" s="176"/>
      <c r="C788" s="176"/>
      <c r="D788" s="186"/>
      <c r="E788" s="181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</row>
    <row r="789" spans="1:20" ht="16.8" customHeight="1">
      <c r="A789" s="176"/>
      <c r="B789" s="176"/>
      <c r="C789" s="176"/>
      <c r="D789" s="186"/>
      <c r="E789" s="181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</row>
    <row r="790" spans="1:20" ht="16.8" customHeight="1">
      <c r="A790" s="176"/>
      <c r="B790" s="176"/>
      <c r="C790" s="176"/>
      <c r="D790" s="186"/>
      <c r="E790" s="181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</row>
    <row r="791" spans="1:20" ht="16.8" customHeight="1">
      <c r="A791" s="176"/>
      <c r="B791" s="176"/>
      <c r="C791" s="176"/>
      <c r="D791" s="186"/>
      <c r="E791" s="181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</row>
    <row r="792" spans="1:20" ht="16.8" customHeight="1">
      <c r="A792" s="176"/>
      <c r="B792" s="176"/>
      <c r="C792" s="176"/>
      <c r="D792" s="186"/>
      <c r="E792" s="181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</row>
    <row r="793" spans="1:20" ht="16.8" customHeight="1">
      <c r="A793" s="176"/>
      <c r="B793" s="176"/>
      <c r="C793" s="176"/>
      <c r="D793" s="186"/>
      <c r="E793" s="181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</row>
    <row r="794" spans="1:20" ht="16.8" customHeight="1">
      <c r="A794" s="176"/>
      <c r="B794" s="176"/>
      <c r="C794" s="176"/>
      <c r="D794" s="186"/>
      <c r="E794" s="181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</row>
    <row r="795" spans="1:20" ht="16.8" customHeight="1">
      <c r="A795" s="176"/>
      <c r="B795" s="176"/>
      <c r="C795" s="176"/>
      <c r="D795" s="186"/>
      <c r="E795" s="181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</row>
    <row r="796" spans="1:20" ht="16.8" customHeight="1">
      <c r="A796" s="176"/>
      <c r="B796" s="176"/>
      <c r="C796" s="176"/>
      <c r="D796" s="186"/>
      <c r="E796" s="181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</row>
    <row r="797" spans="1:20" ht="16.8" customHeight="1">
      <c r="A797" s="176"/>
      <c r="B797" s="176"/>
      <c r="C797" s="176"/>
      <c r="D797" s="186"/>
      <c r="E797" s="181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</row>
    <row r="798" spans="1:20" ht="16.8" customHeight="1">
      <c r="A798" s="176"/>
      <c r="B798" s="176"/>
      <c r="C798" s="176"/>
      <c r="D798" s="186"/>
      <c r="E798" s="181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</row>
    <row r="799" spans="1:20" ht="16.8" customHeight="1">
      <c r="A799" s="176"/>
      <c r="B799" s="176"/>
      <c r="C799" s="176"/>
      <c r="D799" s="186"/>
      <c r="E799" s="181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</row>
    <row r="800" spans="1:20" ht="16.8" customHeight="1">
      <c r="A800" s="176"/>
      <c r="B800" s="176"/>
      <c r="C800" s="176"/>
      <c r="D800" s="186"/>
      <c r="E800" s="181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</row>
    <row r="801" spans="1:20" ht="16.8" customHeight="1">
      <c r="A801" s="176"/>
      <c r="B801" s="176"/>
      <c r="C801" s="176"/>
      <c r="D801" s="186"/>
      <c r="E801" s="181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</row>
    <row r="802" spans="1:20" ht="16.8" customHeight="1">
      <c r="A802" s="176"/>
      <c r="B802" s="176"/>
      <c r="C802" s="176"/>
      <c r="D802" s="186"/>
      <c r="E802" s="181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</row>
    <row r="803" spans="1:20" ht="16.8" customHeight="1">
      <c r="A803" s="176"/>
      <c r="B803" s="176"/>
      <c r="C803" s="176"/>
      <c r="D803" s="186"/>
      <c r="E803" s="181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</row>
    <row r="804" spans="1:20" ht="16.8" customHeight="1">
      <c r="A804" s="176"/>
      <c r="B804" s="176"/>
      <c r="C804" s="176"/>
      <c r="D804" s="186"/>
      <c r="E804" s="181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</row>
    <row r="805" spans="1:20" ht="16.8" customHeight="1">
      <c r="A805" s="176"/>
      <c r="B805" s="176"/>
      <c r="C805" s="176"/>
      <c r="D805" s="186"/>
      <c r="E805" s="181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</row>
    <row r="806" spans="1:20" ht="16.8" customHeight="1">
      <c r="A806" s="176"/>
      <c r="B806" s="176"/>
      <c r="C806" s="176"/>
      <c r="D806" s="186"/>
      <c r="E806" s="181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</row>
    <row r="807" spans="1:20" ht="16.8" customHeight="1">
      <c r="A807" s="176"/>
      <c r="B807" s="176"/>
      <c r="C807" s="176"/>
      <c r="D807" s="186"/>
      <c r="E807" s="181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</row>
    <row r="808" spans="1:20" ht="16.8" customHeight="1">
      <c r="A808" s="176"/>
      <c r="B808" s="176"/>
      <c r="C808" s="176"/>
      <c r="D808" s="186"/>
      <c r="E808" s="181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</row>
    <row r="809" spans="1:20" ht="16.8" customHeight="1">
      <c r="A809" s="176"/>
      <c r="B809" s="176"/>
      <c r="C809" s="176"/>
      <c r="D809" s="186"/>
      <c r="E809" s="181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</row>
    <row r="810" spans="1:20" ht="16.8" customHeight="1">
      <c r="A810" s="176"/>
      <c r="B810" s="176"/>
      <c r="C810" s="176"/>
      <c r="D810" s="186"/>
      <c r="E810" s="181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</row>
    <row r="811" spans="1:20" ht="16.8" customHeight="1">
      <c r="A811" s="176"/>
      <c r="B811" s="176"/>
      <c r="C811" s="176"/>
      <c r="D811" s="186"/>
      <c r="E811" s="181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</row>
    <row r="812" spans="1:20" ht="16.8" customHeight="1">
      <c r="A812" s="176"/>
      <c r="B812" s="176"/>
      <c r="C812" s="176"/>
      <c r="D812" s="186"/>
      <c r="E812" s="181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</row>
    <row r="813" spans="1:20" ht="16.8" customHeight="1">
      <c r="A813" s="176"/>
      <c r="B813" s="176"/>
      <c r="C813" s="176"/>
      <c r="D813" s="186"/>
      <c r="E813" s="181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</row>
    <row r="814" spans="1:20" ht="16.8" customHeight="1">
      <c r="A814" s="176"/>
      <c r="B814" s="176"/>
      <c r="C814" s="176"/>
      <c r="D814" s="186"/>
      <c r="E814" s="181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</row>
    <row r="815" spans="1:20" ht="16.8" customHeight="1">
      <c r="A815" s="176"/>
      <c r="B815" s="176"/>
      <c r="C815" s="176"/>
      <c r="D815" s="186"/>
      <c r="E815" s="181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</row>
    <row r="816" spans="1:20" ht="16.8" customHeight="1">
      <c r="A816" s="176"/>
      <c r="B816" s="176"/>
      <c r="C816" s="176"/>
      <c r="D816" s="186"/>
      <c r="E816" s="181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</row>
    <row r="817" spans="1:20" ht="16.8" customHeight="1">
      <c r="A817" s="176"/>
      <c r="B817" s="176"/>
      <c r="C817" s="176"/>
      <c r="D817" s="186"/>
      <c r="E817" s="181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</row>
    <row r="818" spans="1:20" ht="16.8" customHeight="1">
      <c r="A818" s="176"/>
      <c r="B818" s="176"/>
      <c r="C818" s="176"/>
      <c r="D818" s="186"/>
      <c r="E818" s="181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</row>
    <row r="819" spans="1:20" ht="16.8" customHeight="1">
      <c r="A819" s="176"/>
      <c r="B819" s="176"/>
      <c r="C819" s="176"/>
      <c r="D819" s="186"/>
      <c r="E819" s="181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</row>
    <row r="820" spans="1:20" ht="16.8" customHeight="1">
      <c r="A820" s="176"/>
      <c r="B820" s="176"/>
      <c r="C820" s="176"/>
      <c r="D820" s="186"/>
      <c r="E820" s="181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</row>
    <row r="821" spans="1:20" ht="16.8" customHeight="1">
      <c r="A821" s="176"/>
      <c r="B821" s="176"/>
      <c r="C821" s="176"/>
      <c r="D821" s="186"/>
      <c r="E821" s="181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</row>
    <row r="822" spans="1:20" ht="16.8" customHeight="1">
      <c r="A822" s="176"/>
      <c r="B822" s="176"/>
      <c r="C822" s="176"/>
      <c r="D822" s="186"/>
      <c r="E822" s="181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</row>
    <row r="823" spans="1:20" ht="16.8" customHeight="1">
      <c r="A823" s="176"/>
      <c r="B823" s="176"/>
      <c r="C823" s="176"/>
      <c r="D823" s="186"/>
      <c r="E823" s="181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</row>
    <row r="824" spans="1:20" ht="16.8" customHeight="1">
      <c r="A824" s="176"/>
      <c r="B824" s="176"/>
      <c r="C824" s="176"/>
      <c r="D824" s="186"/>
      <c r="E824" s="181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</row>
    <row r="825" spans="1:20" ht="16.8" customHeight="1">
      <c r="A825" s="176"/>
      <c r="B825" s="176"/>
      <c r="C825" s="176"/>
      <c r="D825" s="186"/>
      <c r="E825" s="181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</row>
    <row r="826" spans="1:20" ht="16.8" customHeight="1">
      <c r="A826" s="176"/>
      <c r="B826" s="176"/>
      <c r="C826" s="176"/>
      <c r="D826" s="186"/>
      <c r="E826" s="181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</row>
    <row r="827" spans="1:20" ht="16.8" customHeight="1">
      <c r="A827" s="176"/>
      <c r="B827" s="176"/>
      <c r="C827" s="176"/>
      <c r="D827" s="186"/>
      <c r="E827" s="181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</row>
    <row r="828" spans="1:20" ht="16.8" customHeight="1">
      <c r="A828" s="176"/>
      <c r="B828" s="176"/>
      <c r="C828" s="176"/>
      <c r="D828" s="186"/>
      <c r="E828" s="181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</row>
    <row r="829" spans="1:20" ht="16.8" customHeight="1">
      <c r="A829" s="176"/>
      <c r="B829" s="176"/>
      <c r="C829" s="176"/>
      <c r="D829" s="186"/>
      <c r="E829" s="181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</row>
    <row r="830" spans="1:20" ht="16.8" customHeight="1">
      <c r="A830" s="176"/>
      <c r="B830" s="176"/>
      <c r="C830" s="176"/>
      <c r="D830" s="186"/>
      <c r="E830" s="181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</row>
    <row r="831" spans="1:20" ht="16.8" customHeight="1">
      <c r="A831" s="176"/>
      <c r="B831" s="176"/>
      <c r="C831" s="176"/>
      <c r="D831" s="186"/>
      <c r="E831" s="181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</row>
    <row r="832" spans="1:20" ht="16.8" customHeight="1">
      <c r="A832" s="176"/>
      <c r="B832" s="176"/>
      <c r="C832" s="176"/>
      <c r="D832" s="186"/>
      <c r="E832" s="181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</row>
    <row r="833" spans="1:20" ht="16.8" customHeight="1">
      <c r="A833" s="176"/>
      <c r="B833" s="176"/>
      <c r="C833" s="176"/>
      <c r="D833" s="186"/>
      <c r="E833" s="181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</row>
    <row r="834" spans="1:20" ht="16.8" customHeight="1">
      <c r="A834" s="176"/>
      <c r="B834" s="176"/>
      <c r="C834" s="176"/>
      <c r="D834" s="186"/>
      <c r="E834" s="181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</row>
    <row r="835" spans="1:20" ht="16.8" customHeight="1">
      <c r="A835" s="176"/>
      <c r="B835" s="176"/>
      <c r="C835" s="176"/>
      <c r="D835" s="186"/>
      <c r="E835" s="181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</row>
    <row r="836" spans="1:20" ht="16.8" customHeight="1">
      <c r="A836" s="176"/>
      <c r="B836" s="176"/>
      <c r="C836" s="176"/>
      <c r="D836" s="186"/>
      <c r="E836" s="181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</row>
    <row r="837" spans="1:20" ht="16.8" customHeight="1">
      <c r="A837" s="176"/>
      <c r="B837" s="176"/>
      <c r="C837" s="176"/>
      <c r="D837" s="186"/>
      <c r="E837" s="181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</row>
    <row r="838" spans="1:20" ht="16.8" customHeight="1">
      <c r="A838" s="176"/>
      <c r="B838" s="176"/>
      <c r="C838" s="176"/>
      <c r="D838" s="186"/>
      <c r="E838" s="181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</row>
    <row r="839" spans="1:20" ht="16.8" customHeight="1">
      <c r="A839" s="176"/>
      <c r="B839" s="176"/>
      <c r="C839" s="176"/>
      <c r="D839" s="186"/>
      <c r="E839" s="181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</row>
    <row r="840" spans="1:20" ht="16.8" customHeight="1">
      <c r="A840" s="176"/>
      <c r="B840" s="176"/>
      <c r="C840" s="176"/>
      <c r="D840" s="186"/>
      <c r="E840" s="181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</row>
    <row r="841" spans="1:20" ht="16.8" customHeight="1">
      <c r="A841" s="176"/>
      <c r="B841" s="176"/>
      <c r="C841" s="176"/>
      <c r="D841" s="186"/>
      <c r="E841" s="181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</row>
    <row r="842" spans="1:20" ht="16.8" customHeight="1">
      <c r="A842" s="176"/>
      <c r="B842" s="176"/>
      <c r="C842" s="176"/>
      <c r="D842" s="186"/>
      <c r="E842" s="181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</row>
    <row r="843" spans="1:20" ht="16.8" customHeight="1">
      <c r="A843" s="176"/>
      <c r="B843" s="176"/>
      <c r="C843" s="176"/>
      <c r="D843" s="186"/>
      <c r="E843" s="181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</row>
    <row r="844" spans="1:20" ht="16.8" customHeight="1">
      <c r="A844" s="176"/>
      <c r="B844" s="176"/>
      <c r="C844" s="176"/>
      <c r="D844" s="186"/>
      <c r="E844" s="181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</row>
    <row r="845" spans="1:20" ht="16.8" customHeight="1">
      <c r="A845" s="176"/>
      <c r="B845" s="176"/>
      <c r="C845" s="176"/>
      <c r="D845" s="186"/>
      <c r="E845" s="181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</row>
    <row r="846" spans="1:20" ht="16.8" customHeight="1">
      <c r="A846" s="176"/>
      <c r="B846" s="176"/>
      <c r="C846" s="176"/>
      <c r="D846" s="186"/>
      <c r="E846" s="181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</row>
    <row r="847" spans="1:20" ht="16.8" customHeight="1">
      <c r="A847" s="176"/>
      <c r="B847" s="176"/>
      <c r="C847" s="176"/>
      <c r="D847" s="186"/>
      <c r="E847" s="181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</row>
    <row r="848" spans="1:20" ht="16.8" customHeight="1">
      <c r="A848" s="176"/>
      <c r="B848" s="176"/>
      <c r="C848" s="176"/>
      <c r="D848" s="186"/>
      <c r="E848" s="181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</row>
    <row r="849" spans="1:20" ht="16.8" customHeight="1">
      <c r="A849" s="176"/>
      <c r="B849" s="176"/>
      <c r="C849" s="176"/>
      <c r="D849" s="186"/>
      <c r="E849" s="181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</row>
    <row r="850" spans="1:20" ht="16.8" customHeight="1">
      <c r="A850" s="176"/>
      <c r="B850" s="176"/>
      <c r="C850" s="176"/>
      <c r="D850" s="186"/>
      <c r="E850" s="181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</row>
    <row r="851" spans="1:20" ht="16.8" customHeight="1">
      <c r="A851" s="176"/>
      <c r="B851" s="176"/>
      <c r="C851" s="176"/>
      <c r="D851" s="186"/>
      <c r="E851" s="181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</row>
    <row r="852" spans="1:20" ht="16.8" customHeight="1">
      <c r="A852" s="176"/>
      <c r="B852" s="176"/>
      <c r="C852" s="176"/>
      <c r="D852" s="186"/>
      <c r="E852" s="181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</row>
    <row r="853" spans="1:20" ht="16.8" customHeight="1">
      <c r="A853" s="176"/>
      <c r="B853" s="176"/>
      <c r="C853" s="176"/>
      <c r="D853" s="186"/>
      <c r="E853" s="181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</row>
    <row r="854" spans="1:20" ht="16.8" customHeight="1">
      <c r="A854" s="176"/>
      <c r="B854" s="176"/>
      <c r="C854" s="176"/>
      <c r="D854" s="186"/>
      <c r="E854" s="181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</row>
    <row r="855" spans="1:20" ht="16.8" customHeight="1">
      <c r="A855" s="176"/>
      <c r="B855" s="176"/>
      <c r="C855" s="176"/>
      <c r="D855" s="186"/>
      <c r="E855" s="181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</row>
    <row r="856" spans="1:20" ht="16.8" customHeight="1">
      <c r="A856" s="176"/>
      <c r="B856" s="176"/>
      <c r="C856" s="176"/>
      <c r="D856" s="186"/>
      <c r="E856" s="181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</row>
    <row r="857" spans="1:20" ht="16.8" customHeight="1">
      <c r="A857" s="176"/>
      <c r="B857" s="176"/>
      <c r="C857" s="176"/>
      <c r="D857" s="186"/>
      <c r="E857" s="181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</row>
    <row r="858" spans="1:20" ht="16.8" customHeight="1">
      <c r="A858" s="176"/>
      <c r="B858" s="176"/>
      <c r="C858" s="176"/>
      <c r="D858" s="186"/>
      <c r="E858" s="181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</row>
    <row r="859" spans="1:20" ht="16.8" customHeight="1">
      <c r="A859" s="176"/>
      <c r="B859" s="176"/>
      <c r="C859" s="176"/>
      <c r="D859" s="186"/>
      <c r="E859" s="181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</row>
    <row r="860" spans="1:20" ht="16.8" customHeight="1">
      <c r="A860" s="176"/>
      <c r="B860" s="176"/>
      <c r="C860" s="176"/>
      <c r="D860" s="186"/>
      <c r="E860" s="181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</row>
    <row r="861" spans="1:20" ht="16.8" customHeight="1">
      <c r="A861" s="176"/>
      <c r="B861" s="176"/>
      <c r="C861" s="176"/>
      <c r="D861" s="186"/>
      <c r="E861" s="181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</row>
    <row r="862" spans="1:20" ht="16.8" customHeight="1">
      <c r="A862" s="176"/>
      <c r="B862" s="176"/>
      <c r="C862" s="176"/>
      <c r="D862" s="186"/>
      <c r="E862" s="181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</row>
    <row r="863" spans="1:20" ht="16.8" customHeight="1">
      <c r="A863" s="176"/>
      <c r="B863" s="176"/>
      <c r="C863" s="176"/>
      <c r="D863" s="186"/>
      <c r="E863" s="181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</row>
    <row r="864" spans="1:20" ht="16.8" customHeight="1">
      <c r="A864" s="176"/>
      <c r="B864" s="176"/>
      <c r="C864" s="176"/>
      <c r="D864" s="186"/>
      <c r="E864" s="181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</row>
    <row r="865" spans="1:20" ht="16.8" customHeight="1">
      <c r="A865" s="176"/>
      <c r="B865" s="176"/>
      <c r="C865" s="176"/>
      <c r="D865" s="186"/>
      <c r="E865" s="181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</row>
    <row r="866" spans="1:20" ht="16.8" customHeight="1">
      <c r="A866" s="176"/>
      <c r="B866" s="176"/>
      <c r="C866" s="176"/>
      <c r="D866" s="186"/>
      <c r="E866" s="181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</row>
    <row r="867" spans="1:20" ht="16.8" customHeight="1">
      <c r="A867" s="176"/>
      <c r="B867" s="176"/>
      <c r="C867" s="176"/>
      <c r="D867" s="186"/>
      <c r="E867" s="181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</row>
    <row r="868" spans="1:20" ht="16.8" customHeight="1">
      <c r="A868" s="176"/>
      <c r="B868" s="176"/>
      <c r="C868" s="176"/>
      <c r="D868" s="186"/>
      <c r="E868" s="181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</row>
    <row r="869" spans="1:20" ht="16.8" customHeight="1">
      <c r="A869" s="176"/>
      <c r="B869" s="176"/>
      <c r="C869" s="176"/>
      <c r="D869" s="186"/>
      <c r="E869" s="181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</row>
    <row r="870" spans="1:20" ht="16.8" customHeight="1">
      <c r="A870" s="176"/>
      <c r="B870" s="176"/>
      <c r="C870" s="176"/>
      <c r="D870" s="186"/>
      <c r="E870" s="181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</row>
    <row r="871" spans="1:20" ht="16.8" customHeight="1">
      <c r="A871" s="176"/>
      <c r="B871" s="176"/>
      <c r="C871" s="176"/>
      <c r="D871" s="186"/>
      <c r="E871" s="181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</row>
    <row r="872" spans="1:20" ht="16.8" customHeight="1">
      <c r="A872" s="176"/>
      <c r="B872" s="176"/>
      <c r="C872" s="176"/>
      <c r="D872" s="186"/>
      <c r="E872" s="181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</row>
    <row r="873" spans="1:20" ht="16.8" customHeight="1">
      <c r="A873" s="176"/>
      <c r="B873" s="176"/>
      <c r="C873" s="176"/>
      <c r="D873" s="186"/>
      <c r="E873" s="181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</row>
    <row r="874" spans="1:20" ht="16.8" customHeight="1">
      <c r="A874" s="176"/>
      <c r="B874" s="176"/>
      <c r="C874" s="176"/>
      <c r="D874" s="186"/>
      <c r="E874" s="181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</row>
    <row r="875" spans="1:20" ht="16.8" customHeight="1">
      <c r="A875" s="176"/>
      <c r="B875" s="176"/>
      <c r="C875" s="176"/>
      <c r="D875" s="186"/>
      <c r="E875" s="181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</row>
    <row r="876" spans="1:20" ht="16.8" customHeight="1">
      <c r="A876" s="176"/>
      <c r="B876" s="176"/>
      <c r="C876" s="176"/>
      <c r="D876" s="186"/>
      <c r="E876" s="181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</row>
    <row r="877" spans="1:20" ht="16.8" customHeight="1">
      <c r="A877" s="176"/>
      <c r="B877" s="176"/>
      <c r="C877" s="176"/>
      <c r="D877" s="186"/>
      <c r="E877" s="181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</row>
    <row r="878" spans="1:20" ht="16.8" customHeight="1">
      <c r="A878" s="176"/>
      <c r="B878" s="176"/>
      <c r="C878" s="176"/>
      <c r="D878" s="186"/>
      <c r="E878" s="181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</row>
    <row r="879" spans="1:20" ht="16.8" customHeight="1">
      <c r="A879" s="176"/>
      <c r="B879" s="176"/>
      <c r="C879" s="176"/>
      <c r="D879" s="186"/>
      <c r="E879" s="181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</row>
    <row r="880" spans="1:20" ht="16.8" customHeight="1">
      <c r="A880" s="176"/>
      <c r="B880" s="176"/>
      <c r="C880" s="176"/>
      <c r="D880" s="186"/>
      <c r="E880" s="181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</row>
    <row r="881" spans="1:20" ht="16.8" customHeight="1">
      <c r="A881" s="176"/>
      <c r="B881" s="176"/>
      <c r="C881" s="176"/>
      <c r="D881" s="186"/>
      <c r="E881" s="181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</row>
    <row r="882" spans="1:20" ht="16.8" customHeight="1">
      <c r="A882" s="176"/>
      <c r="B882" s="176"/>
      <c r="C882" s="176"/>
      <c r="D882" s="186"/>
      <c r="E882" s="181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</row>
    <row r="883" spans="1:20" ht="16.8" customHeight="1">
      <c r="A883" s="176"/>
      <c r="B883" s="176"/>
      <c r="C883" s="176"/>
      <c r="D883" s="186"/>
      <c r="E883" s="181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</row>
    <row r="884" spans="1:20" ht="16.8" customHeight="1">
      <c r="A884" s="176"/>
      <c r="B884" s="176"/>
      <c r="C884" s="176"/>
      <c r="D884" s="186"/>
      <c r="E884" s="181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</row>
    <row r="885" spans="1:20" ht="16.8" customHeight="1">
      <c r="A885" s="176"/>
      <c r="B885" s="176"/>
      <c r="C885" s="176"/>
      <c r="D885" s="186"/>
      <c r="E885" s="181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</row>
    <row r="886" spans="1:20" ht="16.8" customHeight="1">
      <c r="A886" s="176"/>
      <c r="B886" s="176"/>
      <c r="C886" s="176"/>
      <c r="D886" s="186"/>
      <c r="E886" s="181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</row>
    <row r="887" spans="1:20" ht="16.8" customHeight="1">
      <c r="A887" s="176"/>
      <c r="B887" s="176"/>
      <c r="C887" s="176"/>
      <c r="D887" s="186"/>
      <c r="E887" s="181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</row>
    <row r="888" spans="1:20" ht="16.8" customHeight="1">
      <c r="A888" s="176"/>
      <c r="B888" s="176"/>
      <c r="C888" s="176"/>
      <c r="D888" s="186"/>
      <c r="E888" s="181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</row>
    <row r="889" spans="1:20" ht="16.8" customHeight="1">
      <c r="A889" s="176"/>
      <c r="B889" s="176"/>
      <c r="C889" s="176"/>
      <c r="D889" s="186"/>
      <c r="E889" s="181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</row>
    <row r="890" spans="1:20" ht="16.8" customHeight="1">
      <c r="A890" s="176"/>
      <c r="B890" s="176"/>
      <c r="C890" s="176"/>
      <c r="D890" s="186"/>
      <c r="E890" s="181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</row>
    <row r="891" spans="1:20" ht="16.8" customHeight="1">
      <c r="A891" s="176"/>
      <c r="B891" s="176"/>
      <c r="C891" s="176"/>
      <c r="D891" s="186"/>
      <c r="E891" s="181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</row>
    <row r="892" spans="1:20" ht="16.8" customHeight="1">
      <c r="A892" s="176"/>
      <c r="B892" s="176"/>
      <c r="C892" s="176"/>
      <c r="D892" s="186"/>
      <c r="E892" s="181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</row>
    <row r="893" spans="1:20" ht="16.8" customHeight="1">
      <c r="A893" s="176"/>
      <c r="B893" s="176"/>
      <c r="C893" s="176"/>
      <c r="D893" s="186"/>
      <c r="E893" s="181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</row>
    <row r="894" spans="1:20" ht="16.8" customHeight="1">
      <c r="A894" s="176"/>
      <c r="B894" s="176"/>
      <c r="C894" s="176"/>
      <c r="D894" s="186"/>
      <c r="E894" s="181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</row>
    <row r="895" spans="1:20" ht="16.8" customHeight="1">
      <c r="A895" s="176"/>
      <c r="B895" s="176"/>
      <c r="C895" s="176"/>
      <c r="D895" s="186"/>
      <c r="E895" s="181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</row>
    <row r="896" spans="1:20" ht="16.8" customHeight="1">
      <c r="A896" s="176"/>
      <c r="B896" s="176"/>
      <c r="C896" s="176"/>
      <c r="D896" s="186"/>
      <c r="E896" s="181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</row>
    <row r="897" spans="1:20" ht="16.8" customHeight="1">
      <c r="A897" s="176"/>
      <c r="B897" s="176"/>
      <c r="C897" s="176"/>
      <c r="D897" s="186"/>
      <c r="E897" s="181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</row>
    <row r="898" spans="1:20" ht="16.8" customHeight="1">
      <c r="A898" s="176"/>
      <c r="B898" s="176"/>
      <c r="C898" s="176"/>
      <c r="D898" s="186"/>
      <c r="E898" s="181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</row>
    <row r="899" spans="1:20" ht="16.8" customHeight="1">
      <c r="A899" s="176"/>
      <c r="B899" s="176"/>
      <c r="C899" s="176"/>
      <c r="D899" s="186"/>
      <c r="E899" s="181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</row>
    <row r="900" spans="1:20" ht="16.8" customHeight="1">
      <c r="A900" s="176"/>
      <c r="B900" s="176"/>
      <c r="C900" s="176"/>
      <c r="D900" s="186"/>
      <c r="E900" s="181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</row>
    <row r="901" spans="1:20" ht="16.8" customHeight="1">
      <c r="A901" s="176"/>
      <c r="B901" s="176"/>
      <c r="C901" s="176"/>
      <c r="D901" s="186"/>
      <c r="E901" s="181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</row>
    <row r="902" spans="1:20" ht="16.8" customHeight="1">
      <c r="A902" s="176"/>
      <c r="B902" s="176"/>
      <c r="C902" s="176"/>
      <c r="D902" s="186"/>
      <c r="E902" s="181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</row>
    <row r="903" spans="1:20" ht="16.8" customHeight="1">
      <c r="A903" s="176"/>
      <c r="B903" s="176"/>
      <c r="C903" s="176"/>
      <c r="D903" s="186"/>
      <c r="E903" s="181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</row>
    <row r="904" spans="1:20" ht="16.8" customHeight="1">
      <c r="A904" s="176"/>
      <c r="B904" s="176"/>
      <c r="C904" s="176"/>
      <c r="D904" s="186"/>
      <c r="E904" s="181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</row>
    <row r="905" spans="1:20" ht="16.8" customHeight="1">
      <c r="A905" s="176"/>
      <c r="B905" s="176"/>
      <c r="C905" s="176"/>
      <c r="D905" s="186"/>
      <c r="E905" s="181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</row>
    <row r="906" spans="1:20" ht="16.8" customHeight="1">
      <c r="A906" s="176"/>
      <c r="B906" s="176"/>
      <c r="C906" s="176"/>
      <c r="D906" s="186"/>
      <c r="E906" s="181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</row>
    <row r="907" spans="1:20" ht="16.8" customHeight="1">
      <c r="A907" s="176"/>
      <c r="B907" s="176"/>
      <c r="C907" s="176"/>
      <c r="D907" s="186"/>
      <c r="E907" s="181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</row>
    <row r="908" spans="1:20" ht="16.8" customHeight="1">
      <c r="A908" s="176"/>
      <c r="B908" s="176"/>
      <c r="C908" s="176"/>
      <c r="D908" s="186"/>
      <c r="E908" s="181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</row>
    <row r="909" spans="1:20" ht="16.8" customHeight="1">
      <c r="A909" s="176"/>
      <c r="B909" s="176"/>
      <c r="C909" s="176"/>
      <c r="D909" s="186"/>
      <c r="E909" s="181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</row>
    <row r="910" spans="1:20" ht="16.8" customHeight="1">
      <c r="A910" s="176"/>
      <c r="B910" s="176"/>
      <c r="C910" s="176"/>
      <c r="D910" s="186"/>
      <c r="E910" s="181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</row>
    <row r="911" spans="1:20" ht="16.8" customHeight="1">
      <c r="A911" s="176"/>
      <c r="B911" s="176"/>
      <c r="C911" s="176"/>
      <c r="D911" s="186"/>
      <c r="E911" s="181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</row>
    <row r="912" spans="1:20" ht="16.8" customHeight="1">
      <c r="A912" s="176"/>
      <c r="B912" s="176"/>
      <c r="C912" s="176"/>
      <c r="D912" s="186"/>
      <c r="E912" s="181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</row>
    <row r="913" spans="1:20" ht="16.8" customHeight="1">
      <c r="A913" s="176"/>
      <c r="B913" s="176"/>
      <c r="C913" s="176"/>
      <c r="D913" s="186"/>
      <c r="E913" s="181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</row>
    <row r="914" spans="1:20" ht="16.8" customHeight="1">
      <c r="A914" s="176"/>
      <c r="B914" s="176"/>
      <c r="C914" s="176"/>
      <c r="D914" s="186"/>
      <c r="E914" s="181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</row>
    <row r="915" spans="1:20" ht="16.8" customHeight="1">
      <c r="A915" s="176"/>
      <c r="B915" s="176"/>
      <c r="C915" s="176"/>
      <c r="D915" s="186"/>
      <c r="E915" s="181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</row>
    <row r="916" spans="1:20" ht="16.8" customHeight="1">
      <c r="A916" s="176"/>
      <c r="B916" s="176"/>
      <c r="C916" s="176"/>
      <c r="D916" s="186"/>
      <c r="E916" s="181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</row>
    <row r="917" spans="1:20" ht="16.8" customHeight="1">
      <c r="A917" s="176"/>
      <c r="B917" s="176"/>
      <c r="C917" s="176"/>
      <c r="D917" s="186"/>
      <c r="E917" s="181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</row>
    <row r="918" spans="1:20" ht="16.8" customHeight="1">
      <c r="A918" s="176"/>
      <c r="B918" s="176"/>
      <c r="C918" s="176"/>
      <c r="D918" s="186"/>
      <c r="E918" s="181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</row>
    <row r="919" spans="1:20" ht="16.8" customHeight="1">
      <c r="A919" s="176"/>
      <c r="B919" s="176"/>
      <c r="C919" s="176"/>
      <c r="D919" s="186"/>
      <c r="E919" s="181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</row>
    <row r="920" spans="1:20" ht="16.8" customHeight="1">
      <c r="A920" s="176"/>
      <c r="B920" s="176"/>
      <c r="C920" s="176"/>
      <c r="D920" s="186"/>
      <c r="E920" s="181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</row>
    <row r="921" spans="1:20" ht="16.8" customHeight="1">
      <c r="A921" s="176"/>
      <c r="B921" s="176"/>
      <c r="C921" s="176"/>
      <c r="D921" s="186"/>
      <c r="E921" s="181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</row>
    <row r="922" spans="1:20" ht="16.8" customHeight="1">
      <c r="A922" s="176"/>
      <c r="B922" s="176"/>
      <c r="C922" s="176"/>
      <c r="D922" s="186"/>
      <c r="E922" s="181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</row>
    <row r="923" spans="1:20" ht="16.8" customHeight="1">
      <c r="A923" s="176"/>
      <c r="B923" s="176"/>
      <c r="C923" s="176"/>
      <c r="D923" s="186"/>
      <c r="E923" s="181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</row>
    <row r="924" spans="1:20" ht="16.8" customHeight="1">
      <c r="A924" s="176"/>
      <c r="B924" s="176"/>
      <c r="C924" s="176"/>
      <c r="D924" s="186"/>
      <c r="E924" s="181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</row>
    <row r="925" spans="1:20" ht="16.8" customHeight="1">
      <c r="A925" s="176"/>
      <c r="B925" s="176"/>
      <c r="C925" s="176"/>
      <c r="D925" s="186"/>
      <c r="E925" s="181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</row>
    <row r="926" spans="1:20" ht="16.8" customHeight="1">
      <c r="A926" s="176"/>
      <c r="B926" s="176"/>
      <c r="C926" s="176"/>
      <c r="D926" s="186"/>
      <c r="E926" s="181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</row>
    <row r="927" spans="1:20" ht="16.8" customHeight="1">
      <c r="A927" s="176"/>
      <c r="B927" s="176"/>
      <c r="C927" s="176"/>
      <c r="D927" s="186"/>
      <c r="E927" s="181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</row>
    <row r="928" spans="1:20" ht="16.8" customHeight="1">
      <c r="A928" s="176"/>
      <c r="B928" s="176"/>
      <c r="C928" s="176"/>
      <c r="D928" s="186"/>
      <c r="E928" s="181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</row>
    <row r="929" spans="1:20" ht="16.8" customHeight="1">
      <c r="A929" s="176"/>
      <c r="B929" s="176"/>
      <c r="C929" s="176"/>
      <c r="D929" s="186"/>
      <c r="E929" s="181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</row>
    <row r="930" spans="1:20" ht="16.8" customHeight="1">
      <c r="A930" s="176"/>
      <c r="B930" s="176"/>
      <c r="C930" s="176"/>
      <c r="D930" s="186"/>
      <c r="E930" s="181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</row>
    <row r="931" spans="1:20" ht="16.8" customHeight="1">
      <c r="A931" s="176"/>
      <c r="B931" s="176"/>
      <c r="C931" s="176"/>
      <c r="D931" s="186"/>
      <c r="E931" s="181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</row>
    <row r="932" spans="1:20" ht="16.8" customHeight="1">
      <c r="A932" s="176"/>
      <c r="B932" s="176"/>
      <c r="C932" s="176"/>
      <c r="D932" s="186"/>
      <c r="E932" s="181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</row>
    <row r="933" spans="1:20" ht="16.8" customHeight="1">
      <c r="A933" s="176"/>
      <c r="B933" s="176"/>
      <c r="C933" s="176"/>
      <c r="D933" s="186"/>
      <c r="E933" s="181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</row>
    <row r="934" spans="1:20" ht="16.8" customHeight="1">
      <c r="A934" s="176"/>
      <c r="B934" s="176"/>
      <c r="C934" s="176"/>
      <c r="D934" s="186"/>
      <c r="E934" s="181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</row>
    <row r="935" spans="1:20" ht="16.8" customHeight="1">
      <c r="A935" s="176"/>
      <c r="B935" s="176"/>
      <c r="C935" s="176"/>
      <c r="D935" s="186"/>
      <c r="E935" s="181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</row>
    <row r="936" spans="1:20" ht="16.8" customHeight="1">
      <c r="A936" s="176"/>
      <c r="B936" s="176"/>
      <c r="C936" s="176"/>
      <c r="D936" s="186"/>
      <c r="E936" s="181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</row>
    <row r="937" spans="1:20" ht="16.8" customHeight="1">
      <c r="A937" s="176"/>
      <c r="B937" s="176"/>
      <c r="C937" s="176"/>
      <c r="D937" s="186"/>
      <c r="E937" s="181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</row>
    <row r="938" spans="1:20" ht="16.8" customHeight="1">
      <c r="A938" s="176"/>
      <c r="B938" s="176"/>
      <c r="C938" s="176"/>
      <c r="D938" s="186"/>
      <c r="E938" s="181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</row>
    <row r="939" spans="1:20" ht="16.8" customHeight="1">
      <c r="A939" s="176"/>
      <c r="B939" s="176"/>
      <c r="C939" s="176"/>
      <c r="D939" s="186"/>
      <c r="E939" s="181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</row>
    <row r="940" spans="1:20" ht="16.8" customHeight="1">
      <c r="A940" s="176"/>
      <c r="B940" s="176"/>
      <c r="C940" s="176"/>
      <c r="D940" s="186"/>
      <c r="E940" s="181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</row>
    <row r="941" spans="1:20" ht="16.8" customHeight="1">
      <c r="A941" s="176"/>
      <c r="B941" s="176"/>
      <c r="C941" s="176"/>
      <c r="D941" s="186"/>
      <c r="E941" s="181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</row>
    <row r="942" spans="1:20" ht="16.8" customHeight="1">
      <c r="A942" s="176"/>
      <c r="B942" s="176"/>
      <c r="C942" s="176"/>
      <c r="D942" s="186"/>
      <c r="E942" s="181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</row>
    <row r="943" spans="1:20" ht="16.8" customHeight="1">
      <c r="A943" s="176"/>
      <c r="B943" s="176"/>
      <c r="C943" s="176"/>
      <c r="D943" s="186"/>
      <c r="E943" s="181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</row>
    <row r="944" spans="1:20" ht="16.8" customHeight="1">
      <c r="A944" s="176"/>
      <c r="B944" s="176"/>
      <c r="C944" s="176"/>
      <c r="D944" s="186"/>
      <c r="E944" s="181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</row>
    <row r="945" spans="1:20" ht="16.8" customHeight="1">
      <c r="A945" s="176"/>
      <c r="B945" s="176"/>
      <c r="C945" s="176"/>
      <c r="D945" s="186"/>
      <c r="E945" s="181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</row>
    <row r="946" spans="1:20" ht="16.8" customHeight="1">
      <c r="A946" s="176"/>
      <c r="B946" s="176"/>
      <c r="C946" s="176"/>
      <c r="D946" s="186"/>
      <c r="E946" s="181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</row>
    <row r="947" spans="1:20" ht="16.8" customHeight="1">
      <c r="A947" s="176"/>
      <c r="B947" s="176"/>
      <c r="C947" s="176"/>
      <c r="D947" s="186"/>
      <c r="E947" s="181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</row>
    <row r="948" spans="1:20" ht="16.8" customHeight="1">
      <c r="A948" s="176"/>
      <c r="B948" s="176"/>
      <c r="C948" s="176"/>
      <c r="D948" s="186"/>
      <c r="E948" s="181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</row>
    <row r="949" spans="1:20" ht="16.8" customHeight="1">
      <c r="A949" s="176"/>
      <c r="B949" s="176"/>
      <c r="C949" s="176"/>
      <c r="D949" s="186"/>
      <c r="E949" s="181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</row>
    <row r="950" spans="1:20" ht="16.8" customHeight="1">
      <c r="A950" s="176"/>
      <c r="B950" s="176"/>
      <c r="C950" s="176"/>
      <c r="D950" s="186"/>
      <c r="E950" s="181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</row>
    <row r="951" spans="1:20" ht="16.8" customHeight="1">
      <c r="A951" s="176"/>
      <c r="B951" s="176"/>
      <c r="C951" s="176"/>
      <c r="D951" s="186"/>
      <c r="E951" s="181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</row>
    <row r="952" spans="1:20" ht="16.8" customHeight="1">
      <c r="A952" s="176"/>
      <c r="B952" s="176"/>
      <c r="C952" s="176"/>
      <c r="D952" s="186"/>
      <c r="E952" s="181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</row>
    <row r="953" spans="1:20" ht="16.8" customHeight="1">
      <c r="A953" s="176"/>
      <c r="B953" s="176"/>
      <c r="C953" s="176"/>
      <c r="D953" s="186"/>
      <c r="E953" s="181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</row>
    <row r="954" spans="1:20" ht="16.8" customHeight="1">
      <c r="A954" s="176"/>
      <c r="B954" s="176"/>
      <c r="C954" s="176"/>
      <c r="D954" s="186"/>
      <c r="E954" s="181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</row>
    <row r="955" spans="1:20" ht="16.8" customHeight="1">
      <c r="A955" s="176"/>
      <c r="B955" s="176"/>
      <c r="C955" s="176"/>
      <c r="D955" s="186"/>
      <c r="E955" s="181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</row>
    <row r="956" spans="1:20" ht="16.8" customHeight="1">
      <c r="A956" s="176"/>
      <c r="B956" s="176"/>
      <c r="C956" s="176"/>
      <c r="D956" s="186"/>
      <c r="E956" s="181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</row>
    <row r="957" spans="1:20" ht="16.8" customHeight="1">
      <c r="A957" s="176"/>
      <c r="B957" s="176"/>
      <c r="C957" s="176"/>
      <c r="D957" s="186"/>
      <c r="E957" s="181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</row>
    <row r="958" spans="1:20" ht="16.8" customHeight="1">
      <c r="A958" s="176"/>
      <c r="B958" s="176"/>
      <c r="C958" s="176"/>
      <c r="D958" s="186"/>
      <c r="E958" s="181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</row>
    <row r="959" spans="1:20" ht="16.8" customHeight="1">
      <c r="A959" s="176"/>
      <c r="B959" s="176"/>
      <c r="C959" s="176"/>
      <c r="D959" s="186"/>
      <c r="E959" s="181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</row>
    <row r="960" spans="1:20" ht="16.8" customHeight="1">
      <c r="A960" s="176"/>
      <c r="B960" s="176"/>
      <c r="C960" s="176"/>
      <c r="D960" s="186"/>
      <c r="E960" s="181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</row>
    <row r="961" spans="1:20" ht="16.8" customHeight="1">
      <c r="A961" s="176"/>
      <c r="B961" s="176"/>
      <c r="C961" s="176"/>
      <c r="D961" s="186"/>
      <c r="E961" s="181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</row>
    <row r="962" spans="1:20" ht="16.8" customHeight="1">
      <c r="A962" s="176"/>
      <c r="B962" s="176"/>
      <c r="C962" s="176"/>
      <c r="D962" s="186"/>
      <c r="E962" s="181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</row>
    <row r="963" spans="1:20" ht="16.8" customHeight="1">
      <c r="A963" s="176"/>
      <c r="B963" s="176"/>
      <c r="C963" s="176"/>
      <c r="D963" s="186"/>
      <c r="E963" s="181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</row>
    <row r="964" spans="1:20" ht="16.8" customHeight="1">
      <c r="A964" s="176"/>
      <c r="B964" s="176"/>
      <c r="C964" s="176"/>
      <c r="D964" s="186"/>
      <c r="E964" s="181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</row>
    <row r="965" spans="1:20" ht="16.8" customHeight="1">
      <c r="A965" s="176"/>
      <c r="B965" s="176"/>
      <c r="C965" s="176"/>
      <c r="D965" s="186"/>
      <c r="E965" s="181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</row>
    <row r="966" spans="1:20" ht="16.8" customHeight="1">
      <c r="A966" s="176"/>
      <c r="B966" s="176"/>
      <c r="C966" s="176"/>
      <c r="D966" s="186"/>
      <c r="E966" s="181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</row>
    <row r="967" spans="1:20" ht="16.8" customHeight="1">
      <c r="A967" s="176"/>
      <c r="B967" s="176"/>
      <c r="C967" s="176"/>
      <c r="D967" s="186"/>
      <c r="E967" s="181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</row>
    <row r="968" spans="1:20" ht="16.8" customHeight="1">
      <c r="A968" s="176"/>
      <c r="B968" s="176"/>
      <c r="C968" s="176"/>
      <c r="D968" s="186"/>
      <c r="E968" s="181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</row>
    <row r="969" spans="1:20" ht="16.8" customHeight="1">
      <c r="A969" s="176"/>
      <c r="B969" s="176"/>
      <c r="C969" s="176"/>
      <c r="D969" s="186"/>
      <c r="E969" s="181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</row>
    <row r="970" spans="1:20" ht="16.8" customHeight="1">
      <c r="A970" s="176"/>
      <c r="B970" s="176"/>
      <c r="C970" s="176"/>
      <c r="D970" s="186"/>
      <c r="E970" s="181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</row>
    <row r="971" spans="1:20" ht="16.8" customHeight="1">
      <c r="A971" s="176"/>
      <c r="B971" s="176"/>
      <c r="C971" s="176"/>
      <c r="D971" s="186"/>
      <c r="E971" s="181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</row>
    <row r="972" spans="1:20" ht="16.8" customHeight="1">
      <c r="A972" s="176"/>
      <c r="B972" s="176"/>
      <c r="C972" s="176"/>
      <c r="D972" s="186"/>
      <c r="E972" s="181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</row>
    <row r="973" spans="1:20" ht="16.8" customHeight="1">
      <c r="A973" s="176"/>
      <c r="B973" s="176"/>
      <c r="C973" s="176"/>
      <c r="D973" s="186"/>
      <c r="E973" s="181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</row>
    <row r="974" spans="1:20" ht="16.8" customHeight="1">
      <c r="A974" s="176"/>
      <c r="B974" s="176"/>
      <c r="C974" s="176"/>
      <c r="D974" s="186"/>
      <c r="E974" s="181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</row>
    <row r="975" spans="1:20" ht="16.8" customHeight="1">
      <c r="A975" s="176"/>
      <c r="B975" s="176"/>
      <c r="C975" s="176"/>
      <c r="D975" s="186"/>
      <c r="E975" s="181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</row>
    <row r="976" spans="1:20" ht="16.8" customHeight="1">
      <c r="A976" s="176"/>
      <c r="B976" s="176"/>
      <c r="C976" s="176"/>
      <c r="D976" s="186"/>
      <c r="E976" s="181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</row>
    <row r="977" spans="1:20" ht="16.8" customHeight="1">
      <c r="A977" s="176"/>
      <c r="B977" s="176"/>
      <c r="C977" s="176"/>
      <c r="D977" s="186"/>
      <c r="E977" s="181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</row>
    <row r="978" spans="1:20" ht="16.8" customHeight="1">
      <c r="A978" s="176"/>
      <c r="B978" s="176"/>
      <c r="C978" s="176"/>
      <c r="D978" s="186"/>
      <c r="E978" s="181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</row>
    <row r="979" spans="1:20" ht="16.8" customHeight="1">
      <c r="A979" s="176"/>
      <c r="B979" s="176"/>
      <c r="C979" s="176"/>
      <c r="D979" s="186"/>
      <c r="E979" s="181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</row>
    <row r="980" spans="1:20" ht="16.8" customHeight="1">
      <c r="A980" s="176"/>
      <c r="B980" s="176"/>
      <c r="C980" s="176"/>
      <c r="D980" s="186"/>
      <c r="E980" s="181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</row>
    <row r="981" spans="1:20" ht="16.8" customHeight="1">
      <c r="A981" s="176"/>
      <c r="B981" s="176"/>
      <c r="C981" s="176"/>
      <c r="D981" s="186"/>
      <c r="E981" s="181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</row>
    <row r="982" spans="1:20" ht="16.8" customHeight="1">
      <c r="A982" s="176"/>
      <c r="B982" s="176"/>
      <c r="C982" s="176"/>
      <c r="D982" s="186"/>
      <c r="E982" s="181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</row>
    <row r="983" spans="1:20" ht="16.8" customHeight="1">
      <c r="A983" s="176"/>
      <c r="B983" s="176"/>
      <c r="C983" s="176"/>
      <c r="D983" s="186"/>
      <c r="E983" s="181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</row>
    <row r="984" spans="1:20" ht="16.8" customHeight="1">
      <c r="A984" s="176"/>
      <c r="B984" s="176"/>
      <c r="C984" s="176"/>
      <c r="D984" s="186"/>
      <c r="E984" s="181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</row>
    <row r="985" spans="1:20" ht="16.8" customHeight="1">
      <c r="A985" s="176"/>
      <c r="B985" s="176"/>
      <c r="C985" s="176"/>
      <c r="D985" s="186"/>
      <c r="E985" s="181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</row>
    <row r="986" spans="1:20" ht="16.8" customHeight="1">
      <c r="A986" s="176"/>
      <c r="B986" s="176"/>
      <c r="C986" s="176"/>
      <c r="D986" s="186"/>
      <c r="E986" s="181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</row>
    <row r="987" spans="1:20" ht="16.8" customHeight="1">
      <c r="A987" s="176"/>
      <c r="B987" s="176"/>
      <c r="C987" s="176"/>
      <c r="D987" s="186"/>
      <c r="E987" s="181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</row>
    <row r="988" spans="1:20" ht="16.8" customHeight="1">
      <c r="A988" s="176"/>
      <c r="B988" s="176"/>
      <c r="C988" s="176"/>
      <c r="D988" s="186"/>
      <c r="E988" s="181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</row>
    <row r="989" spans="1:20" ht="16.8" customHeight="1">
      <c r="A989" s="176"/>
      <c r="B989" s="176"/>
      <c r="C989" s="176"/>
      <c r="D989" s="186"/>
      <c r="E989" s="181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</row>
    <row r="990" spans="1:20" ht="16.8" customHeight="1">
      <c r="A990" s="176"/>
      <c r="B990" s="176"/>
      <c r="C990" s="176"/>
      <c r="D990" s="186"/>
      <c r="E990" s="181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</row>
    <row r="991" spans="1:20" ht="16.8" customHeight="1">
      <c r="A991" s="176"/>
      <c r="B991" s="176"/>
      <c r="C991" s="176"/>
      <c r="D991" s="186"/>
      <c r="E991" s="181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</row>
    <row r="992" spans="1:20" ht="16.8" customHeight="1">
      <c r="A992" s="176"/>
      <c r="B992" s="176"/>
      <c r="C992" s="176"/>
      <c r="D992" s="186"/>
      <c r="E992" s="181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</row>
    <row r="993" spans="1:20" ht="16.8" customHeight="1">
      <c r="A993" s="176"/>
      <c r="B993" s="176"/>
      <c r="C993" s="176"/>
      <c r="D993" s="186"/>
      <c r="E993" s="181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</row>
    <row r="994" spans="1:20" ht="16.8" customHeight="1">
      <c r="A994" s="176"/>
      <c r="B994" s="176"/>
      <c r="C994" s="176"/>
      <c r="D994" s="186"/>
      <c r="E994" s="181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</row>
    <row r="995" spans="1:20" ht="16.8" customHeight="1">
      <c r="A995" s="176"/>
      <c r="B995" s="176"/>
      <c r="C995" s="176"/>
      <c r="D995" s="186"/>
      <c r="E995" s="181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</row>
    <row r="996" spans="1:20" ht="16.8" customHeight="1">
      <c r="A996" s="176"/>
      <c r="B996" s="176"/>
      <c r="C996" s="176"/>
      <c r="D996" s="186"/>
      <c r="E996" s="181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</row>
    <row r="997" spans="1:20" ht="16.8" customHeight="1">
      <c r="A997" s="176"/>
      <c r="B997" s="176"/>
      <c r="C997" s="176"/>
      <c r="D997" s="186"/>
      <c r="E997" s="181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</row>
    <row r="998" spans="1:20" ht="16.8" customHeight="1">
      <c r="A998" s="176"/>
      <c r="B998" s="176"/>
      <c r="C998" s="176"/>
      <c r="D998" s="186"/>
      <c r="E998" s="181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</row>
    <row r="999" spans="1:20" ht="16.8" customHeight="1">
      <c r="A999" s="176"/>
      <c r="B999" s="176"/>
      <c r="C999" s="176"/>
      <c r="D999" s="186"/>
      <c r="E999" s="181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</row>
    <row r="1000" spans="1:20" ht="16.8" customHeight="1">
      <c r="A1000" s="176"/>
      <c r="B1000" s="176"/>
      <c r="C1000" s="176"/>
      <c r="D1000" s="186"/>
      <c r="E1000" s="181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</row>
  </sheetData>
  <conditionalFormatting sqref="D2:D1000">
    <cfRule type="expression" dxfId="3" priority="1">
      <formula>D2&gt;0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.7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5" t="s">
        <v>12</v>
      </c>
      <c r="B1" s="55" t="s">
        <v>162</v>
      </c>
      <c r="C1" s="55" t="s">
        <v>76</v>
      </c>
      <c r="D1" s="55" t="s">
        <v>77</v>
      </c>
      <c r="E1" s="187"/>
      <c r="F1" s="57"/>
      <c r="G1" s="57"/>
      <c r="H1" s="57"/>
      <c r="I1" s="57"/>
      <c r="J1" s="57"/>
      <c r="K1" s="7"/>
      <c r="L1" s="7"/>
      <c r="M1" s="7"/>
      <c r="N1" s="7"/>
      <c r="O1" s="7"/>
      <c r="P1" s="7"/>
      <c r="Q1" s="7"/>
      <c r="R1" s="7"/>
    </row>
    <row r="2" spans="1:18" ht="15.6" customHeight="1">
      <c r="A2" s="35"/>
      <c r="B2" s="36"/>
      <c r="C2" s="123"/>
      <c r="D2" s="123"/>
      <c r="E2" s="57"/>
      <c r="F2" s="57"/>
      <c r="G2" s="57"/>
      <c r="H2" s="57"/>
      <c r="I2" s="57"/>
      <c r="J2" s="57"/>
      <c r="K2" s="7"/>
      <c r="L2" s="7"/>
      <c r="M2" s="7"/>
      <c r="N2" s="7"/>
      <c r="O2" s="7"/>
      <c r="P2" s="7"/>
      <c r="Q2" s="7"/>
      <c r="R2" s="7"/>
    </row>
    <row r="3" spans="1:18" ht="15.6" customHeight="1">
      <c r="A3" s="35"/>
      <c r="B3" s="36"/>
      <c r="C3" s="123"/>
      <c r="D3" s="123"/>
      <c r="E3" s="57"/>
      <c r="F3" s="57"/>
      <c r="G3" s="57"/>
      <c r="H3" s="57"/>
      <c r="I3" s="57"/>
      <c r="J3" s="57"/>
      <c r="K3" s="7"/>
      <c r="L3" s="7"/>
      <c r="M3" s="7"/>
      <c r="N3" s="7"/>
      <c r="O3" s="7"/>
      <c r="P3" s="7"/>
      <c r="Q3" s="7"/>
      <c r="R3" s="7"/>
    </row>
    <row r="4" spans="1:18" ht="15.6" customHeight="1">
      <c r="A4" s="35"/>
      <c r="B4" s="36"/>
      <c r="C4" s="123"/>
      <c r="D4" s="123"/>
      <c r="E4" s="68"/>
      <c r="F4" s="68"/>
      <c r="G4" s="68"/>
      <c r="H4" s="68"/>
      <c r="I4" s="68"/>
      <c r="J4" s="68"/>
      <c r="K4" s="7"/>
      <c r="L4" s="7"/>
      <c r="M4" s="7"/>
      <c r="N4" s="7"/>
      <c r="O4" s="7"/>
      <c r="P4" s="7"/>
      <c r="Q4" s="7"/>
      <c r="R4" s="7"/>
    </row>
    <row r="5" spans="1:18" ht="15.6" customHeight="1">
      <c r="A5" s="35"/>
      <c r="B5" s="41"/>
      <c r="C5" s="123"/>
      <c r="D5" s="123"/>
      <c r="E5" s="68"/>
      <c r="F5" s="68"/>
      <c r="G5" s="68"/>
      <c r="H5" s="68"/>
      <c r="I5" s="68"/>
      <c r="J5" s="68"/>
      <c r="K5" s="7"/>
      <c r="L5" s="7"/>
      <c r="M5" s="7"/>
      <c r="N5" s="7"/>
      <c r="O5" s="7"/>
      <c r="P5" s="7"/>
      <c r="Q5" s="7"/>
      <c r="R5" s="7"/>
    </row>
    <row r="6" spans="1:18" ht="15.6" customHeight="1">
      <c r="A6" s="35"/>
      <c r="B6" s="36"/>
      <c r="C6" s="123"/>
      <c r="D6" s="123"/>
      <c r="E6" s="68"/>
      <c r="F6" s="68"/>
      <c r="G6" s="68"/>
      <c r="H6" s="68"/>
      <c r="I6" s="68"/>
      <c r="J6" s="68"/>
      <c r="K6" s="7"/>
      <c r="L6" s="7"/>
      <c r="M6" s="7"/>
      <c r="N6" s="7"/>
      <c r="O6" s="7"/>
      <c r="P6" s="7"/>
      <c r="Q6" s="7"/>
      <c r="R6" s="7"/>
    </row>
    <row r="7" spans="1:18" ht="15.6" customHeight="1">
      <c r="A7" s="35"/>
      <c r="B7" s="36"/>
      <c r="C7" s="123"/>
      <c r="D7" s="123"/>
      <c r="E7" s="68"/>
      <c r="F7" s="68"/>
      <c r="G7" s="68"/>
      <c r="H7" s="68"/>
      <c r="I7" s="68"/>
      <c r="J7" s="68"/>
      <c r="K7" s="7"/>
      <c r="L7" s="7"/>
      <c r="M7" s="7"/>
      <c r="N7" s="7"/>
      <c r="O7" s="7"/>
      <c r="P7" s="7"/>
      <c r="Q7" s="7"/>
      <c r="R7" s="7"/>
    </row>
    <row r="8" spans="1:18" ht="15.6" customHeight="1">
      <c r="A8" s="35"/>
      <c r="B8" s="36"/>
      <c r="C8" s="123"/>
      <c r="D8" s="123"/>
      <c r="E8" s="68"/>
      <c r="F8" s="68"/>
      <c r="G8" s="68"/>
      <c r="H8" s="68"/>
      <c r="I8" s="68"/>
      <c r="J8" s="68"/>
      <c r="K8" s="7"/>
      <c r="L8" s="7"/>
      <c r="M8" s="7"/>
      <c r="N8" s="7"/>
      <c r="O8" s="7"/>
      <c r="P8" s="7"/>
      <c r="Q8" s="7"/>
      <c r="R8" s="7"/>
    </row>
    <row r="9" spans="1:18" ht="15.6" customHeight="1">
      <c r="A9" s="35"/>
      <c r="B9" s="36"/>
      <c r="C9" s="123"/>
      <c r="D9" s="123"/>
      <c r="E9" s="68"/>
      <c r="F9" s="68"/>
      <c r="G9" s="68"/>
      <c r="H9" s="68"/>
      <c r="I9" s="68"/>
      <c r="J9" s="68"/>
      <c r="K9" s="7"/>
      <c r="L9" s="7"/>
      <c r="M9" s="7"/>
      <c r="N9" s="7"/>
      <c r="O9" s="7"/>
      <c r="P9" s="7"/>
      <c r="Q9" s="7"/>
      <c r="R9" s="7"/>
    </row>
    <row r="10" spans="1:18" ht="15.6" customHeight="1">
      <c r="A10" s="35"/>
      <c r="B10" s="36"/>
      <c r="C10" s="123"/>
      <c r="D10" s="123"/>
      <c r="E10" s="68"/>
      <c r="F10" s="68"/>
      <c r="G10" s="68"/>
      <c r="H10" s="68"/>
      <c r="I10" s="68"/>
      <c r="J10" s="68"/>
      <c r="K10" s="7"/>
      <c r="L10" s="7"/>
      <c r="M10" s="7"/>
      <c r="N10" s="7"/>
      <c r="O10" s="7"/>
      <c r="P10" s="7"/>
      <c r="Q10" s="7"/>
      <c r="R10" s="7"/>
    </row>
    <row r="11" spans="1:18" ht="15.6" customHeight="1">
      <c r="A11" s="35"/>
      <c r="B11" s="41"/>
      <c r="C11" s="123"/>
      <c r="D11" s="123"/>
      <c r="E11" s="68"/>
      <c r="F11" s="68"/>
      <c r="G11" s="68"/>
      <c r="H11" s="68"/>
      <c r="I11" s="68"/>
      <c r="J11" s="68"/>
      <c r="K11" s="7"/>
      <c r="L11" s="7"/>
      <c r="M11" s="7"/>
      <c r="N11" s="7"/>
      <c r="O11" s="7"/>
      <c r="P11" s="7"/>
      <c r="Q11" s="7"/>
      <c r="R11" s="7"/>
    </row>
    <row r="12" spans="1:18" ht="15.6" customHeight="1">
      <c r="A12" s="35"/>
      <c r="B12" s="41"/>
      <c r="C12" s="123"/>
      <c r="D12" s="123"/>
      <c r="E12" s="68"/>
      <c r="F12" s="68"/>
      <c r="G12" s="68"/>
      <c r="H12" s="68"/>
      <c r="I12" s="68"/>
      <c r="J12" s="68"/>
      <c r="K12" s="7"/>
      <c r="L12" s="7"/>
      <c r="M12" s="7"/>
      <c r="N12" s="7"/>
      <c r="O12" s="7"/>
      <c r="P12" s="7"/>
      <c r="Q12" s="7"/>
      <c r="R12" s="7"/>
    </row>
    <row r="13" spans="1:18" ht="15.6" customHeight="1">
      <c r="A13" s="35"/>
      <c r="B13" s="41"/>
      <c r="C13" s="123"/>
      <c r="D13" s="123"/>
      <c r="E13" s="68"/>
      <c r="F13" s="68"/>
      <c r="G13" s="68"/>
      <c r="H13" s="68"/>
      <c r="I13" s="68"/>
      <c r="J13" s="68"/>
      <c r="K13" s="7"/>
      <c r="L13" s="7"/>
      <c r="M13" s="7"/>
      <c r="N13" s="7"/>
      <c r="O13" s="7"/>
      <c r="P13" s="7"/>
      <c r="Q13" s="7"/>
      <c r="R13" s="7"/>
    </row>
    <row r="14" spans="1:18" ht="15.6" customHeight="1">
      <c r="A14" s="35"/>
      <c r="B14" s="41"/>
      <c r="C14" s="123"/>
      <c r="D14" s="123"/>
      <c r="E14" s="68"/>
      <c r="F14" s="68"/>
      <c r="G14" s="68"/>
      <c r="H14" s="68"/>
      <c r="I14" s="68"/>
      <c r="J14" s="68"/>
      <c r="K14" s="7"/>
      <c r="L14" s="7"/>
      <c r="M14" s="7"/>
      <c r="N14" s="7"/>
      <c r="O14" s="7"/>
      <c r="P14" s="7"/>
      <c r="Q14" s="7"/>
      <c r="R14" s="7"/>
    </row>
    <row r="15" spans="1:18" ht="15.6" customHeight="1">
      <c r="A15" s="35"/>
      <c r="B15" s="41"/>
      <c r="C15" s="123"/>
      <c r="D15" s="123"/>
      <c r="E15" s="68"/>
      <c r="F15" s="68"/>
      <c r="G15" s="68"/>
      <c r="H15" s="68"/>
      <c r="I15" s="68"/>
      <c r="J15" s="68"/>
      <c r="K15" s="7"/>
      <c r="L15" s="7"/>
      <c r="M15" s="7"/>
      <c r="N15" s="7"/>
      <c r="O15" s="7"/>
      <c r="P15" s="7"/>
      <c r="Q15" s="7"/>
      <c r="R15" s="7"/>
    </row>
    <row r="16" spans="1:18" ht="15.6" customHeight="1">
      <c r="A16" s="35"/>
      <c r="B16" s="41"/>
      <c r="C16" s="123"/>
      <c r="D16" s="123"/>
      <c r="E16" s="68"/>
      <c r="F16" s="68"/>
      <c r="G16" s="68"/>
      <c r="H16" s="68"/>
      <c r="I16" s="68"/>
      <c r="J16" s="68"/>
      <c r="K16" s="7"/>
      <c r="L16" s="7"/>
      <c r="M16" s="7"/>
      <c r="N16" s="7"/>
      <c r="O16" s="7"/>
      <c r="P16" s="7"/>
      <c r="Q16" s="7"/>
      <c r="R16" s="7"/>
    </row>
    <row r="17" spans="1:18" ht="15.6" customHeight="1">
      <c r="A17" s="35"/>
      <c r="B17" s="41"/>
      <c r="C17" s="123"/>
      <c r="D17" s="123"/>
      <c r="E17" s="68"/>
      <c r="F17" s="68"/>
      <c r="G17" s="68"/>
      <c r="H17" s="68"/>
      <c r="I17" s="68"/>
      <c r="J17" s="68"/>
      <c r="K17" s="7"/>
      <c r="L17" s="7"/>
      <c r="M17" s="7"/>
      <c r="N17" s="7"/>
      <c r="O17" s="7"/>
      <c r="P17" s="7"/>
      <c r="Q17" s="7"/>
      <c r="R17" s="7"/>
    </row>
    <row r="18" spans="1:18" ht="15.6" customHeight="1">
      <c r="A18" s="35"/>
      <c r="B18" s="41"/>
      <c r="C18" s="123"/>
      <c r="D18" s="123"/>
      <c r="E18" s="68"/>
      <c r="F18" s="68"/>
      <c r="G18" s="68"/>
      <c r="H18" s="68"/>
      <c r="I18" s="68"/>
      <c r="J18" s="68"/>
      <c r="K18" s="7"/>
      <c r="L18" s="7"/>
      <c r="M18" s="7"/>
      <c r="N18" s="7"/>
      <c r="O18" s="7"/>
      <c r="P18" s="7"/>
      <c r="Q18" s="7"/>
      <c r="R18" s="7"/>
    </row>
    <row r="19" spans="1:18" ht="15.6" customHeight="1">
      <c r="A19" s="35"/>
      <c r="B19" s="41"/>
      <c r="C19" s="123"/>
      <c r="D19" s="123"/>
      <c r="E19" s="68"/>
      <c r="F19" s="68"/>
      <c r="G19" s="68"/>
      <c r="H19" s="68"/>
      <c r="I19" s="68"/>
      <c r="J19" s="68"/>
      <c r="K19" s="7"/>
      <c r="L19" s="7"/>
      <c r="M19" s="7"/>
      <c r="N19" s="7"/>
      <c r="O19" s="7"/>
      <c r="P19" s="7"/>
      <c r="Q19" s="7"/>
      <c r="R19" s="7"/>
    </row>
    <row r="20" spans="1:18" ht="15.6" customHeight="1">
      <c r="A20" s="35"/>
      <c r="B20" s="36"/>
      <c r="C20" s="123"/>
      <c r="D20" s="123"/>
      <c r="E20" s="68"/>
      <c r="F20" s="68"/>
      <c r="G20" s="68"/>
      <c r="H20" s="68"/>
      <c r="I20" s="68"/>
      <c r="J20" s="68"/>
      <c r="K20" s="7"/>
      <c r="L20" s="7"/>
      <c r="M20" s="7"/>
      <c r="N20" s="7"/>
      <c r="O20" s="7"/>
      <c r="P20" s="7"/>
      <c r="Q20" s="7"/>
      <c r="R20" s="7"/>
    </row>
    <row r="21" spans="1:18" ht="15.6" customHeight="1">
      <c r="A21" s="35"/>
      <c r="B21" s="36"/>
      <c r="C21" s="123"/>
      <c r="D21" s="123"/>
      <c r="E21" s="68"/>
      <c r="F21" s="68"/>
      <c r="G21" s="68"/>
      <c r="H21" s="68"/>
      <c r="I21" s="68"/>
      <c r="J21" s="68"/>
      <c r="K21" s="7"/>
      <c r="L21" s="7"/>
      <c r="M21" s="7"/>
      <c r="N21" s="7"/>
      <c r="O21" s="7"/>
      <c r="P21" s="7"/>
      <c r="Q21" s="7"/>
      <c r="R21" s="7"/>
    </row>
    <row r="22" spans="1:18" ht="15.6" customHeight="1">
      <c r="A22" s="35"/>
      <c r="B22" s="36"/>
      <c r="C22" s="39"/>
      <c r="D22" s="39"/>
      <c r="E22" s="68"/>
      <c r="F22" s="68"/>
      <c r="G22" s="68"/>
      <c r="H22" s="68"/>
      <c r="I22" s="68"/>
      <c r="J22" s="68"/>
      <c r="K22" s="7"/>
      <c r="L22" s="7"/>
      <c r="M22" s="7"/>
      <c r="N22" s="7"/>
      <c r="O22" s="7"/>
      <c r="P22" s="7"/>
      <c r="Q22" s="7"/>
      <c r="R22" s="7"/>
    </row>
    <row r="23" spans="1:18" ht="15.6" customHeight="1">
      <c r="A23" s="35"/>
      <c r="B23" s="36"/>
      <c r="C23" s="123"/>
      <c r="D23" s="123"/>
      <c r="E23" s="68"/>
      <c r="F23" s="68"/>
      <c r="G23" s="68"/>
      <c r="H23" s="68"/>
      <c r="I23" s="68"/>
      <c r="J23" s="68"/>
      <c r="K23" s="7"/>
      <c r="L23" s="7"/>
      <c r="M23" s="7"/>
      <c r="N23" s="7"/>
      <c r="O23" s="7"/>
      <c r="P23" s="7"/>
      <c r="Q23" s="7"/>
      <c r="R23" s="7"/>
    </row>
    <row r="24" spans="1:18" ht="15.6" customHeight="1">
      <c r="A24" s="35"/>
      <c r="B24" s="36"/>
      <c r="C24" s="123"/>
      <c r="D24" s="123"/>
      <c r="E24" s="68"/>
      <c r="F24" s="68"/>
      <c r="G24" s="68"/>
      <c r="H24" s="68"/>
      <c r="I24" s="68"/>
      <c r="J24" s="68"/>
      <c r="K24" s="7"/>
      <c r="L24" s="7"/>
      <c r="M24" s="7"/>
      <c r="N24" s="7"/>
      <c r="O24" s="7"/>
      <c r="P24" s="7"/>
      <c r="Q24" s="7"/>
      <c r="R24" s="7"/>
    </row>
    <row r="25" spans="1:18" ht="15.6" customHeight="1">
      <c r="A25" s="35"/>
      <c r="B25" s="36"/>
      <c r="C25" s="123"/>
      <c r="D25" s="123"/>
      <c r="E25" s="68"/>
      <c r="F25" s="68"/>
      <c r="G25" s="68"/>
      <c r="H25" s="68"/>
      <c r="I25" s="68"/>
      <c r="J25" s="68"/>
      <c r="K25" s="7"/>
      <c r="L25" s="7"/>
      <c r="M25" s="7"/>
      <c r="N25" s="7"/>
      <c r="O25" s="7"/>
      <c r="P25" s="7"/>
      <c r="Q25" s="7"/>
      <c r="R25" s="7"/>
    </row>
    <row r="26" spans="1:18" ht="15.6" customHeight="1">
      <c r="A26" s="35"/>
      <c r="B26" s="36"/>
      <c r="C26" s="123"/>
      <c r="D26" s="123"/>
      <c r="E26" s="68"/>
      <c r="F26" s="68"/>
      <c r="G26" s="68"/>
      <c r="H26" s="68"/>
      <c r="I26" s="68"/>
      <c r="J26" s="68"/>
      <c r="K26" s="7"/>
      <c r="L26" s="7"/>
      <c r="M26" s="7"/>
      <c r="N26" s="7"/>
      <c r="O26" s="7"/>
      <c r="P26" s="7"/>
      <c r="Q26" s="7"/>
      <c r="R26" s="7"/>
    </row>
    <row r="27" spans="1:18" ht="15.6" customHeight="1">
      <c r="A27" s="35"/>
      <c r="B27" s="36"/>
      <c r="C27" s="123"/>
      <c r="D27" s="123"/>
      <c r="E27" s="68"/>
      <c r="F27" s="68"/>
      <c r="G27" s="68"/>
      <c r="H27" s="68"/>
      <c r="I27" s="68"/>
      <c r="J27" s="68"/>
      <c r="K27" s="7"/>
      <c r="L27" s="7"/>
      <c r="M27" s="7"/>
      <c r="N27" s="7"/>
      <c r="O27" s="7"/>
      <c r="P27" s="7"/>
      <c r="Q27" s="7"/>
      <c r="R27" s="7"/>
    </row>
    <row r="28" spans="1:18" ht="15.6" customHeight="1">
      <c r="A28" s="35"/>
      <c r="B28" s="36"/>
      <c r="C28" s="123"/>
      <c r="D28" s="123"/>
      <c r="E28" s="68"/>
      <c r="F28" s="68"/>
      <c r="G28" s="68"/>
      <c r="H28" s="68"/>
      <c r="I28" s="68"/>
      <c r="J28" s="68"/>
      <c r="K28" s="7"/>
      <c r="L28" s="7"/>
      <c r="M28" s="7"/>
      <c r="N28" s="7"/>
      <c r="O28" s="7"/>
      <c r="P28" s="7"/>
      <c r="Q28" s="7"/>
      <c r="R28" s="7"/>
    </row>
    <row r="29" spans="1:18" ht="15.6" customHeight="1">
      <c r="A29" s="35"/>
      <c r="B29" s="36"/>
      <c r="C29" s="123"/>
      <c r="D29" s="123"/>
      <c r="E29" s="68"/>
      <c r="F29" s="68"/>
      <c r="G29" s="68"/>
      <c r="H29" s="68"/>
      <c r="I29" s="68"/>
      <c r="J29" s="68"/>
      <c r="K29" s="7"/>
      <c r="L29" s="7"/>
      <c r="M29" s="7"/>
      <c r="N29" s="7"/>
      <c r="O29" s="7"/>
      <c r="P29" s="7"/>
      <c r="Q29" s="7"/>
      <c r="R29" s="7"/>
    </row>
    <row r="30" spans="1:18" ht="15.6" customHeight="1">
      <c r="A30" s="35"/>
      <c r="B30" s="36"/>
      <c r="C30" s="123"/>
      <c r="D30" s="123"/>
      <c r="E30" s="68"/>
      <c r="F30" s="68"/>
      <c r="G30" s="68"/>
      <c r="H30" s="68"/>
      <c r="I30" s="68"/>
      <c r="J30" s="68"/>
      <c r="K30" s="7"/>
      <c r="L30" s="7"/>
      <c r="M30" s="7"/>
      <c r="N30" s="7"/>
      <c r="O30" s="7"/>
      <c r="P30" s="7"/>
      <c r="Q30" s="7"/>
      <c r="R30" s="7"/>
    </row>
    <row r="31" spans="1:18" ht="15.6" customHeight="1">
      <c r="A31" s="35"/>
      <c r="B31" s="36"/>
      <c r="C31" s="39"/>
      <c r="D31" s="3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6" customHeight="1">
      <c r="A32" s="35"/>
      <c r="B32" s="36"/>
      <c r="C32" s="39"/>
      <c r="D32" s="3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6" customHeight="1">
      <c r="A33" s="35"/>
      <c r="B33" s="36"/>
      <c r="C33" s="39"/>
      <c r="D33" s="3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6" customHeight="1">
      <c r="A34" s="35"/>
      <c r="B34" s="36"/>
      <c r="C34" s="39"/>
      <c r="D34" s="3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6" customHeight="1">
      <c r="A35" s="35"/>
      <c r="B35" s="36"/>
      <c r="C35" s="39"/>
      <c r="D35" s="3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6" customHeight="1">
      <c r="A36" s="35"/>
      <c r="B36" s="36"/>
      <c r="C36" s="39"/>
      <c r="D36" s="3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6" customHeight="1">
      <c r="A37" s="35"/>
      <c r="B37" s="36"/>
      <c r="C37" s="39"/>
      <c r="D37" s="3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6" customHeight="1">
      <c r="A38" s="35"/>
      <c r="B38" s="36"/>
      <c r="C38" s="39"/>
      <c r="D38" s="3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6" customHeight="1">
      <c r="A39" s="35"/>
      <c r="B39" s="36"/>
      <c r="C39" s="123"/>
      <c r="D39" s="3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6" customHeight="1">
      <c r="A40" s="35"/>
      <c r="B40" s="36"/>
      <c r="C40" s="39"/>
      <c r="D40" s="3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6" customHeight="1">
      <c r="A41" s="35"/>
      <c r="B41" s="36"/>
      <c r="C41" s="39"/>
      <c r="D41" s="3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6" customHeight="1">
      <c r="A42" s="35"/>
      <c r="B42" s="36"/>
      <c r="C42" s="39"/>
      <c r="D42" s="3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6" customHeight="1">
      <c r="A43" s="35"/>
      <c r="B43" s="36"/>
      <c r="C43" s="39"/>
      <c r="D43" s="12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6" customHeight="1">
      <c r="A44" s="35"/>
      <c r="B44" s="36"/>
      <c r="C44" s="39"/>
      <c r="D44" s="3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6" customHeight="1">
      <c r="A45" s="35"/>
      <c r="B45" s="36"/>
      <c r="C45" s="39"/>
      <c r="D45" s="3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6" customHeight="1">
      <c r="A46" s="35"/>
      <c r="B46" s="36"/>
      <c r="C46" s="39"/>
      <c r="D46" s="12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6" customHeight="1">
      <c r="A47" s="35"/>
      <c r="B47" s="36"/>
      <c r="C47" s="39"/>
      <c r="D47" s="3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6" customHeight="1">
      <c r="A48" s="35"/>
      <c r="B48" s="36"/>
      <c r="C48" s="39"/>
      <c r="D48" s="3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6" customHeight="1">
      <c r="A49" s="188"/>
      <c r="B49" s="36"/>
      <c r="C49" s="39"/>
      <c r="D49" s="3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6" customHeight="1">
      <c r="A50" s="35"/>
      <c r="B50" s="36"/>
      <c r="C50" s="39"/>
      <c r="D50" s="3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6" customHeight="1">
      <c r="A51" s="35"/>
      <c r="B51" s="36"/>
      <c r="C51" s="39"/>
      <c r="D51" s="3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6" customHeight="1">
      <c r="A52" s="35"/>
      <c r="B52" s="36"/>
      <c r="C52" s="39"/>
      <c r="D52" s="39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6" customHeight="1">
      <c r="A53" s="35"/>
      <c r="B53" s="36"/>
      <c r="C53" s="39"/>
      <c r="D53" s="3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6" customHeight="1">
      <c r="A54" s="17"/>
      <c r="B54" s="7"/>
      <c r="C54" s="39"/>
      <c r="D54" s="3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6" customHeight="1">
      <c r="A55" s="17"/>
      <c r="B55" s="7"/>
      <c r="C55" s="39"/>
      <c r="D55" s="3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6" customHeight="1">
      <c r="A56" s="17"/>
      <c r="B56" s="7"/>
      <c r="C56" s="39"/>
      <c r="D56" s="3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6" customHeight="1">
      <c r="A57" s="17"/>
      <c r="B57" s="7"/>
      <c r="C57" s="39"/>
      <c r="D57" s="3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6" customHeight="1">
      <c r="A58" s="17"/>
      <c r="B58" s="7"/>
      <c r="C58" s="39"/>
      <c r="D58" s="3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6" customHeight="1">
      <c r="A59" s="17"/>
      <c r="B59" s="7"/>
      <c r="C59" s="39"/>
      <c r="D59" s="3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6" customHeight="1">
      <c r="A60" s="17"/>
      <c r="B60" s="7"/>
      <c r="C60" s="39"/>
      <c r="D60" s="3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6" customHeight="1">
      <c r="A61" s="17"/>
      <c r="B61" s="7"/>
      <c r="C61" s="39"/>
      <c r="D61" s="3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6" customHeight="1">
      <c r="A62" s="17"/>
      <c r="B62" s="7"/>
      <c r="C62" s="39"/>
      <c r="D62" s="3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6" customHeight="1">
      <c r="A63" s="17"/>
      <c r="B63" s="7"/>
      <c r="C63" s="39"/>
      <c r="D63" s="3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6" customHeight="1">
      <c r="A64" s="17"/>
      <c r="B64" s="7"/>
      <c r="C64" s="39"/>
      <c r="D64" s="3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6" customHeight="1">
      <c r="A65" s="17"/>
      <c r="B65" s="7"/>
      <c r="C65" s="39"/>
      <c r="D65" s="3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6" customHeight="1">
      <c r="A66" s="17"/>
      <c r="B66" s="7"/>
      <c r="C66" s="39"/>
      <c r="D66" s="3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6" customHeight="1">
      <c r="A67" s="17"/>
      <c r="B67" s="7"/>
      <c r="C67" s="39"/>
      <c r="D67" s="3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6" customHeight="1">
      <c r="A68" s="17"/>
      <c r="B68" s="7"/>
      <c r="C68" s="39"/>
      <c r="D68" s="3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6" customHeight="1">
      <c r="A69" s="17"/>
      <c r="B69" s="7"/>
      <c r="C69" s="39"/>
      <c r="D69" s="3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6" customHeight="1">
      <c r="A70" s="17"/>
      <c r="B70" s="7"/>
      <c r="C70" s="39"/>
      <c r="D70" s="3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6" customHeight="1">
      <c r="A71" s="17"/>
      <c r="B71" s="7"/>
      <c r="C71" s="39"/>
      <c r="D71" s="3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6" customHeight="1">
      <c r="A72" s="17"/>
      <c r="B72" s="7"/>
      <c r="C72" s="39"/>
      <c r="D72" s="3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6" customHeight="1">
      <c r="A73" s="17"/>
      <c r="B73" s="7"/>
      <c r="C73" s="39"/>
      <c r="D73" s="3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6" customHeight="1">
      <c r="A74" s="17"/>
      <c r="B74" s="7"/>
      <c r="C74" s="39"/>
      <c r="D74" s="3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6" customHeight="1">
      <c r="A75" s="17"/>
      <c r="B75" s="7"/>
      <c r="C75" s="39"/>
      <c r="D75" s="3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6" customHeight="1">
      <c r="A76" s="17"/>
      <c r="B76" s="7"/>
      <c r="C76" s="39"/>
      <c r="D76" s="3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6" customHeight="1">
      <c r="A77" s="17"/>
      <c r="B77" s="7"/>
      <c r="C77" s="39"/>
      <c r="D77" s="3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6" customHeight="1">
      <c r="A78" s="17"/>
      <c r="B78" s="7"/>
      <c r="C78" s="39"/>
      <c r="D78" s="3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6" customHeight="1">
      <c r="A79" s="7"/>
      <c r="B79" s="7"/>
      <c r="C79" s="39"/>
      <c r="D79" s="3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6" customHeight="1">
      <c r="A80" s="7"/>
      <c r="B80" s="7"/>
      <c r="C80" s="39"/>
      <c r="D80" s="3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6" customHeight="1">
      <c r="A81" s="7"/>
      <c r="B81" s="7"/>
      <c r="C81" s="39"/>
      <c r="D81" s="3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6" customHeight="1">
      <c r="A82" s="7"/>
      <c r="B82" s="7"/>
      <c r="C82" s="39"/>
      <c r="D82" s="3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6" customHeight="1">
      <c r="A83" s="7"/>
      <c r="B83" s="7"/>
      <c r="C83" s="39"/>
      <c r="D83" s="3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6" customHeight="1">
      <c r="A84" s="7"/>
      <c r="B84" s="7"/>
      <c r="C84" s="39"/>
      <c r="D84" s="3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6" customHeight="1">
      <c r="A85" s="7"/>
      <c r="B85" s="7"/>
      <c r="C85" s="39"/>
      <c r="D85" s="3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6" customHeight="1">
      <c r="A86" s="7"/>
      <c r="B86" s="7"/>
      <c r="C86" s="39"/>
      <c r="D86" s="3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6" customHeight="1">
      <c r="A87" s="7"/>
      <c r="B87" s="7"/>
      <c r="C87" s="39"/>
      <c r="D87" s="3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6" customHeight="1">
      <c r="A88" s="7"/>
      <c r="B88" s="7"/>
      <c r="C88" s="39"/>
      <c r="D88" s="3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6" customHeight="1">
      <c r="A89" s="7"/>
      <c r="B89" s="7"/>
      <c r="C89" s="39"/>
      <c r="D89" s="3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6" customHeight="1">
      <c r="A90" s="7"/>
      <c r="B90" s="7"/>
      <c r="C90" s="39"/>
      <c r="D90" s="3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6" customHeight="1">
      <c r="A91" s="7"/>
      <c r="B91" s="7"/>
      <c r="C91" s="39"/>
      <c r="D91" s="3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6" customHeight="1">
      <c r="A92" s="7"/>
      <c r="B92" s="7"/>
      <c r="C92" s="39"/>
      <c r="D92" s="3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6" customHeight="1">
      <c r="A93" s="7"/>
      <c r="B93" s="7"/>
      <c r="C93" s="39"/>
      <c r="D93" s="3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6" customHeight="1">
      <c r="A94" s="7"/>
      <c r="B94" s="7"/>
      <c r="C94" s="39"/>
      <c r="D94" s="3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6" customHeight="1">
      <c r="A95" s="7"/>
      <c r="B95" s="7"/>
      <c r="C95" s="39"/>
      <c r="D95" s="3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6" customHeight="1">
      <c r="A96" s="7"/>
      <c r="B96" s="7"/>
      <c r="C96" s="39"/>
      <c r="D96" s="3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6" customHeight="1">
      <c r="A97" s="7"/>
      <c r="B97" s="7"/>
      <c r="C97" s="39"/>
      <c r="D97" s="3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6" customHeight="1">
      <c r="A98" s="7"/>
      <c r="B98" s="7"/>
      <c r="C98" s="39"/>
      <c r="D98" s="3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6" customHeight="1">
      <c r="A99" s="7"/>
      <c r="B99" s="7"/>
      <c r="C99" s="39"/>
      <c r="D99" s="3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6" customHeight="1">
      <c r="A100" s="7"/>
      <c r="B100" s="7"/>
      <c r="C100" s="39"/>
      <c r="D100" s="3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6" customHeight="1">
      <c r="A101" s="7"/>
      <c r="B101" s="7"/>
      <c r="C101" s="39"/>
      <c r="D101" s="3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6" customHeight="1">
      <c r="A102" s="7"/>
      <c r="B102" s="7"/>
      <c r="C102" s="39"/>
      <c r="D102" s="3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6" customHeight="1">
      <c r="A103" s="7"/>
      <c r="B103" s="7"/>
      <c r="C103" s="39"/>
      <c r="D103" s="3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6" customHeight="1">
      <c r="A104" s="7"/>
      <c r="B104" s="7"/>
      <c r="C104" s="39"/>
      <c r="D104" s="3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6" customHeight="1">
      <c r="A105" s="7"/>
      <c r="B105" s="7"/>
      <c r="C105" s="39"/>
      <c r="D105" s="3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6" customHeight="1">
      <c r="A106" s="7"/>
      <c r="B106" s="7"/>
      <c r="C106" s="39"/>
      <c r="D106" s="3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6" customHeight="1">
      <c r="A107" s="7"/>
      <c r="B107" s="7"/>
      <c r="C107" s="39"/>
      <c r="D107" s="3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6" customHeight="1">
      <c r="A108" s="7"/>
      <c r="B108" s="7"/>
      <c r="C108" s="39"/>
      <c r="D108" s="3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6" customHeight="1">
      <c r="A109" s="7"/>
      <c r="B109" s="7"/>
      <c r="C109" s="39"/>
      <c r="D109" s="3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6" customHeight="1">
      <c r="A110" s="7"/>
      <c r="B110" s="7"/>
      <c r="C110" s="39"/>
      <c r="D110" s="3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6" customHeight="1">
      <c r="A111" s="7"/>
      <c r="B111" s="7"/>
      <c r="C111" s="39"/>
      <c r="D111" s="3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6" customHeight="1">
      <c r="A112" s="7"/>
      <c r="B112" s="7"/>
      <c r="C112" s="39"/>
      <c r="D112" s="3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6" customHeight="1">
      <c r="A113" s="7"/>
      <c r="B113" s="7"/>
      <c r="C113" s="39"/>
      <c r="D113" s="3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6" customHeight="1">
      <c r="A114" s="7"/>
      <c r="B114" s="7"/>
      <c r="C114" s="39"/>
      <c r="D114" s="3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6" customHeight="1">
      <c r="A115" s="7"/>
      <c r="B115" s="7"/>
      <c r="C115" s="39"/>
      <c r="D115" s="3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6" customHeight="1">
      <c r="A116" s="7"/>
      <c r="B116" s="7"/>
      <c r="C116" s="39"/>
      <c r="D116" s="3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6" customHeight="1">
      <c r="A117" s="7"/>
      <c r="B117" s="7"/>
      <c r="C117" s="39"/>
      <c r="D117" s="3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6" customHeight="1">
      <c r="A118" s="7"/>
      <c r="B118" s="7"/>
      <c r="C118" s="39"/>
      <c r="D118" s="3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6" customHeight="1">
      <c r="A119" s="7"/>
      <c r="B119" s="7"/>
      <c r="C119" s="39"/>
      <c r="D119" s="3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6" customHeight="1">
      <c r="A120" s="7"/>
      <c r="B120" s="7"/>
      <c r="C120" s="39"/>
      <c r="D120" s="3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6" customHeight="1">
      <c r="A121" s="7"/>
      <c r="B121" s="7"/>
      <c r="C121" s="39"/>
      <c r="D121" s="3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6" customHeight="1">
      <c r="A122" s="7"/>
      <c r="B122" s="7"/>
      <c r="C122" s="39"/>
      <c r="D122" s="3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6" customHeight="1">
      <c r="A123" s="7"/>
      <c r="B123" s="7"/>
      <c r="C123" s="39"/>
      <c r="D123" s="3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6" customHeight="1">
      <c r="A124" s="7"/>
      <c r="B124" s="7"/>
      <c r="C124" s="39"/>
      <c r="D124" s="3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6" customHeight="1">
      <c r="A125" s="7"/>
      <c r="B125" s="7"/>
      <c r="C125" s="39"/>
      <c r="D125" s="3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6" customHeight="1">
      <c r="A126" s="7"/>
      <c r="B126" s="7"/>
      <c r="C126" s="39"/>
      <c r="D126" s="3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6" customHeight="1">
      <c r="A127" s="7"/>
      <c r="B127" s="7"/>
      <c r="C127" s="39"/>
      <c r="D127" s="3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6" customHeight="1">
      <c r="A128" s="7"/>
      <c r="B128" s="7"/>
      <c r="C128" s="39"/>
      <c r="D128" s="3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6" customHeight="1">
      <c r="A129" s="7"/>
      <c r="B129" s="7"/>
      <c r="C129" s="39"/>
      <c r="D129" s="3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6" customHeight="1">
      <c r="A130" s="7"/>
      <c r="B130" s="7"/>
      <c r="C130" s="39"/>
      <c r="D130" s="3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6" customHeight="1">
      <c r="A131" s="7"/>
      <c r="B131" s="7"/>
      <c r="C131" s="39"/>
      <c r="D131" s="3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6" customHeight="1">
      <c r="A132" s="7"/>
      <c r="B132" s="7"/>
      <c r="C132" s="39"/>
      <c r="D132" s="3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6" customHeight="1">
      <c r="A133" s="7"/>
      <c r="B133" s="7"/>
      <c r="C133" s="39"/>
      <c r="D133" s="3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6" customHeight="1">
      <c r="A134" s="7"/>
      <c r="B134" s="7"/>
      <c r="C134" s="39"/>
      <c r="D134" s="3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6" customHeight="1">
      <c r="A135" s="7"/>
      <c r="B135" s="7"/>
      <c r="C135" s="39"/>
      <c r="D135" s="3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6" customHeight="1">
      <c r="A136" s="7"/>
      <c r="B136" s="7"/>
      <c r="C136" s="39"/>
      <c r="D136" s="3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6" customHeight="1">
      <c r="A137" s="7"/>
      <c r="B137" s="7"/>
      <c r="C137" s="39"/>
      <c r="D137" s="3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6" customHeight="1">
      <c r="A138" s="7"/>
      <c r="B138" s="7"/>
      <c r="C138" s="39"/>
      <c r="D138" s="3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6" customHeight="1">
      <c r="A139" s="7"/>
      <c r="B139" s="7"/>
      <c r="C139" s="39"/>
      <c r="D139" s="3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6" customHeight="1">
      <c r="A140" s="7"/>
      <c r="B140" s="7"/>
      <c r="C140" s="39"/>
      <c r="D140" s="3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6" customHeight="1">
      <c r="A141" s="7"/>
      <c r="B141" s="7"/>
      <c r="C141" s="39"/>
      <c r="D141" s="3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6" customHeight="1">
      <c r="A142" s="7"/>
      <c r="B142" s="7"/>
      <c r="C142" s="39"/>
      <c r="D142" s="3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6" customHeight="1">
      <c r="A143" s="7"/>
      <c r="B143" s="7"/>
      <c r="C143" s="39"/>
      <c r="D143" s="3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6" customHeight="1">
      <c r="A144" s="7"/>
      <c r="B144" s="7"/>
      <c r="C144" s="39"/>
      <c r="D144" s="3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6" customHeight="1">
      <c r="A145" s="7"/>
      <c r="B145" s="7"/>
      <c r="C145" s="39"/>
      <c r="D145" s="3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6" customHeight="1">
      <c r="A146" s="7"/>
      <c r="B146" s="7"/>
      <c r="C146" s="39"/>
      <c r="D146" s="3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6" customHeight="1">
      <c r="A147" s="7"/>
      <c r="B147" s="7"/>
      <c r="C147" s="39"/>
      <c r="D147" s="3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6" customHeight="1">
      <c r="A148" s="7"/>
      <c r="B148" s="7"/>
      <c r="C148" s="39"/>
      <c r="D148" s="3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6" customHeight="1">
      <c r="A149" s="7"/>
      <c r="B149" s="7"/>
      <c r="C149" s="39"/>
      <c r="D149" s="3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6" customHeight="1">
      <c r="A150" s="7"/>
      <c r="B150" s="7"/>
      <c r="C150" s="39"/>
      <c r="D150" s="3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6" customHeight="1">
      <c r="A151" s="7"/>
      <c r="B151" s="7"/>
      <c r="C151" s="39"/>
      <c r="D151" s="3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6" customHeight="1">
      <c r="A152" s="7"/>
      <c r="B152" s="7"/>
      <c r="C152" s="39"/>
      <c r="D152" s="3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6" customHeight="1">
      <c r="A153" s="7"/>
      <c r="B153" s="7"/>
      <c r="C153" s="39"/>
      <c r="D153" s="3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6" customHeight="1">
      <c r="A154" s="7"/>
      <c r="B154" s="7"/>
      <c r="C154" s="39"/>
      <c r="D154" s="3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6" customHeight="1">
      <c r="A155" s="7"/>
      <c r="B155" s="7"/>
      <c r="C155" s="39"/>
      <c r="D155" s="3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6" customHeight="1">
      <c r="A156" s="7"/>
      <c r="B156" s="7"/>
      <c r="C156" s="39"/>
      <c r="D156" s="3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6" customHeight="1">
      <c r="A157" s="7"/>
      <c r="B157" s="7"/>
      <c r="C157" s="39"/>
      <c r="D157" s="3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6" customHeight="1">
      <c r="A158" s="7"/>
      <c r="B158" s="7"/>
      <c r="C158" s="39"/>
      <c r="D158" s="3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6" customHeight="1">
      <c r="A159" s="7"/>
      <c r="B159" s="7"/>
      <c r="C159" s="39"/>
      <c r="D159" s="3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6" customHeight="1">
      <c r="A160" s="7"/>
      <c r="B160" s="7"/>
      <c r="C160" s="39"/>
      <c r="D160" s="3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6" customHeight="1">
      <c r="A161" s="7"/>
      <c r="B161" s="7"/>
      <c r="C161" s="39"/>
      <c r="D161" s="3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6" customHeight="1">
      <c r="A162" s="7"/>
      <c r="B162" s="7"/>
      <c r="C162" s="39"/>
      <c r="D162" s="3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6" customHeight="1">
      <c r="A163" s="7"/>
      <c r="B163" s="7"/>
      <c r="C163" s="39"/>
      <c r="D163" s="3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6" customHeight="1">
      <c r="A164" s="7"/>
      <c r="B164" s="7"/>
      <c r="C164" s="39"/>
      <c r="D164" s="3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6" customHeight="1">
      <c r="A165" s="7"/>
      <c r="B165" s="7"/>
      <c r="C165" s="39"/>
      <c r="D165" s="3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6" customHeight="1">
      <c r="A166" s="7"/>
      <c r="B166" s="7"/>
      <c r="C166" s="39"/>
      <c r="D166" s="3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6" customHeight="1">
      <c r="A167" s="7"/>
      <c r="B167" s="7"/>
      <c r="C167" s="39"/>
      <c r="D167" s="3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6" customHeight="1">
      <c r="A168" s="7"/>
      <c r="B168" s="7"/>
      <c r="C168" s="39"/>
      <c r="D168" s="3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6" customHeight="1">
      <c r="A169" s="7"/>
      <c r="B169" s="7"/>
      <c r="C169" s="39"/>
      <c r="D169" s="3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6" customHeight="1">
      <c r="A170" s="7"/>
      <c r="B170" s="7"/>
      <c r="C170" s="39"/>
      <c r="D170" s="3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6" customHeight="1">
      <c r="A171" s="7"/>
      <c r="B171" s="7"/>
      <c r="C171" s="39"/>
      <c r="D171" s="3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6" customHeight="1">
      <c r="A172" s="7"/>
      <c r="B172" s="7"/>
      <c r="C172" s="39"/>
      <c r="D172" s="3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6" customHeight="1">
      <c r="A173" s="7"/>
      <c r="B173" s="7"/>
      <c r="C173" s="39"/>
      <c r="D173" s="3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6" customHeight="1">
      <c r="A174" s="7"/>
      <c r="B174" s="7"/>
      <c r="C174" s="39"/>
      <c r="D174" s="3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6" customHeight="1">
      <c r="A175" s="7"/>
      <c r="B175" s="7"/>
      <c r="C175" s="39"/>
      <c r="D175" s="3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6" customHeight="1">
      <c r="A176" s="7"/>
      <c r="B176" s="7"/>
      <c r="C176" s="39"/>
      <c r="D176" s="3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6" customHeight="1">
      <c r="A177" s="7"/>
      <c r="B177" s="7"/>
      <c r="C177" s="39"/>
      <c r="D177" s="3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6" customHeight="1">
      <c r="A178" s="7"/>
      <c r="B178" s="7"/>
      <c r="C178" s="39"/>
      <c r="D178" s="3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6" customHeight="1">
      <c r="A179" s="7"/>
      <c r="B179" s="7"/>
      <c r="C179" s="39"/>
      <c r="D179" s="3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6" customHeight="1">
      <c r="A180" s="7"/>
      <c r="B180" s="7"/>
      <c r="C180" s="39"/>
      <c r="D180" s="3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6" customHeight="1">
      <c r="A181" s="7"/>
      <c r="B181" s="7"/>
      <c r="C181" s="39"/>
      <c r="D181" s="3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6" customHeight="1">
      <c r="A182" s="7"/>
      <c r="B182" s="7"/>
      <c r="C182" s="39"/>
      <c r="D182" s="3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6" customHeight="1">
      <c r="A183" s="7"/>
      <c r="B183" s="7"/>
      <c r="C183" s="39"/>
      <c r="D183" s="3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6" customHeight="1">
      <c r="A184" s="7"/>
      <c r="B184" s="7"/>
      <c r="C184" s="39"/>
      <c r="D184" s="3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6" customHeight="1">
      <c r="A185" s="7"/>
      <c r="B185" s="7"/>
      <c r="C185" s="39"/>
      <c r="D185" s="3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6" customHeight="1">
      <c r="A186" s="7"/>
      <c r="B186" s="7"/>
      <c r="C186" s="39"/>
      <c r="D186" s="3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6" customHeight="1">
      <c r="A187" s="7"/>
      <c r="B187" s="7"/>
      <c r="C187" s="39"/>
      <c r="D187" s="3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6" customHeight="1">
      <c r="A188" s="7"/>
      <c r="B188" s="7"/>
      <c r="C188" s="39"/>
      <c r="D188" s="3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6" customHeight="1">
      <c r="A189" s="7"/>
      <c r="B189" s="7"/>
      <c r="C189" s="39"/>
      <c r="D189" s="3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6" customHeight="1">
      <c r="A190" s="7"/>
      <c r="B190" s="7"/>
      <c r="C190" s="39"/>
      <c r="D190" s="3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6" customHeight="1">
      <c r="A191" s="7"/>
      <c r="B191" s="7"/>
      <c r="C191" s="39"/>
      <c r="D191" s="3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6" customHeight="1">
      <c r="A192" s="7"/>
      <c r="B192" s="7"/>
      <c r="C192" s="39"/>
      <c r="D192" s="3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6" customHeight="1">
      <c r="A193" s="7"/>
      <c r="B193" s="7"/>
      <c r="C193" s="39"/>
      <c r="D193" s="3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6" customHeight="1">
      <c r="A194" s="7"/>
      <c r="B194" s="7"/>
      <c r="C194" s="39"/>
      <c r="D194" s="3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6" customHeight="1">
      <c r="A195" s="7"/>
      <c r="B195" s="7"/>
      <c r="C195" s="39"/>
      <c r="D195" s="3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6" customHeight="1">
      <c r="A196" s="7"/>
      <c r="B196" s="7"/>
      <c r="C196" s="39"/>
      <c r="D196" s="3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6" customHeight="1">
      <c r="A197" s="7"/>
      <c r="B197" s="7"/>
      <c r="C197" s="39"/>
      <c r="D197" s="3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6" customHeight="1">
      <c r="A198" s="7"/>
      <c r="B198" s="7"/>
      <c r="C198" s="39"/>
      <c r="D198" s="3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6" customHeight="1">
      <c r="A199" s="7"/>
      <c r="B199" s="7"/>
      <c r="C199" s="39"/>
      <c r="D199" s="3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6" customHeight="1">
      <c r="A200" s="7"/>
      <c r="B200" s="7"/>
      <c r="C200" s="39"/>
      <c r="D200" s="3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6" customHeight="1">
      <c r="A201" s="7"/>
      <c r="B201" s="7"/>
      <c r="C201" s="39"/>
      <c r="D201" s="3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6" customHeight="1">
      <c r="A202" s="7"/>
      <c r="B202" s="7"/>
      <c r="C202" s="39"/>
      <c r="D202" s="3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6" customHeight="1">
      <c r="A203" s="7"/>
      <c r="B203" s="7"/>
      <c r="C203" s="39"/>
      <c r="D203" s="3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6" customHeight="1">
      <c r="A204" s="7"/>
      <c r="B204" s="7"/>
      <c r="C204" s="39"/>
      <c r="D204" s="3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6" customHeight="1">
      <c r="A205" s="7"/>
      <c r="B205" s="7"/>
      <c r="C205" s="39"/>
      <c r="D205" s="3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6" customHeight="1">
      <c r="A206" s="7"/>
      <c r="B206" s="7"/>
      <c r="C206" s="39"/>
      <c r="D206" s="3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6" customHeight="1">
      <c r="A207" s="7"/>
      <c r="B207" s="7"/>
      <c r="C207" s="39"/>
      <c r="D207" s="3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6" customHeight="1">
      <c r="A208" s="7"/>
      <c r="B208" s="7"/>
      <c r="C208" s="39"/>
      <c r="D208" s="3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6" customHeight="1">
      <c r="A209" s="7"/>
      <c r="B209" s="7"/>
      <c r="C209" s="39"/>
      <c r="D209" s="3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6" customHeight="1">
      <c r="A210" s="7"/>
      <c r="B210" s="7"/>
      <c r="C210" s="39"/>
      <c r="D210" s="3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6" customHeight="1">
      <c r="A211" s="7"/>
      <c r="B211" s="7"/>
      <c r="C211" s="39"/>
      <c r="D211" s="3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6" customHeight="1">
      <c r="A212" s="7"/>
      <c r="B212" s="7"/>
      <c r="C212" s="39"/>
      <c r="D212" s="3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6" customHeight="1">
      <c r="A213" s="7"/>
      <c r="B213" s="7"/>
      <c r="C213" s="39"/>
      <c r="D213" s="3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6" customHeight="1">
      <c r="A214" s="7"/>
      <c r="B214" s="7"/>
      <c r="C214" s="39"/>
      <c r="D214" s="3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6" customHeight="1">
      <c r="A215" s="7"/>
      <c r="B215" s="7"/>
      <c r="C215" s="39"/>
      <c r="D215" s="3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6" customHeight="1">
      <c r="A216" s="7"/>
      <c r="B216" s="7"/>
      <c r="C216" s="39"/>
      <c r="D216" s="3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6" customHeight="1">
      <c r="A217" s="7"/>
      <c r="B217" s="7"/>
      <c r="C217" s="39"/>
      <c r="D217" s="3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6" customHeight="1">
      <c r="A218" s="7"/>
      <c r="B218" s="7"/>
      <c r="C218" s="39"/>
      <c r="D218" s="3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6" customHeight="1">
      <c r="A219" s="7"/>
      <c r="B219" s="7"/>
      <c r="C219" s="39"/>
      <c r="D219" s="3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6" customHeight="1">
      <c r="A220" s="7"/>
      <c r="B220" s="7"/>
      <c r="C220" s="39"/>
      <c r="D220" s="3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6" customHeight="1">
      <c r="A221" s="7"/>
      <c r="B221" s="7"/>
      <c r="C221" s="39"/>
      <c r="D221" s="3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6" customHeight="1">
      <c r="A222" s="7"/>
      <c r="B222" s="7"/>
      <c r="C222" s="39"/>
      <c r="D222" s="3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6" customHeight="1">
      <c r="A223" s="7"/>
      <c r="B223" s="7"/>
      <c r="C223" s="39"/>
      <c r="D223" s="3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5.6" customHeight="1">
      <c r="A224" s="7"/>
      <c r="B224" s="7"/>
      <c r="C224" s="39"/>
      <c r="D224" s="3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5.6" customHeight="1">
      <c r="A225" s="7"/>
      <c r="B225" s="7"/>
      <c r="C225" s="39"/>
      <c r="D225" s="3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6" customHeight="1">
      <c r="A226" s="7"/>
      <c r="B226" s="7"/>
      <c r="C226" s="39"/>
      <c r="D226" s="3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6" customHeight="1">
      <c r="A227" s="7"/>
      <c r="B227" s="7"/>
      <c r="C227" s="39"/>
      <c r="D227" s="3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5.6" customHeight="1">
      <c r="A228" s="7"/>
      <c r="B228" s="7"/>
      <c r="C228" s="39"/>
      <c r="D228" s="3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5.6" customHeight="1">
      <c r="A229" s="7"/>
      <c r="B229" s="7"/>
      <c r="C229" s="39"/>
      <c r="D229" s="3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5.6" customHeight="1">
      <c r="A230" s="7"/>
      <c r="B230" s="7"/>
      <c r="C230" s="39"/>
      <c r="D230" s="3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5.6" customHeight="1">
      <c r="A231" s="7"/>
      <c r="B231" s="7"/>
      <c r="C231" s="39"/>
      <c r="D231" s="3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5.6" customHeight="1">
      <c r="A232" s="7"/>
      <c r="B232" s="7"/>
      <c r="C232" s="39"/>
      <c r="D232" s="3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5.6" customHeight="1">
      <c r="A233" s="7"/>
      <c r="B233" s="7"/>
      <c r="C233" s="39"/>
      <c r="D233" s="3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5.6" customHeight="1">
      <c r="A234" s="7"/>
      <c r="B234" s="7"/>
      <c r="C234" s="39"/>
      <c r="D234" s="3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5.6" customHeight="1">
      <c r="A235" s="7"/>
      <c r="B235" s="7"/>
      <c r="C235" s="39"/>
      <c r="D235" s="3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5.6" customHeight="1">
      <c r="A236" s="7"/>
      <c r="B236" s="7"/>
      <c r="C236" s="39"/>
      <c r="D236" s="3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5.6" customHeight="1">
      <c r="A237" s="7"/>
      <c r="B237" s="7"/>
      <c r="C237" s="39"/>
      <c r="D237" s="3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5.6" customHeight="1">
      <c r="A238" s="7"/>
      <c r="B238" s="7"/>
      <c r="C238" s="39"/>
      <c r="D238" s="3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5.6" customHeight="1">
      <c r="A239" s="7"/>
      <c r="B239" s="7"/>
      <c r="C239" s="39"/>
      <c r="D239" s="3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5.6" customHeight="1">
      <c r="A240" s="7"/>
      <c r="B240" s="7"/>
      <c r="C240" s="39"/>
      <c r="D240" s="3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5.6" customHeight="1">
      <c r="A241" s="7"/>
      <c r="B241" s="7"/>
      <c r="C241" s="39"/>
      <c r="D241" s="3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5.6" customHeight="1">
      <c r="A242" s="7"/>
      <c r="B242" s="7"/>
      <c r="C242" s="39"/>
      <c r="D242" s="3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5.6" customHeight="1">
      <c r="A243" s="7"/>
      <c r="B243" s="7"/>
      <c r="C243" s="39"/>
      <c r="D243" s="3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5.6" customHeight="1">
      <c r="A244" s="7"/>
      <c r="B244" s="7"/>
      <c r="C244" s="39"/>
      <c r="D244" s="3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5.6" customHeight="1">
      <c r="A245" s="7"/>
      <c r="B245" s="7"/>
      <c r="C245" s="39"/>
      <c r="D245" s="3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5.6" customHeight="1">
      <c r="A246" s="7"/>
      <c r="B246" s="7"/>
      <c r="C246" s="39"/>
      <c r="D246" s="3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5.6" customHeight="1">
      <c r="A247" s="7"/>
      <c r="B247" s="7"/>
      <c r="C247" s="39"/>
      <c r="D247" s="3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5.6" customHeight="1">
      <c r="A248" s="7"/>
      <c r="B248" s="7"/>
      <c r="C248" s="39"/>
      <c r="D248" s="3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5.6" customHeight="1">
      <c r="A249" s="7"/>
      <c r="B249" s="7"/>
      <c r="C249" s="39"/>
      <c r="D249" s="3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5.6" customHeight="1">
      <c r="A250" s="7"/>
      <c r="B250" s="7"/>
      <c r="C250" s="39"/>
      <c r="D250" s="3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5.6" customHeight="1">
      <c r="A251" s="7"/>
      <c r="B251" s="7"/>
      <c r="C251" s="39"/>
      <c r="D251" s="3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5.6" customHeight="1">
      <c r="A252" s="7"/>
      <c r="B252" s="7"/>
      <c r="C252" s="39"/>
      <c r="D252" s="3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5.6" customHeight="1">
      <c r="A253" s="7"/>
      <c r="B253" s="7"/>
      <c r="C253" s="39"/>
      <c r="D253" s="3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5.6" customHeight="1">
      <c r="A254" s="7"/>
      <c r="B254" s="7"/>
      <c r="C254" s="39"/>
      <c r="D254" s="3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5.6" customHeight="1">
      <c r="A255" s="7"/>
      <c r="B255" s="7"/>
      <c r="C255" s="39"/>
      <c r="D255" s="3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5.6" customHeight="1">
      <c r="A256" s="7"/>
      <c r="B256" s="7"/>
      <c r="C256" s="39"/>
      <c r="D256" s="3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5.6" customHeight="1">
      <c r="A257" s="7"/>
      <c r="B257" s="7"/>
      <c r="C257" s="39"/>
      <c r="D257" s="3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5.6" customHeight="1">
      <c r="A258" s="7"/>
      <c r="B258" s="7"/>
      <c r="C258" s="39"/>
      <c r="D258" s="3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5.6" customHeight="1">
      <c r="A259" s="7"/>
      <c r="B259" s="7"/>
      <c r="C259" s="39"/>
      <c r="D259" s="3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5.6" customHeight="1">
      <c r="A260" s="7"/>
      <c r="B260" s="7"/>
      <c r="C260" s="39"/>
      <c r="D260" s="3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5.6" customHeight="1">
      <c r="A261" s="7"/>
      <c r="B261" s="7"/>
      <c r="C261" s="39"/>
      <c r="D261" s="3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5.6" customHeight="1">
      <c r="A262" s="7"/>
      <c r="B262" s="7"/>
      <c r="C262" s="39"/>
      <c r="D262" s="3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5.6" customHeight="1">
      <c r="A263" s="7"/>
      <c r="B263" s="7"/>
      <c r="C263" s="39"/>
      <c r="D263" s="3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5.6" customHeight="1">
      <c r="A264" s="7"/>
      <c r="B264" s="7"/>
      <c r="C264" s="39"/>
      <c r="D264" s="3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5.6" customHeight="1">
      <c r="A265" s="7"/>
      <c r="B265" s="7"/>
      <c r="C265" s="39"/>
      <c r="D265" s="3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5.6" customHeight="1">
      <c r="A266" s="7"/>
      <c r="B266" s="7"/>
      <c r="C266" s="39"/>
      <c r="D266" s="3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5.6" customHeight="1">
      <c r="A267" s="7"/>
      <c r="B267" s="7"/>
      <c r="C267" s="39"/>
      <c r="D267" s="3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5.6" customHeight="1">
      <c r="A268" s="7"/>
      <c r="B268" s="7"/>
      <c r="C268" s="39"/>
      <c r="D268" s="3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5.6" customHeight="1">
      <c r="A269" s="7"/>
      <c r="B269" s="7"/>
      <c r="C269" s="39"/>
      <c r="D269" s="3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5.6" customHeight="1">
      <c r="A270" s="7"/>
      <c r="B270" s="7"/>
      <c r="C270" s="39"/>
      <c r="D270" s="3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5.6" customHeight="1">
      <c r="A271" s="7"/>
      <c r="B271" s="7"/>
      <c r="C271" s="39"/>
      <c r="D271" s="3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5.6" customHeight="1">
      <c r="A272" s="7"/>
      <c r="B272" s="7"/>
      <c r="C272" s="39"/>
      <c r="D272" s="3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5.6" customHeight="1">
      <c r="A273" s="7"/>
      <c r="B273" s="7"/>
      <c r="C273" s="39"/>
      <c r="D273" s="3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5.6" customHeight="1">
      <c r="A274" s="7"/>
      <c r="B274" s="7"/>
      <c r="C274" s="39"/>
      <c r="D274" s="3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5.6" customHeight="1">
      <c r="A275" s="7"/>
      <c r="B275" s="7"/>
      <c r="C275" s="39"/>
      <c r="D275" s="3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5.6" customHeight="1">
      <c r="A276" s="7"/>
      <c r="B276" s="7"/>
      <c r="C276" s="39"/>
      <c r="D276" s="3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5.6" customHeight="1">
      <c r="A277" s="7"/>
      <c r="B277" s="7"/>
      <c r="C277" s="39"/>
      <c r="D277" s="3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5.6" customHeight="1">
      <c r="A278" s="7"/>
      <c r="B278" s="7"/>
      <c r="C278" s="39"/>
      <c r="D278" s="3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5.6" customHeight="1">
      <c r="A279" s="7"/>
      <c r="B279" s="7"/>
      <c r="C279" s="39"/>
      <c r="D279" s="3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5.6" customHeight="1">
      <c r="A280" s="7"/>
      <c r="B280" s="7"/>
      <c r="C280" s="39"/>
      <c r="D280" s="3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5.6" customHeight="1">
      <c r="A281" s="7"/>
      <c r="B281" s="7"/>
      <c r="C281" s="39"/>
      <c r="D281" s="3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5.6" customHeight="1">
      <c r="A282" s="7"/>
      <c r="B282" s="7"/>
      <c r="C282" s="39"/>
      <c r="D282" s="3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5.6" customHeight="1">
      <c r="A283" s="7"/>
      <c r="B283" s="7"/>
      <c r="C283" s="39"/>
      <c r="D283" s="3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5.6" customHeight="1">
      <c r="A284" s="7"/>
      <c r="B284" s="7"/>
      <c r="C284" s="39"/>
      <c r="D284" s="3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5.6" customHeight="1">
      <c r="A285" s="7"/>
      <c r="B285" s="7"/>
      <c r="C285" s="39"/>
      <c r="D285" s="3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5.6" customHeight="1">
      <c r="A286" s="7"/>
      <c r="B286" s="7"/>
      <c r="C286" s="39"/>
      <c r="D286" s="3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5.6" customHeight="1">
      <c r="A287" s="7"/>
      <c r="B287" s="7"/>
      <c r="C287" s="39"/>
      <c r="D287" s="3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5.6" customHeight="1">
      <c r="A288" s="7"/>
      <c r="B288" s="7"/>
      <c r="C288" s="39"/>
      <c r="D288" s="3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5.6" customHeight="1">
      <c r="A289" s="7"/>
      <c r="B289" s="7"/>
      <c r="C289" s="39"/>
      <c r="D289" s="3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5.6" customHeight="1">
      <c r="A290" s="7"/>
      <c r="B290" s="7"/>
      <c r="C290" s="39"/>
      <c r="D290" s="3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5.6" customHeight="1">
      <c r="A291" s="7"/>
      <c r="B291" s="7"/>
      <c r="C291" s="39"/>
      <c r="D291" s="3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5.6" customHeight="1">
      <c r="A292" s="7"/>
      <c r="B292" s="7"/>
      <c r="C292" s="39"/>
      <c r="D292" s="3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5.6" customHeight="1">
      <c r="A293" s="7"/>
      <c r="B293" s="7"/>
      <c r="C293" s="39"/>
      <c r="D293" s="3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5.6" customHeight="1">
      <c r="A294" s="7"/>
      <c r="B294" s="7"/>
      <c r="C294" s="39"/>
      <c r="D294" s="3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5.6" customHeight="1">
      <c r="A295" s="7"/>
      <c r="B295" s="7"/>
      <c r="C295" s="39"/>
      <c r="D295" s="3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5.6" customHeight="1">
      <c r="A296" s="7"/>
      <c r="B296" s="7"/>
      <c r="C296" s="39"/>
      <c r="D296" s="3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5.6" customHeight="1">
      <c r="A297" s="7"/>
      <c r="B297" s="7"/>
      <c r="C297" s="39"/>
      <c r="D297" s="3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5.6" customHeight="1">
      <c r="A298" s="7"/>
      <c r="B298" s="7"/>
      <c r="C298" s="39"/>
      <c r="D298" s="3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5.6" customHeight="1">
      <c r="A299" s="7"/>
      <c r="B299" s="7"/>
      <c r="C299" s="39"/>
      <c r="D299" s="3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5.6" customHeight="1">
      <c r="A300" s="7"/>
      <c r="B300" s="7"/>
      <c r="C300" s="39"/>
      <c r="D300" s="3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5.6" customHeight="1">
      <c r="A301" s="7"/>
      <c r="B301" s="7"/>
      <c r="C301" s="39"/>
      <c r="D301" s="3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5.6" customHeight="1">
      <c r="A302" s="7"/>
      <c r="B302" s="7"/>
      <c r="C302" s="39"/>
      <c r="D302" s="3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5.6" customHeight="1">
      <c r="A303" s="7"/>
      <c r="B303" s="7"/>
      <c r="C303" s="39"/>
      <c r="D303" s="3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5.6" customHeight="1">
      <c r="A304" s="7"/>
      <c r="B304" s="7"/>
      <c r="C304" s="39"/>
      <c r="D304" s="3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5.6" customHeight="1">
      <c r="A305" s="7"/>
      <c r="B305" s="7"/>
      <c r="C305" s="39"/>
      <c r="D305" s="3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5.6" customHeight="1">
      <c r="A306" s="7"/>
      <c r="B306" s="7"/>
      <c r="C306" s="39"/>
      <c r="D306" s="3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5.6" customHeight="1">
      <c r="A307" s="7"/>
      <c r="B307" s="7"/>
      <c r="C307" s="39"/>
      <c r="D307" s="3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5.6" customHeight="1">
      <c r="A308" s="7"/>
      <c r="B308" s="7"/>
      <c r="C308" s="39"/>
      <c r="D308" s="3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5.6" customHeight="1">
      <c r="A309" s="7"/>
      <c r="B309" s="7"/>
      <c r="C309" s="39"/>
      <c r="D309" s="3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6" customHeight="1">
      <c r="A310" s="7"/>
      <c r="B310" s="7"/>
      <c r="C310" s="39"/>
      <c r="D310" s="3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5.6" customHeight="1">
      <c r="A311" s="7"/>
      <c r="B311" s="7"/>
      <c r="C311" s="39"/>
      <c r="D311" s="3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5.6" customHeight="1">
      <c r="A312" s="7"/>
      <c r="B312" s="7"/>
      <c r="C312" s="39"/>
      <c r="D312" s="3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5.6" customHeight="1">
      <c r="A313" s="7"/>
      <c r="B313" s="7"/>
      <c r="C313" s="39"/>
      <c r="D313" s="3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5.6" customHeight="1">
      <c r="A314" s="7"/>
      <c r="B314" s="7"/>
      <c r="C314" s="39"/>
      <c r="D314" s="3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5.6" customHeight="1">
      <c r="A315" s="7"/>
      <c r="B315" s="7"/>
      <c r="C315" s="39"/>
      <c r="D315" s="3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5.6" customHeight="1">
      <c r="A316" s="7"/>
      <c r="B316" s="7"/>
      <c r="C316" s="39"/>
      <c r="D316" s="3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5.6" customHeight="1">
      <c r="A317" s="7"/>
      <c r="B317" s="7"/>
      <c r="C317" s="39"/>
      <c r="D317" s="3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5.6" customHeight="1">
      <c r="A318" s="7"/>
      <c r="B318" s="7"/>
      <c r="C318" s="39"/>
      <c r="D318" s="3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5.6" customHeight="1">
      <c r="A319" s="7"/>
      <c r="B319" s="7"/>
      <c r="C319" s="39"/>
      <c r="D319" s="3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5.6" customHeight="1">
      <c r="A320" s="7"/>
      <c r="B320" s="7"/>
      <c r="C320" s="39"/>
      <c r="D320" s="3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5.6" customHeight="1">
      <c r="A321" s="7"/>
      <c r="B321" s="7"/>
      <c r="C321" s="39"/>
      <c r="D321" s="3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5.6" customHeight="1">
      <c r="A322" s="7"/>
      <c r="B322" s="7"/>
      <c r="C322" s="39"/>
      <c r="D322" s="3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5.6" customHeight="1">
      <c r="A323" s="7"/>
      <c r="B323" s="7"/>
      <c r="C323" s="39"/>
      <c r="D323" s="3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5.6" customHeight="1">
      <c r="A324" s="7"/>
      <c r="B324" s="7"/>
      <c r="C324" s="39"/>
      <c r="D324" s="3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5.6" customHeight="1">
      <c r="A325" s="7"/>
      <c r="B325" s="7"/>
      <c r="C325" s="39"/>
      <c r="D325" s="3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5.6" customHeight="1">
      <c r="A326" s="7"/>
      <c r="B326" s="7"/>
      <c r="C326" s="39"/>
      <c r="D326" s="3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5.6" customHeight="1">
      <c r="A327" s="7"/>
      <c r="B327" s="7"/>
      <c r="C327" s="39"/>
      <c r="D327" s="3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5.6" customHeight="1">
      <c r="A328" s="7"/>
      <c r="B328" s="7"/>
      <c r="C328" s="39"/>
      <c r="D328" s="3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5.6" customHeight="1">
      <c r="A329" s="7"/>
      <c r="B329" s="7"/>
      <c r="C329" s="39"/>
      <c r="D329" s="3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5.6" customHeight="1">
      <c r="A330" s="7"/>
      <c r="B330" s="7"/>
      <c r="C330" s="39"/>
      <c r="D330" s="3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5.6" customHeight="1">
      <c r="A331" s="7"/>
      <c r="B331" s="7"/>
      <c r="C331" s="39"/>
      <c r="D331" s="3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5.6" customHeight="1">
      <c r="A332" s="7"/>
      <c r="B332" s="7"/>
      <c r="C332" s="39"/>
      <c r="D332" s="3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5.6" customHeight="1">
      <c r="A333" s="7"/>
      <c r="B333" s="7"/>
      <c r="C333" s="39"/>
      <c r="D333" s="3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5.6" customHeight="1">
      <c r="A334" s="7"/>
      <c r="B334" s="7"/>
      <c r="C334" s="39"/>
      <c r="D334" s="3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5.6" customHeight="1">
      <c r="A335" s="7"/>
      <c r="B335" s="7"/>
      <c r="C335" s="39"/>
      <c r="D335" s="3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5.6" customHeight="1">
      <c r="A336" s="7"/>
      <c r="B336" s="7"/>
      <c r="C336" s="39"/>
      <c r="D336" s="3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5.6" customHeight="1">
      <c r="A337" s="7"/>
      <c r="B337" s="7"/>
      <c r="C337" s="39"/>
      <c r="D337" s="3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5.6" customHeight="1">
      <c r="A338" s="7"/>
      <c r="B338" s="7"/>
      <c r="C338" s="39"/>
      <c r="D338" s="3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5.6" customHeight="1">
      <c r="A339" s="7"/>
      <c r="B339" s="7"/>
      <c r="C339" s="39"/>
      <c r="D339" s="3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5.6" customHeight="1">
      <c r="A340" s="7"/>
      <c r="B340" s="7"/>
      <c r="C340" s="39"/>
      <c r="D340" s="3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5.6" customHeight="1">
      <c r="A341" s="7"/>
      <c r="B341" s="7"/>
      <c r="C341" s="39"/>
      <c r="D341" s="3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5.6" customHeight="1">
      <c r="A342" s="7"/>
      <c r="B342" s="7"/>
      <c r="C342" s="39"/>
      <c r="D342" s="3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5.6" customHeight="1">
      <c r="A343" s="7"/>
      <c r="B343" s="7"/>
      <c r="C343" s="39"/>
      <c r="D343" s="3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5.6" customHeight="1">
      <c r="A344" s="7"/>
      <c r="B344" s="7"/>
      <c r="C344" s="39"/>
      <c r="D344" s="3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5.6" customHeight="1">
      <c r="A345" s="7"/>
      <c r="B345" s="7"/>
      <c r="C345" s="39"/>
      <c r="D345" s="3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5.6" customHeight="1">
      <c r="A346" s="7"/>
      <c r="B346" s="7"/>
      <c r="C346" s="39"/>
      <c r="D346" s="3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5.6" customHeight="1">
      <c r="A347" s="7"/>
      <c r="B347" s="7"/>
      <c r="C347" s="39"/>
      <c r="D347" s="3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5.6" customHeight="1">
      <c r="A348" s="7"/>
      <c r="B348" s="7"/>
      <c r="C348" s="39"/>
      <c r="D348" s="3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5.6" customHeight="1">
      <c r="A349" s="7"/>
      <c r="B349" s="7"/>
      <c r="C349" s="39"/>
      <c r="D349" s="3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5.6" customHeight="1">
      <c r="A350" s="7"/>
      <c r="B350" s="7"/>
      <c r="C350" s="39"/>
      <c r="D350" s="3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5.6" customHeight="1">
      <c r="A351" s="7"/>
      <c r="B351" s="7"/>
      <c r="C351" s="39"/>
      <c r="D351" s="3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5.6" customHeight="1">
      <c r="A352" s="7"/>
      <c r="B352" s="7"/>
      <c r="C352" s="39"/>
      <c r="D352" s="3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5.6" customHeight="1">
      <c r="A353" s="7"/>
      <c r="B353" s="7"/>
      <c r="C353" s="39"/>
      <c r="D353" s="3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5.6" customHeight="1">
      <c r="A354" s="7"/>
      <c r="B354" s="7"/>
      <c r="C354" s="39"/>
      <c r="D354" s="3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5.6" customHeight="1">
      <c r="A355" s="7"/>
      <c r="B355" s="7"/>
      <c r="C355" s="39"/>
      <c r="D355" s="3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5.6" customHeight="1">
      <c r="A356" s="7"/>
      <c r="B356" s="7"/>
      <c r="C356" s="39"/>
      <c r="D356" s="3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5.6" customHeight="1">
      <c r="A357" s="7"/>
      <c r="B357" s="7"/>
      <c r="C357" s="39"/>
      <c r="D357" s="3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5.6" customHeight="1">
      <c r="A358" s="7"/>
      <c r="B358" s="7"/>
      <c r="C358" s="39"/>
      <c r="D358" s="3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5.6" customHeight="1">
      <c r="A359" s="7"/>
      <c r="B359" s="7"/>
      <c r="C359" s="39"/>
      <c r="D359" s="3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5.6" customHeight="1">
      <c r="A360" s="7"/>
      <c r="B360" s="7"/>
      <c r="C360" s="39"/>
      <c r="D360" s="3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5.6" customHeight="1">
      <c r="A361" s="7"/>
      <c r="B361" s="7"/>
      <c r="C361" s="39"/>
      <c r="D361" s="3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5.6" customHeight="1">
      <c r="A362" s="7"/>
      <c r="B362" s="7"/>
      <c r="C362" s="39"/>
      <c r="D362" s="3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5.6" customHeight="1">
      <c r="A363" s="7"/>
      <c r="B363" s="7"/>
      <c r="C363" s="39"/>
      <c r="D363" s="3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5.6" customHeight="1">
      <c r="A364" s="7"/>
      <c r="B364" s="7"/>
      <c r="C364" s="39"/>
      <c r="D364" s="3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5.6" customHeight="1">
      <c r="A365" s="7"/>
      <c r="B365" s="7"/>
      <c r="C365" s="39"/>
      <c r="D365" s="3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5.6" customHeight="1">
      <c r="A366" s="7"/>
      <c r="B366" s="7"/>
      <c r="C366" s="39"/>
      <c r="D366" s="3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5.6" customHeight="1">
      <c r="A367" s="7"/>
      <c r="B367" s="7"/>
      <c r="C367" s="39"/>
      <c r="D367" s="3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5.6" customHeight="1">
      <c r="A368" s="7"/>
      <c r="B368" s="7"/>
      <c r="C368" s="39"/>
      <c r="D368" s="3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5.6" customHeight="1">
      <c r="A369" s="7"/>
      <c r="B369" s="7"/>
      <c r="C369" s="39"/>
      <c r="D369" s="3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5.6" customHeight="1">
      <c r="A370" s="7"/>
      <c r="B370" s="7"/>
      <c r="C370" s="39"/>
      <c r="D370" s="3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5.6" customHeight="1">
      <c r="A371" s="7"/>
      <c r="B371" s="7"/>
      <c r="C371" s="39"/>
      <c r="D371" s="3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5.6" customHeight="1">
      <c r="A372" s="7"/>
      <c r="B372" s="7"/>
      <c r="C372" s="39"/>
      <c r="D372" s="3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5.6" customHeight="1">
      <c r="A373" s="7"/>
      <c r="B373" s="7"/>
      <c r="C373" s="39"/>
      <c r="D373" s="3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5.6" customHeight="1">
      <c r="A374" s="7"/>
      <c r="B374" s="7"/>
      <c r="C374" s="39"/>
      <c r="D374" s="3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5.6" customHeight="1">
      <c r="A375" s="7"/>
      <c r="B375" s="7"/>
      <c r="C375" s="39"/>
      <c r="D375" s="3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5.6" customHeight="1">
      <c r="A376" s="7"/>
      <c r="B376" s="7"/>
      <c r="C376" s="39"/>
      <c r="D376" s="3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5.6" customHeight="1">
      <c r="A377" s="7"/>
      <c r="B377" s="7"/>
      <c r="C377" s="39"/>
      <c r="D377" s="3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5.6" customHeight="1">
      <c r="A378" s="7"/>
      <c r="B378" s="7"/>
      <c r="C378" s="39"/>
      <c r="D378" s="3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5.6" customHeight="1">
      <c r="A379" s="7"/>
      <c r="B379" s="7"/>
      <c r="C379" s="39"/>
      <c r="D379" s="3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5.6" customHeight="1">
      <c r="A380" s="7"/>
      <c r="B380" s="7"/>
      <c r="C380" s="39"/>
      <c r="D380" s="3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5.6" customHeight="1">
      <c r="A381" s="7"/>
      <c r="B381" s="7"/>
      <c r="C381" s="39"/>
      <c r="D381" s="3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5.6" customHeight="1">
      <c r="A382" s="7"/>
      <c r="B382" s="7"/>
      <c r="C382" s="39"/>
      <c r="D382" s="3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5.6" customHeight="1">
      <c r="A383" s="7"/>
      <c r="B383" s="7"/>
      <c r="C383" s="39"/>
      <c r="D383" s="3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5.6" customHeight="1">
      <c r="A384" s="7"/>
      <c r="B384" s="7"/>
      <c r="C384" s="39"/>
      <c r="D384" s="3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5.6" customHeight="1">
      <c r="A385" s="7"/>
      <c r="B385" s="7"/>
      <c r="C385" s="39"/>
      <c r="D385" s="3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5.6" customHeight="1">
      <c r="A386" s="7"/>
      <c r="B386" s="7"/>
      <c r="C386" s="39"/>
      <c r="D386" s="3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5.6" customHeight="1">
      <c r="A387" s="7"/>
      <c r="B387" s="7"/>
      <c r="C387" s="39"/>
      <c r="D387" s="3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5.6" customHeight="1">
      <c r="A388" s="7"/>
      <c r="B388" s="7"/>
      <c r="C388" s="39"/>
      <c r="D388" s="3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5.6" customHeight="1">
      <c r="A389" s="7"/>
      <c r="B389" s="7"/>
      <c r="C389" s="39"/>
      <c r="D389" s="3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5.6" customHeight="1">
      <c r="A390" s="7"/>
      <c r="B390" s="7"/>
      <c r="C390" s="39"/>
      <c r="D390" s="3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5.6" customHeight="1">
      <c r="A391" s="7"/>
      <c r="B391" s="7"/>
      <c r="C391" s="39"/>
      <c r="D391" s="3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5.6" customHeight="1">
      <c r="A392" s="7"/>
      <c r="B392" s="7"/>
      <c r="C392" s="39"/>
      <c r="D392" s="3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5.6" customHeight="1">
      <c r="A393" s="7"/>
      <c r="B393" s="7"/>
      <c r="C393" s="39"/>
      <c r="D393" s="3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5.6" customHeight="1">
      <c r="A394" s="7"/>
      <c r="B394" s="7"/>
      <c r="C394" s="39"/>
      <c r="D394" s="3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5.6" customHeight="1">
      <c r="A395" s="7"/>
      <c r="B395" s="7"/>
      <c r="C395" s="39"/>
      <c r="D395" s="3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5.6" customHeight="1">
      <c r="A396" s="7"/>
      <c r="B396" s="7"/>
      <c r="C396" s="39"/>
      <c r="D396" s="3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5.6" customHeight="1">
      <c r="A397" s="7"/>
      <c r="B397" s="7"/>
      <c r="C397" s="39"/>
      <c r="D397" s="3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5.6" customHeight="1">
      <c r="A398" s="7"/>
      <c r="B398" s="7"/>
      <c r="C398" s="39"/>
      <c r="D398" s="3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5.6" customHeight="1">
      <c r="A399" s="7"/>
      <c r="B399" s="7"/>
      <c r="C399" s="39"/>
      <c r="D399" s="3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5.6" customHeight="1">
      <c r="A400" s="7"/>
      <c r="B400" s="7"/>
      <c r="C400" s="39"/>
      <c r="D400" s="3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5.6" customHeight="1">
      <c r="A401" s="7"/>
      <c r="B401" s="7"/>
      <c r="C401" s="39"/>
      <c r="D401" s="3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5.6" customHeight="1">
      <c r="A402" s="7"/>
      <c r="B402" s="7"/>
      <c r="C402" s="39"/>
      <c r="D402" s="3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5.6" customHeight="1">
      <c r="A403" s="7"/>
      <c r="B403" s="7"/>
      <c r="C403" s="39"/>
      <c r="D403" s="3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5.6" customHeight="1">
      <c r="A404" s="7"/>
      <c r="B404" s="7"/>
      <c r="C404" s="39"/>
      <c r="D404" s="3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5.6" customHeight="1">
      <c r="A405" s="7"/>
      <c r="B405" s="7"/>
      <c r="C405" s="39"/>
      <c r="D405" s="3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5.6" customHeight="1">
      <c r="A406" s="7"/>
      <c r="B406" s="7"/>
      <c r="C406" s="39"/>
      <c r="D406" s="3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5.6" customHeight="1">
      <c r="A407" s="7"/>
      <c r="B407" s="7"/>
      <c r="C407" s="39"/>
      <c r="D407" s="3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5.6" customHeight="1">
      <c r="A408" s="7"/>
      <c r="B408" s="7"/>
      <c r="C408" s="39"/>
      <c r="D408" s="3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5.6" customHeight="1">
      <c r="A409" s="7"/>
      <c r="B409" s="7"/>
      <c r="C409" s="39"/>
      <c r="D409" s="3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5.6" customHeight="1">
      <c r="A410" s="7"/>
      <c r="B410" s="7"/>
      <c r="C410" s="39"/>
      <c r="D410" s="3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5.6" customHeight="1">
      <c r="A411" s="7"/>
      <c r="B411" s="7"/>
      <c r="C411" s="39"/>
      <c r="D411" s="3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5.6" customHeight="1">
      <c r="A412" s="7"/>
      <c r="B412" s="7"/>
      <c r="C412" s="39"/>
      <c r="D412" s="3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5.6" customHeight="1">
      <c r="A413" s="7"/>
      <c r="B413" s="7"/>
      <c r="C413" s="39"/>
      <c r="D413" s="3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5.6" customHeight="1">
      <c r="A414" s="7"/>
      <c r="B414" s="7"/>
      <c r="C414" s="39"/>
      <c r="D414" s="3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5.6" customHeight="1">
      <c r="A415" s="7"/>
      <c r="B415" s="7"/>
      <c r="C415" s="39"/>
      <c r="D415" s="3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5.6" customHeight="1">
      <c r="A416" s="7"/>
      <c r="B416" s="7"/>
      <c r="C416" s="39"/>
      <c r="D416" s="3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5.6" customHeight="1">
      <c r="A417" s="7"/>
      <c r="B417" s="7"/>
      <c r="C417" s="39"/>
      <c r="D417" s="3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5.6" customHeight="1">
      <c r="A418" s="7"/>
      <c r="B418" s="7"/>
      <c r="C418" s="39"/>
      <c r="D418" s="3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5.6" customHeight="1">
      <c r="A419" s="7"/>
      <c r="B419" s="7"/>
      <c r="C419" s="39"/>
      <c r="D419" s="3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5.6" customHeight="1">
      <c r="A420" s="7"/>
      <c r="B420" s="7"/>
      <c r="C420" s="39"/>
      <c r="D420" s="3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5.6" customHeight="1">
      <c r="A421" s="7"/>
      <c r="B421" s="7"/>
      <c r="C421" s="39"/>
      <c r="D421" s="3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5.6" customHeight="1">
      <c r="A422" s="7"/>
      <c r="B422" s="7"/>
      <c r="C422" s="39"/>
      <c r="D422" s="3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5.6" customHeight="1">
      <c r="A423" s="7"/>
      <c r="B423" s="7"/>
      <c r="C423" s="39"/>
      <c r="D423" s="3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5.6" customHeight="1">
      <c r="A424" s="7"/>
      <c r="B424" s="7"/>
      <c r="C424" s="39"/>
      <c r="D424" s="3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5.6" customHeight="1">
      <c r="A425" s="7"/>
      <c r="B425" s="7"/>
      <c r="C425" s="39"/>
      <c r="D425" s="3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5.6" customHeight="1">
      <c r="A426" s="7"/>
      <c r="B426" s="7"/>
      <c r="C426" s="39"/>
      <c r="D426" s="3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5.6" customHeight="1">
      <c r="A427" s="7"/>
      <c r="B427" s="7"/>
      <c r="C427" s="39"/>
      <c r="D427" s="3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5.6" customHeight="1">
      <c r="A428" s="7"/>
      <c r="B428" s="7"/>
      <c r="C428" s="39"/>
      <c r="D428" s="3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5.6" customHeight="1">
      <c r="A429" s="7"/>
      <c r="B429" s="7"/>
      <c r="C429" s="39"/>
      <c r="D429" s="3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5.6" customHeight="1">
      <c r="A430" s="7"/>
      <c r="B430" s="7"/>
      <c r="C430" s="39"/>
      <c r="D430" s="3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5.6" customHeight="1">
      <c r="A431" s="7"/>
      <c r="B431" s="7"/>
      <c r="C431" s="39"/>
      <c r="D431" s="3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5.6" customHeight="1">
      <c r="A432" s="7"/>
      <c r="B432" s="7"/>
      <c r="C432" s="39"/>
      <c r="D432" s="3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5.6" customHeight="1">
      <c r="A433" s="7"/>
      <c r="B433" s="7"/>
      <c r="C433" s="39"/>
      <c r="D433" s="3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5.6" customHeight="1">
      <c r="A434" s="7"/>
      <c r="B434" s="7"/>
      <c r="C434" s="39"/>
      <c r="D434" s="3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5.6" customHeight="1">
      <c r="A435" s="7"/>
      <c r="B435" s="7"/>
      <c r="C435" s="39"/>
      <c r="D435" s="3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5.6" customHeight="1">
      <c r="A436" s="7"/>
      <c r="B436" s="7"/>
      <c r="C436" s="39"/>
      <c r="D436" s="3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5.6" customHeight="1">
      <c r="A437" s="7"/>
      <c r="B437" s="7"/>
      <c r="C437" s="39"/>
      <c r="D437" s="3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.6" customHeight="1">
      <c r="A438" s="7"/>
      <c r="B438" s="7"/>
      <c r="C438" s="39"/>
      <c r="D438" s="3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5.6" customHeight="1">
      <c r="A439" s="7"/>
      <c r="B439" s="7"/>
      <c r="C439" s="39"/>
      <c r="D439" s="3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5.6" customHeight="1">
      <c r="A440" s="7"/>
      <c r="B440" s="7"/>
      <c r="C440" s="39"/>
      <c r="D440" s="3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5.6" customHeight="1">
      <c r="A441" s="7"/>
      <c r="B441" s="7"/>
      <c r="C441" s="39"/>
      <c r="D441" s="3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5.6" customHeight="1">
      <c r="A442" s="7"/>
      <c r="B442" s="7"/>
      <c r="C442" s="39"/>
      <c r="D442" s="3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5.6" customHeight="1">
      <c r="A443" s="7"/>
      <c r="B443" s="7"/>
      <c r="C443" s="39"/>
      <c r="D443" s="3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5.6" customHeight="1">
      <c r="A444" s="7"/>
      <c r="B444" s="7"/>
      <c r="C444" s="39"/>
      <c r="D444" s="3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5.6" customHeight="1">
      <c r="A445" s="7"/>
      <c r="B445" s="7"/>
      <c r="C445" s="39"/>
      <c r="D445" s="3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5.6" customHeight="1">
      <c r="A446" s="7"/>
      <c r="B446" s="7"/>
      <c r="C446" s="39"/>
      <c r="D446" s="3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5.6" customHeight="1">
      <c r="A447" s="7"/>
      <c r="B447" s="7"/>
      <c r="C447" s="39"/>
      <c r="D447" s="3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5.6" customHeight="1">
      <c r="A448" s="7"/>
      <c r="B448" s="7"/>
      <c r="C448" s="39"/>
      <c r="D448" s="3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5.6" customHeight="1">
      <c r="A449" s="7"/>
      <c r="B449" s="7"/>
      <c r="C449" s="39"/>
      <c r="D449" s="3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5.6" customHeight="1">
      <c r="A450" s="7"/>
      <c r="B450" s="7"/>
      <c r="C450" s="39"/>
      <c r="D450" s="3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5.6" customHeight="1">
      <c r="A451" s="7"/>
      <c r="B451" s="7"/>
      <c r="C451" s="39"/>
      <c r="D451" s="3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5.6" customHeight="1">
      <c r="A452" s="7"/>
      <c r="B452" s="7"/>
      <c r="C452" s="39"/>
      <c r="D452" s="3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5.6" customHeight="1">
      <c r="A453" s="7"/>
      <c r="B453" s="7"/>
      <c r="C453" s="39"/>
      <c r="D453" s="3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5.6" customHeight="1">
      <c r="A454" s="7"/>
      <c r="B454" s="7"/>
      <c r="C454" s="39"/>
      <c r="D454" s="3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5.6" customHeight="1">
      <c r="A455" s="7"/>
      <c r="B455" s="7"/>
      <c r="C455" s="39"/>
      <c r="D455" s="3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5.6" customHeight="1">
      <c r="A456" s="7"/>
      <c r="B456" s="7"/>
      <c r="C456" s="39"/>
      <c r="D456" s="3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5.6" customHeight="1">
      <c r="A457" s="7"/>
      <c r="B457" s="7"/>
      <c r="C457" s="39"/>
      <c r="D457" s="3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5.6" customHeight="1">
      <c r="A458" s="7"/>
      <c r="B458" s="7"/>
      <c r="C458" s="39"/>
      <c r="D458" s="3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5.6" customHeight="1">
      <c r="A459" s="7"/>
      <c r="B459" s="7"/>
      <c r="C459" s="39"/>
      <c r="D459" s="3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5.6" customHeight="1">
      <c r="A460" s="7"/>
      <c r="B460" s="7"/>
      <c r="C460" s="39"/>
      <c r="D460" s="3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5.6" customHeight="1">
      <c r="A461" s="7"/>
      <c r="B461" s="7"/>
      <c r="C461" s="39"/>
      <c r="D461" s="3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5.6" customHeight="1">
      <c r="A462" s="7"/>
      <c r="B462" s="7"/>
      <c r="C462" s="39"/>
      <c r="D462" s="3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5.6" customHeight="1">
      <c r="A463" s="7"/>
      <c r="B463" s="7"/>
      <c r="C463" s="39"/>
      <c r="D463" s="3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5.6" customHeight="1">
      <c r="A464" s="7"/>
      <c r="B464" s="7"/>
      <c r="C464" s="39"/>
      <c r="D464" s="3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5.6" customHeight="1">
      <c r="A465" s="7"/>
      <c r="B465" s="7"/>
      <c r="C465" s="39"/>
      <c r="D465" s="3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5.6" customHeight="1">
      <c r="A466" s="7"/>
      <c r="B466" s="7"/>
      <c r="C466" s="39"/>
      <c r="D466" s="3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5.6" customHeight="1">
      <c r="A467" s="7"/>
      <c r="B467" s="7"/>
      <c r="C467" s="39"/>
      <c r="D467" s="3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5.6" customHeight="1">
      <c r="A468" s="7"/>
      <c r="B468" s="7"/>
      <c r="C468" s="39"/>
      <c r="D468" s="3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5.6" customHeight="1">
      <c r="A469" s="7"/>
      <c r="B469" s="7"/>
      <c r="C469" s="39"/>
      <c r="D469" s="3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5.6" customHeight="1">
      <c r="A470" s="7"/>
      <c r="B470" s="7"/>
      <c r="C470" s="39"/>
      <c r="D470" s="3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5.6" customHeight="1">
      <c r="A471" s="7"/>
      <c r="B471" s="7"/>
      <c r="C471" s="39"/>
      <c r="D471" s="3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5.6" customHeight="1">
      <c r="A472" s="7"/>
      <c r="B472" s="7"/>
      <c r="C472" s="39"/>
      <c r="D472" s="3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5.6" customHeight="1">
      <c r="A473" s="7"/>
      <c r="B473" s="7"/>
      <c r="C473" s="39"/>
      <c r="D473" s="3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5.6" customHeight="1">
      <c r="A474" s="7"/>
      <c r="B474" s="7"/>
      <c r="C474" s="39"/>
      <c r="D474" s="3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5.6" customHeight="1">
      <c r="A475" s="7"/>
      <c r="B475" s="7"/>
      <c r="C475" s="39"/>
      <c r="D475" s="3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5.6" customHeight="1">
      <c r="A476" s="7"/>
      <c r="B476" s="7"/>
      <c r="C476" s="39"/>
      <c r="D476" s="3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5.6" customHeight="1">
      <c r="A477" s="7"/>
      <c r="B477" s="7"/>
      <c r="C477" s="39"/>
      <c r="D477" s="3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5.6" customHeight="1">
      <c r="A478" s="7"/>
      <c r="B478" s="7"/>
      <c r="C478" s="39"/>
      <c r="D478" s="3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5.6" customHeight="1">
      <c r="A479" s="7"/>
      <c r="B479" s="7"/>
      <c r="C479" s="39"/>
      <c r="D479" s="3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5.6" customHeight="1">
      <c r="A480" s="7"/>
      <c r="B480" s="7"/>
      <c r="C480" s="39"/>
      <c r="D480" s="3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5.6" customHeight="1">
      <c r="A481" s="7"/>
      <c r="B481" s="7"/>
      <c r="C481" s="39"/>
      <c r="D481" s="3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5.6" customHeight="1">
      <c r="A482" s="7"/>
      <c r="B482" s="7"/>
      <c r="C482" s="39"/>
      <c r="D482" s="3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5.6" customHeight="1">
      <c r="A483" s="7"/>
      <c r="B483" s="7"/>
      <c r="C483" s="39"/>
      <c r="D483" s="3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5.6" customHeight="1">
      <c r="A484" s="7"/>
      <c r="B484" s="7"/>
      <c r="C484" s="39"/>
      <c r="D484" s="3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5.6" customHeight="1">
      <c r="A485" s="7"/>
      <c r="B485" s="7"/>
      <c r="C485" s="39"/>
      <c r="D485" s="3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5.6" customHeight="1">
      <c r="A486" s="7"/>
      <c r="B486" s="7"/>
      <c r="C486" s="39"/>
      <c r="D486" s="3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5.6" customHeight="1">
      <c r="A487" s="7"/>
      <c r="B487" s="7"/>
      <c r="C487" s="39"/>
      <c r="D487" s="3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5.6" customHeight="1">
      <c r="A488" s="7"/>
      <c r="B488" s="7"/>
      <c r="C488" s="39"/>
      <c r="D488" s="3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5.6" customHeight="1">
      <c r="A489" s="7"/>
      <c r="B489" s="7"/>
      <c r="C489" s="39"/>
      <c r="D489" s="3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.6" customHeight="1">
      <c r="A490" s="7"/>
      <c r="B490" s="7"/>
      <c r="C490" s="39"/>
      <c r="D490" s="3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5.6" customHeight="1">
      <c r="A491" s="7"/>
      <c r="B491" s="7"/>
      <c r="C491" s="39"/>
      <c r="D491" s="3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5.6" customHeight="1">
      <c r="A492" s="7"/>
      <c r="B492" s="7"/>
      <c r="C492" s="39"/>
      <c r="D492" s="3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5.6" customHeight="1">
      <c r="A493" s="7"/>
      <c r="B493" s="7"/>
      <c r="C493" s="39"/>
      <c r="D493" s="3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5.6" customHeight="1">
      <c r="A494" s="7"/>
      <c r="B494" s="7"/>
      <c r="C494" s="39"/>
      <c r="D494" s="3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5.6" customHeight="1">
      <c r="A495" s="7"/>
      <c r="B495" s="7"/>
      <c r="C495" s="39"/>
      <c r="D495" s="3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5.6" customHeight="1">
      <c r="A496" s="7"/>
      <c r="B496" s="7"/>
      <c r="C496" s="39"/>
      <c r="D496" s="3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5.6" customHeight="1">
      <c r="A497" s="7"/>
      <c r="B497" s="7"/>
      <c r="C497" s="39"/>
      <c r="D497" s="3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5.6" customHeight="1">
      <c r="A498" s="7"/>
      <c r="B498" s="7"/>
      <c r="C498" s="39"/>
      <c r="D498" s="3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5.6" customHeight="1">
      <c r="A499" s="7"/>
      <c r="B499" s="7"/>
      <c r="C499" s="39"/>
      <c r="D499" s="3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5.6" customHeight="1">
      <c r="A500" s="7"/>
      <c r="B500" s="7"/>
      <c r="C500" s="39"/>
      <c r="D500" s="3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5.6" customHeight="1">
      <c r="A501" s="7"/>
      <c r="B501" s="7"/>
      <c r="C501" s="39"/>
      <c r="D501" s="3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5.6" customHeight="1">
      <c r="A502" s="7"/>
      <c r="B502" s="7"/>
      <c r="C502" s="39"/>
      <c r="D502" s="3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5.6" customHeight="1">
      <c r="A503" s="7"/>
      <c r="B503" s="7"/>
      <c r="C503" s="39"/>
      <c r="D503" s="3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5.6" customHeight="1">
      <c r="A504" s="7"/>
      <c r="B504" s="7"/>
      <c r="C504" s="39"/>
      <c r="D504" s="3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5.6" customHeight="1">
      <c r="A505" s="7"/>
      <c r="B505" s="7"/>
      <c r="C505" s="39"/>
      <c r="D505" s="3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5.6" customHeight="1">
      <c r="A506" s="7"/>
      <c r="B506" s="7"/>
      <c r="C506" s="39"/>
      <c r="D506" s="3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5.6" customHeight="1">
      <c r="A507" s="7"/>
      <c r="B507" s="7"/>
      <c r="C507" s="39"/>
      <c r="D507" s="3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5.6" customHeight="1">
      <c r="A508" s="7"/>
      <c r="B508" s="7"/>
      <c r="C508" s="39"/>
      <c r="D508" s="3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5.6" customHeight="1">
      <c r="A509" s="7"/>
      <c r="B509" s="7"/>
      <c r="C509" s="39"/>
      <c r="D509" s="3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5.6" customHeight="1">
      <c r="A510" s="7"/>
      <c r="B510" s="7"/>
      <c r="C510" s="39"/>
      <c r="D510" s="3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5.6" customHeight="1">
      <c r="A511" s="7"/>
      <c r="B511" s="7"/>
      <c r="C511" s="39"/>
      <c r="D511" s="3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5.6" customHeight="1">
      <c r="A512" s="7"/>
      <c r="B512" s="7"/>
      <c r="C512" s="39"/>
      <c r="D512" s="3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5.6" customHeight="1">
      <c r="A513" s="7"/>
      <c r="B513" s="7"/>
      <c r="C513" s="39"/>
      <c r="D513" s="3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5.6" customHeight="1">
      <c r="A514" s="7"/>
      <c r="B514" s="7"/>
      <c r="C514" s="39"/>
      <c r="D514" s="3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5.6" customHeight="1">
      <c r="A515" s="7"/>
      <c r="B515" s="7"/>
      <c r="C515" s="39"/>
      <c r="D515" s="3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5.6" customHeight="1">
      <c r="A516" s="7"/>
      <c r="B516" s="7"/>
      <c r="C516" s="39"/>
      <c r="D516" s="3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5.6" customHeight="1">
      <c r="A517" s="7"/>
      <c r="B517" s="7"/>
      <c r="C517" s="39"/>
      <c r="D517" s="3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5.6" customHeight="1">
      <c r="A518" s="7"/>
      <c r="B518" s="7"/>
      <c r="C518" s="39"/>
      <c r="D518" s="3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5.6" customHeight="1">
      <c r="A519" s="7"/>
      <c r="B519" s="7"/>
      <c r="C519" s="39"/>
      <c r="D519" s="3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5.6" customHeight="1">
      <c r="A520" s="7"/>
      <c r="B520" s="7"/>
      <c r="C520" s="39"/>
      <c r="D520" s="3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5.6" customHeight="1">
      <c r="A521" s="7"/>
      <c r="B521" s="7"/>
      <c r="C521" s="39"/>
      <c r="D521" s="3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5.6" customHeight="1">
      <c r="A522" s="7"/>
      <c r="B522" s="7"/>
      <c r="C522" s="39"/>
      <c r="D522" s="3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5.6" customHeight="1">
      <c r="A523" s="7"/>
      <c r="B523" s="7"/>
      <c r="C523" s="39"/>
      <c r="D523" s="3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5.6" customHeight="1">
      <c r="A524" s="7"/>
      <c r="B524" s="7"/>
      <c r="C524" s="39"/>
      <c r="D524" s="3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5.6" customHeight="1">
      <c r="A525" s="7"/>
      <c r="B525" s="7"/>
      <c r="C525" s="39"/>
      <c r="D525" s="3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5.6" customHeight="1">
      <c r="A526" s="7"/>
      <c r="B526" s="7"/>
      <c r="C526" s="39"/>
      <c r="D526" s="3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5.6" customHeight="1">
      <c r="A527" s="7"/>
      <c r="B527" s="7"/>
      <c r="C527" s="39"/>
      <c r="D527" s="3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5.6" customHeight="1">
      <c r="A528" s="7"/>
      <c r="B528" s="7"/>
      <c r="C528" s="39"/>
      <c r="D528" s="3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5.6" customHeight="1">
      <c r="A529" s="7"/>
      <c r="B529" s="7"/>
      <c r="C529" s="39"/>
      <c r="D529" s="3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5.6" customHeight="1">
      <c r="A530" s="7"/>
      <c r="B530" s="7"/>
      <c r="C530" s="39"/>
      <c r="D530" s="3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5.6" customHeight="1">
      <c r="A531" s="7"/>
      <c r="B531" s="7"/>
      <c r="C531" s="39"/>
      <c r="D531" s="3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5.6" customHeight="1">
      <c r="A532" s="7"/>
      <c r="B532" s="7"/>
      <c r="C532" s="39"/>
      <c r="D532" s="3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5.6" customHeight="1">
      <c r="A533" s="7"/>
      <c r="B533" s="7"/>
      <c r="C533" s="39"/>
      <c r="D533" s="3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5.6" customHeight="1">
      <c r="A534" s="7"/>
      <c r="B534" s="7"/>
      <c r="C534" s="39"/>
      <c r="D534" s="3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5.6" customHeight="1">
      <c r="A535" s="7"/>
      <c r="B535" s="7"/>
      <c r="C535" s="39"/>
      <c r="D535" s="3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5.6" customHeight="1">
      <c r="A536" s="7"/>
      <c r="B536" s="7"/>
      <c r="C536" s="39"/>
      <c r="D536" s="3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5.6" customHeight="1">
      <c r="A537" s="7"/>
      <c r="B537" s="7"/>
      <c r="C537" s="39"/>
      <c r="D537" s="3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5.6" customHeight="1">
      <c r="A538" s="7"/>
      <c r="B538" s="7"/>
      <c r="C538" s="39"/>
      <c r="D538" s="3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5.6" customHeight="1">
      <c r="A539" s="7"/>
      <c r="B539" s="7"/>
      <c r="C539" s="39"/>
      <c r="D539" s="3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6" customHeight="1">
      <c r="A540" s="7"/>
      <c r="B540" s="7"/>
      <c r="C540" s="39"/>
      <c r="D540" s="3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6" customHeight="1">
      <c r="A541" s="7"/>
      <c r="B541" s="7"/>
      <c r="C541" s="39"/>
      <c r="D541" s="3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6" customHeight="1">
      <c r="A542" s="7"/>
      <c r="B542" s="7"/>
      <c r="C542" s="39"/>
      <c r="D542" s="3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6" customHeight="1">
      <c r="A543" s="7"/>
      <c r="B543" s="7"/>
      <c r="C543" s="39"/>
      <c r="D543" s="3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6" customHeight="1">
      <c r="A544" s="7"/>
      <c r="B544" s="7"/>
      <c r="C544" s="39"/>
      <c r="D544" s="3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6" customHeight="1">
      <c r="A545" s="7"/>
      <c r="B545" s="7"/>
      <c r="C545" s="39"/>
      <c r="D545" s="3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6" customHeight="1">
      <c r="A546" s="7"/>
      <c r="B546" s="7"/>
      <c r="C546" s="39"/>
      <c r="D546" s="3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6" customHeight="1">
      <c r="A547" s="7"/>
      <c r="B547" s="7"/>
      <c r="C547" s="39"/>
      <c r="D547" s="3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6" customHeight="1">
      <c r="A548" s="7"/>
      <c r="B548" s="7"/>
      <c r="C548" s="39"/>
      <c r="D548" s="3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6" customHeight="1">
      <c r="A549" s="7"/>
      <c r="B549" s="7"/>
      <c r="C549" s="39"/>
      <c r="D549" s="3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6" customHeight="1">
      <c r="A550" s="7"/>
      <c r="B550" s="7"/>
      <c r="C550" s="39"/>
      <c r="D550" s="3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6" customHeight="1">
      <c r="A551" s="7"/>
      <c r="B551" s="7"/>
      <c r="C551" s="39"/>
      <c r="D551" s="3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6" customHeight="1">
      <c r="A552" s="7"/>
      <c r="B552" s="7"/>
      <c r="C552" s="39"/>
      <c r="D552" s="3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6" customHeight="1">
      <c r="A553" s="7"/>
      <c r="B553" s="7"/>
      <c r="C553" s="39"/>
      <c r="D553" s="3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6" customHeight="1">
      <c r="A554" s="7"/>
      <c r="B554" s="7"/>
      <c r="C554" s="39"/>
      <c r="D554" s="3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6" customHeight="1">
      <c r="A555" s="7"/>
      <c r="B555" s="7"/>
      <c r="C555" s="39"/>
      <c r="D555" s="3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6" customHeight="1">
      <c r="A556" s="7"/>
      <c r="B556" s="7"/>
      <c r="C556" s="39"/>
      <c r="D556" s="3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6" customHeight="1">
      <c r="A557" s="7"/>
      <c r="B557" s="7"/>
      <c r="C557" s="39"/>
      <c r="D557" s="3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6" customHeight="1">
      <c r="A558" s="7"/>
      <c r="B558" s="7"/>
      <c r="C558" s="39"/>
      <c r="D558" s="3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6" customHeight="1">
      <c r="A559" s="7"/>
      <c r="B559" s="7"/>
      <c r="C559" s="39"/>
      <c r="D559" s="3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6" customHeight="1">
      <c r="A560" s="7"/>
      <c r="B560" s="7"/>
      <c r="C560" s="39"/>
      <c r="D560" s="3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5.6" customHeight="1">
      <c r="A561" s="7"/>
      <c r="B561" s="7"/>
      <c r="C561" s="39"/>
      <c r="D561" s="3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5.6" customHeight="1">
      <c r="A562" s="7"/>
      <c r="B562" s="7"/>
      <c r="C562" s="39"/>
      <c r="D562" s="3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5.6" customHeight="1">
      <c r="A563" s="7"/>
      <c r="B563" s="7"/>
      <c r="C563" s="39"/>
      <c r="D563" s="3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5.6" customHeight="1">
      <c r="A564" s="7"/>
      <c r="B564" s="7"/>
      <c r="C564" s="39"/>
      <c r="D564" s="3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5.6" customHeight="1">
      <c r="A565" s="7"/>
      <c r="B565" s="7"/>
      <c r="C565" s="39"/>
      <c r="D565" s="3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5.6" customHeight="1">
      <c r="A566" s="7"/>
      <c r="B566" s="7"/>
      <c r="C566" s="39"/>
      <c r="D566" s="3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5.6" customHeight="1">
      <c r="A567" s="7"/>
      <c r="B567" s="7"/>
      <c r="C567" s="39"/>
      <c r="D567" s="3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5.6" customHeight="1">
      <c r="A568" s="7"/>
      <c r="B568" s="7"/>
      <c r="C568" s="39"/>
      <c r="D568" s="3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5.6" customHeight="1">
      <c r="A569" s="7"/>
      <c r="B569" s="7"/>
      <c r="C569" s="39"/>
      <c r="D569" s="3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5.6" customHeight="1">
      <c r="A570" s="7"/>
      <c r="B570" s="7"/>
      <c r="C570" s="39"/>
      <c r="D570" s="3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5.6" customHeight="1">
      <c r="A571" s="7"/>
      <c r="B571" s="7"/>
      <c r="C571" s="39"/>
      <c r="D571" s="3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5.6" customHeight="1">
      <c r="A572" s="7"/>
      <c r="B572" s="7"/>
      <c r="C572" s="39"/>
      <c r="D572" s="3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5.6" customHeight="1">
      <c r="A573" s="7"/>
      <c r="B573" s="7"/>
      <c r="C573" s="39"/>
      <c r="D573" s="3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5.6" customHeight="1">
      <c r="A574" s="7"/>
      <c r="B574" s="7"/>
      <c r="C574" s="39"/>
      <c r="D574" s="3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5.6" customHeight="1">
      <c r="A575" s="7"/>
      <c r="B575" s="7"/>
      <c r="C575" s="39"/>
      <c r="D575" s="3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5.6" customHeight="1">
      <c r="A576" s="7"/>
      <c r="B576" s="7"/>
      <c r="C576" s="39"/>
      <c r="D576" s="3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5.6" customHeight="1">
      <c r="A577" s="7"/>
      <c r="B577" s="7"/>
      <c r="C577" s="39"/>
      <c r="D577" s="3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5.6" customHeight="1">
      <c r="A578" s="7"/>
      <c r="B578" s="7"/>
      <c r="C578" s="39"/>
      <c r="D578" s="3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5.6" customHeight="1">
      <c r="A579" s="7"/>
      <c r="B579" s="7"/>
      <c r="C579" s="39"/>
      <c r="D579" s="3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5.6" customHeight="1">
      <c r="A580" s="7"/>
      <c r="B580" s="7"/>
      <c r="C580" s="39"/>
      <c r="D580" s="3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5.6" customHeight="1">
      <c r="A581" s="7"/>
      <c r="B581" s="7"/>
      <c r="C581" s="39"/>
      <c r="D581" s="3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5.6" customHeight="1">
      <c r="A582" s="7"/>
      <c r="B582" s="7"/>
      <c r="C582" s="39"/>
      <c r="D582" s="3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5.6" customHeight="1">
      <c r="A583" s="7"/>
      <c r="B583" s="7"/>
      <c r="C583" s="39"/>
      <c r="D583" s="3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5.6" customHeight="1">
      <c r="A584" s="7"/>
      <c r="B584" s="7"/>
      <c r="C584" s="39"/>
      <c r="D584" s="3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5.6" customHeight="1">
      <c r="A585" s="7"/>
      <c r="B585" s="7"/>
      <c r="C585" s="39"/>
      <c r="D585" s="3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5.6" customHeight="1">
      <c r="A586" s="7"/>
      <c r="B586" s="7"/>
      <c r="C586" s="39"/>
      <c r="D586" s="3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5.6" customHeight="1">
      <c r="A587" s="7"/>
      <c r="B587" s="7"/>
      <c r="C587" s="39"/>
      <c r="D587" s="3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5.6" customHeight="1">
      <c r="A588" s="7"/>
      <c r="B588" s="7"/>
      <c r="C588" s="39"/>
      <c r="D588" s="3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5.6" customHeight="1">
      <c r="A589" s="7"/>
      <c r="B589" s="7"/>
      <c r="C589" s="39"/>
      <c r="D589" s="3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5.6" customHeight="1">
      <c r="A590" s="7"/>
      <c r="B590" s="7"/>
      <c r="C590" s="39"/>
      <c r="D590" s="3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5.6" customHeight="1">
      <c r="A591" s="7"/>
      <c r="B591" s="7"/>
      <c r="C591" s="39"/>
      <c r="D591" s="3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5.6" customHeight="1">
      <c r="A592" s="7"/>
      <c r="B592" s="7"/>
      <c r="C592" s="39"/>
      <c r="D592" s="3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5.6" customHeight="1">
      <c r="A593" s="7"/>
      <c r="B593" s="7"/>
      <c r="C593" s="39"/>
      <c r="D593" s="3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5.6" customHeight="1">
      <c r="A594" s="7"/>
      <c r="B594" s="7"/>
      <c r="C594" s="39"/>
      <c r="D594" s="3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5.6" customHeight="1">
      <c r="A595" s="7"/>
      <c r="B595" s="7"/>
      <c r="C595" s="39"/>
      <c r="D595" s="3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5.6" customHeight="1">
      <c r="A596" s="7"/>
      <c r="B596" s="7"/>
      <c r="C596" s="39"/>
      <c r="D596" s="3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5.6" customHeight="1">
      <c r="A597" s="7"/>
      <c r="B597" s="7"/>
      <c r="C597" s="39"/>
      <c r="D597" s="3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5.6" customHeight="1">
      <c r="A598" s="7"/>
      <c r="B598" s="7"/>
      <c r="C598" s="39"/>
      <c r="D598" s="3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5.6" customHeight="1">
      <c r="A599" s="7"/>
      <c r="B599" s="7"/>
      <c r="C599" s="39"/>
      <c r="D599" s="3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5.6" customHeight="1">
      <c r="A600" s="7"/>
      <c r="B600" s="7"/>
      <c r="C600" s="39"/>
      <c r="D600" s="3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5.6" customHeight="1">
      <c r="A601" s="7"/>
      <c r="B601" s="7"/>
      <c r="C601" s="39"/>
      <c r="D601" s="3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5.6" customHeight="1">
      <c r="A602" s="7"/>
      <c r="B602" s="7"/>
      <c r="C602" s="39"/>
      <c r="D602" s="3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5.6" customHeight="1">
      <c r="A603" s="7"/>
      <c r="B603" s="7"/>
      <c r="C603" s="39"/>
      <c r="D603" s="3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5.6" customHeight="1">
      <c r="A604" s="7"/>
      <c r="B604" s="7"/>
      <c r="C604" s="39"/>
      <c r="D604" s="3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5.6" customHeight="1">
      <c r="A605" s="7"/>
      <c r="B605" s="7"/>
      <c r="C605" s="39"/>
      <c r="D605" s="3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5.6" customHeight="1">
      <c r="A606" s="7"/>
      <c r="B606" s="7"/>
      <c r="C606" s="39"/>
      <c r="D606" s="3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5.6" customHeight="1">
      <c r="A607" s="7"/>
      <c r="B607" s="7"/>
      <c r="C607" s="39"/>
      <c r="D607" s="3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5.6" customHeight="1">
      <c r="A608" s="7"/>
      <c r="B608" s="7"/>
      <c r="C608" s="39"/>
      <c r="D608" s="3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5.6" customHeight="1">
      <c r="A609" s="7"/>
      <c r="B609" s="7"/>
      <c r="C609" s="39"/>
      <c r="D609" s="3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5.6" customHeight="1">
      <c r="A610" s="7"/>
      <c r="B610" s="7"/>
      <c r="C610" s="39"/>
      <c r="D610" s="3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5.6" customHeight="1">
      <c r="A611" s="7"/>
      <c r="B611" s="7"/>
      <c r="C611" s="39"/>
      <c r="D611" s="3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5.6" customHeight="1">
      <c r="A612" s="7"/>
      <c r="B612" s="7"/>
      <c r="C612" s="39"/>
      <c r="D612" s="3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5.6" customHeight="1">
      <c r="A613" s="7"/>
      <c r="B613" s="7"/>
      <c r="C613" s="39"/>
      <c r="D613" s="3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5.6" customHeight="1">
      <c r="A614" s="7"/>
      <c r="B614" s="7"/>
      <c r="C614" s="39"/>
      <c r="D614" s="3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5.6" customHeight="1">
      <c r="A615" s="7"/>
      <c r="B615" s="7"/>
      <c r="C615" s="39"/>
      <c r="D615" s="3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5.6" customHeight="1">
      <c r="A616" s="7"/>
      <c r="B616" s="7"/>
      <c r="C616" s="39"/>
      <c r="D616" s="3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5.6" customHeight="1">
      <c r="A617" s="7"/>
      <c r="B617" s="7"/>
      <c r="C617" s="39"/>
      <c r="D617" s="3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5.6" customHeight="1">
      <c r="A618" s="7"/>
      <c r="B618" s="7"/>
      <c r="C618" s="39"/>
      <c r="D618" s="3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5.6" customHeight="1">
      <c r="A619" s="7"/>
      <c r="B619" s="7"/>
      <c r="C619" s="39"/>
      <c r="D619" s="3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5.6" customHeight="1">
      <c r="A620" s="7"/>
      <c r="B620" s="7"/>
      <c r="C620" s="39"/>
      <c r="D620" s="3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5.6" customHeight="1">
      <c r="A621" s="7"/>
      <c r="B621" s="7"/>
      <c r="C621" s="39"/>
      <c r="D621" s="3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5.6" customHeight="1">
      <c r="A622" s="7"/>
      <c r="B622" s="7"/>
      <c r="C622" s="39"/>
      <c r="D622" s="3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5.6" customHeight="1">
      <c r="A623" s="7"/>
      <c r="B623" s="7"/>
      <c r="C623" s="39"/>
      <c r="D623" s="3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5.6" customHeight="1">
      <c r="A624" s="7"/>
      <c r="B624" s="7"/>
      <c r="C624" s="39"/>
      <c r="D624" s="3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5.6" customHeight="1">
      <c r="A625" s="7"/>
      <c r="B625" s="7"/>
      <c r="C625" s="39"/>
      <c r="D625" s="3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5.6" customHeight="1">
      <c r="A626" s="7"/>
      <c r="B626" s="7"/>
      <c r="C626" s="39"/>
      <c r="D626" s="3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5.6" customHeight="1">
      <c r="A627" s="7"/>
      <c r="B627" s="7"/>
      <c r="C627" s="39"/>
      <c r="D627" s="3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5.6" customHeight="1">
      <c r="A628" s="7"/>
      <c r="B628" s="7"/>
      <c r="C628" s="39"/>
      <c r="D628" s="3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5.6" customHeight="1">
      <c r="A629" s="7"/>
      <c r="B629" s="7"/>
      <c r="C629" s="39"/>
      <c r="D629" s="3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5.6" customHeight="1">
      <c r="A630" s="7"/>
      <c r="B630" s="7"/>
      <c r="C630" s="39"/>
      <c r="D630" s="3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5.6" customHeight="1">
      <c r="A631" s="7"/>
      <c r="B631" s="7"/>
      <c r="C631" s="39"/>
      <c r="D631" s="3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5.6" customHeight="1">
      <c r="A632" s="7"/>
      <c r="B632" s="7"/>
      <c r="C632" s="39"/>
      <c r="D632" s="3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5.6" customHeight="1">
      <c r="A633" s="7"/>
      <c r="B633" s="7"/>
      <c r="C633" s="39"/>
      <c r="D633" s="3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5.6" customHeight="1">
      <c r="A634" s="7"/>
      <c r="B634" s="7"/>
      <c r="C634" s="39"/>
      <c r="D634" s="3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5.6" customHeight="1">
      <c r="A635" s="7"/>
      <c r="B635" s="7"/>
      <c r="C635" s="39"/>
      <c r="D635" s="3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5.6" customHeight="1">
      <c r="A636" s="7"/>
      <c r="B636" s="7"/>
      <c r="C636" s="39"/>
      <c r="D636" s="3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5.6" customHeight="1">
      <c r="A637" s="7"/>
      <c r="B637" s="7"/>
      <c r="C637" s="39"/>
      <c r="D637" s="3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5.6" customHeight="1">
      <c r="A638" s="7"/>
      <c r="B638" s="7"/>
      <c r="C638" s="39"/>
      <c r="D638" s="3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5.6" customHeight="1">
      <c r="A639" s="7"/>
      <c r="B639" s="7"/>
      <c r="C639" s="39"/>
      <c r="D639" s="3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5.6" customHeight="1">
      <c r="A640" s="7"/>
      <c r="B640" s="7"/>
      <c r="C640" s="39"/>
      <c r="D640" s="3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5.6" customHeight="1">
      <c r="A641" s="7"/>
      <c r="B641" s="7"/>
      <c r="C641" s="39"/>
      <c r="D641" s="3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5.6" customHeight="1">
      <c r="A642" s="7"/>
      <c r="B642" s="7"/>
      <c r="C642" s="39"/>
      <c r="D642" s="3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5.6" customHeight="1">
      <c r="A643" s="7"/>
      <c r="B643" s="7"/>
      <c r="C643" s="39"/>
      <c r="D643" s="3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5.6" customHeight="1">
      <c r="A644" s="7"/>
      <c r="B644" s="7"/>
      <c r="C644" s="39"/>
      <c r="D644" s="3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5.6" customHeight="1">
      <c r="A645" s="7"/>
      <c r="B645" s="7"/>
      <c r="C645" s="39"/>
      <c r="D645" s="3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5.6" customHeight="1">
      <c r="A646" s="7"/>
      <c r="B646" s="7"/>
      <c r="C646" s="39"/>
      <c r="D646" s="3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5.6" customHeight="1">
      <c r="A647" s="7"/>
      <c r="B647" s="7"/>
      <c r="C647" s="39"/>
      <c r="D647" s="3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5.6" customHeight="1">
      <c r="A648" s="7"/>
      <c r="B648" s="7"/>
      <c r="C648" s="39"/>
      <c r="D648" s="3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5.6" customHeight="1">
      <c r="A649" s="7"/>
      <c r="B649" s="7"/>
      <c r="C649" s="39"/>
      <c r="D649" s="3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5.6" customHeight="1">
      <c r="A650" s="7"/>
      <c r="B650" s="7"/>
      <c r="C650" s="39"/>
      <c r="D650" s="3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5.6" customHeight="1">
      <c r="A651" s="7"/>
      <c r="B651" s="7"/>
      <c r="C651" s="39"/>
      <c r="D651" s="3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5.6" customHeight="1">
      <c r="A652" s="7"/>
      <c r="B652" s="7"/>
      <c r="C652" s="39"/>
      <c r="D652" s="3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5.6" customHeight="1">
      <c r="A653" s="7"/>
      <c r="B653" s="7"/>
      <c r="C653" s="39"/>
      <c r="D653" s="3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5.6" customHeight="1">
      <c r="A654" s="7"/>
      <c r="B654" s="7"/>
      <c r="C654" s="39"/>
      <c r="D654" s="3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5.6" customHeight="1">
      <c r="A655" s="7"/>
      <c r="B655" s="7"/>
      <c r="C655" s="39"/>
      <c r="D655" s="3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5.6" customHeight="1">
      <c r="A656" s="7"/>
      <c r="B656" s="7"/>
      <c r="C656" s="39"/>
      <c r="D656" s="3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5.6" customHeight="1">
      <c r="A657" s="7"/>
      <c r="B657" s="7"/>
      <c r="C657" s="39"/>
      <c r="D657" s="3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5.6" customHeight="1">
      <c r="A658" s="7"/>
      <c r="B658" s="7"/>
      <c r="C658" s="39"/>
      <c r="D658" s="3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5.6" customHeight="1">
      <c r="A659" s="7"/>
      <c r="B659" s="7"/>
      <c r="C659" s="39"/>
      <c r="D659" s="3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5.6" customHeight="1">
      <c r="A660" s="7"/>
      <c r="B660" s="7"/>
      <c r="C660" s="39"/>
      <c r="D660" s="3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5.6" customHeight="1">
      <c r="A661" s="7"/>
      <c r="B661" s="7"/>
      <c r="C661" s="39"/>
      <c r="D661" s="3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5.6" customHeight="1">
      <c r="A662" s="7"/>
      <c r="B662" s="7"/>
      <c r="C662" s="39"/>
      <c r="D662" s="3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5.6" customHeight="1">
      <c r="A663" s="7"/>
      <c r="B663" s="7"/>
      <c r="C663" s="39"/>
      <c r="D663" s="3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5.6" customHeight="1">
      <c r="A664" s="7"/>
      <c r="B664" s="7"/>
      <c r="C664" s="39"/>
      <c r="D664" s="3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5.6" customHeight="1">
      <c r="A665" s="7"/>
      <c r="B665" s="7"/>
      <c r="C665" s="39"/>
      <c r="D665" s="3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5.6" customHeight="1">
      <c r="A666" s="7"/>
      <c r="B666" s="7"/>
      <c r="C666" s="39"/>
      <c r="D666" s="3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5.6" customHeight="1">
      <c r="A667" s="7"/>
      <c r="B667" s="7"/>
      <c r="C667" s="39"/>
      <c r="D667" s="3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5.6" customHeight="1">
      <c r="A668" s="7"/>
      <c r="B668" s="7"/>
      <c r="C668" s="39"/>
      <c r="D668" s="3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5.6" customHeight="1">
      <c r="A669" s="7"/>
      <c r="B669" s="7"/>
      <c r="C669" s="39"/>
      <c r="D669" s="3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5.6" customHeight="1">
      <c r="A670" s="7"/>
      <c r="B670" s="7"/>
      <c r="C670" s="39"/>
      <c r="D670" s="3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5.6" customHeight="1">
      <c r="A671" s="7"/>
      <c r="B671" s="7"/>
      <c r="C671" s="39"/>
      <c r="D671" s="3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5.6" customHeight="1">
      <c r="A672" s="7"/>
      <c r="B672" s="7"/>
      <c r="C672" s="39"/>
      <c r="D672" s="3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5.6" customHeight="1">
      <c r="A673" s="7"/>
      <c r="B673" s="7"/>
      <c r="C673" s="39"/>
      <c r="D673" s="3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5.6" customHeight="1">
      <c r="A674" s="7"/>
      <c r="B674" s="7"/>
      <c r="C674" s="39"/>
      <c r="D674" s="3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5.6" customHeight="1">
      <c r="A675" s="7"/>
      <c r="B675" s="7"/>
      <c r="C675" s="39"/>
      <c r="D675" s="3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5.6" customHeight="1">
      <c r="A676" s="7"/>
      <c r="B676" s="7"/>
      <c r="C676" s="39"/>
      <c r="D676" s="3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5.6" customHeight="1">
      <c r="A677" s="7"/>
      <c r="B677" s="7"/>
      <c r="C677" s="39"/>
      <c r="D677" s="3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5.6" customHeight="1">
      <c r="A678" s="7"/>
      <c r="B678" s="7"/>
      <c r="C678" s="39"/>
      <c r="D678" s="3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5.6" customHeight="1">
      <c r="A679" s="7"/>
      <c r="B679" s="7"/>
      <c r="C679" s="39"/>
      <c r="D679" s="3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5.6" customHeight="1">
      <c r="A680" s="7"/>
      <c r="B680" s="7"/>
      <c r="C680" s="39"/>
      <c r="D680" s="3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5.6" customHeight="1">
      <c r="A681" s="7"/>
      <c r="B681" s="7"/>
      <c r="C681" s="39"/>
      <c r="D681" s="3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5.6" customHeight="1">
      <c r="A682" s="7"/>
      <c r="B682" s="7"/>
      <c r="C682" s="39"/>
      <c r="D682" s="3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5.6" customHeight="1">
      <c r="A683" s="7"/>
      <c r="B683" s="7"/>
      <c r="C683" s="39"/>
      <c r="D683" s="3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5.6" customHeight="1">
      <c r="A684" s="7"/>
      <c r="B684" s="7"/>
      <c r="C684" s="39"/>
      <c r="D684" s="3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5.6" customHeight="1">
      <c r="A685" s="7"/>
      <c r="B685" s="7"/>
      <c r="C685" s="39"/>
      <c r="D685" s="3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5.6" customHeight="1">
      <c r="A686" s="7"/>
      <c r="B686" s="7"/>
      <c r="C686" s="39"/>
      <c r="D686" s="3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5.6" customHeight="1">
      <c r="A687" s="7"/>
      <c r="B687" s="7"/>
      <c r="C687" s="39"/>
      <c r="D687" s="3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5.6" customHeight="1">
      <c r="A688" s="7"/>
      <c r="B688" s="7"/>
      <c r="C688" s="39"/>
      <c r="D688" s="3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5.6" customHeight="1">
      <c r="A689" s="7"/>
      <c r="B689" s="7"/>
      <c r="C689" s="39"/>
      <c r="D689" s="3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5.6" customHeight="1">
      <c r="A690" s="7"/>
      <c r="B690" s="7"/>
      <c r="C690" s="39"/>
      <c r="D690" s="3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5.6" customHeight="1">
      <c r="A691" s="7"/>
      <c r="B691" s="7"/>
      <c r="C691" s="39"/>
      <c r="D691" s="3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5.6" customHeight="1">
      <c r="A692" s="7"/>
      <c r="B692" s="7"/>
      <c r="C692" s="39"/>
      <c r="D692" s="3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5.6" customHeight="1">
      <c r="A693" s="7"/>
      <c r="B693" s="7"/>
      <c r="C693" s="39"/>
      <c r="D693" s="3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5.6" customHeight="1">
      <c r="A694" s="7"/>
      <c r="B694" s="7"/>
      <c r="C694" s="39"/>
      <c r="D694" s="3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5.6" customHeight="1">
      <c r="A695" s="7"/>
      <c r="B695" s="7"/>
      <c r="C695" s="39"/>
      <c r="D695" s="3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5.6" customHeight="1">
      <c r="A696" s="7"/>
      <c r="B696" s="7"/>
      <c r="C696" s="39"/>
      <c r="D696" s="3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5.6" customHeight="1">
      <c r="A697" s="7"/>
      <c r="B697" s="7"/>
      <c r="C697" s="39"/>
      <c r="D697" s="3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5.6" customHeight="1">
      <c r="A698" s="7"/>
      <c r="B698" s="7"/>
      <c r="C698" s="39"/>
      <c r="D698" s="3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5.6" customHeight="1">
      <c r="A699" s="7"/>
      <c r="B699" s="7"/>
      <c r="C699" s="39"/>
      <c r="D699" s="3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5.6" customHeight="1">
      <c r="A700" s="7"/>
      <c r="B700" s="7"/>
      <c r="C700" s="39"/>
      <c r="D700" s="3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5.6" customHeight="1">
      <c r="A701" s="7"/>
      <c r="B701" s="7"/>
      <c r="C701" s="39"/>
      <c r="D701" s="3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5.6" customHeight="1">
      <c r="A702" s="7"/>
      <c r="B702" s="7"/>
      <c r="C702" s="39"/>
      <c r="D702" s="3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5.6" customHeight="1">
      <c r="A703" s="7"/>
      <c r="B703" s="7"/>
      <c r="C703" s="39"/>
      <c r="D703" s="3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5.6" customHeight="1">
      <c r="A704" s="7"/>
      <c r="B704" s="7"/>
      <c r="C704" s="39"/>
      <c r="D704" s="3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5.6" customHeight="1">
      <c r="A705" s="7"/>
      <c r="B705" s="7"/>
      <c r="C705" s="39"/>
      <c r="D705" s="3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5.6" customHeight="1">
      <c r="A706" s="7"/>
      <c r="B706" s="7"/>
      <c r="C706" s="39"/>
      <c r="D706" s="3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5.6" customHeight="1">
      <c r="A707" s="7"/>
      <c r="B707" s="7"/>
      <c r="C707" s="39"/>
      <c r="D707" s="3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5.6" customHeight="1">
      <c r="A708" s="7"/>
      <c r="B708" s="7"/>
      <c r="C708" s="39"/>
      <c r="D708" s="3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5.6" customHeight="1">
      <c r="A709" s="7"/>
      <c r="B709" s="7"/>
      <c r="C709" s="39"/>
      <c r="D709" s="3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5.6" customHeight="1">
      <c r="A710" s="7"/>
      <c r="B710" s="7"/>
      <c r="C710" s="39"/>
      <c r="D710" s="3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5.6" customHeight="1">
      <c r="A711" s="7"/>
      <c r="B711" s="7"/>
      <c r="C711" s="39"/>
      <c r="D711" s="3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5.6" customHeight="1">
      <c r="A712" s="7"/>
      <c r="B712" s="7"/>
      <c r="C712" s="39"/>
      <c r="D712" s="3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5.6" customHeight="1">
      <c r="A713" s="7"/>
      <c r="B713" s="7"/>
      <c r="C713" s="39"/>
      <c r="D713" s="3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5.6" customHeight="1">
      <c r="A714" s="7"/>
      <c r="B714" s="7"/>
      <c r="C714" s="39"/>
      <c r="D714" s="3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5.6" customHeight="1">
      <c r="A715" s="7"/>
      <c r="B715" s="7"/>
      <c r="C715" s="39"/>
      <c r="D715" s="3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5.6" customHeight="1">
      <c r="A716" s="7"/>
      <c r="B716" s="7"/>
      <c r="C716" s="39"/>
      <c r="D716" s="3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5.6" customHeight="1">
      <c r="A717" s="7"/>
      <c r="B717" s="7"/>
      <c r="C717" s="39"/>
      <c r="D717" s="3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5.6" customHeight="1">
      <c r="A718" s="7"/>
      <c r="B718" s="7"/>
      <c r="C718" s="39"/>
      <c r="D718" s="3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5.6" customHeight="1">
      <c r="A719" s="7"/>
      <c r="B719" s="7"/>
      <c r="C719" s="39"/>
      <c r="D719" s="3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5.6" customHeight="1">
      <c r="A720" s="7"/>
      <c r="B720" s="7"/>
      <c r="C720" s="39"/>
      <c r="D720" s="3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5.6" customHeight="1">
      <c r="A721" s="7"/>
      <c r="B721" s="7"/>
      <c r="C721" s="39"/>
      <c r="D721" s="3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5.6" customHeight="1">
      <c r="A722" s="7"/>
      <c r="B722" s="7"/>
      <c r="C722" s="39"/>
      <c r="D722" s="3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5.6" customHeight="1">
      <c r="A723" s="7"/>
      <c r="B723" s="7"/>
      <c r="C723" s="39"/>
      <c r="D723" s="3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5.6" customHeight="1">
      <c r="A724" s="7"/>
      <c r="B724" s="7"/>
      <c r="C724" s="39"/>
      <c r="D724" s="3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5.6" customHeight="1">
      <c r="A725" s="7"/>
      <c r="B725" s="7"/>
      <c r="C725" s="39"/>
      <c r="D725" s="3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5.6" customHeight="1">
      <c r="A726" s="7"/>
      <c r="B726" s="7"/>
      <c r="C726" s="39"/>
      <c r="D726" s="3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5.6" customHeight="1">
      <c r="A727" s="7"/>
      <c r="B727" s="7"/>
      <c r="C727" s="39"/>
      <c r="D727" s="3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5.6" customHeight="1">
      <c r="A728" s="7"/>
      <c r="B728" s="7"/>
      <c r="C728" s="39"/>
      <c r="D728" s="3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5.6" customHeight="1">
      <c r="A729" s="7"/>
      <c r="B729" s="7"/>
      <c r="C729" s="39"/>
      <c r="D729" s="3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5.6" customHeight="1">
      <c r="A730" s="7"/>
      <c r="B730" s="7"/>
      <c r="C730" s="39"/>
      <c r="D730" s="3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5.6" customHeight="1">
      <c r="A731" s="7"/>
      <c r="B731" s="7"/>
      <c r="C731" s="39"/>
      <c r="D731" s="3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5.6" customHeight="1">
      <c r="A732" s="7"/>
      <c r="B732" s="7"/>
      <c r="C732" s="39"/>
      <c r="D732" s="3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5.6" customHeight="1">
      <c r="A733" s="7"/>
      <c r="B733" s="7"/>
      <c r="C733" s="39"/>
      <c r="D733" s="3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5.6" customHeight="1">
      <c r="A734" s="7"/>
      <c r="B734" s="7"/>
      <c r="C734" s="39"/>
      <c r="D734" s="3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5.6" customHeight="1">
      <c r="A735" s="7"/>
      <c r="B735" s="7"/>
      <c r="C735" s="39"/>
      <c r="D735" s="3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5.6" customHeight="1">
      <c r="A736" s="7"/>
      <c r="B736" s="7"/>
      <c r="C736" s="39"/>
      <c r="D736" s="3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5.6" customHeight="1">
      <c r="A737" s="7"/>
      <c r="B737" s="7"/>
      <c r="C737" s="39"/>
      <c r="D737" s="3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5.6" customHeight="1">
      <c r="A738" s="7"/>
      <c r="B738" s="7"/>
      <c r="C738" s="39"/>
      <c r="D738" s="3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5.6" customHeight="1">
      <c r="A739" s="7"/>
      <c r="B739" s="7"/>
      <c r="C739" s="39"/>
      <c r="D739" s="3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5.6" customHeight="1">
      <c r="A740" s="7"/>
      <c r="B740" s="7"/>
      <c r="C740" s="39"/>
      <c r="D740" s="3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5.6" customHeight="1">
      <c r="A741" s="7"/>
      <c r="B741" s="7"/>
      <c r="C741" s="39"/>
      <c r="D741" s="3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5.6" customHeight="1">
      <c r="A742" s="7"/>
      <c r="B742" s="7"/>
      <c r="C742" s="39"/>
      <c r="D742" s="3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5.6" customHeight="1">
      <c r="A743" s="7"/>
      <c r="B743" s="7"/>
      <c r="C743" s="39"/>
      <c r="D743" s="3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5.6" customHeight="1">
      <c r="A744" s="7"/>
      <c r="B744" s="7"/>
      <c r="C744" s="39"/>
      <c r="D744" s="3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5.6" customHeight="1">
      <c r="A745" s="7"/>
      <c r="B745" s="7"/>
      <c r="C745" s="39"/>
      <c r="D745" s="3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5.6" customHeight="1">
      <c r="A746" s="7"/>
      <c r="B746" s="7"/>
      <c r="C746" s="39"/>
      <c r="D746" s="3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5.6" customHeight="1">
      <c r="A747" s="7"/>
      <c r="B747" s="7"/>
      <c r="C747" s="39"/>
      <c r="D747" s="3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5.6" customHeight="1">
      <c r="A748" s="7"/>
      <c r="B748" s="7"/>
      <c r="C748" s="39"/>
      <c r="D748" s="3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5.6" customHeight="1">
      <c r="A749" s="7"/>
      <c r="B749" s="7"/>
      <c r="C749" s="39"/>
      <c r="D749" s="3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5.6" customHeight="1">
      <c r="A750" s="7"/>
      <c r="B750" s="7"/>
      <c r="C750" s="39"/>
      <c r="D750" s="3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5.6" customHeight="1">
      <c r="A751" s="7"/>
      <c r="B751" s="7"/>
      <c r="C751" s="39"/>
      <c r="D751" s="3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5.6" customHeight="1">
      <c r="A752" s="7"/>
      <c r="B752" s="7"/>
      <c r="C752" s="39"/>
      <c r="D752" s="3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5.6" customHeight="1">
      <c r="A753" s="7"/>
      <c r="B753" s="7"/>
      <c r="C753" s="39"/>
      <c r="D753" s="3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5.6" customHeight="1">
      <c r="A754" s="7"/>
      <c r="B754" s="7"/>
      <c r="C754" s="39"/>
      <c r="D754" s="3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5.6" customHeight="1">
      <c r="A755" s="7"/>
      <c r="B755" s="7"/>
      <c r="C755" s="39"/>
      <c r="D755" s="3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5.6" customHeight="1">
      <c r="A756" s="7"/>
      <c r="B756" s="7"/>
      <c r="C756" s="39"/>
      <c r="D756" s="3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5.6" customHeight="1">
      <c r="A757" s="7"/>
      <c r="B757" s="7"/>
      <c r="C757" s="39"/>
      <c r="D757" s="3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5.6" customHeight="1">
      <c r="A758" s="7"/>
      <c r="B758" s="7"/>
      <c r="C758" s="39"/>
      <c r="D758" s="3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5.6" customHeight="1">
      <c r="A759" s="7"/>
      <c r="B759" s="7"/>
      <c r="C759" s="39"/>
      <c r="D759" s="3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5.6" customHeight="1">
      <c r="A760" s="7"/>
      <c r="B760" s="7"/>
      <c r="C760" s="39"/>
      <c r="D760" s="3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5.6" customHeight="1">
      <c r="A761" s="7"/>
      <c r="B761" s="7"/>
      <c r="C761" s="39"/>
      <c r="D761" s="3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5.6" customHeight="1">
      <c r="A762" s="7"/>
      <c r="B762" s="7"/>
      <c r="C762" s="39"/>
      <c r="D762" s="3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5.6" customHeight="1">
      <c r="A763" s="7"/>
      <c r="B763" s="7"/>
      <c r="C763" s="39"/>
      <c r="D763" s="3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5.6" customHeight="1">
      <c r="A764" s="7"/>
      <c r="B764" s="7"/>
      <c r="C764" s="39"/>
      <c r="D764" s="3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5.6" customHeight="1">
      <c r="A765" s="7"/>
      <c r="B765" s="7"/>
      <c r="C765" s="39"/>
      <c r="D765" s="3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5.6" customHeight="1">
      <c r="A766" s="7"/>
      <c r="B766" s="7"/>
      <c r="C766" s="39"/>
      <c r="D766" s="3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5.6" customHeight="1">
      <c r="A767" s="7"/>
      <c r="B767" s="7"/>
      <c r="C767" s="39"/>
      <c r="D767" s="3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5.6" customHeight="1">
      <c r="A768" s="7"/>
      <c r="B768" s="7"/>
      <c r="C768" s="39"/>
      <c r="D768" s="3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5.6" customHeight="1">
      <c r="A769" s="7"/>
      <c r="B769" s="7"/>
      <c r="C769" s="39"/>
      <c r="D769" s="3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5.6" customHeight="1">
      <c r="A770" s="7"/>
      <c r="B770" s="7"/>
      <c r="C770" s="39"/>
      <c r="D770" s="3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5.6" customHeight="1">
      <c r="A771" s="7"/>
      <c r="B771" s="7"/>
      <c r="C771" s="39"/>
      <c r="D771" s="3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5.6" customHeight="1">
      <c r="A772" s="7"/>
      <c r="B772" s="7"/>
      <c r="C772" s="39"/>
      <c r="D772" s="3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5.6" customHeight="1">
      <c r="A773" s="7"/>
      <c r="B773" s="7"/>
      <c r="C773" s="39"/>
      <c r="D773" s="3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5.6" customHeight="1">
      <c r="A774" s="7"/>
      <c r="B774" s="7"/>
      <c r="C774" s="39"/>
      <c r="D774" s="3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5.6" customHeight="1">
      <c r="A775" s="7"/>
      <c r="B775" s="7"/>
      <c r="C775" s="39"/>
      <c r="D775" s="3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5.6" customHeight="1">
      <c r="A776" s="7"/>
      <c r="B776" s="7"/>
      <c r="C776" s="39"/>
      <c r="D776" s="3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5.6" customHeight="1">
      <c r="A777" s="7"/>
      <c r="B777" s="7"/>
      <c r="C777" s="39"/>
      <c r="D777" s="3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5.6" customHeight="1">
      <c r="A778" s="7"/>
      <c r="B778" s="7"/>
      <c r="C778" s="39"/>
      <c r="D778" s="3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5.6" customHeight="1">
      <c r="A779" s="7"/>
      <c r="B779" s="7"/>
      <c r="C779" s="39"/>
      <c r="D779" s="3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5.6" customHeight="1">
      <c r="A780" s="7"/>
      <c r="B780" s="7"/>
      <c r="C780" s="39"/>
      <c r="D780" s="3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5.6" customHeight="1">
      <c r="A781" s="7"/>
      <c r="B781" s="7"/>
      <c r="C781" s="39"/>
      <c r="D781" s="3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5.6" customHeight="1">
      <c r="A782" s="7"/>
      <c r="B782" s="7"/>
      <c r="C782" s="39"/>
      <c r="D782" s="3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5.6" customHeight="1">
      <c r="A783" s="7"/>
      <c r="B783" s="7"/>
      <c r="C783" s="39"/>
      <c r="D783" s="3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5.6" customHeight="1">
      <c r="A784" s="7"/>
      <c r="B784" s="7"/>
      <c r="C784" s="39"/>
      <c r="D784" s="3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5.6" customHeight="1">
      <c r="A785" s="7"/>
      <c r="B785" s="7"/>
      <c r="C785" s="39"/>
      <c r="D785" s="3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5.6" customHeight="1">
      <c r="A786" s="7"/>
      <c r="B786" s="7"/>
      <c r="C786" s="39"/>
      <c r="D786" s="3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5.6" customHeight="1">
      <c r="A787" s="7"/>
      <c r="B787" s="7"/>
      <c r="C787" s="39"/>
      <c r="D787" s="3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5.6" customHeight="1">
      <c r="A788" s="7"/>
      <c r="B788" s="7"/>
      <c r="C788" s="39"/>
      <c r="D788" s="3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5.6" customHeight="1">
      <c r="A789" s="7"/>
      <c r="B789" s="7"/>
      <c r="C789" s="39"/>
      <c r="D789" s="3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5.6" customHeight="1">
      <c r="A790" s="7"/>
      <c r="B790" s="7"/>
      <c r="C790" s="39"/>
      <c r="D790" s="3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5.6" customHeight="1">
      <c r="A791" s="7"/>
      <c r="B791" s="7"/>
      <c r="C791" s="39"/>
      <c r="D791" s="3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5.6" customHeight="1">
      <c r="A792" s="7"/>
      <c r="B792" s="7"/>
      <c r="C792" s="39"/>
      <c r="D792" s="3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5.6" customHeight="1">
      <c r="A793" s="7"/>
      <c r="B793" s="7"/>
      <c r="C793" s="39"/>
      <c r="D793" s="3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5.6" customHeight="1">
      <c r="A794" s="7"/>
      <c r="B794" s="7"/>
      <c r="C794" s="39"/>
      <c r="D794" s="3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5.6" customHeight="1">
      <c r="A795" s="7"/>
      <c r="B795" s="7"/>
      <c r="C795" s="39"/>
      <c r="D795" s="3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5.6" customHeight="1">
      <c r="A796" s="7"/>
      <c r="B796" s="7"/>
      <c r="C796" s="39"/>
      <c r="D796" s="3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5.6" customHeight="1">
      <c r="A797" s="7"/>
      <c r="B797" s="7"/>
      <c r="C797" s="39"/>
      <c r="D797" s="3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5.6" customHeight="1">
      <c r="A798" s="7"/>
      <c r="B798" s="7"/>
      <c r="C798" s="39"/>
      <c r="D798" s="3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5.6" customHeight="1">
      <c r="A799" s="7"/>
      <c r="B799" s="7"/>
      <c r="C799" s="39"/>
      <c r="D799" s="3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5.6" customHeight="1">
      <c r="A800" s="7"/>
      <c r="B800" s="7"/>
      <c r="C800" s="39"/>
      <c r="D800" s="3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5.6" customHeight="1">
      <c r="A801" s="7"/>
      <c r="B801" s="7"/>
      <c r="C801" s="39"/>
      <c r="D801" s="3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5.6" customHeight="1">
      <c r="A802" s="7"/>
      <c r="B802" s="7"/>
      <c r="C802" s="39"/>
      <c r="D802" s="3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5.6" customHeight="1">
      <c r="A803" s="7"/>
      <c r="B803" s="7"/>
      <c r="C803" s="39"/>
      <c r="D803" s="3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5.6" customHeight="1">
      <c r="A804" s="7"/>
      <c r="B804" s="7"/>
      <c r="C804" s="39"/>
      <c r="D804" s="3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5.6" customHeight="1">
      <c r="A805" s="7"/>
      <c r="B805" s="7"/>
      <c r="C805" s="39"/>
      <c r="D805" s="3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5.6" customHeight="1">
      <c r="A806" s="7"/>
      <c r="B806" s="7"/>
      <c r="C806" s="39"/>
      <c r="D806" s="3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5.6" customHeight="1">
      <c r="A807" s="7"/>
      <c r="B807" s="7"/>
      <c r="C807" s="39"/>
      <c r="D807" s="3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5.6" customHeight="1">
      <c r="A808" s="7"/>
      <c r="B808" s="7"/>
      <c r="C808" s="39"/>
      <c r="D808" s="3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5.6" customHeight="1">
      <c r="A809" s="7"/>
      <c r="B809" s="7"/>
      <c r="C809" s="39"/>
      <c r="D809" s="3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5.6" customHeight="1">
      <c r="A810" s="7"/>
      <c r="B810" s="7"/>
      <c r="C810" s="39"/>
      <c r="D810" s="3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5.6" customHeight="1">
      <c r="A811" s="7"/>
      <c r="B811" s="7"/>
      <c r="C811" s="39"/>
      <c r="D811" s="3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5.6" customHeight="1">
      <c r="A812" s="7"/>
      <c r="B812" s="7"/>
      <c r="C812" s="39"/>
      <c r="D812" s="3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5.6" customHeight="1">
      <c r="A813" s="7"/>
      <c r="B813" s="7"/>
      <c r="C813" s="39"/>
      <c r="D813" s="3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5.6" customHeight="1">
      <c r="A814" s="7"/>
      <c r="B814" s="7"/>
      <c r="C814" s="39"/>
      <c r="D814" s="3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5.6" customHeight="1">
      <c r="A815" s="7"/>
      <c r="B815" s="7"/>
      <c r="C815" s="39"/>
      <c r="D815" s="3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5.6" customHeight="1">
      <c r="A816" s="7"/>
      <c r="B816" s="7"/>
      <c r="C816" s="39"/>
      <c r="D816" s="3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5.6" customHeight="1">
      <c r="A817" s="7"/>
      <c r="B817" s="7"/>
      <c r="C817" s="39"/>
      <c r="D817" s="3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5.6" customHeight="1">
      <c r="A818" s="7"/>
      <c r="B818" s="7"/>
      <c r="C818" s="39"/>
      <c r="D818" s="3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5.6" customHeight="1">
      <c r="A819" s="7"/>
      <c r="B819" s="7"/>
      <c r="C819" s="39"/>
      <c r="D819" s="3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5.6" customHeight="1">
      <c r="A820" s="7"/>
      <c r="B820" s="7"/>
      <c r="C820" s="39"/>
      <c r="D820" s="3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5.6" customHeight="1">
      <c r="A821" s="7"/>
      <c r="B821" s="7"/>
      <c r="C821" s="39"/>
      <c r="D821" s="3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5.6" customHeight="1">
      <c r="A822" s="7"/>
      <c r="B822" s="7"/>
      <c r="C822" s="39"/>
      <c r="D822" s="3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5.6" customHeight="1">
      <c r="A823" s="7"/>
      <c r="B823" s="7"/>
      <c r="C823" s="39"/>
      <c r="D823" s="3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5.6" customHeight="1">
      <c r="A824" s="7"/>
      <c r="B824" s="7"/>
      <c r="C824" s="39"/>
      <c r="D824" s="3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5.6" customHeight="1">
      <c r="A825" s="7"/>
      <c r="B825" s="7"/>
      <c r="C825" s="39"/>
      <c r="D825" s="3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5.6" customHeight="1">
      <c r="A826" s="7"/>
      <c r="B826" s="7"/>
      <c r="C826" s="39"/>
      <c r="D826" s="3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5.6" customHeight="1">
      <c r="A827" s="7"/>
      <c r="B827" s="7"/>
      <c r="C827" s="39"/>
      <c r="D827" s="3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5.6" customHeight="1">
      <c r="A828" s="7"/>
      <c r="B828" s="7"/>
      <c r="C828" s="39"/>
      <c r="D828" s="3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5.6" customHeight="1">
      <c r="A829" s="7"/>
      <c r="B829" s="7"/>
      <c r="C829" s="39"/>
      <c r="D829" s="3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5.6" customHeight="1">
      <c r="A830" s="7"/>
      <c r="B830" s="7"/>
      <c r="C830" s="39"/>
      <c r="D830" s="3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5.6" customHeight="1">
      <c r="A831" s="7"/>
      <c r="B831" s="7"/>
      <c r="C831" s="39"/>
      <c r="D831" s="3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5.6" customHeight="1">
      <c r="A832" s="7"/>
      <c r="B832" s="7"/>
      <c r="C832" s="39"/>
      <c r="D832" s="3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5.6" customHeight="1">
      <c r="A833" s="7"/>
      <c r="B833" s="7"/>
      <c r="C833" s="39"/>
      <c r="D833" s="3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5.6" customHeight="1">
      <c r="A834" s="7"/>
      <c r="B834" s="7"/>
      <c r="C834" s="39"/>
      <c r="D834" s="3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5.6" customHeight="1">
      <c r="A835" s="7"/>
      <c r="B835" s="7"/>
      <c r="C835" s="39"/>
      <c r="D835" s="3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5.6" customHeight="1">
      <c r="A836" s="7"/>
      <c r="B836" s="7"/>
      <c r="C836" s="39"/>
      <c r="D836" s="3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5.6" customHeight="1">
      <c r="A837" s="7"/>
      <c r="B837" s="7"/>
      <c r="C837" s="39"/>
      <c r="D837" s="3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5.6" customHeight="1">
      <c r="A838" s="7"/>
      <c r="B838" s="7"/>
      <c r="C838" s="39"/>
      <c r="D838" s="3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5.6" customHeight="1">
      <c r="A839" s="7"/>
      <c r="B839" s="7"/>
      <c r="C839" s="39"/>
      <c r="D839" s="3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5.6" customHeight="1">
      <c r="A840" s="7"/>
      <c r="B840" s="7"/>
      <c r="C840" s="39"/>
      <c r="D840" s="3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5.6" customHeight="1">
      <c r="A841" s="7"/>
      <c r="B841" s="7"/>
      <c r="C841" s="39"/>
      <c r="D841" s="3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5.6" customHeight="1">
      <c r="A842" s="7"/>
      <c r="B842" s="7"/>
      <c r="C842" s="39"/>
      <c r="D842" s="3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5.6" customHeight="1">
      <c r="A843" s="7"/>
      <c r="B843" s="7"/>
      <c r="C843" s="39"/>
      <c r="D843" s="3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5.6" customHeight="1">
      <c r="A844" s="7"/>
      <c r="B844" s="7"/>
      <c r="C844" s="39"/>
      <c r="D844" s="3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5.6" customHeight="1">
      <c r="A845" s="7"/>
      <c r="B845" s="7"/>
      <c r="C845" s="39"/>
      <c r="D845" s="3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5.6" customHeight="1">
      <c r="A846" s="7"/>
      <c r="B846" s="7"/>
      <c r="C846" s="39"/>
      <c r="D846" s="3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5.6" customHeight="1">
      <c r="A847" s="7"/>
      <c r="B847" s="7"/>
      <c r="C847" s="39"/>
      <c r="D847" s="3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5.6" customHeight="1">
      <c r="A848" s="7"/>
      <c r="B848" s="7"/>
      <c r="C848" s="39"/>
      <c r="D848" s="3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5.6" customHeight="1">
      <c r="A849" s="7"/>
      <c r="B849" s="7"/>
      <c r="C849" s="39"/>
      <c r="D849" s="3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5.6" customHeight="1">
      <c r="A850" s="7"/>
      <c r="B850" s="7"/>
      <c r="C850" s="39"/>
      <c r="D850" s="3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5.6" customHeight="1">
      <c r="A851" s="7"/>
      <c r="B851" s="7"/>
      <c r="C851" s="39"/>
      <c r="D851" s="3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5.6" customHeight="1">
      <c r="A852" s="7"/>
      <c r="B852" s="7"/>
      <c r="C852" s="39"/>
      <c r="D852" s="3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5.6" customHeight="1">
      <c r="A853" s="7"/>
      <c r="B853" s="7"/>
      <c r="C853" s="39"/>
      <c r="D853" s="3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5.6" customHeight="1">
      <c r="A854" s="7"/>
      <c r="B854" s="7"/>
      <c r="C854" s="39"/>
      <c r="D854" s="3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5.6" customHeight="1">
      <c r="A855" s="7"/>
      <c r="B855" s="7"/>
      <c r="C855" s="39"/>
      <c r="D855" s="3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5.6" customHeight="1">
      <c r="A856" s="7"/>
      <c r="B856" s="7"/>
      <c r="C856" s="39"/>
      <c r="D856" s="3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5.6" customHeight="1">
      <c r="A857" s="7"/>
      <c r="B857" s="7"/>
      <c r="C857" s="39"/>
      <c r="D857" s="3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5.6" customHeight="1">
      <c r="A858" s="7"/>
      <c r="B858" s="7"/>
      <c r="C858" s="39"/>
      <c r="D858" s="3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5.6" customHeight="1">
      <c r="A859" s="7"/>
      <c r="B859" s="7"/>
      <c r="C859" s="39"/>
      <c r="D859" s="3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5.6" customHeight="1">
      <c r="A860" s="7"/>
      <c r="B860" s="7"/>
      <c r="C860" s="39"/>
      <c r="D860" s="3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5.6" customHeight="1">
      <c r="A861" s="7"/>
      <c r="B861" s="7"/>
      <c r="C861" s="39"/>
      <c r="D861" s="3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5.6" customHeight="1">
      <c r="A862" s="7"/>
      <c r="B862" s="7"/>
      <c r="C862" s="39"/>
      <c r="D862" s="3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5.6" customHeight="1">
      <c r="A863" s="7"/>
      <c r="B863" s="7"/>
      <c r="C863" s="39"/>
      <c r="D863" s="3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5.6" customHeight="1">
      <c r="A864" s="7"/>
      <c r="B864" s="7"/>
      <c r="C864" s="39"/>
      <c r="D864" s="3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5.6" customHeight="1">
      <c r="A865" s="7"/>
      <c r="B865" s="7"/>
      <c r="C865" s="39"/>
      <c r="D865" s="3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5.6" customHeight="1">
      <c r="A866" s="7"/>
      <c r="B866" s="7"/>
      <c r="C866" s="39"/>
      <c r="D866" s="3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5.6" customHeight="1">
      <c r="A867" s="7"/>
      <c r="B867" s="7"/>
      <c r="C867" s="39"/>
      <c r="D867" s="3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5.6" customHeight="1">
      <c r="A868" s="7"/>
      <c r="B868" s="7"/>
      <c r="C868" s="39"/>
      <c r="D868" s="3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5.6" customHeight="1">
      <c r="A869" s="7"/>
      <c r="B869" s="7"/>
      <c r="C869" s="39"/>
      <c r="D869" s="3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5.6" customHeight="1">
      <c r="A870" s="7"/>
      <c r="B870" s="7"/>
      <c r="C870" s="39"/>
      <c r="D870" s="3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5.6" customHeight="1">
      <c r="A871" s="7"/>
      <c r="B871" s="7"/>
      <c r="C871" s="39"/>
      <c r="D871" s="3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5.6" customHeight="1">
      <c r="A872" s="7"/>
      <c r="B872" s="7"/>
      <c r="C872" s="39"/>
      <c r="D872" s="3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5.6" customHeight="1">
      <c r="A873" s="7"/>
      <c r="B873" s="7"/>
      <c r="C873" s="39"/>
      <c r="D873" s="3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5.6" customHeight="1">
      <c r="A874" s="7"/>
      <c r="B874" s="7"/>
      <c r="C874" s="39"/>
      <c r="D874" s="3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5.6" customHeight="1">
      <c r="A875" s="7"/>
      <c r="B875" s="7"/>
      <c r="C875" s="39"/>
      <c r="D875" s="3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5.6" customHeight="1">
      <c r="A876" s="7"/>
      <c r="B876" s="7"/>
      <c r="C876" s="39"/>
      <c r="D876" s="3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5.6" customHeight="1">
      <c r="A877" s="7"/>
      <c r="B877" s="7"/>
      <c r="C877" s="39"/>
      <c r="D877" s="3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5.6" customHeight="1">
      <c r="A878" s="7"/>
      <c r="B878" s="7"/>
      <c r="C878" s="39"/>
      <c r="D878" s="3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5.6" customHeight="1">
      <c r="A879" s="7"/>
      <c r="B879" s="7"/>
      <c r="C879" s="39"/>
      <c r="D879" s="3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5.6" customHeight="1">
      <c r="A880" s="7"/>
      <c r="B880" s="7"/>
      <c r="C880" s="39"/>
      <c r="D880" s="3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5.6" customHeight="1">
      <c r="A881" s="7"/>
      <c r="B881" s="7"/>
      <c r="C881" s="39"/>
      <c r="D881" s="3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5.6" customHeight="1">
      <c r="A882" s="7"/>
      <c r="B882" s="7"/>
      <c r="C882" s="39"/>
      <c r="D882" s="3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5.6" customHeight="1">
      <c r="A883" s="7"/>
      <c r="B883" s="7"/>
      <c r="C883" s="39"/>
      <c r="D883" s="3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5.6" customHeight="1">
      <c r="A884" s="7"/>
      <c r="B884" s="7"/>
      <c r="C884" s="39"/>
      <c r="D884" s="3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5.6" customHeight="1">
      <c r="A885" s="7"/>
      <c r="B885" s="7"/>
      <c r="C885" s="39"/>
      <c r="D885" s="3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5.6" customHeight="1">
      <c r="A886" s="7"/>
      <c r="B886" s="7"/>
      <c r="C886" s="39"/>
      <c r="D886" s="3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5.6" customHeight="1">
      <c r="A887" s="7"/>
      <c r="B887" s="7"/>
      <c r="C887" s="39"/>
      <c r="D887" s="3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5.6" customHeight="1">
      <c r="A888" s="7"/>
      <c r="B888" s="7"/>
      <c r="C888" s="39"/>
      <c r="D888" s="3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5.6" customHeight="1">
      <c r="A889" s="7"/>
      <c r="B889" s="7"/>
      <c r="C889" s="39"/>
      <c r="D889" s="3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5.6" customHeight="1">
      <c r="A890" s="7"/>
      <c r="B890" s="7"/>
      <c r="C890" s="39"/>
      <c r="D890" s="3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5.6" customHeight="1">
      <c r="A891" s="7"/>
      <c r="B891" s="7"/>
      <c r="C891" s="39"/>
      <c r="D891" s="3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5.6" customHeight="1">
      <c r="A892" s="7"/>
      <c r="B892" s="7"/>
      <c r="C892" s="39"/>
      <c r="D892" s="3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5.6" customHeight="1">
      <c r="A893" s="7"/>
      <c r="B893" s="7"/>
      <c r="C893" s="39"/>
      <c r="D893" s="3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5.6" customHeight="1">
      <c r="A894" s="7"/>
      <c r="B894" s="7"/>
      <c r="C894" s="39"/>
      <c r="D894" s="3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5.6" customHeight="1">
      <c r="A895" s="7"/>
      <c r="B895" s="7"/>
      <c r="C895" s="39"/>
      <c r="D895" s="3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5.6" customHeight="1">
      <c r="A896" s="7"/>
      <c r="B896" s="7"/>
      <c r="C896" s="39"/>
      <c r="D896" s="3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5.6" customHeight="1">
      <c r="A897" s="7"/>
      <c r="B897" s="7"/>
      <c r="C897" s="39"/>
      <c r="D897" s="3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5.6" customHeight="1">
      <c r="A898" s="7"/>
      <c r="B898" s="7"/>
      <c r="C898" s="39"/>
      <c r="D898" s="3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5.6" customHeight="1">
      <c r="A899" s="7"/>
      <c r="B899" s="7"/>
      <c r="C899" s="39"/>
      <c r="D899" s="3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5.6" customHeight="1">
      <c r="A900" s="7"/>
      <c r="B900" s="7"/>
      <c r="C900" s="39"/>
      <c r="D900" s="3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5.6" customHeight="1">
      <c r="A901" s="7"/>
      <c r="B901" s="7"/>
      <c r="C901" s="39"/>
      <c r="D901" s="3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5.6" customHeight="1">
      <c r="A902" s="7"/>
      <c r="B902" s="7"/>
      <c r="C902" s="39"/>
      <c r="D902" s="3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5.6" customHeight="1">
      <c r="A903" s="7"/>
      <c r="B903" s="7"/>
      <c r="C903" s="39"/>
      <c r="D903" s="3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5.6" customHeight="1">
      <c r="A904" s="7"/>
      <c r="B904" s="7"/>
      <c r="C904" s="39"/>
      <c r="D904" s="3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5.6" customHeight="1">
      <c r="A905" s="7"/>
      <c r="B905" s="7"/>
      <c r="C905" s="39"/>
      <c r="D905" s="3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5.6" customHeight="1">
      <c r="A906" s="7"/>
      <c r="B906" s="7"/>
      <c r="C906" s="39"/>
      <c r="D906" s="3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5.6" customHeight="1">
      <c r="A907" s="7"/>
      <c r="B907" s="7"/>
      <c r="C907" s="39"/>
      <c r="D907" s="3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5.6" customHeight="1">
      <c r="A908" s="7"/>
      <c r="B908" s="7"/>
      <c r="C908" s="39"/>
      <c r="D908" s="3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5.6" customHeight="1">
      <c r="A909" s="7"/>
      <c r="B909" s="7"/>
      <c r="C909" s="39"/>
      <c r="D909" s="3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5.6" customHeight="1">
      <c r="A910" s="7"/>
      <c r="B910" s="7"/>
      <c r="C910" s="39"/>
      <c r="D910" s="3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5.6" customHeight="1">
      <c r="A911" s="7"/>
      <c r="B911" s="7"/>
      <c r="C911" s="39"/>
      <c r="D911" s="3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5.6" customHeight="1">
      <c r="A912" s="7"/>
      <c r="B912" s="7"/>
      <c r="C912" s="39"/>
      <c r="D912" s="3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5.6" customHeight="1">
      <c r="A913" s="7"/>
      <c r="B913" s="7"/>
      <c r="C913" s="39"/>
      <c r="D913" s="3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5.6" customHeight="1">
      <c r="A914" s="7"/>
      <c r="B914" s="7"/>
      <c r="C914" s="39"/>
      <c r="D914" s="3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5.6" customHeight="1">
      <c r="A915" s="7"/>
      <c r="B915" s="7"/>
      <c r="C915" s="39"/>
      <c r="D915" s="3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5.6" customHeight="1">
      <c r="A916" s="7"/>
      <c r="B916" s="7"/>
      <c r="C916" s="39"/>
      <c r="D916" s="3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5.6" customHeight="1">
      <c r="A917" s="7"/>
      <c r="B917" s="7"/>
      <c r="C917" s="39"/>
      <c r="D917" s="3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5.6" customHeight="1">
      <c r="A918" s="7"/>
      <c r="B918" s="7"/>
      <c r="C918" s="39"/>
      <c r="D918" s="3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5.6" customHeight="1">
      <c r="A919" s="7"/>
      <c r="B919" s="7"/>
      <c r="C919" s="39"/>
      <c r="D919" s="3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5.6" customHeight="1">
      <c r="A920" s="7"/>
      <c r="B920" s="7"/>
      <c r="C920" s="39"/>
      <c r="D920" s="3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5.6" customHeight="1">
      <c r="A921" s="7"/>
      <c r="B921" s="7"/>
      <c r="C921" s="39"/>
      <c r="D921" s="3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5.6" customHeight="1">
      <c r="A922" s="7"/>
      <c r="B922" s="7"/>
      <c r="C922" s="39"/>
      <c r="D922" s="3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5.6" customHeight="1">
      <c r="A923" s="7"/>
      <c r="B923" s="7"/>
      <c r="C923" s="39"/>
      <c r="D923" s="3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5.6" customHeight="1">
      <c r="A924" s="7"/>
      <c r="B924" s="7"/>
      <c r="C924" s="39"/>
      <c r="D924" s="3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5.6" customHeight="1">
      <c r="A925" s="7"/>
      <c r="B925" s="7"/>
      <c r="C925" s="39"/>
      <c r="D925" s="3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5.6" customHeight="1">
      <c r="A926" s="7"/>
      <c r="B926" s="7"/>
      <c r="C926" s="39"/>
      <c r="D926" s="3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5.6" customHeight="1">
      <c r="A927" s="7"/>
      <c r="B927" s="7"/>
      <c r="C927" s="39"/>
      <c r="D927" s="3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5.6" customHeight="1">
      <c r="A928" s="7"/>
      <c r="B928" s="7"/>
      <c r="C928" s="39"/>
      <c r="D928" s="3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5.6" customHeight="1">
      <c r="A929" s="7"/>
      <c r="B929" s="7"/>
      <c r="C929" s="39"/>
      <c r="D929" s="3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5.6" customHeight="1">
      <c r="A930" s="7"/>
      <c r="B930" s="7"/>
      <c r="C930" s="39"/>
      <c r="D930" s="3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5.6" customHeight="1">
      <c r="A931" s="7"/>
      <c r="B931" s="7"/>
      <c r="C931" s="39"/>
      <c r="D931" s="3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5.6" customHeight="1">
      <c r="A932" s="7"/>
      <c r="B932" s="7"/>
      <c r="C932" s="39"/>
      <c r="D932" s="3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5.6" customHeight="1">
      <c r="A933" s="7"/>
      <c r="B933" s="7"/>
      <c r="C933" s="39"/>
      <c r="D933" s="3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5.6" customHeight="1">
      <c r="A934" s="7"/>
      <c r="B934" s="7"/>
      <c r="C934" s="39"/>
      <c r="D934" s="3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5.6" customHeight="1">
      <c r="A935" s="7"/>
      <c r="B935" s="7"/>
      <c r="C935" s="39"/>
      <c r="D935" s="3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5.6" customHeight="1">
      <c r="A936" s="7"/>
      <c r="B936" s="7"/>
      <c r="C936" s="39"/>
      <c r="D936" s="3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5.6" customHeight="1">
      <c r="A937" s="7"/>
      <c r="B937" s="7"/>
      <c r="C937" s="39"/>
      <c r="D937" s="3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5.6" customHeight="1">
      <c r="A938" s="7"/>
      <c r="B938" s="7"/>
      <c r="C938" s="39"/>
      <c r="D938" s="3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5.6" customHeight="1">
      <c r="A939" s="7"/>
      <c r="B939" s="7"/>
      <c r="C939" s="39"/>
      <c r="D939" s="3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5.6" customHeight="1">
      <c r="A940" s="7"/>
      <c r="B940" s="7"/>
      <c r="C940" s="39"/>
      <c r="D940" s="3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5.6" customHeight="1">
      <c r="A941" s="7"/>
      <c r="B941" s="7"/>
      <c r="C941" s="39"/>
      <c r="D941" s="3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5.6" customHeight="1">
      <c r="A942" s="7"/>
      <c r="B942" s="7"/>
      <c r="C942" s="39"/>
      <c r="D942" s="3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5.6" customHeight="1">
      <c r="A943" s="7"/>
      <c r="B943" s="7"/>
      <c r="C943" s="39"/>
      <c r="D943" s="3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5.6" customHeight="1">
      <c r="A944" s="7"/>
      <c r="B944" s="7"/>
      <c r="C944" s="39"/>
      <c r="D944" s="3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5.6" customHeight="1">
      <c r="A945" s="7"/>
      <c r="B945" s="7"/>
      <c r="C945" s="39"/>
      <c r="D945" s="3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5.6" customHeight="1">
      <c r="A946" s="7"/>
      <c r="B946" s="7"/>
      <c r="C946" s="39"/>
      <c r="D946" s="3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5.6" customHeight="1">
      <c r="A947" s="7"/>
      <c r="B947" s="7"/>
      <c r="C947" s="39"/>
      <c r="D947" s="3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5.6" customHeight="1">
      <c r="A948" s="7"/>
      <c r="B948" s="7"/>
      <c r="C948" s="39"/>
      <c r="D948" s="3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5.6" customHeight="1">
      <c r="A949" s="7"/>
      <c r="B949" s="7"/>
      <c r="C949" s="39"/>
      <c r="D949" s="3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5.6" customHeight="1">
      <c r="A950" s="7"/>
      <c r="B950" s="7"/>
      <c r="C950" s="39"/>
      <c r="D950" s="3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5.6" customHeight="1">
      <c r="A951" s="7"/>
      <c r="B951" s="7"/>
      <c r="C951" s="39"/>
      <c r="D951" s="3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5.6" customHeight="1">
      <c r="A952" s="7"/>
      <c r="B952" s="7"/>
      <c r="C952" s="39"/>
      <c r="D952" s="3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5.6" customHeight="1">
      <c r="A953" s="7"/>
      <c r="B953" s="7"/>
      <c r="C953" s="39"/>
      <c r="D953" s="3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5.6" customHeight="1">
      <c r="A954" s="7"/>
      <c r="B954" s="7"/>
      <c r="C954" s="39"/>
      <c r="D954" s="3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5.6" customHeight="1">
      <c r="A955" s="7"/>
      <c r="B955" s="7"/>
      <c r="C955" s="39"/>
      <c r="D955" s="3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5.6" customHeight="1">
      <c r="A956" s="7"/>
      <c r="B956" s="7"/>
      <c r="C956" s="39"/>
      <c r="D956" s="3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5.6" customHeight="1">
      <c r="A957" s="7"/>
      <c r="B957" s="7"/>
      <c r="C957" s="39"/>
      <c r="D957" s="3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5.6" customHeight="1">
      <c r="A958" s="7"/>
      <c r="B958" s="7"/>
      <c r="C958" s="39"/>
      <c r="D958" s="3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5.6" customHeight="1">
      <c r="A959" s="7"/>
      <c r="B959" s="7"/>
      <c r="C959" s="39"/>
      <c r="D959" s="3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5.6" customHeight="1">
      <c r="A960" s="7"/>
      <c r="B960" s="7"/>
      <c r="C960" s="39"/>
      <c r="D960" s="3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5.6" customHeight="1">
      <c r="A961" s="7"/>
      <c r="B961" s="7"/>
      <c r="C961" s="39"/>
      <c r="D961" s="3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5.6" customHeight="1">
      <c r="A962" s="7"/>
      <c r="B962" s="7"/>
      <c r="C962" s="39"/>
      <c r="D962" s="3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5.6" customHeight="1">
      <c r="A963" s="7"/>
      <c r="B963" s="7"/>
      <c r="C963" s="39"/>
      <c r="D963" s="3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5.6" customHeight="1">
      <c r="A964" s="7"/>
      <c r="B964" s="7"/>
      <c r="C964" s="39"/>
      <c r="D964" s="3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5.6" customHeight="1">
      <c r="A965" s="7"/>
      <c r="B965" s="7"/>
      <c r="C965" s="39"/>
      <c r="D965" s="3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5.6" customHeight="1">
      <c r="A966" s="7"/>
      <c r="B966" s="7"/>
      <c r="C966" s="39"/>
      <c r="D966" s="3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5.6" customHeight="1">
      <c r="A967" s="7"/>
      <c r="B967" s="7"/>
      <c r="C967" s="39"/>
      <c r="D967" s="3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5.6" customHeight="1">
      <c r="A968" s="7"/>
      <c r="B968" s="7"/>
      <c r="C968" s="39"/>
      <c r="D968" s="3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5.6" customHeight="1">
      <c r="A969" s="7"/>
      <c r="B969" s="7"/>
      <c r="C969" s="39"/>
      <c r="D969" s="3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5.6" customHeight="1">
      <c r="A970" s="7"/>
      <c r="B970" s="7"/>
      <c r="C970" s="39"/>
      <c r="D970" s="3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5.6" customHeight="1">
      <c r="A971" s="7"/>
      <c r="B971" s="7"/>
      <c r="C971" s="39"/>
      <c r="D971" s="3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5.6" customHeight="1">
      <c r="A972" s="7"/>
      <c r="B972" s="7"/>
      <c r="C972" s="39"/>
      <c r="D972" s="3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5.6" customHeight="1">
      <c r="A973" s="7"/>
      <c r="B973" s="7"/>
      <c r="C973" s="39"/>
      <c r="D973" s="3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5.6" customHeight="1">
      <c r="A974" s="7"/>
      <c r="B974" s="7"/>
      <c r="C974" s="39"/>
      <c r="D974" s="3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5.6" customHeight="1">
      <c r="A975" s="7"/>
      <c r="B975" s="7"/>
      <c r="C975" s="39"/>
      <c r="D975" s="3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5.6" customHeight="1">
      <c r="A976" s="7"/>
      <c r="B976" s="7"/>
      <c r="C976" s="39"/>
      <c r="D976" s="3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5.6" customHeight="1">
      <c r="A977" s="7"/>
      <c r="B977" s="7"/>
      <c r="C977" s="39"/>
      <c r="D977" s="3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5.6" customHeight="1">
      <c r="A978" s="7"/>
      <c r="B978" s="7"/>
      <c r="C978" s="39"/>
      <c r="D978" s="3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5.6" customHeight="1">
      <c r="A979" s="7"/>
      <c r="B979" s="7"/>
      <c r="C979" s="39"/>
      <c r="D979" s="3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5.6" customHeight="1">
      <c r="A980" s="7"/>
      <c r="B980" s="7"/>
      <c r="C980" s="39"/>
      <c r="D980" s="3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5.6" customHeight="1">
      <c r="A981" s="7"/>
      <c r="B981" s="7"/>
      <c r="C981" s="39"/>
      <c r="D981" s="3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5.6" customHeight="1">
      <c r="A982" s="7"/>
      <c r="B982" s="7"/>
      <c r="C982" s="39"/>
      <c r="D982" s="3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5.6" customHeight="1">
      <c r="A983" s="7"/>
      <c r="B983" s="7"/>
      <c r="C983" s="39"/>
      <c r="D983" s="3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5.6" customHeight="1">
      <c r="A984" s="7"/>
      <c r="B984" s="7"/>
      <c r="C984" s="39"/>
      <c r="D984" s="3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5.6" customHeight="1">
      <c r="A985" s="7"/>
      <c r="B985" s="7"/>
      <c r="C985" s="39"/>
      <c r="D985" s="3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5.6" customHeight="1">
      <c r="A986" s="7"/>
      <c r="B986" s="7"/>
      <c r="C986" s="39"/>
      <c r="D986" s="3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5.6" customHeight="1">
      <c r="A987" s="7"/>
      <c r="B987" s="7"/>
      <c r="C987" s="39"/>
      <c r="D987" s="3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5.6" customHeight="1">
      <c r="A988" s="7"/>
      <c r="B988" s="7"/>
      <c r="C988" s="39"/>
      <c r="D988" s="39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5.6" customHeight="1">
      <c r="A989" s="7"/>
      <c r="B989" s="7"/>
      <c r="C989" s="39"/>
      <c r="D989" s="39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5.6" customHeight="1">
      <c r="A990" s="7"/>
      <c r="B990" s="7"/>
      <c r="C990" s="39"/>
      <c r="D990" s="39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5.6" customHeight="1">
      <c r="A991" s="7"/>
      <c r="B991" s="7"/>
      <c r="C991" s="39"/>
      <c r="D991" s="39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5.6" customHeight="1">
      <c r="A992" s="7"/>
      <c r="B992" s="7"/>
      <c r="C992" s="39"/>
      <c r="D992" s="39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5.6" customHeight="1">
      <c r="A993" s="7"/>
      <c r="B993" s="7"/>
      <c r="C993" s="39"/>
      <c r="D993" s="39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5.6" customHeight="1">
      <c r="A994" s="7"/>
      <c r="B994" s="7"/>
      <c r="C994" s="39"/>
      <c r="D994" s="39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5.6" customHeight="1">
      <c r="A995" s="7"/>
      <c r="B995" s="7"/>
      <c r="C995" s="39"/>
      <c r="D995" s="39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5.6" customHeight="1">
      <c r="A996" s="7"/>
      <c r="B996" s="7"/>
      <c r="C996" s="39"/>
      <c r="D996" s="39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5.6" customHeight="1">
      <c r="A997" s="7"/>
      <c r="B997" s="7"/>
      <c r="C997" s="39"/>
      <c r="D997" s="39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5.6" customHeight="1">
      <c r="A998" s="7"/>
      <c r="B998" s="7"/>
      <c r="C998" s="39"/>
      <c r="D998" s="39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conditionalFormatting sqref="B2:B53">
    <cfRule type="expression" dxfId="2" priority="1">
      <formula>COUNTIF($C$1:$C$1017, B2) &gt; 1</formula>
    </cfRule>
  </conditionalFormatting>
  <conditionalFormatting sqref="B2:B998">
    <cfRule type="expression" dxfId="1" priority="3">
      <formula>COUNTIF($B$2:$B$998, B2) &gt; 1</formula>
    </cfRule>
  </conditionalFormatting>
  <conditionalFormatting sqref="C2:C998">
    <cfRule type="expression" dxfId="0" priority="2">
      <formula>C2&gt;0</formula>
    </cfRule>
  </conditionalFormatting>
  <dataValidations count="2">
    <dataValidation type="list" allowBlank="1" showErrorMessage="1" sqref="A2:A53" xr:uid="{00000000-0002-0000-0F00-000000000000}">
      <formula1>"24H,Minh Châu,Nguyễn Chí Thanh,Thống Nhất,Liên Tỉnh,Nguyễn Thị Thập,Nguyễn Văn Quá,Đỗ Quang Đẩu,Hàng Bông,Đường Láng,Trương Định"</formula1>
    </dataValidation>
    <dataValidation type="list" allowBlank="1" showErrorMessage="1" sqref="A54:A78" xr:uid="{00000000-0002-0000-0F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2026-09-05T06:56:47Z</dcterms:modified>
</cp:coreProperties>
</file>